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Comparisons" sheetId="1" r:id="rId4"/>
    <sheet state="visible" name="M Positive" sheetId="2" r:id="rId5"/>
    <sheet state="visible" name="M Negative" sheetId="3" r:id="rId6"/>
    <sheet state="visible" name="S Positive" sheetId="4" r:id="rId7"/>
    <sheet state="visible" name="S Negative" sheetId="5" r:id="rId8"/>
    <sheet state="visible" name="L Positive" sheetId="6" r:id="rId9"/>
    <sheet state="visible" name="L Negative" sheetId="7" r:id="rId10"/>
  </sheets>
  <definedNames/>
  <calcPr/>
</workbook>
</file>

<file path=xl/sharedStrings.xml><?xml version="1.0" encoding="utf-8"?>
<sst xmlns="http://schemas.openxmlformats.org/spreadsheetml/2006/main" count="1929" uniqueCount="54">
  <si>
    <t>Comparisons</t>
  </si>
  <si>
    <t>Common Positive Selection Sites for:</t>
  </si>
  <si>
    <t>Sites MEME selected that were identified as negative selection sites by:</t>
  </si>
  <si>
    <t xml:space="preserve"> All 3 Algorithms</t>
  </si>
  <si>
    <t>MEME and FUBAR</t>
  </si>
  <si>
    <t>MEME and FEL</t>
  </si>
  <si>
    <t>FEL and FUBAR</t>
  </si>
  <si>
    <t xml:space="preserve">Count: </t>
  </si>
  <si>
    <t>Count:</t>
  </si>
  <si>
    <t>Count</t>
  </si>
  <si>
    <t xml:space="preserve"> both FEL and FUBAR</t>
  </si>
  <si>
    <t>Only FEL</t>
  </si>
  <si>
    <t>Only FUBAR</t>
  </si>
  <si>
    <t>FEL</t>
  </si>
  <si>
    <t>FUBAR</t>
  </si>
  <si>
    <t>MEME</t>
  </si>
  <si>
    <t>partition</t>
  </si>
  <si>
    <t>codon</t>
  </si>
  <si>
    <t>alpha</t>
  </si>
  <si>
    <t>beta</t>
  </si>
  <si>
    <t>alpha=beta</t>
  </si>
  <si>
    <t>LRT</t>
  </si>
  <si>
    <t>p-value</t>
  </si>
  <si>
    <t>Total branch length</t>
  </si>
  <si>
    <t>class</t>
  </si>
  <si>
    <t>Site</t>
  </si>
  <si>
    <t>Partition</t>
  </si>
  <si>
    <t>&amp;alpha;</t>
  </si>
  <si>
    <t>&amp;beta;</t>
  </si>
  <si>
    <t>&amp;beta;-&amp;alpha;</t>
  </si>
  <si>
    <t>Prob[&amp;alpha;&gt;&amp;beta;]</t>
  </si>
  <si>
    <t>Prob[&amp;alpha;&lt;&amp;beta;]</t>
  </si>
  <si>
    <t>BayesFactor[&amp;alpha;&lt;&amp;beta;]</t>
  </si>
  <si>
    <t>α</t>
  </si>
  <si>
    <t>β-</t>
  </si>
  <si>
    <t>p-</t>
  </si>
  <si>
    <t>β+</t>
  </si>
  <si>
    <t>p+</t>
  </si>
  <si>
    <t># branches under selection</t>
  </si>
  <si>
    <t>MEME LogL</t>
  </si>
  <si>
    <t>FEL LogL</t>
  </si>
  <si>
    <t>Variation p</t>
  </si>
  <si>
    <t>Diversifying</t>
  </si>
  <si>
    <t>β</t>
  </si>
  <si>
    <t>β-α</t>
  </si>
  <si>
    <t>Prob[α&gt;β]</t>
  </si>
  <si>
    <t>Prob[α&lt;β]</t>
  </si>
  <si>
    <t>BayesFactor[α&lt;β]</t>
  </si>
  <si>
    <t>Purifying</t>
  </si>
  <si>
    <t>&amp;beta;&lt;sup&gt;-&lt;/sup&gt;</t>
  </si>
  <si>
    <t>p&lt;sup&gt;-&lt;/sup&gt;</t>
  </si>
  <si>
    <t>&amp;beta;&lt;sup&gt;+&lt;/sup&gt;</t>
  </si>
  <si>
    <t>p&lt;sup&gt;+&lt;/sup&gt;</t>
  </si>
  <si>
    <t>Diversifyi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</si>
</sst>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&quot;Aptos Narrow&quot;"/>
    </font>
    <font>
      <color rgb="FFE3243B"/>
      <name val="Arial"/>
      <scheme val="minor"/>
    </font>
    <font>
      <sz val="11.0"/>
      <color rgb="FF000000"/>
      <name val="&quot;Aptos Narrow&quot;"/>
    </font>
    <font>
      <color rgb="FF008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E2" s="1"/>
      <c r="F2" s="1"/>
      <c r="G2" s="1"/>
      <c r="H2" s="1"/>
      <c r="I2" s="1"/>
      <c r="J2" s="1" t="s">
        <v>2</v>
      </c>
    </row>
    <row r="3">
      <c r="A3" s="1" t="s">
        <v>3</v>
      </c>
      <c r="C3" s="1" t="s">
        <v>4</v>
      </c>
      <c r="E3" s="1" t="s">
        <v>5</v>
      </c>
      <c r="G3" s="1" t="s">
        <v>6</v>
      </c>
    </row>
    <row r="4">
      <c r="A4" s="1" t="s">
        <v>7</v>
      </c>
      <c r="B4" s="2">
        <f>COUNT(A5:A197)</f>
        <v>186</v>
      </c>
      <c r="C4" s="1" t="s">
        <v>8</v>
      </c>
      <c r="D4" s="2">
        <f>COUNT(C5:C210)</f>
        <v>199</v>
      </c>
      <c r="E4" s="1" t="s">
        <v>8</v>
      </c>
      <c r="F4" s="1">
        <f>COUNT(E5:E197)</f>
        <v>186</v>
      </c>
      <c r="G4" s="1" t="s">
        <v>9</v>
      </c>
      <c r="H4" s="1">
        <f>COUNT(G5:G214)</f>
        <v>210</v>
      </c>
      <c r="I4" s="1"/>
      <c r="J4" s="1" t="s">
        <v>10</v>
      </c>
      <c r="L4" s="1" t="s">
        <v>11</v>
      </c>
      <c r="N4" s="1" t="s">
        <v>12</v>
      </c>
    </row>
    <row r="5">
      <c r="A5" s="2">
        <f>IFERROR(__xludf.DUMMYFUNCTION("FILTER('M Positive'!T3:T290, (COUNTIF('M Positive'!K3:K284, 'M Positive'!T3:T290) &gt; 0) * (COUNTIF('M Positive'!B3:B213, 'M Positive'!T3:T290) &gt; 0))"),68.0)</f>
        <v>68</v>
      </c>
      <c r="C5" s="2">
        <f>IFERROR(__xludf.DUMMYFUNCTION("FILTER('M Positive'!T3:T290, (COUNTIF('M Positive'!K3:K284, 'M Positive'!T3:T290) &gt; 0))"),68.0)</f>
        <v>68</v>
      </c>
      <c r="E5" s="2">
        <f>IFERROR(__xludf.DUMMYFUNCTION("FILTER('M Positive'!T3:T290, (COUNTIF('M Positive'!B3:B213, 'M Positive'!T3:T290) &gt; 0))"),68.0)</f>
        <v>68</v>
      </c>
      <c r="G5" s="2">
        <f>IFERROR(__xludf.DUMMYFUNCTION("FILTER('M Positive'!B3:B213, (COUNTIF('M Positive'!K3:K284, 'M Positive'!B3:B213) &gt; 0))"),68.0)</f>
        <v>68</v>
      </c>
      <c r="J5" s="2">
        <f>IFERROR(__xludf.DUMMYFUNCTION("FILTER('M Positive'!T3:T290, (COUNTIF('M Negative'!C3:C170, 'M Positive'!T3:T290) &gt; 0) * (COUNTIF('M Negative'!L3:L101, 'M Positive'!T3:T290) &gt; 0))"),570.0)</f>
        <v>570</v>
      </c>
      <c r="L5" s="2">
        <f>IFERROR(__xludf.DUMMYFUNCTION("FILTER('M Positive'!T3:T290, (COUNTIF('M Negative'!C3:C170, 'M Positive'!T3:T290) &gt; 0))"),570.0)</f>
        <v>570</v>
      </c>
      <c r="N5" s="2">
        <f>IFERROR(__xludf.DUMMYFUNCTION("FILTER('M Positive'!T3:T290, (COUNTIF('M Negative'!L3:L101, 'M Positive'!T3:T290) &gt; 0))"),570.0)</f>
        <v>570</v>
      </c>
    </row>
    <row r="6">
      <c r="A6" s="2">
        <f>IFERROR(__xludf.DUMMYFUNCTION("""COMPUTED_VALUE"""),80.0)</f>
        <v>80</v>
      </c>
      <c r="C6" s="2">
        <f>IFERROR(__xludf.DUMMYFUNCTION("""COMPUTED_VALUE"""),80.0)</f>
        <v>80</v>
      </c>
      <c r="E6" s="2">
        <f>IFERROR(__xludf.DUMMYFUNCTION("""COMPUTED_VALUE"""),80.0)</f>
        <v>80</v>
      </c>
      <c r="G6" s="2">
        <f>IFERROR(__xludf.DUMMYFUNCTION("""COMPUTED_VALUE"""),80.0)</f>
        <v>80</v>
      </c>
      <c r="J6" s="2">
        <f>IFERROR(__xludf.DUMMYFUNCTION("""COMPUTED_VALUE"""),571.0)</f>
        <v>571</v>
      </c>
      <c r="L6" s="2">
        <f>IFERROR(__xludf.DUMMYFUNCTION("""COMPUTED_VALUE"""),571.0)</f>
        <v>571</v>
      </c>
      <c r="N6" s="2">
        <f>IFERROR(__xludf.DUMMYFUNCTION("""COMPUTED_VALUE"""),571.0)</f>
        <v>571</v>
      </c>
    </row>
    <row r="7">
      <c r="A7" s="2">
        <f>IFERROR(__xludf.DUMMYFUNCTION("""COMPUTED_VALUE"""),85.0)</f>
        <v>85</v>
      </c>
      <c r="C7" s="2">
        <f>IFERROR(__xludf.DUMMYFUNCTION("""COMPUTED_VALUE"""),85.0)</f>
        <v>85</v>
      </c>
      <c r="E7" s="2">
        <f>IFERROR(__xludf.DUMMYFUNCTION("""COMPUTED_VALUE"""),85.0)</f>
        <v>85</v>
      </c>
      <c r="G7" s="2">
        <f>IFERROR(__xludf.DUMMYFUNCTION("""COMPUTED_VALUE"""),81.0)</f>
        <v>81</v>
      </c>
      <c r="J7" s="2">
        <f>IFERROR(__xludf.DUMMYFUNCTION("""COMPUTED_VALUE"""),1246.0)</f>
        <v>1246</v>
      </c>
      <c r="L7" s="2">
        <f>IFERROR(__xludf.DUMMYFUNCTION("""COMPUTED_VALUE"""),912.0)</f>
        <v>912</v>
      </c>
      <c r="N7" s="2">
        <f>IFERROR(__xludf.DUMMYFUNCTION("""COMPUTED_VALUE"""),1246.0)</f>
        <v>1246</v>
      </c>
    </row>
    <row r="8">
      <c r="A8" s="2">
        <f>IFERROR(__xludf.DUMMYFUNCTION("""COMPUTED_VALUE"""),88.0)</f>
        <v>88</v>
      </c>
      <c r="C8" s="2">
        <f>IFERROR(__xludf.DUMMYFUNCTION("""COMPUTED_VALUE"""),88.0)</f>
        <v>88</v>
      </c>
      <c r="E8" s="2">
        <f>IFERROR(__xludf.DUMMYFUNCTION("""COMPUTED_VALUE"""),88.0)</f>
        <v>88</v>
      </c>
      <c r="G8" s="2">
        <f>IFERROR(__xludf.DUMMYFUNCTION("""COMPUTED_VALUE"""),85.0)</f>
        <v>85</v>
      </c>
      <c r="L8" s="2">
        <f>IFERROR(__xludf.DUMMYFUNCTION("""COMPUTED_VALUE"""),1246.0)</f>
        <v>1246</v>
      </c>
    </row>
    <row r="9">
      <c r="A9" s="2">
        <f>IFERROR(__xludf.DUMMYFUNCTION("""COMPUTED_VALUE"""),89.0)</f>
        <v>89</v>
      </c>
      <c r="C9" s="2">
        <f>IFERROR(__xludf.DUMMYFUNCTION("""COMPUTED_VALUE"""),89.0)</f>
        <v>89</v>
      </c>
      <c r="E9" s="2">
        <f>IFERROR(__xludf.DUMMYFUNCTION("""COMPUTED_VALUE"""),89.0)</f>
        <v>89</v>
      </c>
      <c r="G9" s="2">
        <f>IFERROR(__xludf.DUMMYFUNCTION("""COMPUTED_VALUE"""),88.0)</f>
        <v>88</v>
      </c>
    </row>
    <row r="10">
      <c r="A10" s="2">
        <f>IFERROR(__xludf.DUMMYFUNCTION("""COMPUTED_VALUE"""),91.0)</f>
        <v>91</v>
      </c>
      <c r="C10" s="2">
        <f>IFERROR(__xludf.DUMMYFUNCTION("""COMPUTED_VALUE"""),91.0)</f>
        <v>91</v>
      </c>
      <c r="E10" s="2">
        <f>IFERROR(__xludf.DUMMYFUNCTION("""COMPUTED_VALUE"""),91.0)</f>
        <v>91</v>
      </c>
      <c r="G10" s="2">
        <f>IFERROR(__xludf.DUMMYFUNCTION("""COMPUTED_VALUE"""),89.0)</f>
        <v>89</v>
      </c>
    </row>
    <row r="11">
      <c r="A11" s="2">
        <f>IFERROR(__xludf.DUMMYFUNCTION("""COMPUTED_VALUE"""),107.0)</f>
        <v>107</v>
      </c>
      <c r="C11" s="2">
        <f>IFERROR(__xludf.DUMMYFUNCTION("""COMPUTED_VALUE"""),95.0)</f>
        <v>95</v>
      </c>
      <c r="E11" s="2">
        <f>IFERROR(__xludf.DUMMYFUNCTION("""COMPUTED_VALUE"""),107.0)</f>
        <v>107</v>
      </c>
      <c r="G11" s="2">
        <f>IFERROR(__xludf.DUMMYFUNCTION("""COMPUTED_VALUE"""),91.0)</f>
        <v>91</v>
      </c>
    </row>
    <row r="12">
      <c r="A12" s="2">
        <f>IFERROR(__xludf.DUMMYFUNCTION("""COMPUTED_VALUE"""),108.0)</f>
        <v>108</v>
      </c>
      <c r="C12" s="2">
        <f>IFERROR(__xludf.DUMMYFUNCTION("""COMPUTED_VALUE"""),107.0)</f>
        <v>107</v>
      </c>
      <c r="E12" s="2">
        <f>IFERROR(__xludf.DUMMYFUNCTION("""COMPUTED_VALUE"""),108.0)</f>
        <v>108</v>
      </c>
      <c r="G12" s="2">
        <f>IFERROR(__xludf.DUMMYFUNCTION("""COMPUTED_VALUE"""),107.0)</f>
        <v>107</v>
      </c>
    </row>
    <row r="13">
      <c r="A13" s="2">
        <f>IFERROR(__xludf.DUMMYFUNCTION("""COMPUTED_VALUE"""),110.0)</f>
        <v>110</v>
      </c>
      <c r="C13" s="2">
        <f>IFERROR(__xludf.DUMMYFUNCTION("""COMPUTED_VALUE"""),108.0)</f>
        <v>108</v>
      </c>
      <c r="E13" s="2">
        <f>IFERROR(__xludf.DUMMYFUNCTION("""COMPUTED_VALUE"""),110.0)</f>
        <v>110</v>
      </c>
      <c r="G13" s="2">
        <f>IFERROR(__xludf.DUMMYFUNCTION("""COMPUTED_VALUE"""),108.0)</f>
        <v>108</v>
      </c>
    </row>
    <row r="14">
      <c r="A14" s="2">
        <f>IFERROR(__xludf.DUMMYFUNCTION("""COMPUTED_VALUE"""),124.0)</f>
        <v>124</v>
      </c>
      <c r="C14" s="2">
        <f>IFERROR(__xludf.DUMMYFUNCTION("""COMPUTED_VALUE"""),110.0)</f>
        <v>110</v>
      </c>
      <c r="E14" s="2">
        <f>IFERROR(__xludf.DUMMYFUNCTION("""COMPUTED_VALUE"""),124.0)</f>
        <v>124</v>
      </c>
      <c r="G14" s="2">
        <f>IFERROR(__xludf.DUMMYFUNCTION("""COMPUTED_VALUE"""),110.0)</f>
        <v>110</v>
      </c>
    </row>
    <row r="15">
      <c r="A15" s="2">
        <f>IFERROR(__xludf.DUMMYFUNCTION("""COMPUTED_VALUE"""),134.0)</f>
        <v>134</v>
      </c>
      <c r="C15" s="2">
        <f>IFERROR(__xludf.DUMMYFUNCTION("""COMPUTED_VALUE"""),124.0)</f>
        <v>124</v>
      </c>
      <c r="E15" s="2">
        <f>IFERROR(__xludf.DUMMYFUNCTION("""COMPUTED_VALUE"""),134.0)</f>
        <v>134</v>
      </c>
      <c r="G15" s="2">
        <f>IFERROR(__xludf.DUMMYFUNCTION("""COMPUTED_VALUE"""),124.0)</f>
        <v>124</v>
      </c>
    </row>
    <row r="16">
      <c r="A16" s="2">
        <f>IFERROR(__xludf.DUMMYFUNCTION("""COMPUTED_VALUE"""),139.0)</f>
        <v>139</v>
      </c>
      <c r="C16" s="2">
        <f>IFERROR(__xludf.DUMMYFUNCTION("""COMPUTED_VALUE"""),134.0)</f>
        <v>134</v>
      </c>
      <c r="E16" s="2">
        <f>IFERROR(__xludf.DUMMYFUNCTION("""COMPUTED_VALUE"""),139.0)</f>
        <v>139</v>
      </c>
      <c r="G16" s="2">
        <f>IFERROR(__xludf.DUMMYFUNCTION("""COMPUTED_VALUE"""),134.0)</f>
        <v>134</v>
      </c>
    </row>
    <row r="17">
      <c r="A17" s="2">
        <f>IFERROR(__xludf.DUMMYFUNCTION("""COMPUTED_VALUE"""),142.0)</f>
        <v>142</v>
      </c>
      <c r="C17" s="2">
        <f>IFERROR(__xludf.DUMMYFUNCTION("""COMPUTED_VALUE"""),139.0)</f>
        <v>139</v>
      </c>
      <c r="E17" s="2">
        <f>IFERROR(__xludf.DUMMYFUNCTION("""COMPUTED_VALUE"""),142.0)</f>
        <v>142</v>
      </c>
      <c r="G17" s="2">
        <f>IFERROR(__xludf.DUMMYFUNCTION("""COMPUTED_VALUE"""),139.0)</f>
        <v>139</v>
      </c>
    </row>
    <row r="18">
      <c r="A18" s="2">
        <f>IFERROR(__xludf.DUMMYFUNCTION("""COMPUTED_VALUE"""),143.0)</f>
        <v>143</v>
      </c>
      <c r="C18" s="2">
        <f>IFERROR(__xludf.DUMMYFUNCTION("""COMPUTED_VALUE"""),142.0)</f>
        <v>142</v>
      </c>
      <c r="E18" s="2">
        <f>IFERROR(__xludf.DUMMYFUNCTION("""COMPUTED_VALUE"""),143.0)</f>
        <v>143</v>
      </c>
      <c r="G18" s="2">
        <f>IFERROR(__xludf.DUMMYFUNCTION("""COMPUTED_VALUE"""),142.0)</f>
        <v>142</v>
      </c>
    </row>
    <row r="19">
      <c r="A19" s="2">
        <f>IFERROR(__xludf.DUMMYFUNCTION("""COMPUTED_VALUE"""),146.0)</f>
        <v>146</v>
      </c>
      <c r="C19" s="2">
        <f>IFERROR(__xludf.DUMMYFUNCTION("""COMPUTED_VALUE"""),143.0)</f>
        <v>143</v>
      </c>
      <c r="E19" s="2">
        <f>IFERROR(__xludf.DUMMYFUNCTION("""COMPUTED_VALUE"""),146.0)</f>
        <v>146</v>
      </c>
      <c r="G19" s="2">
        <f>IFERROR(__xludf.DUMMYFUNCTION("""COMPUTED_VALUE"""),143.0)</f>
        <v>143</v>
      </c>
    </row>
    <row r="20">
      <c r="A20" s="2">
        <f>IFERROR(__xludf.DUMMYFUNCTION("""COMPUTED_VALUE"""),150.0)</f>
        <v>150</v>
      </c>
      <c r="C20" s="2">
        <f>IFERROR(__xludf.DUMMYFUNCTION("""COMPUTED_VALUE"""),146.0)</f>
        <v>146</v>
      </c>
      <c r="E20" s="2">
        <f>IFERROR(__xludf.DUMMYFUNCTION("""COMPUTED_VALUE"""),150.0)</f>
        <v>150</v>
      </c>
      <c r="G20" s="2">
        <f>IFERROR(__xludf.DUMMYFUNCTION("""COMPUTED_VALUE"""),146.0)</f>
        <v>146</v>
      </c>
    </row>
    <row r="21">
      <c r="A21" s="2">
        <f>IFERROR(__xludf.DUMMYFUNCTION("""COMPUTED_VALUE"""),151.0)</f>
        <v>151</v>
      </c>
      <c r="C21" s="2">
        <f>IFERROR(__xludf.DUMMYFUNCTION("""COMPUTED_VALUE"""),150.0)</f>
        <v>150</v>
      </c>
      <c r="E21" s="2">
        <f>IFERROR(__xludf.DUMMYFUNCTION("""COMPUTED_VALUE"""),151.0)</f>
        <v>151</v>
      </c>
      <c r="G21" s="2">
        <f>IFERROR(__xludf.DUMMYFUNCTION("""COMPUTED_VALUE"""),150.0)</f>
        <v>150</v>
      </c>
    </row>
    <row r="22">
      <c r="A22" s="2">
        <f>IFERROR(__xludf.DUMMYFUNCTION("""COMPUTED_VALUE"""),153.0)</f>
        <v>153</v>
      </c>
      <c r="C22" s="2">
        <f>IFERROR(__xludf.DUMMYFUNCTION("""COMPUTED_VALUE"""),151.0)</f>
        <v>151</v>
      </c>
      <c r="E22" s="2">
        <f>IFERROR(__xludf.DUMMYFUNCTION("""COMPUTED_VALUE"""),153.0)</f>
        <v>153</v>
      </c>
      <c r="G22" s="2">
        <f>IFERROR(__xludf.DUMMYFUNCTION("""COMPUTED_VALUE"""),151.0)</f>
        <v>151</v>
      </c>
    </row>
    <row r="23">
      <c r="A23" s="2">
        <f>IFERROR(__xludf.DUMMYFUNCTION("""COMPUTED_VALUE"""),156.0)</f>
        <v>156</v>
      </c>
      <c r="C23" s="2">
        <f>IFERROR(__xludf.DUMMYFUNCTION("""COMPUTED_VALUE"""),153.0)</f>
        <v>153</v>
      </c>
      <c r="E23" s="2">
        <f>IFERROR(__xludf.DUMMYFUNCTION("""COMPUTED_VALUE"""),156.0)</f>
        <v>156</v>
      </c>
      <c r="G23" s="2">
        <f>IFERROR(__xludf.DUMMYFUNCTION("""COMPUTED_VALUE"""),153.0)</f>
        <v>153</v>
      </c>
    </row>
    <row r="24">
      <c r="A24" s="2">
        <f>IFERROR(__xludf.DUMMYFUNCTION("""COMPUTED_VALUE"""),159.0)</f>
        <v>159</v>
      </c>
      <c r="C24" s="2">
        <f>IFERROR(__xludf.DUMMYFUNCTION("""COMPUTED_VALUE"""),156.0)</f>
        <v>156</v>
      </c>
      <c r="E24" s="2">
        <f>IFERROR(__xludf.DUMMYFUNCTION("""COMPUTED_VALUE"""),159.0)</f>
        <v>159</v>
      </c>
      <c r="G24" s="2">
        <f>IFERROR(__xludf.DUMMYFUNCTION("""COMPUTED_VALUE"""),156.0)</f>
        <v>156</v>
      </c>
    </row>
    <row r="25">
      <c r="A25" s="2">
        <f>IFERROR(__xludf.DUMMYFUNCTION("""COMPUTED_VALUE"""),160.0)</f>
        <v>160</v>
      </c>
      <c r="C25" s="2">
        <f>IFERROR(__xludf.DUMMYFUNCTION("""COMPUTED_VALUE"""),159.0)</f>
        <v>159</v>
      </c>
      <c r="E25" s="2">
        <f>IFERROR(__xludf.DUMMYFUNCTION("""COMPUTED_VALUE"""),160.0)</f>
        <v>160</v>
      </c>
      <c r="G25" s="2">
        <f>IFERROR(__xludf.DUMMYFUNCTION("""COMPUTED_VALUE"""),159.0)</f>
        <v>159</v>
      </c>
    </row>
    <row r="26">
      <c r="A26" s="2">
        <f>IFERROR(__xludf.DUMMYFUNCTION("""COMPUTED_VALUE"""),169.0)</f>
        <v>169</v>
      </c>
      <c r="C26" s="2">
        <f>IFERROR(__xludf.DUMMYFUNCTION("""COMPUTED_VALUE"""),160.0)</f>
        <v>160</v>
      </c>
      <c r="E26" s="2">
        <f>IFERROR(__xludf.DUMMYFUNCTION("""COMPUTED_VALUE"""),169.0)</f>
        <v>169</v>
      </c>
      <c r="G26" s="2">
        <f>IFERROR(__xludf.DUMMYFUNCTION("""COMPUTED_VALUE"""),160.0)</f>
        <v>160</v>
      </c>
    </row>
    <row r="27">
      <c r="A27" s="2">
        <f>IFERROR(__xludf.DUMMYFUNCTION("""COMPUTED_VALUE"""),171.0)</f>
        <v>171</v>
      </c>
      <c r="C27" s="2">
        <f>IFERROR(__xludf.DUMMYFUNCTION("""COMPUTED_VALUE"""),169.0)</f>
        <v>169</v>
      </c>
      <c r="E27" s="2">
        <f>IFERROR(__xludf.DUMMYFUNCTION("""COMPUTED_VALUE"""),171.0)</f>
        <v>171</v>
      </c>
      <c r="G27" s="2">
        <f>IFERROR(__xludf.DUMMYFUNCTION("""COMPUTED_VALUE"""),169.0)</f>
        <v>169</v>
      </c>
    </row>
    <row r="28">
      <c r="A28" s="2">
        <f>IFERROR(__xludf.DUMMYFUNCTION("""COMPUTED_VALUE"""),172.0)</f>
        <v>172</v>
      </c>
      <c r="C28" s="2">
        <f>IFERROR(__xludf.DUMMYFUNCTION("""COMPUTED_VALUE"""),171.0)</f>
        <v>171</v>
      </c>
      <c r="E28" s="2">
        <f>IFERROR(__xludf.DUMMYFUNCTION("""COMPUTED_VALUE"""),172.0)</f>
        <v>172</v>
      </c>
      <c r="G28" s="2">
        <f>IFERROR(__xludf.DUMMYFUNCTION("""COMPUTED_VALUE"""),171.0)</f>
        <v>171</v>
      </c>
    </row>
    <row r="29">
      <c r="A29" s="2">
        <f>IFERROR(__xludf.DUMMYFUNCTION("""COMPUTED_VALUE"""),188.0)</f>
        <v>188</v>
      </c>
      <c r="C29" s="2">
        <f>IFERROR(__xludf.DUMMYFUNCTION("""COMPUTED_VALUE"""),172.0)</f>
        <v>172</v>
      </c>
      <c r="E29" s="2">
        <f>IFERROR(__xludf.DUMMYFUNCTION("""COMPUTED_VALUE"""),188.0)</f>
        <v>188</v>
      </c>
      <c r="G29" s="2">
        <f>IFERROR(__xludf.DUMMYFUNCTION("""COMPUTED_VALUE"""),172.0)</f>
        <v>172</v>
      </c>
    </row>
    <row r="30">
      <c r="A30" s="2">
        <f>IFERROR(__xludf.DUMMYFUNCTION("""COMPUTED_VALUE"""),189.0)</f>
        <v>189</v>
      </c>
      <c r="C30" s="2">
        <f>IFERROR(__xludf.DUMMYFUNCTION("""COMPUTED_VALUE"""),179.0)</f>
        <v>179</v>
      </c>
      <c r="E30" s="2">
        <f>IFERROR(__xludf.DUMMYFUNCTION("""COMPUTED_VALUE"""),189.0)</f>
        <v>189</v>
      </c>
      <c r="G30" s="2">
        <f>IFERROR(__xludf.DUMMYFUNCTION("""COMPUTED_VALUE"""),188.0)</f>
        <v>188</v>
      </c>
    </row>
    <row r="31">
      <c r="A31" s="2">
        <f>IFERROR(__xludf.DUMMYFUNCTION("""COMPUTED_VALUE"""),191.0)</f>
        <v>191</v>
      </c>
      <c r="C31" s="2">
        <f>IFERROR(__xludf.DUMMYFUNCTION("""COMPUTED_VALUE"""),188.0)</f>
        <v>188</v>
      </c>
      <c r="E31" s="2">
        <f>IFERROR(__xludf.DUMMYFUNCTION("""COMPUTED_VALUE"""),191.0)</f>
        <v>191</v>
      </c>
      <c r="G31" s="2">
        <f>IFERROR(__xludf.DUMMYFUNCTION("""COMPUTED_VALUE"""),189.0)</f>
        <v>189</v>
      </c>
    </row>
    <row r="32">
      <c r="A32" s="2">
        <f>IFERROR(__xludf.DUMMYFUNCTION("""COMPUTED_VALUE"""),198.0)</f>
        <v>198</v>
      </c>
      <c r="C32" s="2">
        <f>IFERROR(__xludf.DUMMYFUNCTION("""COMPUTED_VALUE"""),189.0)</f>
        <v>189</v>
      </c>
      <c r="E32" s="2">
        <f>IFERROR(__xludf.DUMMYFUNCTION("""COMPUTED_VALUE"""),198.0)</f>
        <v>198</v>
      </c>
      <c r="G32" s="2">
        <f>IFERROR(__xludf.DUMMYFUNCTION("""COMPUTED_VALUE"""),191.0)</f>
        <v>191</v>
      </c>
    </row>
    <row r="33">
      <c r="A33" s="2">
        <f>IFERROR(__xludf.DUMMYFUNCTION("""COMPUTED_VALUE"""),201.0)</f>
        <v>201</v>
      </c>
      <c r="C33" s="2">
        <f>IFERROR(__xludf.DUMMYFUNCTION("""COMPUTED_VALUE"""),191.0)</f>
        <v>191</v>
      </c>
      <c r="E33" s="2">
        <f>IFERROR(__xludf.DUMMYFUNCTION("""COMPUTED_VALUE"""),201.0)</f>
        <v>201</v>
      </c>
      <c r="G33" s="2">
        <f>IFERROR(__xludf.DUMMYFUNCTION("""COMPUTED_VALUE"""),198.0)</f>
        <v>198</v>
      </c>
    </row>
    <row r="34">
      <c r="A34" s="2">
        <f>IFERROR(__xludf.DUMMYFUNCTION("""COMPUTED_VALUE"""),202.0)</f>
        <v>202</v>
      </c>
      <c r="C34" s="2">
        <f>IFERROR(__xludf.DUMMYFUNCTION("""COMPUTED_VALUE"""),198.0)</f>
        <v>198</v>
      </c>
      <c r="E34" s="2">
        <f>IFERROR(__xludf.DUMMYFUNCTION("""COMPUTED_VALUE"""),202.0)</f>
        <v>202</v>
      </c>
      <c r="G34" s="2">
        <f>IFERROR(__xludf.DUMMYFUNCTION("""COMPUTED_VALUE"""),201.0)</f>
        <v>201</v>
      </c>
    </row>
    <row r="35">
      <c r="A35" s="2">
        <f>IFERROR(__xludf.DUMMYFUNCTION("""COMPUTED_VALUE"""),214.0)</f>
        <v>214</v>
      </c>
      <c r="C35" s="2">
        <f>IFERROR(__xludf.DUMMYFUNCTION("""COMPUTED_VALUE"""),201.0)</f>
        <v>201</v>
      </c>
      <c r="E35" s="2">
        <f>IFERROR(__xludf.DUMMYFUNCTION("""COMPUTED_VALUE"""),214.0)</f>
        <v>214</v>
      </c>
      <c r="G35" s="2">
        <f>IFERROR(__xludf.DUMMYFUNCTION("""COMPUTED_VALUE"""),202.0)</f>
        <v>202</v>
      </c>
    </row>
    <row r="36">
      <c r="A36" s="2">
        <f>IFERROR(__xludf.DUMMYFUNCTION("""COMPUTED_VALUE"""),218.0)</f>
        <v>218</v>
      </c>
      <c r="C36" s="2">
        <f>IFERROR(__xludf.DUMMYFUNCTION("""COMPUTED_VALUE"""),202.0)</f>
        <v>202</v>
      </c>
      <c r="E36" s="2">
        <f>IFERROR(__xludf.DUMMYFUNCTION("""COMPUTED_VALUE"""),218.0)</f>
        <v>218</v>
      </c>
      <c r="G36" s="2">
        <f>IFERROR(__xludf.DUMMYFUNCTION("""COMPUTED_VALUE"""),214.0)</f>
        <v>214</v>
      </c>
    </row>
    <row r="37">
      <c r="A37" s="2">
        <f>IFERROR(__xludf.DUMMYFUNCTION("""COMPUTED_VALUE"""),228.0)</f>
        <v>228</v>
      </c>
      <c r="C37" s="2">
        <f>IFERROR(__xludf.DUMMYFUNCTION("""COMPUTED_VALUE"""),214.0)</f>
        <v>214</v>
      </c>
      <c r="E37" s="2">
        <f>IFERROR(__xludf.DUMMYFUNCTION("""COMPUTED_VALUE"""),228.0)</f>
        <v>228</v>
      </c>
      <c r="G37" s="2">
        <f>IFERROR(__xludf.DUMMYFUNCTION("""COMPUTED_VALUE"""),216.0)</f>
        <v>216</v>
      </c>
    </row>
    <row r="38">
      <c r="A38" s="2">
        <f>IFERROR(__xludf.DUMMYFUNCTION("""COMPUTED_VALUE"""),232.0)</f>
        <v>232</v>
      </c>
      <c r="C38" s="2">
        <f>IFERROR(__xludf.DUMMYFUNCTION("""COMPUTED_VALUE"""),218.0)</f>
        <v>218</v>
      </c>
      <c r="E38" s="2">
        <f>IFERROR(__xludf.DUMMYFUNCTION("""COMPUTED_VALUE"""),232.0)</f>
        <v>232</v>
      </c>
      <c r="G38" s="2">
        <f>IFERROR(__xludf.DUMMYFUNCTION("""COMPUTED_VALUE"""),218.0)</f>
        <v>218</v>
      </c>
    </row>
    <row r="39">
      <c r="A39" s="2">
        <f>IFERROR(__xludf.DUMMYFUNCTION("""COMPUTED_VALUE"""),236.0)</f>
        <v>236</v>
      </c>
      <c r="C39" s="2">
        <f>IFERROR(__xludf.DUMMYFUNCTION("""COMPUTED_VALUE"""),228.0)</f>
        <v>228</v>
      </c>
      <c r="E39" s="2">
        <f>IFERROR(__xludf.DUMMYFUNCTION("""COMPUTED_VALUE"""),236.0)</f>
        <v>236</v>
      </c>
      <c r="G39" s="2">
        <f>IFERROR(__xludf.DUMMYFUNCTION("""COMPUTED_VALUE"""),228.0)</f>
        <v>228</v>
      </c>
    </row>
    <row r="40">
      <c r="A40" s="2">
        <f>IFERROR(__xludf.DUMMYFUNCTION("""COMPUTED_VALUE"""),248.0)</f>
        <v>248</v>
      </c>
      <c r="C40" s="2">
        <f>IFERROR(__xludf.DUMMYFUNCTION("""COMPUTED_VALUE"""),232.0)</f>
        <v>232</v>
      </c>
      <c r="E40" s="2">
        <f>IFERROR(__xludf.DUMMYFUNCTION("""COMPUTED_VALUE"""),248.0)</f>
        <v>248</v>
      </c>
      <c r="G40" s="2">
        <f>IFERROR(__xludf.DUMMYFUNCTION("""COMPUTED_VALUE"""),232.0)</f>
        <v>232</v>
      </c>
    </row>
    <row r="41">
      <c r="A41" s="2">
        <f>IFERROR(__xludf.DUMMYFUNCTION("""COMPUTED_VALUE"""),250.0)</f>
        <v>250</v>
      </c>
      <c r="C41" s="2">
        <f>IFERROR(__xludf.DUMMYFUNCTION("""COMPUTED_VALUE"""),236.0)</f>
        <v>236</v>
      </c>
      <c r="E41" s="2">
        <f>IFERROR(__xludf.DUMMYFUNCTION("""COMPUTED_VALUE"""),250.0)</f>
        <v>250</v>
      </c>
      <c r="G41" s="2">
        <f>IFERROR(__xludf.DUMMYFUNCTION("""COMPUTED_VALUE"""),236.0)</f>
        <v>236</v>
      </c>
    </row>
    <row r="42">
      <c r="A42" s="2">
        <f>IFERROR(__xludf.DUMMYFUNCTION("""COMPUTED_VALUE"""),257.0)</f>
        <v>257</v>
      </c>
      <c r="C42" s="2">
        <f>IFERROR(__xludf.DUMMYFUNCTION("""COMPUTED_VALUE"""),240.0)</f>
        <v>240</v>
      </c>
      <c r="E42" s="2">
        <f>IFERROR(__xludf.DUMMYFUNCTION("""COMPUTED_VALUE"""),257.0)</f>
        <v>257</v>
      </c>
      <c r="G42" s="2">
        <f>IFERROR(__xludf.DUMMYFUNCTION("""COMPUTED_VALUE"""),248.0)</f>
        <v>248</v>
      </c>
    </row>
    <row r="43">
      <c r="A43" s="2">
        <f>IFERROR(__xludf.DUMMYFUNCTION("""COMPUTED_VALUE"""),273.0)</f>
        <v>273</v>
      </c>
      <c r="C43" s="2">
        <f>IFERROR(__xludf.DUMMYFUNCTION("""COMPUTED_VALUE"""),248.0)</f>
        <v>248</v>
      </c>
      <c r="E43" s="2">
        <f>IFERROR(__xludf.DUMMYFUNCTION("""COMPUTED_VALUE"""),273.0)</f>
        <v>273</v>
      </c>
      <c r="G43" s="2">
        <f>IFERROR(__xludf.DUMMYFUNCTION("""COMPUTED_VALUE"""),250.0)</f>
        <v>250</v>
      </c>
    </row>
    <row r="44">
      <c r="A44" s="2">
        <f>IFERROR(__xludf.DUMMYFUNCTION("""COMPUTED_VALUE"""),279.0)</f>
        <v>279</v>
      </c>
      <c r="C44" s="2">
        <f>IFERROR(__xludf.DUMMYFUNCTION("""COMPUTED_VALUE"""),250.0)</f>
        <v>250</v>
      </c>
      <c r="E44" s="2">
        <f>IFERROR(__xludf.DUMMYFUNCTION("""COMPUTED_VALUE"""),279.0)</f>
        <v>279</v>
      </c>
      <c r="G44" s="2">
        <f>IFERROR(__xludf.DUMMYFUNCTION("""COMPUTED_VALUE"""),257.0)</f>
        <v>257</v>
      </c>
    </row>
    <row r="45">
      <c r="A45" s="2">
        <f>IFERROR(__xludf.DUMMYFUNCTION("""COMPUTED_VALUE"""),282.0)</f>
        <v>282</v>
      </c>
      <c r="C45" s="2">
        <f>IFERROR(__xludf.DUMMYFUNCTION("""COMPUTED_VALUE"""),257.0)</f>
        <v>257</v>
      </c>
      <c r="E45" s="2">
        <f>IFERROR(__xludf.DUMMYFUNCTION("""COMPUTED_VALUE"""),282.0)</f>
        <v>282</v>
      </c>
      <c r="G45" s="2">
        <f>IFERROR(__xludf.DUMMYFUNCTION("""COMPUTED_VALUE"""),273.0)</f>
        <v>273</v>
      </c>
    </row>
    <row r="46">
      <c r="A46" s="2">
        <f>IFERROR(__xludf.DUMMYFUNCTION("""COMPUTED_VALUE"""),285.0)</f>
        <v>285</v>
      </c>
      <c r="C46" s="2">
        <f>IFERROR(__xludf.DUMMYFUNCTION("""COMPUTED_VALUE"""),273.0)</f>
        <v>273</v>
      </c>
      <c r="E46" s="2">
        <f>IFERROR(__xludf.DUMMYFUNCTION("""COMPUTED_VALUE"""),285.0)</f>
        <v>285</v>
      </c>
      <c r="G46" s="2">
        <f>IFERROR(__xludf.DUMMYFUNCTION("""COMPUTED_VALUE"""),279.0)</f>
        <v>279</v>
      </c>
    </row>
    <row r="47">
      <c r="A47" s="2">
        <f>IFERROR(__xludf.DUMMYFUNCTION("""COMPUTED_VALUE"""),295.0)</f>
        <v>295</v>
      </c>
      <c r="C47" s="2">
        <f>IFERROR(__xludf.DUMMYFUNCTION("""COMPUTED_VALUE"""),279.0)</f>
        <v>279</v>
      </c>
      <c r="E47" s="2">
        <f>IFERROR(__xludf.DUMMYFUNCTION("""COMPUTED_VALUE"""),295.0)</f>
        <v>295</v>
      </c>
      <c r="G47" s="2">
        <f>IFERROR(__xludf.DUMMYFUNCTION("""COMPUTED_VALUE"""),280.0)</f>
        <v>280</v>
      </c>
    </row>
    <row r="48">
      <c r="A48" s="2">
        <f>IFERROR(__xludf.DUMMYFUNCTION("""COMPUTED_VALUE"""),306.0)</f>
        <v>306</v>
      </c>
      <c r="C48" s="2">
        <f>IFERROR(__xludf.DUMMYFUNCTION("""COMPUTED_VALUE"""),282.0)</f>
        <v>282</v>
      </c>
      <c r="E48" s="2">
        <f>IFERROR(__xludf.DUMMYFUNCTION("""COMPUTED_VALUE"""),306.0)</f>
        <v>306</v>
      </c>
      <c r="G48" s="2">
        <f>IFERROR(__xludf.DUMMYFUNCTION("""COMPUTED_VALUE"""),281.0)</f>
        <v>281</v>
      </c>
    </row>
    <row r="49">
      <c r="A49" s="2">
        <f>IFERROR(__xludf.DUMMYFUNCTION("""COMPUTED_VALUE"""),307.0)</f>
        <v>307</v>
      </c>
      <c r="C49" s="2">
        <f>IFERROR(__xludf.DUMMYFUNCTION("""COMPUTED_VALUE"""),285.0)</f>
        <v>285</v>
      </c>
      <c r="E49" s="2">
        <f>IFERROR(__xludf.DUMMYFUNCTION("""COMPUTED_VALUE"""),307.0)</f>
        <v>307</v>
      </c>
      <c r="G49" s="2">
        <f>IFERROR(__xludf.DUMMYFUNCTION("""COMPUTED_VALUE"""),282.0)</f>
        <v>282</v>
      </c>
    </row>
    <row r="50">
      <c r="A50" s="2">
        <f>IFERROR(__xludf.DUMMYFUNCTION("""COMPUTED_VALUE"""),311.0)</f>
        <v>311</v>
      </c>
      <c r="C50" s="2">
        <f>IFERROR(__xludf.DUMMYFUNCTION("""COMPUTED_VALUE"""),295.0)</f>
        <v>295</v>
      </c>
      <c r="E50" s="2">
        <f>IFERROR(__xludf.DUMMYFUNCTION("""COMPUTED_VALUE"""),311.0)</f>
        <v>311</v>
      </c>
      <c r="G50" s="2">
        <f>IFERROR(__xludf.DUMMYFUNCTION("""COMPUTED_VALUE"""),285.0)</f>
        <v>285</v>
      </c>
    </row>
    <row r="51">
      <c r="A51" s="2">
        <f>IFERROR(__xludf.DUMMYFUNCTION("""COMPUTED_VALUE"""),316.0)</f>
        <v>316</v>
      </c>
      <c r="C51" s="2">
        <f>IFERROR(__xludf.DUMMYFUNCTION("""COMPUTED_VALUE"""),306.0)</f>
        <v>306</v>
      </c>
      <c r="E51" s="2">
        <f>IFERROR(__xludf.DUMMYFUNCTION("""COMPUTED_VALUE"""),316.0)</f>
        <v>316</v>
      </c>
      <c r="G51" s="2">
        <f>IFERROR(__xludf.DUMMYFUNCTION("""COMPUTED_VALUE"""),295.0)</f>
        <v>295</v>
      </c>
    </row>
    <row r="52">
      <c r="A52" s="2">
        <f>IFERROR(__xludf.DUMMYFUNCTION("""COMPUTED_VALUE"""),322.0)</f>
        <v>322</v>
      </c>
      <c r="C52" s="2">
        <f>IFERROR(__xludf.DUMMYFUNCTION("""COMPUTED_VALUE"""),307.0)</f>
        <v>307</v>
      </c>
      <c r="E52" s="2">
        <f>IFERROR(__xludf.DUMMYFUNCTION("""COMPUTED_VALUE"""),322.0)</f>
        <v>322</v>
      </c>
      <c r="G52" s="2">
        <f>IFERROR(__xludf.DUMMYFUNCTION("""COMPUTED_VALUE"""),306.0)</f>
        <v>306</v>
      </c>
    </row>
    <row r="53">
      <c r="A53" s="2">
        <f>IFERROR(__xludf.DUMMYFUNCTION("""COMPUTED_VALUE"""),323.0)</f>
        <v>323</v>
      </c>
      <c r="C53" s="2">
        <f>IFERROR(__xludf.DUMMYFUNCTION("""COMPUTED_VALUE"""),311.0)</f>
        <v>311</v>
      </c>
      <c r="E53" s="2">
        <f>IFERROR(__xludf.DUMMYFUNCTION("""COMPUTED_VALUE"""),323.0)</f>
        <v>323</v>
      </c>
      <c r="G53" s="2">
        <f>IFERROR(__xludf.DUMMYFUNCTION("""COMPUTED_VALUE"""),307.0)</f>
        <v>307</v>
      </c>
    </row>
    <row r="54">
      <c r="A54" s="2">
        <f>IFERROR(__xludf.DUMMYFUNCTION("""COMPUTED_VALUE"""),329.0)</f>
        <v>329</v>
      </c>
      <c r="C54" s="2">
        <f>IFERROR(__xludf.DUMMYFUNCTION("""COMPUTED_VALUE"""),315.0)</f>
        <v>315</v>
      </c>
      <c r="E54" s="2">
        <f>IFERROR(__xludf.DUMMYFUNCTION("""COMPUTED_VALUE"""),329.0)</f>
        <v>329</v>
      </c>
      <c r="G54" s="2">
        <f>IFERROR(__xludf.DUMMYFUNCTION("""COMPUTED_VALUE"""),311.0)</f>
        <v>311</v>
      </c>
    </row>
    <row r="55">
      <c r="A55" s="2">
        <f>IFERROR(__xludf.DUMMYFUNCTION("""COMPUTED_VALUE"""),353.0)</f>
        <v>353</v>
      </c>
      <c r="C55" s="2">
        <f>IFERROR(__xludf.DUMMYFUNCTION("""COMPUTED_VALUE"""),316.0)</f>
        <v>316</v>
      </c>
      <c r="E55" s="2">
        <f>IFERROR(__xludf.DUMMYFUNCTION("""COMPUTED_VALUE"""),353.0)</f>
        <v>353</v>
      </c>
      <c r="G55" s="2">
        <f>IFERROR(__xludf.DUMMYFUNCTION("""COMPUTED_VALUE"""),316.0)</f>
        <v>316</v>
      </c>
    </row>
    <row r="56">
      <c r="A56" s="2">
        <f>IFERROR(__xludf.DUMMYFUNCTION("""COMPUTED_VALUE"""),355.0)</f>
        <v>355</v>
      </c>
      <c r="C56" s="2">
        <f>IFERROR(__xludf.DUMMYFUNCTION("""COMPUTED_VALUE"""),322.0)</f>
        <v>322</v>
      </c>
      <c r="E56" s="2">
        <f>IFERROR(__xludf.DUMMYFUNCTION("""COMPUTED_VALUE"""),355.0)</f>
        <v>355</v>
      </c>
      <c r="G56" s="2">
        <f>IFERROR(__xludf.DUMMYFUNCTION("""COMPUTED_VALUE"""),322.0)</f>
        <v>322</v>
      </c>
    </row>
    <row r="57">
      <c r="A57" s="2">
        <f>IFERROR(__xludf.DUMMYFUNCTION("""COMPUTED_VALUE"""),360.0)</f>
        <v>360</v>
      </c>
      <c r="C57" s="2">
        <f>IFERROR(__xludf.DUMMYFUNCTION("""COMPUTED_VALUE"""),323.0)</f>
        <v>323</v>
      </c>
      <c r="E57" s="2">
        <f>IFERROR(__xludf.DUMMYFUNCTION("""COMPUTED_VALUE"""),360.0)</f>
        <v>360</v>
      </c>
      <c r="G57" s="2">
        <f>IFERROR(__xludf.DUMMYFUNCTION("""COMPUTED_VALUE"""),323.0)</f>
        <v>323</v>
      </c>
    </row>
    <row r="58">
      <c r="A58" s="2">
        <f>IFERROR(__xludf.DUMMYFUNCTION("""COMPUTED_VALUE"""),364.0)</f>
        <v>364</v>
      </c>
      <c r="C58" s="2">
        <f>IFERROR(__xludf.DUMMYFUNCTION("""COMPUTED_VALUE"""),329.0)</f>
        <v>329</v>
      </c>
      <c r="E58" s="2">
        <f>IFERROR(__xludf.DUMMYFUNCTION("""COMPUTED_VALUE"""),364.0)</f>
        <v>364</v>
      </c>
      <c r="G58" s="2">
        <f>IFERROR(__xludf.DUMMYFUNCTION("""COMPUTED_VALUE"""),325.0)</f>
        <v>325</v>
      </c>
    </row>
    <row r="59">
      <c r="A59" s="2">
        <f>IFERROR(__xludf.DUMMYFUNCTION("""COMPUTED_VALUE"""),367.0)</f>
        <v>367</v>
      </c>
      <c r="C59" s="2">
        <f>IFERROR(__xludf.DUMMYFUNCTION("""COMPUTED_VALUE"""),336.0)</f>
        <v>336</v>
      </c>
      <c r="E59" s="2">
        <f>IFERROR(__xludf.DUMMYFUNCTION("""COMPUTED_VALUE"""),367.0)</f>
        <v>367</v>
      </c>
      <c r="G59" s="2">
        <f>IFERROR(__xludf.DUMMYFUNCTION("""COMPUTED_VALUE"""),329.0)</f>
        <v>329</v>
      </c>
    </row>
    <row r="60">
      <c r="A60" s="2">
        <f>IFERROR(__xludf.DUMMYFUNCTION("""COMPUTED_VALUE"""),368.0)</f>
        <v>368</v>
      </c>
      <c r="C60" s="2">
        <f>IFERROR(__xludf.DUMMYFUNCTION("""COMPUTED_VALUE"""),353.0)</f>
        <v>353</v>
      </c>
      <c r="E60" s="2">
        <f>IFERROR(__xludf.DUMMYFUNCTION("""COMPUTED_VALUE"""),368.0)</f>
        <v>368</v>
      </c>
      <c r="G60" s="2">
        <f>IFERROR(__xludf.DUMMYFUNCTION("""COMPUTED_VALUE"""),338.0)</f>
        <v>338</v>
      </c>
    </row>
    <row r="61">
      <c r="A61" s="2">
        <f>IFERROR(__xludf.DUMMYFUNCTION("""COMPUTED_VALUE"""),383.0)</f>
        <v>383</v>
      </c>
      <c r="C61" s="2">
        <f>IFERROR(__xludf.DUMMYFUNCTION("""COMPUTED_VALUE"""),355.0)</f>
        <v>355</v>
      </c>
      <c r="E61" s="2">
        <f>IFERROR(__xludf.DUMMYFUNCTION("""COMPUTED_VALUE"""),383.0)</f>
        <v>383</v>
      </c>
      <c r="G61" s="2">
        <f>IFERROR(__xludf.DUMMYFUNCTION("""COMPUTED_VALUE"""),352.0)</f>
        <v>352</v>
      </c>
    </row>
    <row r="62">
      <c r="A62" s="2">
        <f>IFERROR(__xludf.DUMMYFUNCTION("""COMPUTED_VALUE"""),411.0)</f>
        <v>411</v>
      </c>
      <c r="C62" s="2">
        <f>IFERROR(__xludf.DUMMYFUNCTION("""COMPUTED_VALUE"""),360.0)</f>
        <v>360</v>
      </c>
      <c r="E62" s="2">
        <f>IFERROR(__xludf.DUMMYFUNCTION("""COMPUTED_VALUE"""),411.0)</f>
        <v>411</v>
      </c>
      <c r="G62" s="2">
        <f>IFERROR(__xludf.DUMMYFUNCTION("""COMPUTED_VALUE"""),353.0)</f>
        <v>353</v>
      </c>
    </row>
    <row r="63">
      <c r="A63" s="2">
        <f>IFERROR(__xludf.DUMMYFUNCTION("""COMPUTED_VALUE"""),423.0)</f>
        <v>423</v>
      </c>
      <c r="C63" s="2">
        <f>IFERROR(__xludf.DUMMYFUNCTION("""COMPUTED_VALUE"""),364.0)</f>
        <v>364</v>
      </c>
      <c r="E63" s="2">
        <f>IFERROR(__xludf.DUMMYFUNCTION("""COMPUTED_VALUE"""),423.0)</f>
        <v>423</v>
      </c>
      <c r="G63" s="2">
        <f>IFERROR(__xludf.DUMMYFUNCTION("""COMPUTED_VALUE"""),355.0)</f>
        <v>355</v>
      </c>
    </row>
    <row r="64">
      <c r="A64" s="2">
        <f>IFERROR(__xludf.DUMMYFUNCTION("""COMPUTED_VALUE"""),429.0)</f>
        <v>429</v>
      </c>
      <c r="C64" s="2">
        <f>IFERROR(__xludf.DUMMYFUNCTION("""COMPUTED_VALUE"""),367.0)</f>
        <v>367</v>
      </c>
      <c r="E64" s="2">
        <f>IFERROR(__xludf.DUMMYFUNCTION("""COMPUTED_VALUE"""),429.0)</f>
        <v>429</v>
      </c>
      <c r="G64" s="2">
        <f>IFERROR(__xludf.DUMMYFUNCTION("""COMPUTED_VALUE"""),360.0)</f>
        <v>360</v>
      </c>
    </row>
    <row r="65">
      <c r="A65" s="2">
        <f>IFERROR(__xludf.DUMMYFUNCTION("""COMPUTED_VALUE"""),435.0)</f>
        <v>435</v>
      </c>
      <c r="C65" s="2">
        <f>IFERROR(__xludf.DUMMYFUNCTION("""COMPUTED_VALUE"""),368.0)</f>
        <v>368</v>
      </c>
      <c r="E65" s="2">
        <f>IFERROR(__xludf.DUMMYFUNCTION("""COMPUTED_VALUE"""),435.0)</f>
        <v>435</v>
      </c>
      <c r="G65" s="2">
        <f>IFERROR(__xludf.DUMMYFUNCTION("""COMPUTED_VALUE"""),364.0)</f>
        <v>364</v>
      </c>
    </row>
    <row r="66">
      <c r="A66" s="2">
        <f>IFERROR(__xludf.DUMMYFUNCTION("""COMPUTED_VALUE"""),443.0)</f>
        <v>443</v>
      </c>
      <c r="C66" s="2">
        <f>IFERROR(__xludf.DUMMYFUNCTION("""COMPUTED_VALUE"""),373.0)</f>
        <v>373</v>
      </c>
      <c r="E66" s="2">
        <f>IFERROR(__xludf.DUMMYFUNCTION("""COMPUTED_VALUE"""),443.0)</f>
        <v>443</v>
      </c>
      <c r="G66" s="2">
        <f>IFERROR(__xludf.DUMMYFUNCTION("""COMPUTED_VALUE"""),367.0)</f>
        <v>367</v>
      </c>
    </row>
    <row r="67">
      <c r="A67" s="2">
        <f>IFERROR(__xludf.DUMMYFUNCTION("""COMPUTED_VALUE"""),455.0)</f>
        <v>455</v>
      </c>
      <c r="C67" s="2">
        <f>IFERROR(__xludf.DUMMYFUNCTION("""COMPUTED_VALUE"""),383.0)</f>
        <v>383</v>
      </c>
      <c r="E67" s="2">
        <f>IFERROR(__xludf.DUMMYFUNCTION("""COMPUTED_VALUE"""),455.0)</f>
        <v>455</v>
      </c>
      <c r="G67" s="2">
        <f>IFERROR(__xludf.DUMMYFUNCTION("""COMPUTED_VALUE"""),368.0)</f>
        <v>368</v>
      </c>
    </row>
    <row r="68">
      <c r="A68" s="2">
        <f>IFERROR(__xludf.DUMMYFUNCTION("""COMPUTED_VALUE"""),462.0)</f>
        <v>462</v>
      </c>
      <c r="C68" s="2">
        <f>IFERROR(__xludf.DUMMYFUNCTION("""COMPUTED_VALUE"""),411.0)</f>
        <v>411</v>
      </c>
      <c r="E68" s="2">
        <f>IFERROR(__xludf.DUMMYFUNCTION("""COMPUTED_VALUE"""),462.0)</f>
        <v>462</v>
      </c>
      <c r="G68" s="2">
        <f>IFERROR(__xludf.DUMMYFUNCTION("""COMPUTED_VALUE"""),383.0)</f>
        <v>383</v>
      </c>
    </row>
    <row r="69">
      <c r="A69" s="2">
        <f>IFERROR(__xludf.DUMMYFUNCTION("""COMPUTED_VALUE"""),470.0)</f>
        <v>470</v>
      </c>
      <c r="C69" s="2">
        <f>IFERROR(__xludf.DUMMYFUNCTION("""COMPUTED_VALUE"""),423.0)</f>
        <v>423</v>
      </c>
      <c r="E69" s="2">
        <f>IFERROR(__xludf.DUMMYFUNCTION("""COMPUTED_VALUE"""),470.0)</f>
        <v>470</v>
      </c>
      <c r="G69" s="2">
        <f>IFERROR(__xludf.DUMMYFUNCTION("""COMPUTED_VALUE"""),411.0)</f>
        <v>411</v>
      </c>
    </row>
    <row r="70">
      <c r="A70" s="2">
        <f>IFERROR(__xludf.DUMMYFUNCTION("""COMPUTED_VALUE"""),477.0)</f>
        <v>477</v>
      </c>
      <c r="C70" s="2">
        <f>IFERROR(__xludf.DUMMYFUNCTION("""COMPUTED_VALUE"""),429.0)</f>
        <v>429</v>
      </c>
      <c r="E70" s="2">
        <f>IFERROR(__xludf.DUMMYFUNCTION("""COMPUTED_VALUE"""),477.0)</f>
        <v>477</v>
      </c>
      <c r="G70" s="2">
        <f>IFERROR(__xludf.DUMMYFUNCTION("""COMPUTED_VALUE"""),423.0)</f>
        <v>423</v>
      </c>
    </row>
    <row r="71">
      <c r="A71" s="2">
        <f>IFERROR(__xludf.DUMMYFUNCTION("""COMPUTED_VALUE"""),478.0)</f>
        <v>478</v>
      </c>
      <c r="C71" s="2">
        <f>IFERROR(__xludf.DUMMYFUNCTION("""COMPUTED_VALUE"""),435.0)</f>
        <v>435</v>
      </c>
      <c r="E71" s="2">
        <f>IFERROR(__xludf.DUMMYFUNCTION("""COMPUTED_VALUE"""),478.0)</f>
        <v>478</v>
      </c>
      <c r="G71" s="2">
        <f>IFERROR(__xludf.DUMMYFUNCTION("""COMPUTED_VALUE"""),429.0)</f>
        <v>429</v>
      </c>
    </row>
    <row r="72">
      <c r="A72" s="2">
        <f>IFERROR(__xludf.DUMMYFUNCTION("""COMPUTED_VALUE"""),502.0)</f>
        <v>502</v>
      </c>
      <c r="C72" s="2">
        <f>IFERROR(__xludf.DUMMYFUNCTION("""COMPUTED_VALUE"""),443.0)</f>
        <v>443</v>
      </c>
      <c r="E72" s="2">
        <f>IFERROR(__xludf.DUMMYFUNCTION("""COMPUTED_VALUE"""),502.0)</f>
        <v>502</v>
      </c>
      <c r="G72" s="2">
        <f>IFERROR(__xludf.DUMMYFUNCTION("""COMPUTED_VALUE"""),435.0)</f>
        <v>435</v>
      </c>
    </row>
    <row r="73">
      <c r="A73" s="2">
        <f>IFERROR(__xludf.DUMMYFUNCTION("""COMPUTED_VALUE"""),513.0)</f>
        <v>513</v>
      </c>
      <c r="C73" s="2">
        <f>IFERROR(__xludf.DUMMYFUNCTION("""COMPUTED_VALUE"""),455.0)</f>
        <v>455</v>
      </c>
      <c r="E73" s="2">
        <f>IFERROR(__xludf.DUMMYFUNCTION("""COMPUTED_VALUE"""),513.0)</f>
        <v>513</v>
      </c>
      <c r="G73" s="2">
        <f>IFERROR(__xludf.DUMMYFUNCTION("""COMPUTED_VALUE"""),441.0)</f>
        <v>441</v>
      </c>
    </row>
    <row r="74">
      <c r="A74" s="2">
        <f>IFERROR(__xludf.DUMMYFUNCTION("""COMPUTED_VALUE"""),517.0)</f>
        <v>517</v>
      </c>
      <c r="C74" s="2">
        <f>IFERROR(__xludf.DUMMYFUNCTION("""COMPUTED_VALUE"""),462.0)</f>
        <v>462</v>
      </c>
      <c r="E74" s="2">
        <f>IFERROR(__xludf.DUMMYFUNCTION("""COMPUTED_VALUE"""),517.0)</f>
        <v>517</v>
      </c>
      <c r="G74" s="2">
        <f>IFERROR(__xludf.DUMMYFUNCTION("""COMPUTED_VALUE"""),443.0)</f>
        <v>443</v>
      </c>
    </row>
    <row r="75">
      <c r="A75" s="2">
        <f>IFERROR(__xludf.DUMMYFUNCTION("""COMPUTED_VALUE"""),519.0)</f>
        <v>519</v>
      </c>
      <c r="C75" s="2">
        <f>IFERROR(__xludf.DUMMYFUNCTION("""COMPUTED_VALUE"""),470.0)</f>
        <v>470</v>
      </c>
      <c r="E75" s="2">
        <f>IFERROR(__xludf.DUMMYFUNCTION("""COMPUTED_VALUE"""),519.0)</f>
        <v>519</v>
      </c>
      <c r="G75" s="2">
        <f>IFERROR(__xludf.DUMMYFUNCTION("""COMPUTED_VALUE"""),444.0)</f>
        <v>444</v>
      </c>
    </row>
    <row r="76">
      <c r="A76" s="2">
        <f>IFERROR(__xludf.DUMMYFUNCTION("""COMPUTED_VALUE"""),650.0)</f>
        <v>650</v>
      </c>
      <c r="C76" s="2">
        <f>IFERROR(__xludf.DUMMYFUNCTION("""COMPUTED_VALUE"""),477.0)</f>
        <v>477</v>
      </c>
      <c r="E76" s="2">
        <f>IFERROR(__xludf.DUMMYFUNCTION("""COMPUTED_VALUE"""),650.0)</f>
        <v>650</v>
      </c>
      <c r="G76" s="2">
        <f>IFERROR(__xludf.DUMMYFUNCTION("""COMPUTED_VALUE"""),447.0)</f>
        <v>447</v>
      </c>
    </row>
    <row r="77">
      <c r="A77" s="2">
        <f>IFERROR(__xludf.DUMMYFUNCTION("""COMPUTED_VALUE"""),729.0)</f>
        <v>729</v>
      </c>
      <c r="C77" s="2">
        <f>IFERROR(__xludf.DUMMYFUNCTION("""COMPUTED_VALUE"""),478.0)</f>
        <v>478</v>
      </c>
      <c r="E77" s="2">
        <f>IFERROR(__xludf.DUMMYFUNCTION("""COMPUTED_VALUE"""),729.0)</f>
        <v>729</v>
      </c>
      <c r="G77" s="2">
        <f>IFERROR(__xludf.DUMMYFUNCTION("""COMPUTED_VALUE"""),455.0)</f>
        <v>455</v>
      </c>
    </row>
    <row r="78">
      <c r="A78" s="2">
        <f>IFERROR(__xludf.DUMMYFUNCTION("""COMPUTED_VALUE"""),745.0)</f>
        <v>745</v>
      </c>
      <c r="C78" s="2">
        <f>IFERROR(__xludf.DUMMYFUNCTION("""COMPUTED_VALUE"""),502.0)</f>
        <v>502</v>
      </c>
      <c r="E78" s="2">
        <f>IFERROR(__xludf.DUMMYFUNCTION("""COMPUTED_VALUE"""),745.0)</f>
        <v>745</v>
      </c>
      <c r="G78" s="2">
        <f>IFERROR(__xludf.DUMMYFUNCTION("""COMPUTED_VALUE"""),462.0)</f>
        <v>462</v>
      </c>
    </row>
    <row r="79">
      <c r="A79" s="2">
        <f>IFERROR(__xludf.DUMMYFUNCTION("""COMPUTED_VALUE"""),749.0)</f>
        <v>749</v>
      </c>
      <c r="C79" s="2">
        <f>IFERROR(__xludf.DUMMYFUNCTION("""COMPUTED_VALUE"""),513.0)</f>
        <v>513</v>
      </c>
      <c r="E79" s="2">
        <f>IFERROR(__xludf.DUMMYFUNCTION("""COMPUTED_VALUE"""),749.0)</f>
        <v>749</v>
      </c>
      <c r="G79" s="2">
        <f>IFERROR(__xludf.DUMMYFUNCTION("""COMPUTED_VALUE"""),470.0)</f>
        <v>470</v>
      </c>
    </row>
    <row r="80">
      <c r="A80" s="2">
        <f>IFERROR(__xludf.DUMMYFUNCTION("""COMPUTED_VALUE"""),751.0)</f>
        <v>751</v>
      </c>
      <c r="C80" s="2">
        <f>IFERROR(__xludf.DUMMYFUNCTION("""COMPUTED_VALUE"""),517.0)</f>
        <v>517</v>
      </c>
      <c r="E80" s="2">
        <f>IFERROR(__xludf.DUMMYFUNCTION("""COMPUTED_VALUE"""),751.0)</f>
        <v>751</v>
      </c>
      <c r="G80" s="2">
        <f>IFERROR(__xludf.DUMMYFUNCTION("""COMPUTED_VALUE"""),477.0)</f>
        <v>477</v>
      </c>
    </row>
    <row r="81">
      <c r="A81" s="2">
        <f>IFERROR(__xludf.DUMMYFUNCTION("""COMPUTED_VALUE"""),759.0)</f>
        <v>759</v>
      </c>
      <c r="C81" s="2">
        <f>IFERROR(__xludf.DUMMYFUNCTION("""COMPUTED_VALUE"""),519.0)</f>
        <v>519</v>
      </c>
      <c r="E81" s="2">
        <f>IFERROR(__xludf.DUMMYFUNCTION("""COMPUTED_VALUE"""),759.0)</f>
        <v>759</v>
      </c>
      <c r="G81" s="2">
        <f>IFERROR(__xludf.DUMMYFUNCTION("""COMPUTED_VALUE"""),478.0)</f>
        <v>478</v>
      </c>
    </row>
    <row r="82">
      <c r="A82" s="2">
        <f>IFERROR(__xludf.DUMMYFUNCTION("""COMPUTED_VALUE"""),763.0)</f>
        <v>763</v>
      </c>
      <c r="C82" s="2">
        <f>IFERROR(__xludf.DUMMYFUNCTION("""COMPUTED_VALUE"""),576.0)</f>
        <v>576</v>
      </c>
      <c r="E82" s="2">
        <f>IFERROR(__xludf.DUMMYFUNCTION("""COMPUTED_VALUE"""),763.0)</f>
        <v>763</v>
      </c>
      <c r="G82" s="2">
        <f>IFERROR(__xludf.DUMMYFUNCTION("""COMPUTED_VALUE"""),502.0)</f>
        <v>502</v>
      </c>
    </row>
    <row r="83">
      <c r="A83" s="2">
        <f>IFERROR(__xludf.DUMMYFUNCTION("""COMPUTED_VALUE"""),769.0)</f>
        <v>769</v>
      </c>
      <c r="C83" s="2">
        <f>IFERROR(__xludf.DUMMYFUNCTION("""COMPUTED_VALUE"""),650.0)</f>
        <v>650</v>
      </c>
      <c r="E83" s="2">
        <f>IFERROR(__xludf.DUMMYFUNCTION("""COMPUTED_VALUE"""),769.0)</f>
        <v>769</v>
      </c>
      <c r="G83" s="2">
        <f>IFERROR(__xludf.DUMMYFUNCTION("""COMPUTED_VALUE"""),513.0)</f>
        <v>513</v>
      </c>
    </row>
    <row r="84">
      <c r="A84" s="2">
        <f>IFERROR(__xludf.DUMMYFUNCTION("""COMPUTED_VALUE"""),778.0)</f>
        <v>778</v>
      </c>
      <c r="C84" s="2">
        <f>IFERROR(__xludf.DUMMYFUNCTION("""COMPUTED_VALUE"""),729.0)</f>
        <v>729</v>
      </c>
      <c r="E84" s="2">
        <f>IFERROR(__xludf.DUMMYFUNCTION("""COMPUTED_VALUE"""),778.0)</f>
        <v>778</v>
      </c>
      <c r="G84" s="2">
        <f>IFERROR(__xludf.DUMMYFUNCTION("""COMPUTED_VALUE"""),514.0)</f>
        <v>514</v>
      </c>
    </row>
    <row r="85">
      <c r="A85" s="2">
        <f>IFERROR(__xludf.DUMMYFUNCTION("""COMPUTED_VALUE"""),784.0)</f>
        <v>784</v>
      </c>
      <c r="C85" s="2">
        <f>IFERROR(__xludf.DUMMYFUNCTION("""COMPUTED_VALUE"""),745.0)</f>
        <v>745</v>
      </c>
      <c r="E85" s="2">
        <f>IFERROR(__xludf.DUMMYFUNCTION("""COMPUTED_VALUE"""),784.0)</f>
        <v>784</v>
      </c>
      <c r="G85" s="2">
        <f>IFERROR(__xludf.DUMMYFUNCTION("""COMPUTED_VALUE"""),517.0)</f>
        <v>517</v>
      </c>
    </row>
    <row r="86">
      <c r="A86" s="2">
        <f>IFERROR(__xludf.DUMMYFUNCTION("""COMPUTED_VALUE"""),785.0)</f>
        <v>785</v>
      </c>
      <c r="C86" s="2">
        <f>IFERROR(__xludf.DUMMYFUNCTION("""COMPUTED_VALUE"""),749.0)</f>
        <v>749</v>
      </c>
      <c r="E86" s="2">
        <f>IFERROR(__xludf.DUMMYFUNCTION("""COMPUTED_VALUE"""),785.0)</f>
        <v>785</v>
      </c>
      <c r="G86" s="2">
        <f>IFERROR(__xludf.DUMMYFUNCTION("""COMPUTED_VALUE"""),519.0)</f>
        <v>519</v>
      </c>
    </row>
    <row r="87">
      <c r="A87" s="2">
        <f>IFERROR(__xludf.DUMMYFUNCTION("""COMPUTED_VALUE"""),810.0)</f>
        <v>810</v>
      </c>
      <c r="C87" s="2">
        <f>IFERROR(__xludf.DUMMYFUNCTION("""COMPUTED_VALUE"""),751.0)</f>
        <v>751</v>
      </c>
      <c r="E87" s="2">
        <f>IFERROR(__xludf.DUMMYFUNCTION("""COMPUTED_VALUE"""),810.0)</f>
        <v>810</v>
      </c>
      <c r="G87" s="2">
        <f>IFERROR(__xludf.DUMMYFUNCTION("""COMPUTED_VALUE"""),650.0)</f>
        <v>650</v>
      </c>
    </row>
    <row r="88">
      <c r="A88" s="2">
        <f>IFERROR(__xludf.DUMMYFUNCTION("""COMPUTED_VALUE"""),818.0)</f>
        <v>818</v>
      </c>
      <c r="C88" s="2">
        <f>IFERROR(__xludf.DUMMYFUNCTION("""COMPUTED_VALUE"""),759.0)</f>
        <v>759</v>
      </c>
      <c r="E88" s="2">
        <f>IFERROR(__xludf.DUMMYFUNCTION("""COMPUTED_VALUE"""),818.0)</f>
        <v>818</v>
      </c>
      <c r="G88" s="2">
        <f>IFERROR(__xludf.DUMMYFUNCTION("""COMPUTED_VALUE"""),661.0)</f>
        <v>661</v>
      </c>
    </row>
    <row r="89">
      <c r="A89" s="2">
        <f>IFERROR(__xludf.DUMMYFUNCTION("""COMPUTED_VALUE"""),823.0)</f>
        <v>823</v>
      </c>
      <c r="C89" s="2">
        <f>IFERROR(__xludf.DUMMYFUNCTION("""COMPUTED_VALUE"""),763.0)</f>
        <v>763</v>
      </c>
      <c r="E89" s="2">
        <f>IFERROR(__xludf.DUMMYFUNCTION("""COMPUTED_VALUE"""),823.0)</f>
        <v>823</v>
      </c>
      <c r="G89" s="2">
        <f>IFERROR(__xludf.DUMMYFUNCTION("""COMPUTED_VALUE"""),729.0)</f>
        <v>729</v>
      </c>
    </row>
    <row r="90">
      <c r="A90" s="2">
        <f>IFERROR(__xludf.DUMMYFUNCTION("""COMPUTED_VALUE"""),828.0)</f>
        <v>828</v>
      </c>
      <c r="C90" s="2">
        <f>IFERROR(__xludf.DUMMYFUNCTION("""COMPUTED_VALUE"""),769.0)</f>
        <v>769</v>
      </c>
      <c r="E90" s="2">
        <f>IFERROR(__xludf.DUMMYFUNCTION("""COMPUTED_VALUE"""),828.0)</f>
        <v>828</v>
      </c>
      <c r="G90" s="2">
        <f>IFERROR(__xludf.DUMMYFUNCTION("""COMPUTED_VALUE"""),745.0)</f>
        <v>745</v>
      </c>
    </row>
    <row r="91">
      <c r="A91" s="2">
        <f>IFERROR(__xludf.DUMMYFUNCTION("""COMPUTED_VALUE"""),835.0)</f>
        <v>835</v>
      </c>
      <c r="C91" s="2">
        <f>IFERROR(__xludf.DUMMYFUNCTION("""COMPUTED_VALUE"""),778.0)</f>
        <v>778</v>
      </c>
      <c r="E91" s="2">
        <f>IFERROR(__xludf.DUMMYFUNCTION("""COMPUTED_VALUE"""),835.0)</f>
        <v>835</v>
      </c>
      <c r="G91" s="2">
        <f>IFERROR(__xludf.DUMMYFUNCTION("""COMPUTED_VALUE"""),749.0)</f>
        <v>749</v>
      </c>
    </row>
    <row r="92">
      <c r="A92" s="2">
        <f>IFERROR(__xludf.DUMMYFUNCTION("""COMPUTED_VALUE"""),839.0)</f>
        <v>839</v>
      </c>
      <c r="C92" s="2">
        <f>IFERROR(__xludf.DUMMYFUNCTION("""COMPUTED_VALUE"""),784.0)</f>
        <v>784</v>
      </c>
      <c r="E92" s="2">
        <f>IFERROR(__xludf.DUMMYFUNCTION("""COMPUTED_VALUE"""),839.0)</f>
        <v>839</v>
      </c>
      <c r="G92" s="2">
        <f>IFERROR(__xludf.DUMMYFUNCTION("""COMPUTED_VALUE"""),751.0)</f>
        <v>751</v>
      </c>
    </row>
    <row r="93">
      <c r="A93" s="2">
        <f>IFERROR(__xludf.DUMMYFUNCTION("""COMPUTED_VALUE"""),840.0)</f>
        <v>840</v>
      </c>
      <c r="C93" s="2">
        <f>IFERROR(__xludf.DUMMYFUNCTION("""COMPUTED_VALUE"""),785.0)</f>
        <v>785</v>
      </c>
      <c r="E93" s="2">
        <f>IFERROR(__xludf.DUMMYFUNCTION("""COMPUTED_VALUE"""),840.0)</f>
        <v>840</v>
      </c>
      <c r="G93" s="2">
        <f>IFERROR(__xludf.DUMMYFUNCTION("""COMPUTED_VALUE"""),759.0)</f>
        <v>759</v>
      </c>
    </row>
    <row r="94">
      <c r="A94" s="2">
        <f>IFERROR(__xludf.DUMMYFUNCTION("""COMPUTED_VALUE"""),860.0)</f>
        <v>860</v>
      </c>
      <c r="C94" s="2">
        <f>IFERROR(__xludf.DUMMYFUNCTION("""COMPUTED_VALUE"""),810.0)</f>
        <v>810</v>
      </c>
      <c r="E94" s="2">
        <f>IFERROR(__xludf.DUMMYFUNCTION("""COMPUTED_VALUE"""),860.0)</f>
        <v>860</v>
      </c>
      <c r="G94" s="2">
        <f>IFERROR(__xludf.DUMMYFUNCTION("""COMPUTED_VALUE"""),762.0)</f>
        <v>762</v>
      </c>
    </row>
    <row r="95">
      <c r="A95" s="2">
        <f>IFERROR(__xludf.DUMMYFUNCTION("""COMPUTED_VALUE"""),862.0)</f>
        <v>862</v>
      </c>
      <c r="C95" s="2">
        <f>IFERROR(__xludf.DUMMYFUNCTION("""COMPUTED_VALUE"""),818.0)</f>
        <v>818</v>
      </c>
      <c r="E95" s="2">
        <f>IFERROR(__xludf.DUMMYFUNCTION("""COMPUTED_VALUE"""),862.0)</f>
        <v>862</v>
      </c>
      <c r="G95" s="2">
        <f>IFERROR(__xludf.DUMMYFUNCTION("""COMPUTED_VALUE"""),763.0)</f>
        <v>763</v>
      </c>
    </row>
    <row r="96">
      <c r="A96" s="2">
        <f>IFERROR(__xludf.DUMMYFUNCTION("""COMPUTED_VALUE"""),865.0)</f>
        <v>865</v>
      </c>
      <c r="C96" s="2">
        <f>IFERROR(__xludf.DUMMYFUNCTION("""COMPUTED_VALUE"""),823.0)</f>
        <v>823</v>
      </c>
      <c r="E96" s="2">
        <f>IFERROR(__xludf.DUMMYFUNCTION("""COMPUTED_VALUE"""),865.0)</f>
        <v>865</v>
      </c>
      <c r="G96" s="2">
        <f>IFERROR(__xludf.DUMMYFUNCTION("""COMPUTED_VALUE"""),766.0)</f>
        <v>766</v>
      </c>
    </row>
    <row r="97">
      <c r="A97" s="2">
        <f>IFERROR(__xludf.DUMMYFUNCTION("""COMPUTED_VALUE"""),866.0)</f>
        <v>866</v>
      </c>
      <c r="C97" s="2">
        <f>IFERROR(__xludf.DUMMYFUNCTION("""COMPUTED_VALUE"""),828.0)</f>
        <v>828</v>
      </c>
      <c r="E97" s="2">
        <f>IFERROR(__xludf.DUMMYFUNCTION("""COMPUTED_VALUE"""),866.0)</f>
        <v>866</v>
      </c>
      <c r="G97" s="2">
        <f>IFERROR(__xludf.DUMMYFUNCTION("""COMPUTED_VALUE"""),769.0)</f>
        <v>769</v>
      </c>
    </row>
    <row r="98">
      <c r="A98" s="2">
        <f>IFERROR(__xludf.DUMMYFUNCTION("""COMPUTED_VALUE"""),868.0)</f>
        <v>868</v>
      </c>
      <c r="C98" s="2">
        <f>IFERROR(__xludf.DUMMYFUNCTION("""COMPUTED_VALUE"""),835.0)</f>
        <v>835</v>
      </c>
      <c r="E98" s="2">
        <f>IFERROR(__xludf.DUMMYFUNCTION("""COMPUTED_VALUE"""),868.0)</f>
        <v>868</v>
      </c>
      <c r="G98" s="2">
        <f>IFERROR(__xludf.DUMMYFUNCTION("""COMPUTED_VALUE"""),778.0)</f>
        <v>778</v>
      </c>
    </row>
    <row r="99">
      <c r="A99" s="2">
        <f>IFERROR(__xludf.DUMMYFUNCTION("""COMPUTED_VALUE"""),869.0)</f>
        <v>869</v>
      </c>
      <c r="C99" s="2">
        <f>IFERROR(__xludf.DUMMYFUNCTION("""COMPUTED_VALUE"""),839.0)</f>
        <v>839</v>
      </c>
      <c r="E99" s="2">
        <f>IFERROR(__xludf.DUMMYFUNCTION("""COMPUTED_VALUE"""),869.0)</f>
        <v>869</v>
      </c>
      <c r="G99" s="2">
        <f>IFERROR(__xludf.DUMMYFUNCTION("""COMPUTED_VALUE"""),780.0)</f>
        <v>780</v>
      </c>
    </row>
    <row r="100">
      <c r="A100" s="2">
        <f>IFERROR(__xludf.DUMMYFUNCTION("""COMPUTED_VALUE"""),903.0)</f>
        <v>903</v>
      </c>
      <c r="C100" s="2">
        <f>IFERROR(__xludf.DUMMYFUNCTION("""COMPUTED_VALUE"""),840.0)</f>
        <v>840</v>
      </c>
      <c r="E100" s="2">
        <f>IFERROR(__xludf.DUMMYFUNCTION("""COMPUTED_VALUE"""),903.0)</f>
        <v>903</v>
      </c>
      <c r="G100" s="2">
        <f>IFERROR(__xludf.DUMMYFUNCTION("""COMPUTED_VALUE"""),784.0)</f>
        <v>784</v>
      </c>
    </row>
    <row r="101">
      <c r="A101" s="2">
        <f>IFERROR(__xludf.DUMMYFUNCTION("""COMPUTED_VALUE"""),926.0)</f>
        <v>926</v>
      </c>
      <c r="C101" s="2">
        <f>IFERROR(__xludf.DUMMYFUNCTION("""COMPUTED_VALUE"""),860.0)</f>
        <v>860</v>
      </c>
      <c r="E101" s="2">
        <f>IFERROR(__xludf.DUMMYFUNCTION("""COMPUTED_VALUE"""),926.0)</f>
        <v>926</v>
      </c>
      <c r="G101" s="2">
        <f>IFERROR(__xludf.DUMMYFUNCTION("""COMPUTED_VALUE"""),785.0)</f>
        <v>785</v>
      </c>
    </row>
    <row r="102">
      <c r="A102" s="2">
        <f>IFERROR(__xludf.DUMMYFUNCTION("""COMPUTED_VALUE"""),935.0)</f>
        <v>935</v>
      </c>
      <c r="C102" s="2">
        <f>IFERROR(__xludf.DUMMYFUNCTION("""COMPUTED_VALUE"""),862.0)</f>
        <v>862</v>
      </c>
      <c r="E102" s="2">
        <f>IFERROR(__xludf.DUMMYFUNCTION("""COMPUTED_VALUE"""),935.0)</f>
        <v>935</v>
      </c>
      <c r="G102" s="2">
        <f>IFERROR(__xludf.DUMMYFUNCTION("""COMPUTED_VALUE"""),810.0)</f>
        <v>810</v>
      </c>
    </row>
    <row r="103">
      <c r="A103" s="2">
        <f>IFERROR(__xludf.DUMMYFUNCTION("""COMPUTED_VALUE"""),940.0)</f>
        <v>940</v>
      </c>
      <c r="C103" s="2">
        <f>IFERROR(__xludf.DUMMYFUNCTION("""COMPUTED_VALUE"""),865.0)</f>
        <v>865</v>
      </c>
      <c r="E103" s="2">
        <f>IFERROR(__xludf.DUMMYFUNCTION("""COMPUTED_VALUE"""),940.0)</f>
        <v>940</v>
      </c>
      <c r="G103" s="2">
        <f>IFERROR(__xludf.DUMMYFUNCTION("""COMPUTED_VALUE"""),818.0)</f>
        <v>818</v>
      </c>
    </row>
    <row r="104">
      <c r="A104" s="2">
        <f>IFERROR(__xludf.DUMMYFUNCTION("""COMPUTED_VALUE"""),962.0)</f>
        <v>962</v>
      </c>
      <c r="C104" s="2">
        <f>IFERROR(__xludf.DUMMYFUNCTION("""COMPUTED_VALUE"""),866.0)</f>
        <v>866</v>
      </c>
      <c r="E104" s="2">
        <f>IFERROR(__xludf.DUMMYFUNCTION("""COMPUTED_VALUE"""),962.0)</f>
        <v>962</v>
      </c>
      <c r="G104" s="2">
        <f>IFERROR(__xludf.DUMMYFUNCTION("""COMPUTED_VALUE"""),823.0)</f>
        <v>823</v>
      </c>
    </row>
    <row r="105">
      <c r="A105" s="2">
        <f>IFERROR(__xludf.DUMMYFUNCTION("""COMPUTED_VALUE"""),965.0)</f>
        <v>965</v>
      </c>
      <c r="C105" s="2">
        <f>IFERROR(__xludf.DUMMYFUNCTION("""COMPUTED_VALUE"""),868.0)</f>
        <v>868</v>
      </c>
      <c r="E105" s="2">
        <f>IFERROR(__xludf.DUMMYFUNCTION("""COMPUTED_VALUE"""),965.0)</f>
        <v>965</v>
      </c>
      <c r="G105" s="2">
        <f>IFERROR(__xludf.DUMMYFUNCTION("""COMPUTED_VALUE"""),828.0)</f>
        <v>828</v>
      </c>
    </row>
    <row r="106">
      <c r="A106" s="2">
        <f>IFERROR(__xludf.DUMMYFUNCTION("""COMPUTED_VALUE"""),967.0)</f>
        <v>967</v>
      </c>
      <c r="C106" s="2">
        <f>IFERROR(__xludf.DUMMYFUNCTION("""COMPUTED_VALUE"""),869.0)</f>
        <v>869</v>
      </c>
      <c r="E106" s="2">
        <f>IFERROR(__xludf.DUMMYFUNCTION("""COMPUTED_VALUE"""),967.0)</f>
        <v>967</v>
      </c>
      <c r="G106" s="2">
        <f>IFERROR(__xludf.DUMMYFUNCTION("""COMPUTED_VALUE"""),835.0)</f>
        <v>835</v>
      </c>
    </row>
    <row r="107">
      <c r="A107" s="2">
        <f>IFERROR(__xludf.DUMMYFUNCTION("""COMPUTED_VALUE"""),970.0)</f>
        <v>970</v>
      </c>
      <c r="C107" s="2">
        <f>IFERROR(__xludf.DUMMYFUNCTION("""COMPUTED_VALUE"""),903.0)</f>
        <v>903</v>
      </c>
      <c r="E107" s="2">
        <f>IFERROR(__xludf.DUMMYFUNCTION("""COMPUTED_VALUE"""),970.0)</f>
        <v>970</v>
      </c>
      <c r="G107" s="2">
        <f>IFERROR(__xludf.DUMMYFUNCTION("""COMPUTED_VALUE"""),839.0)</f>
        <v>839</v>
      </c>
    </row>
    <row r="108">
      <c r="A108" s="2">
        <f>IFERROR(__xludf.DUMMYFUNCTION("""COMPUTED_VALUE"""),982.0)</f>
        <v>982</v>
      </c>
      <c r="C108" s="2">
        <f>IFERROR(__xludf.DUMMYFUNCTION("""COMPUTED_VALUE"""),921.0)</f>
        <v>921</v>
      </c>
      <c r="E108" s="2">
        <f>IFERROR(__xludf.DUMMYFUNCTION("""COMPUTED_VALUE"""),982.0)</f>
        <v>982</v>
      </c>
      <c r="G108" s="2">
        <f>IFERROR(__xludf.DUMMYFUNCTION("""COMPUTED_VALUE"""),840.0)</f>
        <v>840</v>
      </c>
    </row>
    <row r="109">
      <c r="A109" s="2">
        <f>IFERROR(__xludf.DUMMYFUNCTION("""COMPUTED_VALUE"""),992.0)</f>
        <v>992</v>
      </c>
      <c r="C109" s="2">
        <f>IFERROR(__xludf.DUMMYFUNCTION("""COMPUTED_VALUE"""),926.0)</f>
        <v>926</v>
      </c>
      <c r="E109" s="2">
        <f>IFERROR(__xludf.DUMMYFUNCTION("""COMPUTED_VALUE"""),992.0)</f>
        <v>992</v>
      </c>
      <c r="G109" s="2">
        <f>IFERROR(__xludf.DUMMYFUNCTION("""COMPUTED_VALUE"""),860.0)</f>
        <v>860</v>
      </c>
    </row>
    <row r="110">
      <c r="A110" s="2">
        <f>IFERROR(__xludf.DUMMYFUNCTION("""COMPUTED_VALUE"""),997.0)</f>
        <v>997</v>
      </c>
      <c r="C110" s="2">
        <f>IFERROR(__xludf.DUMMYFUNCTION("""COMPUTED_VALUE"""),935.0)</f>
        <v>935</v>
      </c>
      <c r="E110" s="2">
        <f>IFERROR(__xludf.DUMMYFUNCTION("""COMPUTED_VALUE"""),997.0)</f>
        <v>997</v>
      </c>
      <c r="G110" s="2">
        <f>IFERROR(__xludf.DUMMYFUNCTION("""COMPUTED_VALUE"""),861.0)</f>
        <v>861</v>
      </c>
    </row>
    <row r="111">
      <c r="A111" s="2">
        <f>IFERROR(__xludf.DUMMYFUNCTION("""COMPUTED_VALUE"""),1000.0)</f>
        <v>1000</v>
      </c>
      <c r="C111" s="2">
        <f>IFERROR(__xludf.DUMMYFUNCTION("""COMPUTED_VALUE"""),940.0)</f>
        <v>940</v>
      </c>
      <c r="E111" s="2">
        <f>IFERROR(__xludf.DUMMYFUNCTION("""COMPUTED_VALUE"""),1000.0)</f>
        <v>1000</v>
      </c>
      <c r="G111" s="2">
        <f>IFERROR(__xludf.DUMMYFUNCTION("""COMPUTED_VALUE"""),862.0)</f>
        <v>862</v>
      </c>
    </row>
    <row r="112">
      <c r="A112" s="2">
        <f>IFERROR(__xludf.DUMMYFUNCTION("""COMPUTED_VALUE"""),1003.0)</f>
        <v>1003</v>
      </c>
      <c r="C112" s="2">
        <f>IFERROR(__xludf.DUMMYFUNCTION("""COMPUTED_VALUE"""),962.0)</f>
        <v>962</v>
      </c>
      <c r="E112" s="2">
        <f>IFERROR(__xludf.DUMMYFUNCTION("""COMPUTED_VALUE"""),1003.0)</f>
        <v>1003</v>
      </c>
      <c r="G112" s="2">
        <f>IFERROR(__xludf.DUMMYFUNCTION("""COMPUTED_VALUE"""),865.0)</f>
        <v>865</v>
      </c>
    </row>
    <row r="113">
      <c r="A113" s="2">
        <f>IFERROR(__xludf.DUMMYFUNCTION("""COMPUTED_VALUE"""),1007.0)</f>
        <v>1007</v>
      </c>
      <c r="C113" s="2">
        <f>IFERROR(__xludf.DUMMYFUNCTION("""COMPUTED_VALUE"""),965.0)</f>
        <v>965</v>
      </c>
      <c r="E113" s="2">
        <f>IFERROR(__xludf.DUMMYFUNCTION("""COMPUTED_VALUE"""),1007.0)</f>
        <v>1007</v>
      </c>
      <c r="G113" s="2">
        <f>IFERROR(__xludf.DUMMYFUNCTION("""COMPUTED_VALUE"""),866.0)</f>
        <v>866</v>
      </c>
    </row>
    <row r="114">
      <c r="A114" s="2">
        <f>IFERROR(__xludf.DUMMYFUNCTION("""COMPUTED_VALUE"""),1008.0)</f>
        <v>1008</v>
      </c>
      <c r="C114" s="2">
        <f>IFERROR(__xludf.DUMMYFUNCTION("""COMPUTED_VALUE"""),967.0)</f>
        <v>967</v>
      </c>
      <c r="E114" s="2">
        <f>IFERROR(__xludf.DUMMYFUNCTION("""COMPUTED_VALUE"""),1008.0)</f>
        <v>1008</v>
      </c>
      <c r="G114" s="2">
        <f>IFERROR(__xludf.DUMMYFUNCTION("""COMPUTED_VALUE"""),868.0)</f>
        <v>868</v>
      </c>
    </row>
    <row r="115">
      <c r="A115" s="2">
        <f>IFERROR(__xludf.DUMMYFUNCTION("""COMPUTED_VALUE"""),1011.0)</f>
        <v>1011</v>
      </c>
      <c r="C115" s="2">
        <f>IFERROR(__xludf.DUMMYFUNCTION("""COMPUTED_VALUE"""),970.0)</f>
        <v>970</v>
      </c>
      <c r="E115" s="2">
        <f>IFERROR(__xludf.DUMMYFUNCTION("""COMPUTED_VALUE"""),1011.0)</f>
        <v>1011</v>
      </c>
      <c r="G115" s="2">
        <f>IFERROR(__xludf.DUMMYFUNCTION("""COMPUTED_VALUE"""),869.0)</f>
        <v>869</v>
      </c>
    </row>
    <row r="116">
      <c r="A116" s="2">
        <f>IFERROR(__xludf.DUMMYFUNCTION("""COMPUTED_VALUE"""),1016.0)</f>
        <v>1016</v>
      </c>
      <c r="C116" s="2">
        <f>IFERROR(__xludf.DUMMYFUNCTION("""COMPUTED_VALUE"""),979.0)</f>
        <v>979</v>
      </c>
      <c r="E116" s="2">
        <f>IFERROR(__xludf.DUMMYFUNCTION("""COMPUTED_VALUE"""),1016.0)</f>
        <v>1016</v>
      </c>
      <c r="G116" s="2">
        <f>IFERROR(__xludf.DUMMYFUNCTION("""COMPUTED_VALUE"""),903.0)</f>
        <v>903</v>
      </c>
    </row>
    <row r="117">
      <c r="A117" s="2">
        <f>IFERROR(__xludf.DUMMYFUNCTION("""COMPUTED_VALUE"""),1021.0)</f>
        <v>1021</v>
      </c>
      <c r="C117" s="2">
        <f>IFERROR(__xludf.DUMMYFUNCTION("""COMPUTED_VALUE"""),982.0)</f>
        <v>982</v>
      </c>
      <c r="E117" s="2">
        <f>IFERROR(__xludf.DUMMYFUNCTION("""COMPUTED_VALUE"""),1021.0)</f>
        <v>1021</v>
      </c>
      <c r="G117" s="2">
        <f>IFERROR(__xludf.DUMMYFUNCTION("""COMPUTED_VALUE"""),926.0)</f>
        <v>926</v>
      </c>
    </row>
    <row r="118">
      <c r="A118" s="2">
        <f>IFERROR(__xludf.DUMMYFUNCTION("""COMPUTED_VALUE"""),1033.0)</f>
        <v>1033</v>
      </c>
      <c r="C118" s="2">
        <f>IFERROR(__xludf.DUMMYFUNCTION("""COMPUTED_VALUE"""),992.0)</f>
        <v>992</v>
      </c>
      <c r="E118" s="2">
        <f>IFERROR(__xludf.DUMMYFUNCTION("""COMPUTED_VALUE"""),1033.0)</f>
        <v>1033</v>
      </c>
      <c r="G118" s="2">
        <f>IFERROR(__xludf.DUMMYFUNCTION("""COMPUTED_VALUE"""),935.0)</f>
        <v>935</v>
      </c>
    </row>
    <row r="119">
      <c r="A119" s="2">
        <f>IFERROR(__xludf.DUMMYFUNCTION("""COMPUTED_VALUE"""),1035.0)</f>
        <v>1035</v>
      </c>
      <c r="C119" s="2">
        <f>IFERROR(__xludf.DUMMYFUNCTION("""COMPUTED_VALUE"""),997.0)</f>
        <v>997</v>
      </c>
      <c r="E119" s="2">
        <f>IFERROR(__xludf.DUMMYFUNCTION("""COMPUTED_VALUE"""),1035.0)</f>
        <v>1035</v>
      </c>
      <c r="G119" s="2">
        <f>IFERROR(__xludf.DUMMYFUNCTION("""COMPUTED_VALUE"""),940.0)</f>
        <v>940</v>
      </c>
    </row>
    <row r="120">
      <c r="A120" s="2">
        <f>IFERROR(__xludf.DUMMYFUNCTION("""COMPUTED_VALUE"""),1038.0)</f>
        <v>1038</v>
      </c>
      <c r="C120" s="2">
        <f>IFERROR(__xludf.DUMMYFUNCTION("""COMPUTED_VALUE"""),1000.0)</f>
        <v>1000</v>
      </c>
      <c r="E120" s="2">
        <f>IFERROR(__xludf.DUMMYFUNCTION("""COMPUTED_VALUE"""),1038.0)</f>
        <v>1038</v>
      </c>
      <c r="G120" s="2">
        <f>IFERROR(__xludf.DUMMYFUNCTION("""COMPUTED_VALUE"""),962.0)</f>
        <v>962</v>
      </c>
    </row>
    <row r="121">
      <c r="A121" s="2">
        <f>IFERROR(__xludf.DUMMYFUNCTION("""COMPUTED_VALUE"""),1044.0)</f>
        <v>1044</v>
      </c>
      <c r="C121" s="2">
        <f>IFERROR(__xludf.DUMMYFUNCTION("""COMPUTED_VALUE"""),1003.0)</f>
        <v>1003</v>
      </c>
      <c r="E121" s="2">
        <f>IFERROR(__xludf.DUMMYFUNCTION("""COMPUTED_VALUE"""),1044.0)</f>
        <v>1044</v>
      </c>
      <c r="G121" s="2">
        <f>IFERROR(__xludf.DUMMYFUNCTION("""COMPUTED_VALUE"""),965.0)</f>
        <v>965</v>
      </c>
    </row>
    <row r="122">
      <c r="A122" s="2">
        <f>IFERROR(__xludf.DUMMYFUNCTION("""COMPUTED_VALUE"""),1052.0)</f>
        <v>1052</v>
      </c>
      <c r="C122" s="2">
        <f>IFERROR(__xludf.DUMMYFUNCTION("""COMPUTED_VALUE"""),1007.0)</f>
        <v>1007</v>
      </c>
      <c r="E122" s="2">
        <f>IFERROR(__xludf.DUMMYFUNCTION("""COMPUTED_VALUE"""),1052.0)</f>
        <v>1052</v>
      </c>
      <c r="G122" s="2">
        <f>IFERROR(__xludf.DUMMYFUNCTION("""COMPUTED_VALUE"""),967.0)</f>
        <v>967</v>
      </c>
    </row>
    <row r="123">
      <c r="A123" s="2">
        <f>IFERROR(__xludf.DUMMYFUNCTION("""COMPUTED_VALUE"""),1056.0)</f>
        <v>1056</v>
      </c>
      <c r="C123" s="2">
        <f>IFERROR(__xludf.DUMMYFUNCTION("""COMPUTED_VALUE"""),1008.0)</f>
        <v>1008</v>
      </c>
      <c r="E123" s="2">
        <f>IFERROR(__xludf.DUMMYFUNCTION("""COMPUTED_VALUE"""),1056.0)</f>
        <v>1056</v>
      </c>
      <c r="G123" s="2">
        <f>IFERROR(__xludf.DUMMYFUNCTION("""COMPUTED_VALUE"""),970.0)</f>
        <v>970</v>
      </c>
    </row>
    <row r="124">
      <c r="A124" s="2">
        <f>IFERROR(__xludf.DUMMYFUNCTION("""COMPUTED_VALUE"""),1062.0)</f>
        <v>1062</v>
      </c>
      <c r="C124" s="2">
        <f>IFERROR(__xludf.DUMMYFUNCTION("""COMPUTED_VALUE"""),1011.0)</f>
        <v>1011</v>
      </c>
      <c r="E124" s="2">
        <f>IFERROR(__xludf.DUMMYFUNCTION("""COMPUTED_VALUE"""),1062.0)</f>
        <v>1062</v>
      </c>
      <c r="G124" s="2">
        <f>IFERROR(__xludf.DUMMYFUNCTION("""COMPUTED_VALUE"""),982.0)</f>
        <v>982</v>
      </c>
    </row>
    <row r="125">
      <c r="A125" s="2">
        <f>IFERROR(__xludf.DUMMYFUNCTION("""COMPUTED_VALUE"""),1068.0)</f>
        <v>1068</v>
      </c>
      <c r="C125" s="2">
        <f>IFERROR(__xludf.DUMMYFUNCTION("""COMPUTED_VALUE"""),1016.0)</f>
        <v>1016</v>
      </c>
      <c r="E125" s="2">
        <f>IFERROR(__xludf.DUMMYFUNCTION("""COMPUTED_VALUE"""),1068.0)</f>
        <v>1068</v>
      </c>
      <c r="G125" s="2">
        <f>IFERROR(__xludf.DUMMYFUNCTION("""COMPUTED_VALUE"""),992.0)</f>
        <v>992</v>
      </c>
    </row>
    <row r="126">
      <c r="A126" s="2">
        <f>IFERROR(__xludf.DUMMYFUNCTION("""COMPUTED_VALUE"""),1078.0)</f>
        <v>1078</v>
      </c>
      <c r="C126" s="2">
        <f>IFERROR(__xludf.DUMMYFUNCTION("""COMPUTED_VALUE"""),1021.0)</f>
        <v>1021</v>
      </c>
      <c r="E126" s="2">
        <f>IFERROR(__xludf.DUMMYFUNCTION("""COMPUTED_VALUE"""),1078.0)</f>
        <v>1078</v>
      </c>
      <c r="G126" s="2">
        <f>IFERROR(__xludf.DUMMYFUNCTION("""COMPUTED_VALUE"""),997.0)</f>
        <v>997</v>
      </c>
    </row>
    <row r="127">
      <c r="A127" s="2">
        <f>IFERROR(__xludf.DUMMYFUNCTION("""COMPUTED_VALUE"""),1084.0)</f>
        <v>1084</v>
      </c>
      <c r="C127" s="2">
        <f>IFERROR(__xludf.DUMMYFUNCTION("""COMPUTED_VALUE"""),1033.0)</f>
        <v>1033</v>
      </c>
      <c r="E127" s="2">
        <f>IFERROR(__xludf.DUMMYFUNCTION("""COMPUTED_VALUE"""),1084.0)</f>
        <v>1084</v>
      </c>
      <c r="G127" s="3">
        <f>IFERROR(__xludf.DUMMYFUNCTION("""COMPUTED_VALUE"""),1000.0)</f>
        <v>1000</v>
      </c>
    </row>
    <row r="128">
      <c r="A128" s="2">
        <f>IFERROR(__xludf.DUMMYFUNCTION("""COMPUTED_VALUE"""),1087.0)</f>
        <v>1087</v>
      </c>
      <c r="C128" s="2">
        <f>IFERROR(__xludf.DUMMYFUNCTION("""COMPUTED_VALUE"""),1035.0)</f>
        <v>1035</v>
      </c>
      <c r="E128" s="2">
        <f>IFERROR(__xludf.DUMMYFUNCTION("""COMPUTED_VALUE"""),1087.0)</f>
        <v>1087</v>
      </c>
      <c r="G128" s="3">
        <f>IFERROR(__xludf.DUMMYFUNCTION("""COMPUTED_VALUE"""),1003.0)</f>
        <v>1003</v>
      </c>
    </row>
    <row r="129">
      <c r="A129" s="2">
        <f>IFERROR(__xludf.DUMMYFUNCTION("""COMPUTED_VALUE"""),1090.0)</f>
        <v>1090</v>
      </c>
      <c r="C129" s="2">
        <f>IFERROR(__xludf.DUMMYFUNCTION("""COMPUTED_VALUE"""),1038.0)</f>
        <v>1038</v>
      </c>
      <c r="E129" s="2">
        <f>IFERROR(__xludf.DUMMYFUNCTION("""COMPUTED_VALUE"""),1090.0)</f>
        <v>1090</v>
      </c>
      <c r="G129" s="3">
        <f>IFERROR(__xludf.DUMMYFUNCTION("""COMPUTED_VALUE"""),1007.0)</f>
        <v>1007</v>
      </c>
    </row>
    <row r="130">
      <c r="A130" s="2">
        <f>IFERROR(__xludf.DUMMYFUNCTION("""COMPUTED_VALUE"""),1092.0)</f>
        <v>1092</v>
      </c>
      <c r="C130" s="2">
        <f>IFERROR(__xludf.DUMMYFUNCTION("""COMPUTED_VALUE"""),1044.0)</f>
        <v>1044</v>
      </c>
      <c r="E130" s="2">
        <f>IFERROR(__xludf.DUMMYFUNCTION("""COMPUTED_VALUE"""),1092.0)</f>
        <v>1092</v>
      </c>
      <c r="G130" s="3">
        <f>IFERROR(__xludf.DUMMYFUNCTION("""COMPUTED_VALUE"""),1008.0)</f>
        <v>1008</v>
      </c>
    </row>
    <row r="131">
      <c r="A131" s="2">
        <f>IFERROR(__xludf.DUMMYFUNCTION("""COMPUTED_VALUE"""),1102.0)</f>
        <v>1102</v>
      </c>
      <c r="C131" s="2">
        <f>IFERROR(__xludf.DUMMYFUNCTION("""COMPUTED_VALUE"""),1052.0)</f>
        <v>1052</v>
      </c>
      <c r="E131" s="2">
        <f>IFERROR(__xludf.DUMMYFUNCTION("""COMPUTED_VALUE"""),1102.0)</f>
        <v>1102</v>
      </c>
      <c r="G131" s="3">
        <f>IFERROR(__xludf.DUMMYFUNCTION("""COMPUTED_VALUE"""),1011.0)</f>
        <v>1011</v>
      </c>
    </row>
    <row r="132">
      <c r="A132" s="2">
        <f>IFERROR(__xludf.DUMMYFUNCTION("""COMPUTED_VALUE"""),1111.0)</f>
        <v>1111</v>
      </c>
      <c r="C132" s="2">
        <f>IFERROR(__xludf.DUMMYFUNCTION("""COMPUTED_VALUE"""),1056.0)</f>
        <v>1056</v>
      </c>
      <c r="E132" s="2">
        <f>IFERROR(__xludf.DUMMYFUNCTION("""COMPUTED_VALUE"""),1111.0)</f>
        <v>1111</v>
      </c>
      <c r="G132" s="3">
        <f>IFERROR(__xludf.DUMMYFUNCTION("""COMPUTED_VALUE"""),1016.0)</f>
        <v>1016</v>
      </c>
    </row>
    <row r="133">
      <c r="A133" s="2">
        <f>IFERROR(__xludf.DUMMYFUNCTION("""COMPUTED_VALUE"""),1119.0)</f>
        <v>1119</v>
      </c>
      <c r="C133" s="2">
        <f>IFERROR(__xludf.DUMMYFUNCTION("""COMPUTED_VALUE"""),1062.0)</f>
        <v>1062</v>
      </c>
      <c r="E133" s="2">
        <f>IFERROR(__xludf.DUMMYFUNCTION("""COMPUTED_VALUE"""),1119.0)</f>
        <v>1119</v>
      </c>
      <c r="G133" s="3">
        <f>IFERROR(__xludf.DUMMYFUNCTION("""COMPUTED_VALUE"""),1021.0)</f>
        <v>1021</v>
      </c>
    </row>
    <row r="134">
      <c r="A134" s="2">
        <f>IFERROR(__xludf.DUMMYFUNCTION("""COMPUTED_VALUE"""),1128.0)</f>
        <v>1128</v>
      </c>
      <c r="C134" s="2">
        <f>IFERROR(__xludf.DUMMYFUNCTION("""COMPUTED_VALUE"""),1068.0)</f>
        <v>1068</v>
      </c>
      <c r="E134" s="2">
        <f>IFERROR(__xludf.DUMMYFUNCTION("""COMPUTED_VALUE"""),1128.0)</f>
        <v>1128</v>
      </c>
      <c r="G134" s="3">
        <f>IFERROR(__xludf.DUMMYFUNCTION("""COMPUTED_VALUE"""),1033.0)</f>
        <v>1033</v>
      </c>
    </row>
    <row r="135">
      <c r="A135" s="2">
        <f>IFERROR(__xludf.DUMMYFUNCTION("""COMPUTED_VALUE"""),1129.0)</f>
        <v>1129</v>
      </c>
      <c r="C135" s="2">
        <f>IFERROR(__xludf.DUMMYFUNCTION("""COMPUTED_VALUE"""),1078.0)</f>
        <v>1078</v>
      </c>
      <c r="E135" s="2">
        <f>IFERROR(__xludf.DUMMYFUNCTION("""COMPUTED_VALUE"""),1129.0)</f>
        <v>1129</v>
      </c>
      <c r="G135" s="3">
        <f>IFERROR(__xludf.DUMMYFUNCTION("""COMPUTED_VALUE"""),1035.0)</f>
        <v>1035</v>
      </c>
    </row>
    <row r="136">
      <c r="A136" s="2">
        <f>IFERROR(__xludf.DUMMYFUNCTION("""COMPUTED_VALUE"""),1138.0)</f>
        <v>1138</v>
      </c>
      <c r="C136" s="2">
        <f>IFERROR(__xludf.DUMMYFUNCTION("""COMPUTED_VALUE"""),1084.0)</f>
        <v>1084</v>
      </c>
      <c r="E136" s="2">
        <f>IFERROR(__xludf.DUMMYFUNCTION("""COMPUTED_VALUE"""),1138.0)</f>
        <v>1138</v>
      </c>
      <c r="G136" s="3">
        <f>IFERROR(__xludf.DUMMYFUNCTION("""COMPUTED_VALUE"""),1037.0)</f>
        <v>1037</v>
      </c>
    </row>
    <row r="137">
      <c r="A137" s="2">
        <f>IFERROR(__xludf.DUMMYFUNCTION("""COMPUTED_VALUE"""),1146.0)</f>
        <v>1146</v>
      </c>
      <c r="C137" s="2">
        <f>IFERROR(__xludf.DUMMYFUNCTION("""COMPUTED_VALUE"""),1087.0)</f>
        <v>1087</v>
      </c>
      <c r="E137" s="2">
        <f>IFERROR(__xludf.DUMMYFUNCTION("""COMPUTED_VALUE"""),1146.0)</f>
        <v>1146</v>
      </c>
      <c r="G137" s="3">
        <f>IFERROR(__xludf.DUMMYFUNCTION("""COMPUTED_VALUE"""),1038.0)</f>
        <v>1038</v>
      </c>
    </row>
    <row r="138">
      <c r="A138" s="2">
        <f>IFERROR(__xludf.DUMMYFUNCTION("""COMPUTED_VALUE"""),1148.0)</f>
        <v>1148</v>
      </c>
      <c r="C138" s="2">
        <f>IFERROR(__xludf.DUMMYFUNCTION("""COMPUTED_VALUE"""),1090.0)</f>
        <v>1090</v>
      </c>
      <c r="E138" s="2">
        <f>IFERROR(__xludf.DUMMYFUNCTION("""COMPUTED_VALUE"""),1148.0)</f>
        <v>1148</v>
      </c>
      <c r="G138" s="3">
        <f>IFERROR(__xludf.DUMMYFUNCTION("""COMPUTED_VALUE"""),1039.0)</f>
        <v>1039</v>
      </c>
    </row>
    <row r="139">
      <c r="A139" s="2">
        <f>IFERROR(__xludf.DUMMYFUNCTION("""COMPUTED_VALUE"""),1150.0)</f>
        <v>1150</v>
      </c>
      <c r="C139" s="2">
        <f>IFERROR(__xludf.DUMMYFUNCTION("""COMPUTED_VALUE"""),1092.0)</f>
        <v>1092</v>
      </c>
      <c r="E139" s="2">
        <f>IFERROR(__xludf.DUMMYFUNCTION("""COMPUTED_VALUE"""),1150.0)</f>
        <v>1150</v>
      </c>
      <c r="G139" s="3">
        <f>IFERROR(__xludf.DUMMYFUNCTION("""COMPUTED_VALUE"""),1044.0)</f>
        <v>1044</v>
      </c>
    </row>
    <row r="140">
      <c r="A140" s="2">
        <f>IFERROR(__xludf.DUMMYFUNCTION("""COMPUTED_VALUE"""),1152.0)</f>
        <v>1152</v>
      </c>
      <c r="C140" s="2">
        <f>IFERROR(__xludf.DUMMYFUNCTION("""COMPUTED_VALUE"""),1102.0)</f>
        <v>1102</v>
      </c>
      <c r="E140" s="2">
        <f>IFERROR(__xludf.DUMMYFUNCTION("""COMPUTED_VALUE"""),1152.0)</f>
        <v>1152</v>
      </c>
      <c r="G140" s="3">
        <f>IFERROR(__xludf.DUMMYFUNCTION("""COMPUTED_VALUE"""),1052.0)</f>
        <v>1052</v>
      </c>
    </row>
    <row r="141">
      <c r="A141" s="2">
        <f>IFERROR(__xludf.DUMMYFUNCTION("""COMPUTED_VALUE"""),1154.0)</f>
        <v>1154</v>
      </c>
      <c r="C141" s="2">
        <f>IFERROR(__xludf.DUMMYFUNCTION("""COMPUTED_VALUE"""),1111.0)</f>
        <v>1111</v>
      </c>
      <c r="E141" s="2">
        <f>IFERROR(__xludf.DUMMYFUNCTION("""COMPUTED_VALUE"""),1154.0)</f>
        <v>1154</v>
      </c>
      <c r="G141" s="3">
        <f>IFERROR(__xludf.DUMMYFUNCTION("""COMPUTED_VALUE"""),1056.0)</f>
        <v>1056</v>
      </c>
    </row>
    <row r="142">
      <c r="A142" s="2">
        <f>IFERROR(__xludf.DUMMYFUNCTION("""COMPUTED_VALUE"""),1161.0)</f>
        <v>1161</v>
      </c>
      <c r="C142" s="2">
        <f>IFERROR(__xludf.DUMMYFUNCTION("""COMPUTED_VALUE"""),1119.0)</f>
        <v>1119</v>
      </c>
      <c r="E142" s="2">
        <f>IFERROR(__xludf.DUMMYFUNCTION("""COMPUTED_VALUE"""),1161.0)</f>
        <v>1161</v>
      </c>
      <c r="G142" s="3">
        <f>IFERROR(__xludf.DUMMYFUNCTION("""COMPUTED_VALUE"""),1062.0)</f>
        <v>1062</v>
      </c>
    </row>
    <row r="143">
      <c r="A143" s="2">
        <f>IFERROR(__xludf.DUMMYFUNCTION("""COMPUTED_VALUE"""),1162.0)</f>
        <v>1162</v>
      </c>
      <c r="C143" s="2">
        <f>IFERROR(__xludf.DUMMYFUNCTION("""COMPUTED_VALUE"""),1128.0)</f>
        <v>1128</v>
      </c>
      <c r="E143" s="2">
        <f>IFERROR(__xludf.DUMMYFUNCTION("""COMPUTED_VALUE"""),1162.0)</f>
        <v>1162</v>
      </c>
      <c r="G143" s="3">
        <f>IFERROR(__xludf.DUMMYFUNCTION("""COMPUTED_VALUE"""),1068.0)</f>
        <v>1068</v>
      </c>
    </row>
    <row r="144">
      <c r="A144" s="2">
        <f>IFERROR(__xludf.DUMMYFUNCTION("""COMPUTED_VALUE"""),1173.0)</f>
        <v>1173</v>
      </c>
      <c r="C144" s="2">
        <f>IFERROR(__xludf.DUMMYFUNCTION("""COMPUTED_VALUE"""),1129.0)</f>
        <v>1129</v>
      </c>
      <c r="E144" s="2">
        <f>IFERROR(__xludf.DUMMYFUNCTION("""COMPUTED_VALUE"""),1173.0)</f>
        <v>1173</v>
      </c>
      <c r="G144" s="3">
        <f>IFERROR(__xludf.DUMMYFUNCTION("""COMPUTED_VALUE"""),1078.0)</f>
        <v>1078</v>
      </c>
    </row>
    <row r="145">
      <c r="A145" s="2">
        <f>IFERROR(__xludf.DUMMYFUNCTION("""COMPUTED_VALUE"""),1177.0)</f>
        <v>1177</v>
      </c>
      <c r="C145" s="2">
        <f>IFERROR(__xludf.DUMMYFUNCTION("""COMPUTED_VALUE"""),1138.0)</f>
        <v>1138</v>
      </c>
      <c r="E145" s="2">
        <f>IFERROR(__xludf.DUMMYFUNCTION("""COMPUTED_VALUE"""),1177.0)</f>
        <v>1177</v>
      </c>
      <c r="G145" s="3">
        <f>IFERROR(__xludf.DUMMYFUNCTION("""COMPUTED_VALUE"""),1084.0)</f>
        <v>1084</v>
      </c>
    </row>
    <row r="146">
      <c r="A146" s="2">
        <f>IFERROR(__xludf.DUMMYFUNCTION("""COMPUTED_VALUE"""),1179.0)</f>
        <v>1179</v>
      </c>
      <c r="C146" s="2">
        <f>IFERROR(__xludf.DUMMYFUNCTION("""COMPUTED_VALUE"""),1145.0)</f>
        <v>1145</v>
      </c>
      <c r="E146" s="2">
        <f>IFERROR(__xludf.DUMMYFUNCTION("""COMPUTED_VALUE"""),1179.0)</f>
        <v>1179</v>
      </c>
      <c r="G146" s="3">
        <f>IFERROR(__xludf.DUMMYFUNCTION("""COMPUTED_VALUE"""),1087.0)</f>
        <v>1087</v>
      </c>
    </row>
    <row r="147">
      <c r="A147" s="2">
        <f>IFERROR(__xludf.DUMMYFUNCTION("""COMPUTED_VALUE"""),1183.0)</f>
        <v>1183</v>
      </c>
      <c r="C147" s="2">
        <f>IFERROR(__xludf.DUMMYFUNCTION("""COMPUTED_VALUE"""),1146.0)</f>
        <v>1146</v>
      </c>
      <c r="E147" s="2">
        <f>IFERROR(__xludf.DUMMYFUNCTION("""COMPUTED_VALUE"""),1183.0)</f>
        <v>1183</v>
      </c>
      <c r="G147" s="3">
        <f>IFERROR(__xludf.DUMMYFUNCTION("""COMPUTED_VALUE"""),1090.0)</f>
        <v>1090</v>
      </c>
    </row>
    <row r="148">
      <c r="A148" s="2">
        <f>IFERROR(__xludf.DUMMYFUNCTION("""COMPUTED_VALUE"""),1186.0)</f>
        <v>1186</v>
      </c>
      <c r="C148" s="2">
        <f>IFERROR(__xludf.DUMMYFUNCTION("""COMPUTED_VALUE"""),1148.0)</f>
        <v>1148</v>
      </c>
      <c r="E148" s="2">
        <f>IFERROR(__xludf.DUMMYFUNCTION("""COMPUTED_VALUE"""),1186.0)</f>
        <v>1186</v>
      </c>
      <c r="G148" s="3">
        <f>IFERROR(__xludf.DUMMYFUNCTION("""COMPUTED_VALUE"""),1092.0)</f>
        <v>1092</v>
      </c>
    </row>
    <row r="149">
      <c r="A149" s="2">
        <f>IFERROR(__xludf.DUMMYFUNCTION("""COMPUTED_VALUE"""),1203.0)</f>
        <v>1203</v>
      </c>
      <c r="C149" s="2">
        <f>IFERROR(__xludf.DUMMYFUNCTION("""COMPUTED_VALUE"""),1150.0)</f>
        <v>1150</v>
      </c>
      <c r="E149" s="2">
        <f>IFERROR(__xludf.DUMMYFUNCTION("""COMPUTED_VALUE"""),1203.0)</f>
        <v>1203</v>
      </c>
      <c r="G149" s="3">
        <f>IFERROR(__xludf.DUMMYFUNCTION("""COMPUTED_VALUE"""),1102.0)</f>
        <v>1102</v>
      </c>
    </row>
    <row r="150">
      <c r="A150" s="2">
        <f>IFERROR(__xludf.DUMMYFUNCTION("""COMPUTED_VALUE"""),1210.0)</f>
        <v>1210</v>
      </c>
      <c r="C150" s="2">
        <f>IFERROR(__xludf.DUMMYFUNCTION("""COMPUTED_VALUE"""),1151.0)</f>
        <v>1151</v>
      </c>
      <c r="E150" s="2">
        <f>IFERROR(__xludf.DUMMYFUNCTION("""COMPUTED_VALUE"""),1210.0)</f>
        <v>1210</v>
      </c>
      <c r="G150" s="3">
        <f>IFERROR(__xludf.DUMMYFUNCTION("""COMPUTED_VALUE"""),1111.0)</f>
        <v>1111</v>
      </c>
    </row>
    <row r="151">
      <c r="A151" s="2">
        <f>IFERROR(__xludf.DUMMYFUNCTION("""COMPUTED_VALUE"""),1216.0)</f>
        <v>1216</v>
      </c>
      <c r="C151" s="2">
        <f>IFERROR(__xludf.DUMMYFUNCTION("""COMPUTED_VALUE"""),1152.0)</f>
        <v>1152</v>
      </c>
      <c r="E151" s="2">
        <f>IFERROR(__xludf.DUMMYFUNCTION("""COMPUTED_VALUE"""),1216.0)</f>
        <v>1216</v>
      </c>
      <c r="G151" s="3">
        <f>IFERROR(__xludf.DUMMYFUNCTION("""COMPUTED_VALUE"""),1119.0)</f>
        <v>1119</v>
      </c>
    </row>
    <row r="152">
      <c r="A152" s="2">
        <f>IFERROR(__xludf.DUMMYFUNCTION("""COMPUTED_VALUE"""),1230.0)</f>
        <v>1230</v>
      </c>
      <c r="C152" s="2">
        <f>IFERROR(__xludf.DUMMYFUNCTION("""COMPUTED_VALUE"""),1154.0)</f>
        <v>1154</v>
      </c>
      <c r="E152" s="2">
        <f>IFERROR(__xludf.DUMMYFUNCTION("""COMPUTED_VALUE"""),1230.0)</f>
        <v>1230</v>
      </c>
      <c r="G152" s="3">
        <f>IFERROR(__xludf.DUMMYFUNCTION("""COMPUTED_VALUE"""),1128.0)</f>
        <v>1128</v>
      </c>
    </row>
    <row r="153">
      <c r="A153" s="2">
        <f>IFERROR(__xludf.DUMMYFUNCTION("""COMPUTED_VALUE"""),1239.0)</f>
        <v>1239</v>
      </c>
      <c r="C153" s="2">
        <f>IFERROR(__xludf.DUMMYFUNCTION("""COMPUTED_VALUE"""),1161.0)</f>
        <v>1161</v>
      </c>
      <c r="E153" s="2">
        <f>IFERROR(__xludf.DUMMYFUNCTION("""COMPUTED_VALUE"""),1239.0)</f>
        <v>1239</v>
      </c>
      <c r="G153" s="3">
        <f>IFERROR(__xludf.DUMMYFUNCTION("""COMPUTED_VALUE"""),1129.0)</f>
        <v>1129</v>
      </c>
    </row>
    <row r="154">
      <c r="A154" s="2">
        <f>IFERROR(__xludf.DUMMYFUNCTION("""COMPUTED_VALUE"""),1251.0)</f>
        <v>1251</v>
      </c>
      <c r="C154" s="2">
        <f>IFERROR(__xludf.DUMMYFUNCTION("""COMPUTED_VALUE"""),1162.0)</f>
        <v>1162</v>
      </c>
      <c r="E154" s="2">
        <f>IFERROR(__xludf.DUMMYFUNCTION("""COMPUTED_VALUE"""),1251.0)</f>
        <v>1251</v>
      </c>
      <c r="G154" s="3">
        <f>IFERROR(__xludf.DUMMYFUNCTION("""COMPUTED_VALUE"""),1138.0)</f>
        <v>1138</v>
      </c>
    </row>
    <row r="155">
      <c r="A155" s="2">
        <f>IFERROR(__xludf.DUMMYFUNCTION("""COMPUTED_VALUE"""),1273.0)</f>
        <v>1273</v>
      </c>
      <c r="C155" s="2">
        <f>IFERROR(__xludf.DUMMYFUNCTION("""COMPUTED_VALUE"""),1173.0)</f>
        <v>1173</v>
      </c>
      <c r="E155" s="2">
        <f>IFERROR(__xludf.DUMMYFUNCTION("""COMPUTED_VALUE"""),1273.0)</f>
        <v>1273</v>
      </c>
      <c r="G155" s="3">
        <f>IFERROR(__xludf.DUMMYFUNCTION("""COMPUTED_VALUE"""),1146.0)</f>
        <v>1146</v>
      </c>
    </row>
    <row r="156">
      <c r="A156" s="2">
        <f>IFERROR(__xludf.DUMMYFUNCTION("""COMPUTED_VALUE"""),1274.0)</f>
        <v>1274</v>
      </c>
      <c r="C156" s="2">
        <f>IFERROR(__xludf.DUMMYFUNCTION("""COMPUTED_VALUE"""),1177.0)</f>
        <v>1177</v>
      </c>
      <c r="E156" s="2">
        <f>IFERROR(__xludf.DUMMYFUNCTION("""COMPUTED_VALUE"""),1274.0)</f>
        <v>1274</v>
      </c>
      <c r="G156" s="3">
        <f>IFERROR(__xludf.DUMMYFUNCTION("""COMPUTED_VALUE"""),1148.0)</f>
        <v>1148</v>
      </c>
    </row>
    <row r="157">
      <c r="A157" s="2">
        <f>IFERROR(__xludf.DUMMYFUNCTION("""COMPUTED_VALUE"""),1275.0)</f>
        <v>1275</v>
      </c>
      <c r="C157" s="2">
        <f>IFERROR(__xludf.DUMMYFUNCTION("""COMPUTED_VALUE"""),1179.0)</f>
        <v>1179</v>
      </c>
      <c r="E157" s="2">
        <f>IFERROR(__xludf.DUMMYFUNCTION("""COMPUTED_VALUE"""),1275.0)</f>
        <v>1275</v>
      </c>
      <c r="G157" s="3">
        <f>IFERROR(__xludf.DUMMYFUNCTION("""COMPUTED_VALUE"""),1150.0)</f>
        <v>1150</v>
      </c>
    </row>
    <row r="158">
      <c r="A158" s="2">
        <f>IFERROR(__xludf.DUMMYFUNCTION("""COMPUTED_VALUE"""),1294.0)</f>
        <v>1294</v>
      </c>
      <c r="C158" s="2">
        <f>IFERROR(__xludf.DUMMYFUNCTION("""COMPUTED_VALUE"""),1183.0)</f>
        <v>1183</v>
      </c>
      <c r="E158" s="2">
        <f>IFERROR(__xludf.DUMMYFUNCTION("""COMPUTED_VALUE"""),1294.0)</f>
        <v>1294</v>
      </c>
      <c r="G158" s="3">
        <f>IFERROR(__xludf.DUMMYFUNCTION("""COMPUTED_VALUE"""),1152.0)</f>
        <v>1152</v>
      </c>
    </row>
    <row r="159">
      <c r="A159" s="2">
        <f>IFERROR(__xludf.DUMMYFUNCTION("""COMPUTED_VALUE"""),1297.0)</f>
        <v>1297</v>
      </c>
      <c r="C159" s="2">
        <f>IFERROR(__xludf.DUMMYFUNCTION("""COMPUTED_VALUE"""),1186.0)</f>
        <v>1186</v>
      </c>
      <c r="E159" s="2">
        <f>IFERROR(__xludf.DUMMYFUNCTION("""COMPUTED_VALUE"""),1297.0)</f>
        <v>1297</v>
      </c>
      <c r="G159" s="3">
        <f>IFERROR(__xludf.DUMMYFUNCTION("""COMPUTED_VALUE"""),1154.0)</f>
        <v>1154</v>
      </c>
    </row>
    <row r="160">
      <c r="A160" s="2">
        <f>IFERROR(__xludf.DUMMYFUNCTION("""COMPUTED_VALUE"""),1300.0)</f>
        <v>1300</v>
      </c>
      <c r="C160" s="2">
        <f>IFERROR(__xludf.DUMMYFUNCTION("""COMPUTED_VALUE"""),1194.0)</f>
        <v>1194</v>
      </c>
      <c r="E160" s="2">
        <f>IFERROR(__xludf.DUMMYFUNCTION("""COMPUTED_VALUE"""),1300.0)</f>
        <v>1300</v>
      </c>
      <c r="G160" s="3">
        <f>IFERROR(__xludf.DUMMYFUNCTION("""COMPUTED_VALUE"""),1155.0)</f>
        <v>1155</v>
      </c>
    </row>
    <row r="161">
      <c r="A161" s="2">
        <f>IFERROR(__xludf.DUMMYFUNCTION("""COMPUTED_VALUE"""),1305.0)</f>
        <v>1305</v>
      </c>
      <c r="C161" s="2">
        <f>IFERROR(__xludf.DUMMYFUNCTION("""COMPUTED_VALUE"""),1203.0)</f>
        <v>1203</v>
      </c>
      <c r="E161" s="2">
        <f>IFERROR(__xludf.DUMMYFUNCTION("""COMPUTED_VALUE"""),1305.0)</f>
        <v>1305</v>
      </c>
      <c r="G161" s="3">
        <f>IFERROR(__xludf.DUMMYFUNCTION("""COMPUTED_VALUE"""),1161.0)</f>
        <v>1161</v>
      </c>
    </row>
    <row r="162">
      <c r="A162" s="2">
        <f>IFERROR(__xludf.DUMMYFUNCTION("""COMPUTED_VALUE"""),1307.0)</f>
        <v>1307</v>
      </c>
      <c r="C162" s="2">
        <f>IFERROR(__xludf.DUMMYFUNCTION("""COMPUTED_VALUE"""),1210.0)</f>
        <v>1210</v>
      </c>
      <c r="E162" s="2">
        <f>IFERROR(__xludf.DUMMYFUNCTION("""COMPUTED_VALUE"""),1307.0)</f>
        <v>1307</v>
      </c>
      <c r="G162" s="3">
        <f>IFERROR(__xludf.DUMMYFUNCTION("""COMPUTED_VALUE"""),1162.0)</f>
        <v>1162</v>
      </c>
    </row>
    <row r="163">
      <c r="A163" s="2">
        <f>IFERROR(__xludf.DUMMYFUNCTION("""COMPUTED_VALUE"""),1325.0)</f>
        <v>1325</v>
      </c>
      <c r="C163" s="2">
        <f>IFERROR(__xludf.DUMMYFUNCTION("""COMPUTED_VALUE"""),1216.0)</f>
        <v>1216</v>
      </c>
      <c r="E163" s="2">
        <f>IFERROR(__xludf.DUMMYFUNCTION("""COMPUTED_VALUE"""),1325.0)</f>
        <v>1325</v>
      </c>
      <c r="G163" s="3">
        <f>IFERROR(__xludf.DUMMYFUNCTION("""COMPUTED_VALUE"""),1173.0)</f>
        <v>1173</v>
      </c>
    </row>
    <row r="164">
      <c r="A164" s="2">
        <f>IFERROR(__xludf.DUMMYFUNCTION("""COMPUTED_VALUE"""),1326.0)</f>
        <v>1326</v>
      </c>
      <c r="C164" s="2">
        <f>IFERROR(__xludf.DUMMYFUNCTION("""COMPUTED_VALUE"""),1230.0)</f>
        <v>1230</v>
      </c>
      <c r="E164" s="2">
        <f>IFERROR(__xludf.DUMMYFUNCTION("""COMPUTED_VALUE"""),1326.0)</f>
        <v>1326</v>
      </c>
      <c r="G164" s="3">
        <f>IFERROR(__xludf.DUMMYFUNCTION("""COMPUTED_VALUE"""),1177.0)</f>
        <v>1177</v>
      </c>
    </row>
    <row r="165">
      <c r="A165" s="2">
        <f>IFERROR(__xludf.DUMMYFUNCTION("""COMPUTED_VALUE"""),1329.0)</f>
        <v>1329</v>
      </c>
      <c r="C165" s="2">
        <f>IFERROR(__xludf.DUMMYFUNCTION("""COMPUTED_VALUE"""),1239.0)</f>
        <v>1239</v>
      </c>
      <c r="E165" s="2">
        <f>IFERROR(__xludf.DUMMYFUNCTION("""COMPUTED_VALUE"""),1329.0)</f>
        <v>1329</v>
      </c>
      <c r="G165" s="3">
        <f>IFERROR(__xludf.DUMMYFUNCTION("""COMPUTED_VALUE"""),1179.0)</f>
        <v>1179</v>
      </c>
    </row>
    <row r="166">
      <c r="A166" s="2">
        <f>IFERROR(__xludf.DUMMYFUNCTION("""COMPUTED_VALUE"""),1332.0)</f>
        <v>1332</v>
      </c>
      <c r="C166" s="2">
        <f>IFERROR(__xludf.DUMMYFUNCTION("""COMPUTED_VALUE"""),1251.0)</f>
        <v>1251</v>
      </c>
      <c r="E166" s="2">
        <f>IFERROR(__xludf.DUMMYFUNCTION("""COMPUTED_VALUE"""),1332.0)</f>
        <v>1332</v>
      </c>
      <c r="G166" s="3">
        <f>IFERROR(__xludf.DUMMYFUNCTION("""COMPUTED_VALUE"""),1183.0)</f>
        <v>1183</v>
      </c>
    </row>
    <row r="167">
      <c r="A167" s="2">
        <f>IFERROR(__xludf.DUMMYFUNCTION("""COMPUTED_VALUE"""),1338.0)</f>
        <v>1338</v>
      </c>
      <c r="C167" s="2">
        <f>IFERROR(__xludf.DUMMYFUNCTION("""COMPUTED_VALUE"""),1273.0)</f>
        <v>1273</v>
      </c>
      <c r="E167" s="2">
        <f>IFERROR(__xludf.DUMMYFUNCTION("""COMPUTED_VALUE"""),1338.0)</f>
        <v>1338</v>
      </c>
      <c r="G167" s="3">
        <f>IFERROR(__xludf.DUMMYFUNCTION("""COMPUTED_VALUE"""),1186.0)</f>
        <v>1186</v>
      </c>
    </row>
    <row r="168">
      <c r="A168" s="2">
        <f>IFERROR(__xludf.DUMMYFUNCTION("""COMPUTED_VALUE"""),1347.0)</f>
        <v>1347</v>
      </c>
      <c r="C168" s="2">
        <f>IFERROR(__xludf.DUMMYFUNCTION("""COMPUTED_VALUE"""),1274.0)</f>
        <v>1274</v>
      </c>
      <c r="E168" s="2">
        <f>IFERROR(__xludf.DUMMYFUNCTION("""COMPUTED_VALUE"""),1347.0)</f>
        <v>1347</v>
      </c>
      <c r="G168" s="3">
        <f>IFERROR(__xludf.DUMMYFUNCTION("""COMPUTED_VALUE"""),1203.0)</f>
        <v>1203</v>
      </c>
    </row>
    <row r="169">
      <c r="A169" s="2">
        <f>IFERROR(__xludf.DUMMYFUNCTION("""COMPUTED_VALUE"""),1350.0)</f>
        <v>1350</v>
      </c>
      <c r="C169" s="2">
        <f>IFERROR(__xludf.DUMMYFUNCTION("""COMPUTED_VALUE"""),1275.0)</f>
        <v>1275</v>
      </c>
      <c r="E169" s="2">
        <f>IFERROR(__xludf.DUMMYFUNCTION("""COMPUTED_VALUE"""),1350.0)</f>
        <v>1350</v>
      </c>
      <c r="G169" s="3">
        <f>IFERROR(__xludf.DUMMYFUNCTION("""COMPUTED_VALUE"""),1210.0)</f>
        <v>1210</v>
      </c>
    </row>
    <row r="170">
      <c r="A170" s="2">
        <f>IFERROR(__xludf.DUMMYFUNCTION("""COMPUTED_VALUE"""),1360.0)</f>
        <v>1360</v>
      </c>
      <c r="C170" s="2">
        <f>IFERROR(__xludf.DUMMYFUNCTION("""COMPUTED_VALUE"""),1294.0)</f>
        <v>1294</v>
      </c>
      <c r="E170" s="2">
        <f>IFERROR(__xludf.DUMMYFUNCTION("""COMPUTED_VALUE"""),1360.0)</f>
        <v>1360</v>
      </c>
      <c r="G170" s="3">
        <f>IFERROR(__xludf.DUMMYFUNCTION("""COMPUTED_VALUE"""),1216.0)</f>
        <v>1216</v>
      </c>
    </row>
    <row r="171">
      <c r="A171" s="2">
        <f>IFERROR(__xludf.DUMMYFUNCTION("""COMPUTED_VALUE"""),1361.0)</f>
        <v>1361</v>
      </c>
      <c r="C171" s="2">
        <f>IFERROR(__xludf.DUMMYFUNCTION("""COMPUTED_VALUE"""),1297.0)</f>
        <v>1297</v>
      </c>
      <c r="E171" s="2">
        <f>IFERROR(__xludf.DUMMYFUNCTION("""COMPUTED_VALUE"""),1361.0)</f>
        <v>1361</v>
      </c>
      <c r="G171" s="3">
        <f>IFERROR(__xludf.DUMMYFUNCTION("""COMPUTED_VALUE"""),1230.0)</f>
        <v>1230</v>
      </c>
    </row>
    <row r="172">
      <c r="A172" s="2">
        <f>IFERROR(__xludf.DUMMYFUNCTION("""COMPUTED_VALUE"""),1362.0)</f>
        <v>1362</v>
      </c>
      <c r="C172" s="2">
        <f>IFERROR(__xludf.DUMMYFUNCTION("""COMPUTED_VALUE"""),1300.0)</f>
        <v>1300</v>
      </c>
      <c r="E172" s="2">
        <f>IFERROR(__xludf.DUMMYFUNCTION("""COMPUTED_VALUE"""),1362.0)</f>
        <v>1362</v>
      </c>
      <c r="G172" s="3">
        <f>IFERROR(__xludf.DUMMYFUNCTION("""COMPUTED_VALUE"""),1239.0)</f>
        <v>1239</v>
      </c>
    </row>
    <row r="173">
      <c r="A173" s="2">
        <f>IFERROR(__xludf.DUMMYFUNCTION("""COMPUTED_VALUE"""),1364.0)</f>
        <v>1364</v>
      </c>
      <c r="C173" s="2">
        <f>IFERROR(__xludf.DUMMYFUNCTION("""COMPUTED_VALUE"""),1305.0)</f>
        <v>1305</v>
      </c>
      <c r="E173" s="2">
        <f>IFERROR(__xludf.DUMMYFUNCTION("""COMPUTED_VALUE"""),1364.0)</f>
        <v>1364</v>
      </c>
      <c r="G173" s="3">
        <f>IFERROR(__xludf.DUMMYFUNCTION("""COMPUTED_VALUE"""),1251.0)</f>
        <v>1251</v>
      </c>
    </row>
    <row r="174">
      <c r="A174" s="2">
        <f>IFERROR(__xludf.DUMMYFUNCTION("""COMPUTED_VALUE"""),1371.0)</f>
        <v>1371</v>
      </c>
      <c r="C174" s="2">
        <f>IFERROR(__xludf.DUMMYFUNCTION("""COMPUTED_VALUE"""),1307.0)</f>
        <v>1307</v>
      </c>
      <c r="E174" s="2">
        <f>IFERROR(__xludf.DUMMYFUNCTION("""COMPUTED_VALUE"""),1371.0)</f>
        <v>1371</v>
      </c>
      <c r="G174" s="3">
        <f>IFERROR(__xludf.DUMMYFUNCTION("""COMPUTED_VALUE"""),1256.0)</f>
        <v>1256</v>
      </c>
    </row>
    <row r="175">
      <c r="A175" s="2">
        <f>IFERROR(__xludf.DUMMYFUNCTION("""COMPUTED_VALUE"""),1382.0)</f>
        <v>1382</v>
      </c>
      <c r="C175" s="2">
        <f>IFERROR(__xludf.DUMMYFUNCTION("""COMPUTED_VALUE"""),1325.0)</f>
        <v>1325</v>
      </c>
      <c r="E175" s="2">
        <f>IFERROR(__xludf.DUMMYFUNCTION("""COMPUTED_VALUE"""),1382.0)</f>
        <v>1382</v>
      </c>
      <c r="G175" s="3">
        <f>IFERROR(__xludf.DUMMYFUNCTION("""COMPUTED_VALUE"""),1273.0)</f>
        <v>1273</v>
      </c>
    </row>
    <row r="176">
      <c r="A176" s="2">
        <f>IFERROR(__xludf.DUMMYFUNCTION("""COMPUTED_VALUE"""),1385.0)</f>
        <v>1385</v>
      </c>
      <c r="C176" s="2">
        <f>IFERROR(__xludf.DUMMYFUNCTION("""COMPUTED_VALUE"""),1326.0)</f>
        <v>1326</v>
      </c>
      <c r="E176" s="2">
        <f>IFERROR(__xludf.DUMMYFUNCTION("""COMPUTED_VALUE"""),1385.0)</f>
        <v>1385</v>
      </c>
      <c r="G176" s="3">
        <f>IFERROR(__xludf.DUMMYFUNCTION("""COMPUTED_VALUE"""),1274.0)</f>
        <v>1274</v>
      </c>
    </row>
    <row r="177">
      <c r="A177" s="2">
        <f>IFERROR(__xludf.DUMMYFUNCTION("""COMPUTED_VALUE"""),1388.0)</f>
        <v>1388</v>
      </c>
      <c r="C177" s="2">
        <f>IFERROR(__xludf.DUMMYFUNCTION("""COMPUTED_VALUE"""),1329.0)</f>
        <v>1329</v>
      </c>
      <c r="E177" s="2">
        <f>IFERROR(__xludf.DUMMYFUNCTION("""COMPUTED_VALUE"""),1388.0)</f>
        <v>1388</v>
      </c>
      <c r="G177" s="3">
        <f>IFERROR(__xludf.DUMMYFUNCTION("""COMPUTED_VALUE"""),1275.0)</f>
        <v>1275</v>
      </c>
    </row>
    <row r="178">
      <c r="A178" s="2">
        <f>IFERROR(__xludf.DUMMYFUNCTION("""COMPUTED_VALUE"""),1398.0)</f>
        <v>1398</v>
      </c>
      <c r="C178" s="2">
        <f>IFERROR(__xludf.DUMMYFUNCTION("""COMPUTED_VALUE"""),1332.0)</f>
        <v>1332</v>
      </c>
      <c r="E178" s="2">
        <f>IFERROR(__xludf.DUMMYFUNCTION("""COMPUTED_VALUE"""),1398.0)</f>
        <v>1398</v>
      </c>
      <c r="G178" s="3">
        <f>IFERROR(__xludf.DUMMYFUNCTION("""COMPUTED_VALUE"""),1288.0)</f>
        <v>1288</v>
      </c>
    </row>
    <row r="179">
      <c r="A179" s="2">
        <f>IFERROR(__xludf.DUMMYFUNCTION("""COMPUTED_VALUE"""),1400.0)</f>
        <v>1400</v>
      </c>
      <c r="C179" s="2">
        <f>IFERROR(__xludf.DUMMYFUNCTION("""COMPUTED_VALUE"""),1338.0)</f>
        <v>1338</v>
      </c>
      <c r="E179" s="2">
        <f>IFERROR(__xludf.DUMMYFUNCTION("""COMPUTED_VALUE"""),1400.0)</f>
        <v>1400</v>
      </c>
      <c r="G179" s="3">
        <f>IFERROR(__xludf.DUMMYFUNCTION("""COMPUTED_VALUE"""),1294.0)</f>
        <v>1294</v>
      </c>
    </row>
    <row r="180">
      <c r="A180" s="2">
        <f>IFERROR(__xludf.DUMMYFUNCTION("""COMPUTED_VALUE"""),1401.0)</f>
        <v>1401</v>
      </c>
      <c r="C180" s="2">
        <f>IFERROR(__xludf.DUMMYFUNCTION("""COMPUTED_VALUE"""),1344.0)</f>
        <v>1344</v>
      </c>
      <c r="E180" s="2">
        <f>IFERROR(__xludf.DUMMYFUNCTION("""COMPUTED_VALUE"""),1401.0)</f>
        <v>1401</v>
      </c>
      <c r="G180" s="3">
        <f>IFERROR(__xludf.DUMMYFUNCTION("""COMPUTED_VALUE"""),1297.0)</f>
        <v>1297</v>
      </c>
    </row>
    <row r="181">
      <c r="A181" s="2">
        <f>IFERROR(__xludf.DUMMYFUNCTION("""COMPUTED_VALUE"""),1407.0)</f>
        <v>1407</v>
      </c>
      <c r="C181" s="2">
        <f>IFERROR(__xludf.DUMMYFUNCTION("""COMPUTED_VALUE"""),1347.0)</f>
        <v>1347</v>
      </c>
      <c r="E181" s="2">
        <f>IFERROR(__xludf.DUMMYFUNCTION("""COMPUTED_VALUE"""),1407.0)</f>
        <v>1407</v>
      </c>
      <c r="G181" s="3">
        <f>IFERROR(__xludf.DUMMYFUNCTION("""COMPUTED_VALUE"""),1300.0)</f>
        <v>1300</v>
      </c>
    </row>
    <row r="182">
      <c r="A182" s="2">
        <f>IFERROR(__xludf.DUMMYFUNCTION("""COMPUTED_VALUE"""),1409.0)</f>
        <v>1409</v>
      </c>
      <c r="C182" s="2">
        <f>IFERROR(__xludf.DUMMYFUNCTION("""COMPUTED_VALUE"""),1350.0)</f>
        <v>1350</v>
      </c>
      <c r="E182" s="2">
        <f>IFERROR(__xludf.DUMMYFUNCTION("""COMPUTED_VALUE"""),1409.0)</f>
        <v>1409</v>
      </c>
      <c r="G182" s="3">
        <f>IFERROR(__xludf.DUMMYFUNCTION("""COMPUTED_VALUE"""),1305.0)</f>
        <v>1305</v>
      </c>
    </row>
    <row r="183">
      <c r="A183" s="2">
        <f>IFERROR(__xludf.DUMMYFUNCTION("""COMPUTED_VALUE"""),1424.0)</f>
        <v>1424</v>
      </c>
      <c r="C183" s="2">
        <f>IFERROR(__xludf.DUMMYFUNCTION("""COMPUTED_VALUE"""),1360.0)</f>
        <v>1360</v>
      </c>
      <c r="E183" s="2">
        <f>IFERROR(__xludf.DUMMYFUNCTION("""COMPUTED_VALUE"""),1424.0)</f>
        <v>1424</v>
      </c>
      <c r="G183" s="3">
        <f>IFERROR(__xludf.DUMMYFUNCTION("""COMPUTED_VALUE"""),1307.0)</f>
        <v>1307</v>
      </c>
    </row>
    <row r="184">
      <c r="A184" s="2">
        <f>IFERROR(__xludf.DUMMYFUNCTION("""COMPUTED_VALUE"""),1426.0)</f>
        <v>1426</v>
      </c>
      <c r="C184" s="2">
        <f>IFERROR(__xludf.DUMMYFUNCTION("""COMPUTED_VALUE"""),1361.0)</f>
        <v>1361</v>
      </c>
      <c r="E184" s="2">
        <f>IFERROR(__xludf.DUMMYFUNCTION("""COMPUTED_VALUE"""),1426.0)</f>
        <v>1426</v>
      </c>
      <c r="G184" s="3">
        <f>IFERROR(__xludf.DUMMYFUNCTION("""COMPUTED_VALUE"""),1325.0)</f>
        <v>1325</v>
      </c>
    </row>
    <row r="185">
      <c r="A185" s="2">
        <f>IFERROR(__xludf.DUMMYFUNCTION("""COMPUTED_VALUE"""),1428.0)</f>
        <v>1428</v>
      </c>
      <c r="C185" s="2">
        <f>IFERROR(__xludf.DUMMYFUNCTION("""COMPUTED_VALUE"""),1362.0)</f>
        <v>1362</v>
      </c>
      <c r="E185" s="2">
        <f>IFERROR(__xludf.DUMMYFUNCTION("""COMPUTED_VALUE"""),1428.0)</f>
        <v>1428</v>
      </c>
      <c r="G185" s="3">
        <f>IFERROR(__xludf.DUMMYFUNCTION("""COMPUTED_VALUE"""),1326.0)</f>
        <v>1326</v>
      </c>
    </row>
    <row r="186">
      <c r="A186" s="2">
        <f>IFERROR(__xludf.DUMMYFUNCTION("""COMPUTED_VALUE"""),1433.0)</f>
        <v>1433</v>
      </c>
      <c r="C186" s="2">
        <f>IFERROR(__xludf.DUMMYFUNCTION("""COMPUTED_VALUE"""),1364.0)</f>
        <v>1364</v>
      </c>
      <c r="E186" s="2">
        <f>IFERROR(__xludf.DUMMYFUNCTION("""COMPUTED_VALUE"""),1433.0)</f>
        <v>1433</v>
      </c>
      <c r="G186" s="3">
        <f>IFERROR(__xludf.DUMMYFUNCTION("""COMPUTED_VALUE"""),1329.0)</f>
        <v>1329</v>
      </c>
    </row>
    <row r="187">
      <c r="A187" s="2">
        <f>IFERROR(__xludf.DUMMYFUNCTION("""COMPUTED_VALUE"""),1434.0)</f>
        <v>1434</v>
      </c>
      <c r="C187" s="2">
        <f>IFERROR(__xludf.DUMMYFUNCTION("""COMPUTED_VALUE"""),1371.0)</f>
        <v>1371</v>
      </c>
      <c r="E187" s="2">
        <f>IFERROR(__xludf.DUMMYFUNCTION("""COMPUTED_VALUE"""),1434.0)</f>
        <v>1434</v>
      </c>
      <c r="G187" s="3">
        <f>IFERROR(__xludf.DUMMYFUNCTION("""COMPUTED_VALUE"""),1332.0)</f>
        <v>1332</v>
      </c>
    </row>
    <row r="188">
      <c r="A188" s="2">
        <f>IFERROR(__xludf.DUMMYFUNCTION("""COMPUTED_VALUE"""),1438.0)</f>
        <v>1438</v>
      </c>
      <c r="C188" s="2">
        <f>IFERROR(__xludf.DUMMYFUNCTION("""COMPUTED_VALUE"""),1382.0)</f>
        <v>1382</v>
      </c>
      <c r="E188" s="2">
        <f>IFERROR(__xludf.DUMMYFUNCTION("""COMPUTED_VALUE"""),1438.0)</f>
        <v>1438</v>
      </c>
      <c r="G188" s="3">
        <f>IFERROR(__xludf.DUMMYFUNCTION("""COMPUTED_VALUE"""),1338.0)</f>
        <v>1338</v>
      </c>
    </row>
    <row r="189">
      <c r="A189" s="2">
        <f>IFERROR(__xludf.DUMMYFUNCTION("""COMPUTED_VALUE"""),1439.0)</f>
        <v>1439</v>
      </c>
      <c r="C189" s="2">
        <f>IFERROR(__xludf.DUMMYFUNCTION("""COMPUTED_VALUE"""),1385.0)</f>
        <v>1385</v>
      </c>
      <c r="E189" s="2">
        <f>IFERROR(__xludf.DUMMYFUNCTION("""COMPUTED_VALUE"""),1439.0)</f>
        <v>1439</v>
      </c>
      <c r="G189" s="3">
        <f>IFERROR(__xludf.DUMMYFUNCTION("""COMPUTED_VALUE"""),1347.0)</f>
        <v>1347</v>
      </c>
    </row>
    <row r="190">
      <c r="A190" s="2">
        <f>IFERROR(__xludf.DUMMYFUNCTION("""COMPUTED_VALUE"""),1440.0)</f>
        <v>1440</v>
      </c>
      <c r="C190" s="2">
        <f>IFERROR(__xludf.DUMMYFUNCTION("""COMPUTED_VALUE"""),1388.0)</f>
        <v>1388</v>
      </c>
      <c r="E190" s="2">
        <f>IFERROR(__xludf.DUMMYFUNCTION("""COMPUTED_VALUE"""),1440.0)</f>
        <v>1440</v>
      </c>
      <c r="G190" s="3">
        <f>IFERROR(__xludf.DUMMYFUNCTION("""COMPUTED_VALUE"""),1350.0)</f>
        <v>1350</v>
      </c>
    </row>
    <row r="191">
      <c r="C191" s="2">
        <f>IFERROR(__xludf.DUMMYFUNCTION("""COMPUTED_VALUE"""),1398.0)</f>
        <v>1398</v>
      </c>
      <c r="G191" s="3">
        <f>IFERROR(__xludf.DUMMYFUNCTION("""COMPUTED_VALUE"""),1360.0)</f>
        <v>1360</v>
      </c>
    </row>
    <row r="192">
      <c r="C192" s="2">
        <f>IFERROR(__xludf.DUMMYFUNCTION("""COMPUTED_VALUE"""),1400.0)</f>
        <v>1400</v>
      </c>
      <c r="G192" s="3">
        <f>IFERROR(__xludf.DUMMYFUNCTION("""COMPUTED_VALUE"""),1361.0)</f>
        <v>1361</v>
      </c>
    </row>
    <row r="193">
      <c r="C193" s="2">
        <f>IFERROR(__xludf.DUMMYFUNCTION("""COMPUTED_VALUE"""),1401.0)</f>
        <v>1401</v>
      </c>
      <c r="G193" s="3">
        <f>IFERROR(__xludf.DUMMYFUNCTION("""COMPUTED_VALUE"""),1362.0)</f>
        <v>1362</v>
      </c>
    </row>
    <row r="194">
      <c r="C194" s="2">
        <f>IFERROR(__xludf.DUMMYFUNCTION("""COMPUTED_VALUE"""),1407.0)</f>
        <v>1407</v>
      </c>
      <c r="G194" s="3">
        <f>IFERROR(__xludf.DUMMYFUNCTION("""COMPUTED_VALUE"""),1364.0)</f>
        <v>1364</v>
      </c>
    </row>
    <row r="195">
      <c r="C195" s="2">
        <f>IFERROR(__xludf.DUMMYFUNCTION("""COMPUTED_VALUE"""),1409.0)</f>
        <v>1409</v>
      </c>
      <c r="G195" s="3">
        <f>IFERROR(__xludf.DUMMYFUNCTION("""COMPUTED_VALUE"""),1371.0)</f>
        <v>1371</v>
      </c>
    </row>
    <row r="196">
      <c r="C196" s="2">
        <f>IFERROR(__xludf.DUMMYFUNCTION("""COMPUTED_VALUE"""),1424.0)</f>
        <v>1424</v>
      </c>
      <c r="G196" s="3">
        <f>IFERROR(__xludf.DUMMYFUNCTION("""COMPUTED_VALUE"""),1382.0)</f>
        <v>1382</v>
      </c>
    </row>
    <row r="197">
      <c r="C197" s="2">
        <f>IFERROR(__xludf.DUMMYFUNCTION("""COMPUTED_VALUE"""),1426.0)</f>
        <v>1426</v>
      </c>
      <c r="G197" s="3">
        <f>IFERROR(__xludf.DUMMYFUNCTION("""COMPUTED_VALUE"""),1385.0)</f>
        <v>1385</v>
      </c>
    </row>
    <row r="198">
      <c r="C198" s="2">
        <f>IFERROR(__xludf.DUMMYFUNCTION("""COMPUTED_VALUE"""),1428.0)</f>
        <v>1428</v>
      </c>
      <c r="G198" s="3">
        <f>IFERROR(__xludf.DUMMYFUNCTION("""COMPUTED_VALUE"""),1388.0)</f>
        <v>1388</v>
      </c>
    </row>
    <row r="199">
      <c r="C199" s="2">
        <f>IFERROR(__xludf.DUMMYFUNCTION("""COMPUTED_VALUE"""),1433.0)</f>
        <v>1433</v>
      </c>
      <c r="G199" s="3">
        <f>IFERROR(__xludf.DUMMYFUNCTION("""COMPUTED_VALUE"""),1395.0)</f>
        <v>1395</v>
      </c>
    </row>
    <row r="200">
      <c r="C200" s="2">
        <f>IFERROR(__xludf.DUMMYFUNCTION("""COMPUTED_VALUE"""),1434.0)</f>
        <v>1434</v>
      </c>
      <c r="G200" s="3">
        <f>IFERROR(__xludf.DUMMYFUNCTION("""COMPUTED_VALUE"""),1398.0)</f>
        <v>1398</v>
      </c>
    </row>
    <row r="201">
      <c r="C201" s="2">
        <f>IFERROR(__xludf.DUMMYFUNCTION("""COMPUTED_VALUE"""),1438.0)</f>
        <v>1438</v>
      </c>
      <c r="G201" s="3">
        <f>IFERROR(__xludf.DUMMYFUNCTION("""COMPUTED_VALUE"""),1400.0)</f>
        <v>1400</v>
      </c>
    </row>
    <row r="202">
      <c r="C202" s="2">
        <f>IFERROR(__xludf.DUMMYFUNCTION("""COMPUTED_VALUE"""),1439.0)</f>
        <v>1439</v>
      </c>
      <c r="G202" s="3">
        <f>IFERROR(__xludf.DUMMYFUNCTION("""COMPUTED_VALUE"""),1401.0)</f>
        <v>1401</v>
      </c>
    </row>
    <row r="203">
      <c r="C203" s="2">
        <f>IFERROR(__xludf.DUMMYFUNCTION("""COMPUTED_VALUE"""),1440.0)</f>
        <v>1440</v>
      </c>
      <c r="G203" s="3">
        <f>IFERROR(__xludf.DUMMYFUNCTION("""COMPUTED_VALUE"""),1407.0)</f>
        <v>1407</v>
      </c>
    </row>
    <row r="204">
      <c r="G204" s="3">
        <f>IFERROR(__xludf.DUMMYFUNCTION("""COMPUTED_VALUE"""),1409.0)</f>
        <v>1409</v>
      </c>
    </row>
    <row r="205">
      <c r="G205" s="3">
        <f>IFERROR(__xludf.DUMMYFUNCTION("""COMPUTED_VALUE"""),1424.0)</f>
        <v>1424</v>
      </c>
    </row>
    <row r="206">
      <c r="G206" s="3">
        <f>IFERROR(__xludf.DUMMYFUNCTION("""COMPUTED_VALUE"""),1426.0)</f>
        <v>1426</v>
      </c>
    </row>
    <row r="207">
      <c r="G207" s="3">
        <f>IFERROR(__xludf.DUMMYFUNCTION("""COMPUTED_VALUE"""),1428.0)</f>
        <v>1428</v>
      </c>
    </row>
    <row r="208">
      <c r="G208" s="3">
        <f>IFERROR(__xludf.DUMMYFUNCTION("""COMPUTED_VALUE"""),1433.0)</f>
        <v>1433</v>
      </c>
    </row>
    <row r="209">
      <c r="G209" s="3">
        <f>IFERROR(__xludf.DUMMYFUNCTION("""COMPUTED_VALUE"""),1434.0)</f>
        <v>1434</v>
      </c>
    </row>
    <row r="210">
      <c r="G210" s="3">
        <f>IFERROR(__xludf.DUMMYFUNCTION("""COMPUTED_VALUE"""),1438.0)</f>
        <v>1438</v>
      </c>
    </row>
    <row r="211">
      <c r="G211" s="3">
        <f>IFERROR(__xludf.DUMMYFUNCTION("""COMPUTED_VALUE"""),1439.0)</f>
        <v>1439</v>
      </c>
    </row>
    <row r="212">
      <c r="G212" s="3">
        <f>IFERROR(__xludf.DUMMYFUNCTION("""COMPUTED_VALUE"""),1440.0)</f>
        <v>1440</v>
      </c>
    </row>
    <row r="213">
      <c r="G213" s="3">
        <f>IFERROR(__xludf.DUMMYFUNCTION("""COMPUTED_VALUE"""),1442.0)</f>
        <v>1442</v>
      </c>
    </row>
    <row r="214">
      <c r="G214" s="3">
        <f>IFERROR(__xludf.DUMMYFUNCTION("""COMPUTED_VALUE"""),1445.0)</f>
        <v>1445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13</v>
      </c>
      <c r="B1" s="1" t="s">
        <v>8</v>
      </c>
      <c r="C1" s="2">
        <f>COUNT(B3:B213)</f>
        <v>211</v>
      </c>
      <c r="K1" s="4" t="s">
        <v>14</v>
      </c>
      <c r="L1" s="1" t="s">
        <v>9</v>
      </c>
      <c r="M1" s="2">
        <f>COUNT(K3:K284)</f>
        <v>282</v>
      </c>
      <c r="T1" s="1" t="s">
        <v>15</v>
      </c>
      <c r="U1" s="1" t="s">
        <v>8</v>
      </c>
      <c r="V1" s="2">
        <f>COUNT(T3:T289)</f>
        <v>287</v>
      </c>
    </row>
    <row r="2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T2" s="7" t="s">
        <v>25</v>
      </c>
      <c r="U2" s="5" t="s">
        <v>26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21</v>
      </c>
      <c r="AB2" s="5" t="s">
        <v>22</v>
      </c>
      <c r="AC2" s="5" t="s">
        <v>38</v>
      </c>
      <c r="AD2" s="5" t="s">
        <v>23</v>
      </c>
      <c r="AE2" s="5" t="s">
        <v>39</v>
      </c>
      <c r="AF2" s="5" t="s">
        <v>40</v>
      </c>
      <c r="AG2" s="5" t="s">
        <v>41</v>
      </c>
    </row>
    <row r="3">
      <c r="A3" s="1">
        <v>1.0</v>
      </c>
      <c r="B3" s="1">
        <v>68.0</v>
      </c>
      <c r="C3" s="1">
        <v>2.11</v>
      </c>
      <c r="D3" s="1">
        <v>11.402</v>
      </c>
      <c r="E3" s="1">
        <v>7.705</v>
      </c>
      <c r="F3" s="1">
        <v>5.16</v>
      </c>
      <c r="G3" s="4">
        <v>0.0231</v>
      </c>
      <c r="H3" s="1">
        <v>15.092</v>
      </c>
      <c r="I3" s="8" t="s">
        <v>42</v>
      </c>
      <c r="K3" s="9">
        <v>68.0</v>
      </c>
      <c r="L3" s="9">
        <v>1.0</v>
      </c>
      <c r="M3" s="9">
        <v>0.996</v>
      </c>
      <c r="N3" s="9">
        <v>8.618</v>
      </c>
      <c r="O3" s="9">
        <v>7.622</v>
      </c>
      <c r="P3" s="9">
        <v>0.0</v>
      </c>
      <c r="Q3" s="9">
        <v>0.989</v>
      </c>
      <c r="R3" s="9">
        <v>53.419</v>
      </c>
      <c r="T3" s="9">
        <v>13.0</v>
      </c>
      <c r="U3" s="9">
        <v>1.0</v>
      </c>
      <c r="V3" s="9">
        <v>1.41</v>
      </c>
      <c r="W3" s="9">
        <v>0.45</v>
      </c>
      <c r="X3" s="9">
        <v>0.63</v>
      </c>
      <c r="Y3" s="9">
        <v>14.16</v>
      </c>
      <c r="Z3" s="9">
        <v>0.37</v>
      </c>
      <c r="AA3" s="9">
        <v>3.92</v>
      </c>
      <c r="AB3" s="9">
        <v>0.07</v>
      </c>
      <c r="AC3" s="9">
        <v>0.0</v>
      </c>
      <c r="AD3" s="9">
        <v>0.0</v>
      </c>
      <c r="AE3" s="9">
        <v>-66.14</v>
      </c>
      <c r="AF3" s="9">
        <v>-64.82</v>
      </c>
      <c r="AG3" s="9">
        <v>0.27</v>
      </c>
    </row>
    <row r="4">
      <c r="A4" s="1">
        <v>1.0</v>
      </c>
      <c r="B4" s="1">
        <v>80.0</v>
      </c>
      <c r="C4" s="1">
        <v>0.0</v>
      </c>
      <c r="D4" s="1">
        <v>1.618</v>
      </c>
      <c r="E4" s="1">
        <v>1.211</v>
      </c>
      <c r="F4" s="1">
        <v>2.897</v>
      </c>
      <c r="G4" s="4">
        <v>0.0887</v>
      </c>
      <c r="H4" s="1">
        <v>2.373</v>
      </c>
      <c r="I4" s="8" t="s">
        <v>42</v>
      </c>
      <c r="K4" s="9">
        <v>75.0</v>
      </c>
      <c r="L4" s="9">
        <v>1.0</v>
      </c>
      <c r="M4" s="9">
        <v>0.409</v>
      </c>
      <c r="N4" s="9">
        <v>10.8</v>
      </c>
      <c r="O4" s="9">
        <v>10.392</v>
      </c>
      <c r="P4" s="9">
        <v>0.0</v>
      </c>
      <c r="Q4" s="9">
        <v>0.999</v>
      </c>
      <c r="R4" s="9">
        <v>667.581</v>
      </c>
      <c r="T4" s="9">
        <v>62.0</v>
      </c>
      <c r="U4" s="9">
        <v>1.0</v>
      </c>
      <c r="V4" s="9">
        <v>2.57</v>
      </c>
      <c r="W4" s="9">
        <v>1.25</v>
      </c>
      <c r="X4" s="9">
        <v>0.96</v>
      </c>
      <c r="Y4" s="9">
        <v>152.26</v>
      </c>
      <c r="Z4" s="9">
        <v>0.04</v>
      </c>
      <c r="AA4" s="9">
        <v>4.48</v>
      </c>
      <c r="AB4" s="9">
        <v>0.05</v>
      </c>
      <c r="AC4" s="9">
        <v>2.0</v>
      </c>
      <c r="AD4" s="9">
        <v>0.0</v>
      </c>
      <c r="AE4" s="9">
        <v>-73.61</v>
      </c>
      <c r="AF4" s="9">
        <v>-71.5</v>
      </c>
      <c r="AG4" s="9">
        <v>0.12</v>
      </c>
    </row>
    <row r="5">
      <c r="A5" s="1">
        <v>1.0</v>
      </c>
      <c r="B5" s="1">
        <v>81.0</v>
      </c>
      <c r="C5" s="1">
        <v>0.0</v>
      </c>
      <c r="D5" s="1">
        <v>1.194</v>
      </c>
      <c r="E5" s="1">
        <v>0.847</v>
      </c>
      <c r="F5" s="1">
        <v>2.786</v>
      </c>
      <c r="G5" s="4">
        <v>0.0951</v>
      </c>
      <c r="H5" s="1">
        <v>1.66</v>
      </c>
      <c r="I5" s="8" t="s">
        <v>42</v>
      </c>
      <c r="K5" s="9">
        <v>80.0</v>
      </c>
      <c r="L5" s="9">
        <v>1.0</v>
      </c>
      <c r="M5" s="9">
        <v>0.402</v>
      </c>
      <c r="N5" s="9">
        <v>1.23</v>
      </c>
      <c r="O5" s="9">
        <v>0.828</v>
      </c>
      <c r="P5" s="9">
        <v>0.053</v>
      </c>
      <c r="Q5" s="9">
        <v>0.916</v>
      </c>
      <c r="R5" s="9">
        <v>6.506</v>
      </c>
      <c r="T5" s="9">
        <v>68.0</v>
      </c>
      <c r="U5" s="9">
        <v>1.0</v>
      </c>
      <c r="V5" s="9">
        <v>2.11</v>
      </c>
      <c r="W5" s="9">
        <v>1.19</v>
      </c>
      <c r="X5" s="9">
        <v>0.66</v>
      </c>
      <c r="Y5" s="9">
        <v>34.37</v>
      </c>
      <c r="Z5" s="9">
        <v>0.34</v>
      </c>
      <c r="AA5" s="9">
        <v>7.94</v>
      </c>
      <c r="AB5" s="9">
        <v>0.01</v>
      </c>
      <c r="AC5" s="9">
        <v>0.0</v>
      </c>
      <c r="AD5" s="9">
        <v>0.0</v>
      </c>
      <c r="AE5" s="9">
        <v>-99.7</v>
      </c>
      <c r="AF5" s="9">
        <v>-98.31</v>
      </c>
      <c r="AG5" s="9">
        <v>0.25</v>
      </c>
    </row>
    <row r="6">
      <c r="A6" s="1">
        <v>1.0</v>
      </c>
      <c r="B6" s="1">
        <v>85.0</v>
      </c>
      <c r="C6" s="1">
        <v>0.0</v>
      </c>
      <c r="D6" s="1">
        <v>13.656</v>
      </c>
      <c r="E6" s="1">
        <v>9.876</v>
      </c>
      <c r="F6" s="1">
        <v>12.11</v>
      </c>
      <c r="G6" s="4">
        <v>5.0E-4</v>
      </c>
      <c r="H6" s="1">
        <v>19.344</v>
      </c>
      <c r="I6" s="8" t="s">
        <v>42</v>
      </c>
      <c r="K6" s="9">
        <v>81.0</v>
      </c>
      <c r="L6" s="9">
        <v>1.0</v>
      </c>
      <c r="M6" s="9">
        <v>0.375</v>
      </c>
      <c r="N6" s="9">
        <v>1.063</v>
      </c>
      <c r="O6" s="9">
        <v>0.688</v>
      </c>
      <c r="P6" s="9">
        <v>0.065</v>
      </c>
      <c r="Q6" s="9">
        <v>0.905</v>
      </c>
      <c r="R6" s="9">
        <v>5.663</v>
      </c>
      <c r="T6" s="9">
        <v>72.0</v>
      </c>
      <c r="U6" s="9">
        <v>1.0</v>
      </c>
      <c r="V6" s="9">
        <v>2.18</v>
      </c>
      <c r="W6" s="9">
        <v>0.0</v>
      </c>
      <c r="X6" s="9">
        <v>0.59</v>
      </c>
      <c r="Y6" s="9">
        <v>16.14</v>
      </c>
      <c r="Z6" s="9">
        <v>0.41</v>
      </c>
      <c r="AA6" s="9">
        <v>3.54</v>
      </c>
      <c r="AB6" s="9">
        <v>0.08</v>
      </c>
      <c r="AC6" s="9">
        <v>6.0</v>
      </c>
      <c r="AD6" s="9">
        <v>0.0</v>
      </c>
      <c r="AE6" s="9">
        <v>-58.83</v>
      </c>
      <c r="AF6" s="9">
        <v>-57.58</v>
      </c>
      <c r="AG6" s="9">
        <v>0.29</v>
      </c>
    </row>
    <row r="7">
      <c r="A7" s="1">
        <v>1.0</v>
      </c>
      <c r="B7" s="1">
        <v>88.0</v>
      </c>
      <c r="C7" s="1">
        <v>0.0</v>
      </c>
      <c r="D7" s="1">
        <v>1.74</v>
      </c>
      <c r="E7" s="1">
        <v>0.671</v>
      </c>
      <c r="F7" s="1">
        <v>7.651</v>
      </c>
      <c r="G7" s="4">
        <v>0.0057</v>
      </c>
      <c r="H7" s="1">
        <v>1.313</v>
      </c>
      <c r="I7" s="8" t="s">
        <v>42</v>
      </c>
      <c r="K7" s="9">
        <v>85.0</v>
      </c>
      <c r="L7" s="9">
        <v>1.0</v>
      </c>
      <c r="M7" s="9">
        <v>0.38</v>
      </c>
      <c r="N7" s="9">
        <v>12.362</v>
      </c>
      <c r="O7" s="9">
        <v>11.982</v>
      </c>
      <c r="P7" s="9">
        <v>0.0</v>
      </c>
      <c r="Q7" s="9">
        <v>1.0</v>
      </c>
      <c r="R7" s="9">
        <v>4080.138</v>
      </c>
      <c r="T7" s="9">
        <v>79.0</v>
      </c>
      <c r="U7" s="9">
        <v>1.0</v>
      </c>
      <c r="V7" s="9">
        <v>0.0</v>
      </c>
      <c r="W7" s="9">
        <v>0.0</v>
      </c>
      <c r="X7" s="9">
        <v>0.86</v>
      </c>
      <c r="Y7" s="9">
        <v>41.47</v>
      </c>
      <c r="Z7" s="9">
        <v>0.14</v>
      </c>
      <c r="AA7" s="9">
        <v>8.38</v>
      </c>
      <c r="AB7" s="9">
        <v>0.01</v>
      </c>
      <c r="AC7" s="9">
        <v>6.0</v>
      </c>
      <c r="AD7" s="9">
        <v>0.0</v>
      </c>
      <c r="AE7" s="9">
        <v>-47.61</v>
      </c>
      <c r="AF7" s="9">
        <v>-43.48</v>
      </c>
      <c r="AG7" s="9">
        <v>0.02</v>
      </c>
    </row>
    <row r="8">
      <c r="A8" s="1">
        <v>1.0</v>
      </c>
      <c r="B8" s="1">
        <v>89.0</v>
      </c>
      <c r="C8" s="1">
        <v>0.0</v>
      </c>
      <c r="D8" s="1">
        <v>8.588</v>
      </c>
      <c r="E8" s="1">
        <v>6.488</v>
      </c>
      <c r="F8" s="1">
        <v>8.21</v>
      </c>
      <c r="G8" s="4">
        <v>0.0042</v>
      </c>
      <c r="H8" s="1">
        <v>12.709</v>
      </c>
      <c r="I8" s="8" t="s">
        <v>42</v>
      </c>
      <c r="K8" s="9">
        <v>86.0</v>
      </c>
      <c r="L8" s="9">
        <v>1.0</v>
      </c>
      <c r="M8" s="9">
        <v>0.892</v>
      </c>
      <c r="N8" s="9">
        <v>8.81</v>
      </c>
      <c r="O8" s="9">
        <v>7.918</v>
      </c>
      <c r="P8" s="9">
        <v>0.015</v>
      </c>
      <c r="Q8" s="9">
        <v>0.96</v>
      </c>
      <c r="R8" s="9">
        <v>14.416</v>
      </c>
      <c r="T8" s="9">
        <v>80.0</v>
      </c>
      <c r="U8" s="9">
        <v>1.0</v>
      </c>
      <c r="V8" s="9">
        <v>0.0</v>
      </c>
      <c r="W8" s="9">
        <v>0.0</v>
      </c>
      <c r="X8" s="9">
        <v>0.28</v>
      </c>
      <c r="Y8" s="9">
        <v>2.61</v>
      </c>
      <c r="Z8" s="9">
        <v>0.72</v>
      </c>
      <c r="AA8" s="9">
        <v>3.27</v>
      </c>
      <c r="AB8" s="9">
        <v>0.09</v>
      </c>
      <c r="AC8" s="9">
        <v>0.0</v>
      </c>
      <c r="AD8" s="9">
        <v>0.0</v>
      </c>
      <c r="AE8" s="9">
        <v>-30.39</v>
      </c>
      <c r="AF8" s="9">
        <v>-30.21</v>
      </c>
      <c r="AG8" s="9">
        <v>0.83</v>
      </c>
    </row>
    <row r="9">
      <c r="A9" s="1">
        <v>1.0</v>
      </c>
      <c r="B9" s="1">
        <v>91.0</v>
      </c>
      <c r="C9" s="1">
        <v>0.0</v>
      </c>
      <c r="D9" s="1">
        <v>1.249</v>
      </c>
      <c r="E9" s="1">
        <v>0.653</v>
      </c>
      <c r="F9" s="1">
        <v>4.822</v>
      </c>
      <c r="G9" s="4">
        <v>0.0281</v>
      </c>
      <c r="H9" s="1">
        <v>1.279</v>
      </c>
      <c r="I9" s="8" t="s">
        <v>42</v>
      </c>
      <c r="K9" s="9">
        <v>88.0</v>
      </c>
      <c r="L9" s="9">
        <v>1.0</v>
      </c>
      <c r="M9" s="9">
        <v>0.188</v>
      </c>
      <c r="N9" s="9">
        <v>1.366</v>
      </c>
      <c r="O9" s="9">
        <v>1.178</v>
      </c>
      <c r="P9" s="9">
        <v>0.007</v>
      </c>
      <c r="Q9" s="9">
        <v>0.988</v>
      </c>
      <c r="R9" s="9">
        <v>47.845</v>
      </c>
      <c r="T9" s="9">
        <v>84.0</v>
      </c>
      <c r="U9" s="9">
        <v>1.0</v>
      </c>
      <c r="V9" s="9">
        <v>0.2</v>
      </c>
      <c r="W9" s="9">
        <v>0.2</v>
      </c>
      <c r="X9" s="9">
        <v>0.98</v>
      </c>
      <c r="Y9" s="9">
        <v>67.85</v>
      </c>
      <c r="Z9" s="9">
        <v>0.02</v>
      </c>
      <c r="AA9" s="9">
        <v>8.03</v>
      </c>
      <c r="AB9" s="9">
        <v>0.01</v>
      </c>
      <c r="AC9" s="9">
        <v>1.0</v>
      </c>
      <c r="AD9" s="9">
        <v>0.0</v>
      </c>
      <c r="AE9" s="9">
        <v>-21.72</v>
      </c>
      <c r="AF9" s="9">
        <v>-17.93</v>
      </c>
      <c r="AG9" s="9">
        <v>0.02</v>
      </c>
    </row>
    <row r="10">
      <c r="A10" s="1">
        <v>1.0</v>
      </c>
      <c r="B10" s="1">
        <v>107.0</v>
      </c>
      <c r="C10" s="1">
        <v>0.0</v>
      </c>
      <c r="D10" s="1">
        <v>1.853</v>
      </c>
      <c r="E10" s="1">
        <v>1.403</v>
      </c>
      <c r="F10" s="1">
        <v>3.543</v>
      </c>
      <c r="G10" s="4">
        <v>0.0598</v>
      </c>
      <c r="H10" s="1">
        <v>2.748</v>
      </c>
      <c r="I10" s="8" t="s">
        <v>42</v>
      </c>
      <c r="K10" s="9">
        <v>89.0</v>
      </c>
      <c r="L10" s="9">
        <v>1.0</v>
      </c>
      <c r="M10" s="9">
        <v>0.365</v>
      </c>
      <c r="N10" s="9">
        <v>6.423</v>
      </c>
      <c r="O10" s="9">
        <v>6.057</v>
      </c>
      <c r="P10" s="9">
        <v>0.0</v>
      </c>
      <c r="Q10" s="9">
        <v>0.997</v>
      </c>
      <c r="R10" s="9">
        <v>220.589</v>
      </c>
      <c r="T10" s="9">
        <v>85.0</v>
      </c>
      <c r="U10" s="9">
        <v>1.0</v>
      </c>
      <c r="V10" s="9">
        <v>0.0</v>
      </c>
      <c r="W10" s="9">
        <v>0.0</v>
      </c>
      <c r="X10" s="9">
        <v>0.17</v>
      </c>
      <c r="Y10" s="9">
        <v>16.64</v>
      </c>
      <c r="Z10" s="9">
        <v>0.83</v>
      </c>
      <c r="AA10" s="9">
        <v>12.33</v>
      </c>
      <c r="AB10" s="9">
        <v>0.0</v>
      </c>
      <c r="AC10" s="9">
        <v>12.0</v>
      </c>
      <c r="AD10" s="9">
        <v>0.0</v>
      </c>
      <c r="AE10" s="9">
        <v>-86.99</v>
      </c>
      <c r="AF10" s="9">
        <v>-86.88</v>
      </c>
      <c r="AG10" s="9">
        <v>0.9</v>
      </c>
    </row>
    <row r="11">
      <c r="A11" s="1">
        <v>1.0</v>
      </c>
      <c r="B11" s="1">
        <v>108.0</v>
      </c>
      <c r="C11" s="1">
        <v>0.0</v>
      </c>
      <c r="D11" s="1">
        <v>2.106</v>
      </c>
      <c r="E11" s="1">
        <v>1.255</v>
      </c>
      <c r="F11" s="1">
        <v>5.934</v>
      </c>
      <c r="G11" s="4">
        <v>0.0149</v>
      </c>
      <c r="H11" s="1">
        <v>2.458</v>
      </c>
      <c r="I11" s="8" t="s">
        <v>42</v>
      </c>
      <c r="K11" s="9">
        <v>91.0</v>
      </c>
      <c r="L11" s="9">
        <v>1.0</v>
      </c>
      <c r="M11" s="9">
        <v>0.258</v>
      </c>
      <c r="N11" s="9">
        <v>1.099</v>
      </c>
      <c r="O11" s="9">
        <v>0.841</v>
      </c>
      <c r="P11" s="9">
        <v>0.028</v>
      </c>
      <c r="Q11" s="9">
        <v>0.957</v>
      </c>
      <c r="R11" s="9">
        <v>13.246</v>
      </c>
      <c r="T11" s="9">
        <v>88.0</v>
      </c>
      <c r="U11" s="9">
        <v>1.0</v>
      </c>
      <c r="V11" s="9">
        <v>0.0</v>
      </c>
      <c r="W11" s="9">
        <v>0.0</v>
      </c>
      <c r="X11" s="9">
        <v>0.0</v>
      </c>
      <c r="Y11" s="9">
        <v>1.73</v>
      </c>
      <c r="Z11" s="9">
        <v>1.0</v>
      </c>
      <c r="AA11" s="9">
        <v>7.65</v>
      </c>
      <c r="AB11" s="9">
        <v>0.01</v>
      </c>
      <c r="AC11" s="9">
        <v>1.0</v>
      </c>
      <c r="AD11" s="9">
        <v>0.0</v>
      </c>
      <c r="AE11" s="9">
        <v>-21.32</v>
      </c>
      <c r="AF11" s="9">
        <v>-21.32</v>
      </c>
      <c r="AG11" s="9">
        <v>1.0</v>
      </c>
    </row>
    <row r="12">
      <c r="A12" s="1">
        <v>1.0</v>
      </c>
      <c r="B12" s="1">
        <v>110.0</v>
      </c>
      <c r="C12" s="1">
        <v>0.0</v>
      </c>
      <c r="D12" s="1">
        <v>1.557</v>
      </c>
      <c r="E12" s="1">
        <v>0.786</v>
      </c>
      <c r="F12" s="1">
        <v>4.827</v>
      </c>
      <c r="G12" s="4">
        <v>0.028</v>
      </c>
      <c r="H12" s="1">
        <v>1.539</v>
      </c>
      <c r="I12" s="8" t="s">
        <v>42</v>
      </c>
      <c r="K12" s="9">
        <v>95.0</v>
      </c>
      <c r="L12" s="9">
        <v>1.0</v>
      </c>
      <c r="M12" s="9">
        <v>0.765</v>
      </c>
      <c r="N12" s="9">
        <v>4.56</v>
      </c>
      <c r="O12" s="9">
        <v>3.796</v>
      </c>
      <c r="P12" s="9">
        <v>0.006</v>
      </c>
      <c r="Q12" s="9">
        <v>0.942</v>
      </c>
      <c r="R12" s="9">
        <v>9.672</v>
      </c>
      <c r="T12" s="9">
        <v>89.0</v>
      </c>
      <c r="U12" s="9">
        <v>1.0</v>
      </c>
      <c r="V12" s="9">
        <v>0.0</v>
      </c>
      <c r="W12" s="9">
        <v>0.0</v>
      </c>
      <c r="X12" s="9">
        <v>0.58</v>
      </c>
      <c r="Y12" s="9">
        <v>25.68</v>
      </c>
      <c r="Z12" s="9">
        <v>0.42</v>
      </c>
      <c r="AA12" s="9">
        <v>14.52</v>
      </c>
      <c r="AB12" s="9">
        <v>0.0</v>
      </c>
      <c r="AC12" s="9">
        <v>9.0</v>
      </c>
      <c r="AD12" s="9">
        <v>0.0</v>
      </c>
      <c r="AE12" s="9">
        <v>-82.06</v>
      </c>
      <c r="AF12" s="9">
        <v>-78.91</v>
      </c>
      <c r="AG12" s="9">
        <v>0.04</v>
      </c>
    </row>
    <row r="13">
      <c r="A13" s="1">
        <v>1.0</v>
      </c>
      <c r="B13" s="1">
        <v>124.0</v>
      </c>
      <c r="C13" s="1">
        <v>0.0</v>
      </c>
      <c r="D13" s="1">
        <v>1.058</v>
      </c>
      <c r="E13" s="1">
        <v>0.654</v>
      </c>
      <c r="F13" s="1">
        <v>3.7</v>
      </c>
      <c r="G13" s="4">
        <v>0.0544</v>
      </c>
      <c r="H13" s="1">
        <v>1.281</v>
      </c>
      <c r="I13" s="8" t="s">
        <v>42</v>
      </c>
      <c r="K13" s="9">
        <v>98.0</v>
      </c>
      <c r="L13" s="9">
        <v>1.0</v>
      </c>
      <c r="M13" s="9">
        <v>0.421</v>
      </c>
      <c r="N13" s="9">
        <v>1.179</v>
      </c>
      <c r="O13" s="9">
        <v>0.758</v>
      </c>
      <c r="P13" s="9">
        <v>0.065</v>
      </c>
      <c r="Q13" s="9">
        <v>0.901</v>
      </c>
      <c r="R13" s="9">
        <v>5.38</v>
      </c>
      <c r="T13" s="9">
        <v>90.0</v>
      </c>
      <c r="U13" s="9">
        <v>1.0</v>
      </c>
      <c r="V13" s="9">
        <v>0.0</v>
      </c>
      <c r="W13" s="9">
        <v>0.0</v>
      </c>
      <c r="X13" s="9">
        <v>0.99</v>
      </c>
      <c r="Y13" s="9">
        <v>265.87</v>
      </c>
      <c r="Z13" s="9">
        <v>0.01</v>
      </c>
      <c r="AA13" s="9">
        <v>3.78</v>
      </c>
      <c r="AB13" s="9">
        <v>0.07</v>
      </c>
      <c r="AC13" s="9">
        <v>1.0</v>
      </c>
      <c r="AD13" s="9">
        <v>0.0</v>
      </c>
      <c r="AE13" s="9">
        <v>-14.64</v>
      </c>
      <c r="AF13" s="9">
        <v>-13.02</v>
      </c>
      <c r="AG13" s="9">
        <v>0.2</v>
      </c>
    </row>
    <row r="14">
      <c r="A14" s="1">
        <v>1.0</v>
      </c>
      <c r="B14" s="1">
        <v>134.0</v>
      </c>
      <c r="C14" s="1">
        <v>0.0</v>
      </c>
      <c r="D14" s="1">
        <v>4.311</v>
      </c>
      <c r="E14" s="1">
        <v>1.784</v>
      </c>
      <c r="F14" s="1">
        <v>11.839</v>
      </c>
      <c r="G14" s="4">
        <v>6.0E-4</v>
      </c>
      <c r="H14" s="1">
        <v>3.494</v>
      </c>
      <c r="I14" s="8" t="s">
        <v>42</v>
      </c>
      <c r="K14" s="9">
        <v>107.0</v>
      </c>
      <c r="L14" s="9">
        <v>1.0</v>
      </c>
      <c r="M14" s="9">
        <v>0.371</v>
      </c>
      <c r="N14" s="9">
        <v>1.394</v>
      </c>
      <c r="O14" s="9">
        <v>1.023</v>
      </c>
      <c r="P14" s="9">
        <v>0.029</v>
      </c>
      <c r="Q14" s="9">
        <v>0.948</v>
      </c>
      <c r="R14" s="9">
        <v>10.837</v>
      </c>
      <c r="T14" s="9">
        <v>91.0</v>
      </c>
      <c r="U14" s="9">
        <v>1.0</v>
      </c>
      <c r="V14" s="9">
        <v>0.0</v>
      </c>
      <c r="W14" s="9">
        <v>0.0</v>
      </c>
      <c r="X14" s="9">
        <v>0.0</v>
      </c>
      <c r="Y14" s="9">
        <v>1.22</v>
      </c>
      <c r="Z14" s="9">
        <v>1.0</v>
      </c>
      <c r="AA14" s="9">
        <v>4.82</v>
      </c>
      <c r="AB14" s="9">
        <v>0.04</v>
      </c>
      <c r="AC14" s="9">
        <v>1.0</v>
      </c>
      <c r="AD14" s="9">
        <v>0.0</v>
      </c>
      <c r="AE14" s="9">
        <v>-19.47</v>
      </c>
      <c r="AF14" s="9">
        <v>-19.47</v>
      </c>
      <c r="AG14" s="9">
        <v>1.0</v>
      </c>
    </row>
    <row r="15">
      <c r="A15" s="1">
        <v>1.0</v>
      </c>
      <c r="B15" s="1">
        <v>139.0</v>
      </c>
      <c r="C15" s="1">
        <v>0.0</v>
      </c>
      <c r="D15" s="1">
        <v>1.502</v>
      </c>
      <c r="E15" s="1">
        <v>1.148</v>
      </c>
      <c r="F15" s="1">
        <v>3.156</v>
      </c>
      <c r="G15" s="4">
        <v>0.0757</v>
      </c>
      <c r="H15" s="1">
        <v>2.25</v>
      </c>
      <c r="I15" s="8" t="s">
        <v>42</v>
      </c>
      <c r="K15" s="9">
        <v>108.0</v>
      </c>
      <c r="L15" s="9">
        <v>1.0</v>
      </c>
      <c r="M15" s="9">
        <v>0.302</v>
      </c>
      <c r="N15" s="9">
        <v>1.535</v>
      </c>
      <c r="O15" s="9">
        <v>1.233</v>
      </c>
      <c r="P15" s="9">
        <v>0.014</v>
      </c>
      <c r="Q15" s="9">
        <v>0.973</v>
      </c>
      <c r="R15" s="9">
        <v>21.532</v>
      </c>
      <c r="T15" s="9">
        <v>95.0</v>
      </c>
      <c r="U15" s="9">
        <v>1.0</v>
      </c>
      <c r="V15" s="9">
        <v>1.49</v>
      </c>
      <c r="W15" s="9">
        <v>0.88</v>
      </c>
      <c r="X15" s="9">
        <v>0.85</v>
      </c>
      <c r="Y15" s="9">
        <v>49.3</v>
      </c>
      <c r="Z15" s="9">
        <v>0.15</v>
      </c>
      <c r="AA15" s="9">
        <v>5.6</v>
      </c>
      <c r="AB15" s="9">
        <v>0.03</v>
      </c>
      <c r="AC15" s="9">
        <v>0.0</v>
      </c>
      <c r="AD15" s="9">
        <v>0.0</v>
      </c>
      <c r="AE15" s="9">
        <v>-65.5</v>
      </c>
      <c r="AF15" s="9">
        <v>-63.69</v>
      </c>
      <c r="AG15" s="9">
        <v>0.16</v>
      </c>
    </row>
    <row r="16">
      <c r="A16" s="1">
        <v>1.0</v>
      </c>
      <c r="B16" s="1">
        <v>142.0</v>
      </c>
      <c r="C16" s="1">
        <v>0.0</v>
      </c>
      <c r="D16" s="1">
        <v>1.789</v>
      </c>
      <c r="E16" s="1">
        <v>1.261</v>
      </c>
      <c r="F16" s="1">
        <v>3.128</v>
      </c>
      <c r="G16" s="4">
        <v>0.077</v>
      </c>
      <c r="H16" s="1">
        <v>2.469</v>
      </c>
      <c r="I16" s="8" t="s">
        <v>42</v>
      </c>
      <c r="K16" s="9">
        <v>110.0</v>
      </c>
      <c r="L16" s="9">
        <v>1.0</v>
      </c>
      <c r="M16" s="9">
        <v>0.288</v>
      </c>
      <c r="N16" s="9">
        <v>1.246</v>
      </c>
      <c r="O16" s="9">
        <v>0.957</v>
      </c>
      <c r="P16" s="9">
        <v>0.029</v>
      </c>
      <c r="Q16" s="9">
        <v>0.955</v>
      </c>
      <c r="R16" s="9">
        <v>12.658</v>
      </c>
      <c r="T16" s="9">
        <v>107.0</v>
      </c>
      <c r="U16" s="9">
        <v>1.0</v>
      </c>
      <c r="V16" s="9">
        <v>0.0</v>
      </c>
      <c r="W16" s="9">
        <v>0.0</v>
      </c>
      <c r="X16" s="9">
        <v>0.0</v>
      </c>
      <c r="Y16" s="9">
        <v>1.85</v>
      </c>
      <c r="Z16" s="9">
        <v>1.0</v>
      </c>
      <c r="AA16" s="9">
        <v>3.54</v>
      </c>
      <c r="AB16" s="9">
        <v>0.08</v>
      </c>
      <c r="AC16" s="9">
        <v>3.0</v>
      </c>
      <c r="AD16" s="9">
        <v>0.0</v>
      </c>
      <c r="AE16" s="9">
        <v>-31.99</v>
      </c>
      <c r="AF16" s="9">
        <v>-31.99</v>
      </c>
      <c r="AG16" s="9">
        <v>1.0</v>
      </c>
    </row>
    <row r="17">
      <c r="A17" s="1">
        <v>1.0</v>
      </c>
      <c r="B17" s="1">
        <v>143.0</v>
      </c>
      <c r="C17" s="1">
        <v>0.0</v>
      </c>
      <c r="D17" s="1">
        <v>1.61</v>
      </c>
      <c r="E17" s="1">
        <v>1.096</v>
      </c>
      <c r="F17" s="1">
        <v>3.509</v>
      </c>
      <c r="G17" s="4">
        <v>0.061</v>
      </c>
      <c r="H17" s="1">
        <v>2.147</v>
      </c>
      <c r="I17" s="8" t="s">
        <v>42</v>
      </c>
      <c r="K17" s="9">
        <v>119.0</v>
      </c>
      <c r="L17" s="9">
        <v>1.0</v>
      </c>
      <c r="M17" s="9">
        <v>0.37</v>
      </c>
      <c r="N17" s="9">
        <v>1.015</v>
      </c>
      <c r="O17" s="9">
        <v>0.645</v>
      </c>
      <c r="P17" s="9">
        <v>0.068</v>
      </c>
      <c r="Q17" s="9">
        <v>0.901</v>
      </c>
      <c r="R17" s="9">
        <v>5.403</v>
      </c>
      <c r="T17" s="9">
        <v>108.0</v>
      </c>
      <c r="U17" s="9">
        <v>1.0</v>
      </c>
      <c r="V17" s="9">
        <v>0.0</v>
      </c>
      <c r="W17" s="9">
        <v>0.0</v>
      </c>
      <c r="X17" s="9">
        <v>0.01</v>
      </c>
      <c r="Y17" s="9">
        <v>2.16</v>
      </c>
      <c r="Z17" s="9">
        <v>0.99</v>
      </c>
      <c r="AA17" s="9">
        <v>5.93</v>
      </c>
      <c r="AB17" s="9">
        <v>0.02</v>
      </c>
      <c r="AC17" s="9">
        <v>4.0</v>
      </c>
      <c r="AD17" s="9">
        <v>0.0</v>
      </c>
      <c r="AE17" s="9">
        <v>-41.93</v>
      </c>
      <c r="AF17" s="9">
        <v>-41.93</v>
      </c>
      <c r="AG17" s="9">
        <v>1.0</v>
      </c>
    </row>
    <row r="18">
      <c r="A18" s="1">
        <v>1.0</v>
      </c>
      <c r="B18" s="1">
        <v>146.0</v>
      </c>
      <c r="C18" s="1">
        <v>0.0</v>
      </c>
      <c r="D18" s="1">
        <v>6.333</v>
      </c>
      <c r="E18" s="1">
        <v>2.873</v>
      </c>
      <c r="F18" s="1">
        <v>9.825</v>
      </c>
      <c r="G18" s="4">
        <v>0.0017</v>
      </c>
      <c r="H18" s="1">
        <v>5.628</v>
      </c>
      <c r="I18" s="8" t="s">
        <v>42</v>
      </c>
      <c r="K18" s="9">
        <v>124.0</v>
      </c>
      <c r="L18" s="9">
        <v>1.0</v>
      </c>
      <c r="M18" s="9">
        <v>0.281</v>
      </c>
      <c r="N18" s="9">
        <v>1.0</v>
      </c>
      <c r="O18" s="9">
        <v>0.719</v>
      </c>
      <c r="P18" s="9">
        <v>0.042</v>
      </c>
      <c r="Q18" s="9">
        <v>0.938</v>
      </c>
      <c r="R18" s="9">
        <v>8.978</v>
      </c>
      <c r="T18" s="9">
        <v>110.0</v>
      </c>
      <c r="U18" s="9">
        <v>1.0</v>
      </c>
      <c r="V18" s="9">
        <v>0.0</v>
      </c>
      <c r="W18" s="9">
        <v>0.0</v>
      </c>
      <c r="X18" s="9">
        <v>0.0</v>
      </c>
      <c r="Y18" s="9">
        <v>1.54</v>
      </c>
      <c r="Z18" s="9">
        <v>1.0</v>
      </c>
      <c r="AA18" s="9">
        <v>4.83</v>
      </c>
      <c r="AB18" s="9">
        <v>0.04</v>
      </c>
      <c r="AC18" s="9">
        <v>1.0</v>
      </c>
      <c r="AD18" s="9">
        <v>0.0</v>
      </c>
      <c r="AE18" s="9">
        <v>-23.56</v>
      </c>
      <c r="AF18" s="9">
        <v>-23.56</v>
      </c>
      <c r="AG18" s="9">
        <v>1.0</v>
      </c>
    </row>
    <row r="19">
      <c r="A19" s="1">
        <v>1.0</v>
      </c>
      <c r="B19" s="1">
        <v>150.0</v>
      </c>
      <c r="C19" s="1">
        <v>0.0</v>
      </c>
      <c r="D19" s="1">
        <v>5.861</v>
      </c>
      <c r="E19" s="1">
        <v>4.405</v>
      </c>
      <c r="F19" s="1">
        <v>6.469</v>
      </c>
      <c r="G19" s="4">
        <v>0.011</v>
      </c>
      <c r="H19" s="1">
        <v>8.629</v>
      </c>
      <c r="I19" s="8" t="s">
        <v>42</v>
      </c>
      <c r="K19" s="9">
        <v>134.0</v>
      </c>
      <c r="L19" s="9">
        <v>1.0</v>
      </c>
      <c r="M19" s="9">
        <v>0.212</v>
      </c>
      <c r="N19" s="9">
        <v>2.975</v>
      </c>
      <c r="O19" s="9">
        <v>2.763</v>
      </c>
      <c r="P19" s="9">
        <v>0.0</v>
      </c>
      <c r="Q19" s="9">
        <v>0.998</v>
      </c>
      <c r="R19" s="9">
        <v>371.545</v>
      </c>
      <c r="T19" s="9">
        <v>111.0</v>
      </c>
      <c r="U19" s="9">
        <v>1.0</v>
      </c>
      <c r="V19" s="9">
        <v>0.0</v>
      </c>
      <c r="W19" s="9">
        <v>0.0</v>
      </c>
      <c r="X19" s="9">
        <v>0.96</v>
      </c>
      <c r="Y19" s="9">
        <v>34.0</v>
      </c>
      <c r="Z19" s="9">
        <v>0.04</v>
      </c>
      <c r="AA19" s="9">
        <v>3.67</v>
      </c>
      <c r="AB19" s="9">
        <v>0.08</v>
      </c>
      <c r="AC19" s="9">
        <v>1.0</v>
      </c>
      <c r="AD19" s="9">
        <v>0.0</v>
      </c>
      <c r="AE19" s="9">
        <v>-12.09</v>
      </c>
      <c r="AF19" s="9">
        <v>-11.2</v>
      </c>
      <c r="AG19" s="9">
        <v>0.41</v>
      </c>
    </row>
    <row r="20">
      <c r="A20" s="1">
        <v>1.0</v>
      </c>
      <c r="B20" s="1">
        <v>151.0</v>
      </c>
      <c r="C20" s="1">
        <v>0.0</v>
      </c>
      <c r="D20" s="1">
        <v>2.494</v>
      </c>
      <c r="E20" s="1">
        <v>1.527</v>
      </c>
      <c r="F20" s="1">
        <v>5.742</v>
      </c>
      <c r="G20" s="4">
        <v>0.0166</v>
      </c>
      <c r="H20" s="1">
        <v>2.992</v>
      </c>
      <c r="I20" s="8" t="s">
        <v>42</v>
      </c>
      <c r="K20" s="9">
        <v>139.0</v>
      </c>
      <c r="L20" s="9">
        <v>1.0</v>
      </c>
      <c r="M20" s="9">
        <v>0.385</v>
      </c>
      <c r="N20" s="9">
        <v>1.189</v>
      </c>
      <c r="O20" s="9">
        <v>0.804</v>
      </c>
      <c r="P20" s="9">
        <v>0.044</v>
      </c>
      <c r="Q20" s="9">
        <v>0.928</v>
      </c>
      <c r="R20" s="9">
        <v>7.66</v>
      </c>
      <c r="T20" s="9">
        <v>122.0</v>
      </c>
      <c r="U20" s="9">
        <v>1.0</v>
      </c>
      <c r="V20" s="9">
        <v>0.0</v>
      </c>
      <c r="W20" s="9">
        <v>0.0</v>
      </c>
      <c r="X20" s="9">
        <v>0.96</v>
      </c>
      <c r="Y20" s="9">
        <v>25.34</v>
      </c>
      <c r="Z20" s="9">
        <v>0.04</v>
      </c>
      <c r="AA20" s="9">
        <v>3.64</v>
      </c>
      <c r="AB20" s="9">
        <v>0.08</v>
      </c>
      <c r="AC20" s="9">
        <v>1.0</v>
      </c>
      <c r="AD20" s="9">
        <v>0.0</v>
      </c>
      <c r="AE20" s="9">
        <v>-15.03</v>
      </c>
      <c r="AF20" s="9">
        <v>-13.26</v>
      </c>
      <c r="AG20" s="9">
        <v>0.17</v>
      </c>
    </row>
    <row r="21">
      <c r="A21" s="1">
        <v>1.0</v>
      </c>
      <c r="B21" s="1">
        <v>153.0</v>
      </c>
      <c r="C21" s="1">
        <v>0.59</v>
      </c>
      <c r="D21" s="1">
        <v>4.439</v>
      </c>
      <c r="E21" s="1">
        <v>2.604</v>
      </c>
      <c r="F21" s="1">
        <v>3.093</v>
      </c>
      <c r="G21" s="4">
        <v>0.0787</v>
      </c>
      <c r="H21" s="1">
        <v>5.101</v>
      </c>
      <c r="I21" s="8" t="s">
        <v>42</v>
      </c>
      <c r="K21" s="9">
        <v>142.0</v>
      </c>
      <c r="L21" s="9">
        <v>1.0</v>
      </c>
      <c r="M21" s="9">
        <v>0.399</v>
      </c>
      <c r="N21" s="9">
        <v>1.322</v>
      </c>
      <c r="O21" s="9">
        <v>0.924</v>
      </c>
      <c r="P21" s="9">
        <v>0.046</v>
      </c>
      <c r="Q21" s="9">
        <v>0.925</v>
      </c>
      <c r="R21" s="9">
        <v>7.37</v>
      </c>
      <c r="T21" s="9">
        <v>124.0</v>
      </c>
      <c r="U21" s="9">
        <v>1.0</v>
      </c>
      <c r="V21" s="9">
        <v>0.0</v>
      </c>
      <c r="W21" s="9">
        <v>0.0</v>
      </c>
      <c r="X21" s="9">
        <v>0.0</v>
      </c>
      <c r="Y21" s="9">
        <v>1.05</v>
      </c>
      <c r="Z21" s="9">
        <v>1.0</v>
      </c>
      <c r="AA21" s="9">
        <v>3.7</v>
      </c>
      <c r="AB21" s="9">
        <v>0.07</v>
      </c>
      <c r="AC21" s="9">
        <v>1.0</v>
      </c>
      <c r="AD21" s="9">
        <v>0.0</v>
      </c>
      <c r="AE21" s="9">
        <v>-22.94</v>
      </c>
      <c r="AF21" s="9">
        <v>-22.94</v>
      </c>
      <c r="AG21" s="9">
        <v>1.0</v>
      </c>
    </row>
    <row r="22">
      <c r="A22" s="1">
        <v>1.0</v>
      </c>
      <c r="B22" s="1">
        <v>156.0</v>
      </c>
      <c r="C22" s="1">
        <v>0.0</v>
      </c>
      <c r="D22" s="1">
        <v>1.769</v>
      </c>
      <c r="E22" s="1">
        <v>1.039</v>
      </c>
      <c r="F22" s="1">
        <v>4.957</v>
      </c>
      <c r="G22" s="4">
        <v>0.026</v>
      </c>
      <c r="H22" s="1">
        <v>2.034</v>
      </c>
      <c r="I22" s="8" t="s">
        <v>42</v>
      </c>
      <c r="K22" s="9">
        <v>143.0</v>
      </c>
      <c r="L22" s="9">
        <v>1.0</v>
      </c>
      <c r="M22" s="9">
        <v>0.355</v>
      </c>
      <c r="N22" s="9">
        <v>1.307</v>
      </c>
      <c r="O22" s="9">
        <v>0.953</v>
      </c>
      <c r="P22" s="9">
        <v>0.035</v>
      </c>
      <c r="Q22" s="9">
        <v>0.942</v>
      </c>
      <c r="R22" s="9">
        <v>9.71</v>
      </c>
      <c r="T22" s="9">
        <v>134.0</v>
      </c>
      <c r="U22" s="9">
        <v>1.0</v>
      </c>
      <c r="V22" s="9">
        <v>0.0</v>
      </c>
      <c r="W22" s="9">
        <v>0.0</v>
      </c>
      <c r="X22" s="9">
        <v>0.56</v>
      </c>
      <c r="Y22" s="9">
        <v>14.28</v>
      </c>
      <c r="Z22" s="9">
        <v>0.44</v>
      </c>
      <c r="AA22" s="9">
        <v>16.01</v>
      </c>
      <c r="AB22" s="9">
        <v>0.0</v>
      </c>
      <c r="AC22" s="9">
        <v>3.0</v>
      </c>
      <c r="AD22" s="9">
        <v>0.0</v>
      </c>
      <c r="AE22" s="9">
        <v>-50.17</v>
      </c>
      <c r="AF22" s="9">
        <v>-48.09</v>
      </c>
      <c r="AG22" s="9">
        <v>0.12</v>
      </c>
    </row>
    <row r="23">
      <c r="A23" s="1">
        <v>1.0</v>
      </c>
      <c r="B23" s="1">
        <v>159.0</v>
      </c>
      <c r="C23" s="1">
        <v>0.0</v>
      </c>
      <c r="D23" s="1">
        <v>2.466</v>
      </c>
      <c r="E23" s="1">
        <v>1.329</v>
      </c>
      <c r="F23" s="1">
        <v>5.237</v>
      </c>
      <c r="G23" s="4">
        <v>0.0221</v>
      </c>
      <c r="H23" s="1">
        <v>2.604</v>
      </c>
      <c r="I23" s="8" t="s">
        <v>42</v>
      </c>
      <c r="K23" s="9">
        <v>146.0</v>
      </c>
      <c r="L23" s="9">
        <v>1.0</v>
      </c>
      <c r="M23" s="9">
        <v>0.311</v>
      </c>
      <c r="N23" s="9">
        <v>4.524</v>
      </c>
      <c r="O23" s="9">
        <v>4.213</v>
      </c>
      <c r="P23" s="9">
        <v>0.001</v>
      </c>
      <c r="Q23" s="9">
        <v>0.997</v>
      </c>
      <c r="R23" s="9">
        <v>186.924</v>
      </c>
      <c r="T23" s="9">
        <v>139.0</v>
      </c>
      <c r="U23" s="9">
        <v>1.0</v>
      </c>
      <c r="V23" s="9">
        <v>0.0</v>
      </c>
      <c r="W23" s="9">
        <v>0.0</v>
      </c>
      <c r="X23" s="9">
        <v>0.04</v>
      </c>
      <c r="Y23" s="9">
        <v>1.53</v>
      </c>
      <c r="Z23" s="9">
        <v>0.96</v>
      </c>
      <c r="AA23" s="9">
        <v>3.16</v>
      </c>
      <c r="AB23" s="9">
        <v>0.1</v>
      </c>
      <c r="AC23" s="9">
        <v>0.0</v>
      </c>
      <c r="AD23" s="9">
        <v>0.0</v>
      </c>
      <c r="AE23" s="9">
        <v>-29.59</v>
      </c>
      <c r="AF23" s="9">
        <v>-29.59</v>
      </c>
      <c r="AG23" s="9">
        <v>1.0</v>
      </c>
    </row>
    <row r="24">
      <c r="A24" s="1">
        <v>1.0</v>
      </c>
      <c r="B24" s="1">
        <v>160.0</v>
      </c>
      <c r="C24" s="1">
        <v>0.0</v>
      </c>
      <c r="D24" s="1">
        <v>2.267</v>
      </c>
      <c r="E24" s="1">
        <v>1.564</v>
      </c>
      <c r="F24" s="1">
        <v>2.907</v>
      </c>
      <c r="G24" s="4">
        <v>0.0882</v>
      </c>
      <c r="H24" s="1">
        <v>3.064</v>
      </c>
      <c r="I24" s="8" t="s">
        <v>42</v>
      </c>
      <c r="K24" s="9">
        <v>150.0</v>
      </c>
      <c r="L24" s="9">
        <v>1.0</v>
      </c>
      <c r="M24" s="9">
        <v>0.391</v>
      </c>
      <c r="N24" s="9">
        <v>4.069</v>
      </c>
      <c r="O24" s="9">
        <v>3.677</v>
      </c>
      <c r="P24" s="9">
        <v>0.0</v>
      </c>
      <c r="Q24" s="9">
        <v>0.992</v>
      </c>
      <c r="R24" s="9">
        <v>72.795</v>
      </c>
      <c r="T24" s="9">
        <v>142.0</v>
      </c>
      <c r="U24" s="9">
        <v>1.0</v>
      </c>
      <c r="V24" s="9">
        <v>0.0</v>
      </c>
      <c r="W24" s="9">
        <v>0.0</v>
      </c>
      <c r="X24" s="9">
        <v>0.4</v>
      </c>
      <c r="Y24" s="9">
        <v>3.47</v>
      </c>
      <c r="Z24" s="9">
        <v>0.6</v>
      </c>
      <c r="AA24" s="9">
        <v>3.52</v>
      </c>
      <c r="AB24" s="9">
        <v>0.08</v>
      </c>
      <c r="AC24" s="9">
        <v>3.0</v>
      </c>
      <c r="AD24" s="9">
        <v>0.0</v>
      </c>
      <c r="AE24" s="9">
        <v>-32.56</v>
      </c>
      <c r="AF24" s="9">
        <v>-32.36</v>
      </c>
      <c r="AG24" s="9">
        <v>0.82</v>
      </c>
    </row>
    <row r="25">
      <c r="A25" s="1">
        <v>1.0</v>
      </c>
      <c r="B25" s="1">
        <v>169.0</v>
      </c>
      <c r="C25" s="1">
        <v>0.0</v>
      </c>
      <c r="D25" s="1">
        <v>4.308</v>
      </c>
      <c r="E25" s="1">
        <v>3.077</v>
      </c>
      <c r="F25" s="1">
        <v>5.826</v>
      </c>
      <c r="G25" s="4">
        <v>0.0158</v>
      </c>
      <c r="H25" s="1">
        <v>6.028</v>
      </c>
      <c r="I25" s="8" t="s">
        <v>42</v>
      </c>
      <c r="K25" s="9">
        <v>151.0</v>
      </c>
      <c r="L25" s="9">
        <v>1.0</v>
      </c>
      <c r="M25" s="9">
        <v>0.314</v>
      </c>
      <c r="N25" s="9">
        <v>1.807</v>
      </c>
      <c r="O25" s="9">
        <v>1.492</v>
      </c>
      <c r="P25" s="9">
        <v>0.012</v>
      </c>
      <c r="Q25" s="9">
        <v>0.975</v>
      </c>
      <c r="R25" s="9">
        <v>23.526</v>
      </c>
      <c r="T25" s="9">
        <v>143.0</v>
      </c>
      <c r="U25" s="9">
        <v>1.0</v>
      </c>
      <c r="V25" s="9">
        <v>0.0</v>
      </c>
      <c r="W25" s="9">
        <v>0.0</v>
      </c>
      <c r="X25" s="9">
        <v>0.0</v>
      </c>
      <c r="Y25" s="9">
        <v>1.61</v>
      </c>
      <c r="Z25" s="9">
        <v>1.0</v>
      </c>
      <c r="AA25" s="9">
        <v>3.51</v>
      </c>
      <c r="AB25" s="9">
        <v>0.08</v>
      </c>
      <c r="AC25" s="9">
        <v>0.0</v>
      </c>
      <c r="AD25" s="9">
        <v>0.0</v>
      </c>
      <c r="AE25" s="9">
        <v>-16.04</v>
      </c>
      <c r="AF25" s="9">
        <v>-16.04</v>
      </c>
      <c r="AG25" s="9">
        <v>1.0</v>
      </c>
    </row>
    <row r="26">
      <c r="A26" s="1">
        <v>1.0</v>
      </c>
      <c r="B26" s="1">
        <v>171.0</v>
      </c>
      <c r="C26" s="1">
        <v>0.0</v>
      </c>
      <c r="D26" s="1">
        <v>1.098</v>
      </c>
      <c r="E26" s="1">
        <v>0.668</v>
      </c>
      <c r="F26" s="1">
        <v>3.787</v>
      </c>
      <c r="G26" s="4">
        <v>0.0517</v>
      </c>
      <c r="H26" s="1">
        <v>1.309</v>
      </c>
      <c r="I26" s="8" t="s">
        <v>42</v>
      </c>
      <c r="K26" s="9">
        <v>153.0</v>
      </c>
      <c r="L26" s="9">
        <v>1.0</v>
      </c>
      <c r="M26" s="9">
        <v>0.601</v>
      </c>
      <c r="N26" s="9">
        <v>2.878</v>
      </c>
      <c r="O26" s="9">
        <v>2.277</v>
      </c>
      <c r="P26" s="9">
        <v>0.01</v>
      </c>
      <c r="Q26" s="9">
        <v>0.964</v>
      </c>
      <c r="R26" s="9">
        <v>15.761</v>
      </c>
      <c r="T26" s="9">
        <v>146.0</v>
      </c>
      <c r="U26" s="9">
        <v>1.0</v>
      </c>
      <c r="V26" s="9">
        <v>0.0</v>
      </c>
      <c r="W26" s="9">
        <v>0.0</v>
      </c>
      <c r="X26" s="9">
        <v>0.58</v>
      </c>
      <c r="Y26" s="9">
        <v>18.81</v>
      </c>
      <c r="Z26" s="9">
        <v>0.42</v>
      </c>
      <c r="AA26" s="9">
        <v>15.13</v>
      </c>
      <c r="AB26" s="9">
        <v>0.0</v>
      </c>
      <c r="AC26" s="9">
        <v>6.0</v>
      </c>
      <c r="AD26" s="9">
        <v>0.0</v>
      </c>
      <c r="AE26" s="9">
        <v>-59.48</v>
      </c>
      <c r="AF26" s="9">
        <v>-56.91</v>
      </c>
      <c r="AG26" s="9">
        <v>0.08</v>
      </c>
    </row>
    <row r="27">
      <c r="A27" s="1">
        <v>1.0</v>
      </c>
      <c r="B27" s="1">
        <v>172.0</v>
      </c>
      <c r="C27" s="1">
        <v>0.0</v>
      </c>
      <c r="D27" s="1">
        <v>4.008</v>
      </c>
      <c r="E27" s="1">
        <v>2.465</v>
      </c>
      <c r="F27" s="1">
        <v>8.601</v>
      </c>
      <c r="G27" s="4">
        <v>0.0034</v>
      </c>
      <c r="H27" s="1">
        <v>4.828</v>
      </c>
      <c r="I27" s="8" t="s">
        <v>42</v>
      </c>
      <c r="K27" s="9">
        <v>156.0</v>
      </c>
      <c r="L27" s="9">
        <v>1.0</v>
      </c>
      <c r="M27" s="9">
        <v>0.296</v>
      </c>
      <c r="N27" s="9">
        <v>1.326</v>
      </c>
      <c r="O27" s="9">
        <v>1.03</v>
      </c>
      <c r="P27" s="9">
        <v>0.022</v>
      </c>
      <c r="Q27" s="9">
        <v>0.963</v>
      </c>
      <c r="R27" s="9">
        <v>15.645</v>
      </c>
      <c r="T27" s="9">
        <v>148.0</v>
      </c>
      <c r="U27" s="9">
        <v>1.0</v>
      </c>
      <c r="V27" s="9">
        <v>0.38</v>
      </c>
      <c r="W27" s="9">
        <v>0.0</v>
      </c>
      <c r="X27" s="9">
        <v>0.96</v>
      </c>
      <c r="Y27" s="9">
        <v>42.28</v>
      </c>
      <c r="Z27" s="9">
        <v>0.04</v>
      </c>
      <c r="AA27" s="9">
        <v>9.22</v>
      </c>
      <c r="AB27" s="9">
        <v>0.0</v>
      </c>
      <c r="AC27" s="9">
        <v>1.0</v>
      </c>
      <c r="AD27" s="9">
        <v>0.0</v>
      </c>
      <c r="AE27" s="9">
        <v>-20.36</v>
      </c>
      <c r="AF27" s="9">
        <v>-15.95</v>
      </c>
      <c r="AG27" s="9">
        <v>0.01</v>
      </c>
    </row>
    <row r="28">
      <c r="A28" s="1">
        <v>1.0</v>
      </c>
      <c r="B28" s="1">
        <v>188.0</v>
      </c>
      <c r="C28" s="1">
        <v>0.0</v>
      </c>
      <c r="D28" s="1">
        <v>2.635</v>
      </c>
      <c r="E28" s="1">
        <v>1.605</v>
      </c>
      <c r="F28" s="1">
        <v>5.849</v>
      </c>
      <c r="G28" s="4">
        <v>0.0156</v>
      </c>
      <c r="H28" s="1">
        <v>3.143</v>
      </c>
      <c r="I28" s="8" t="s">
        <v>42</v>
      </c>
      <c r="K28" s="9">
        <v>159.0</v>
      </c>
      <c r="L28" s="9">
        <v>1.0</v>
      </c>
      <c r="M28" s="9">
        <v>0.322</v>
      </c>
      <c r="N28" s="9">
        <v>1.751</v>
      </c>
      <c r="O28" s="9">
        <v>1.429</v>
      </c>
      <c r="P28" s="9">
        <v>0.017</v>
      </c>
      <c r="Q28" s="9">
        <v>0.969</v>
      </c>
      <c r="R28" s="9">
        <v>18.609</v>
      </c>
      <c r="T28" s="9">
        <v>150.0</v>
      </c>
      <c r="U28" s="9">
        <v>1.0</v>
      </c>
      <c r="V28" s="9">
        <v>0.0</v>
      </c>
      <c r="W28" s="9">
        <v>0.0</v>
      </c>
      <c r="X28" s="9">
        <v>0.0</v>
      </c>
      <c r="Y28" s="9">
        <v>5.86</v>
      </c>
      <c r="Z28" s="9">
        <v>1.0</v>
      </c>
      <c r="AA28" s="9">
        <v>6.47</v>
      </c>
      <c r="AB28" s="9">
        <v>0.02</v>
      </c>
      <c r="AC28" s="9">
        <v>6.0</v>
      </c>
      <c r="AD28" s="9">
        <v>0.0</v>
      </c>
      <c r="AE28" s="9">
        <v>-55.33</v>
      </c>
      <c r="AF28" s="9">
        <v>-55.33</v>
      </c>
      <c r="AG28" s="9">
        <v>1.0</v>
      </c>
    </row>
    <row r="29">
      <c r="A29" s="1">
        <v>1.0</v>
      </c>
      <c r="B29" s="1">
        <v>189.0</v>
      </c>
      <c r="C29" s="1">
        <v>0.0</v>
      </c>
      <c r="D29" s="1">
        <v>1.287</v>
      </c>
      <c r="E29" s="1">
        <v>0.723</v>
      </c>
      <c r="F29" s="1">
        <v>3.49</v>
      </c>
      <c r="G29" s="4">
        <v>0.0617</v>
      </c>
      <c r="H29" s="1">
        <v>1.417</v>
      </c>
      <c r="I29" s="8" t="s">
        <v>42</v>
      </c>
      <c r="K29" s="9">
        <v>160.0</v>
      </c>
      <c r="L29" s="9">
        <v>1.0</v>
      </c>
      <c r="M29" s="9">
        <v>0.426</v>
      </c>
      <c r="N29" s="9">
        <v>1.552</v>
      </c>
      <c r="O29" s="9">
        <v>1.126</v>
      </c>
      <c r="P29" s="9">
        <v>0.042</v>
      </c>
      <c r="Q29" s="9">
        <v>0.929</v>
      </c>
      <c r="R29" s="9">
        <v>7.737</v>
      </c>
      <c r="T29" s="9">
        <v>151.0</v>
      </c>
      <c r="U29" s="9">
        <v>1.0</v>
      </c>
      <c r="V29" s="9">
        <v>0.0</v>
      </c>
      <c r="W29" s="9">
        <v>0.0</v>
      </c>
      <c r="X29" s="9">
        <v>0.0</v>
      </c>
      <c r="Y29" s="9">
        <v>2.48</v>
      </c>
      <c r="Z29" s="9">
        <v>1.0</v>
      </c>
      <c r="AA29" s="9">
        <v>5.74</v>
      </c>
      <c r="AB29" s="9">
        <v>0.03</v>
      </c>
      <c r="AC29" s="9">
        <v>1.0</v>
      </c>
      <c r="AD29" s="9">
        <v>0.0</v>
      </c>
      <c r="AE29" s="9">
        <v>-20.15</v>
      </c>
      <c r="AF29" s="9">
        <v>-20.15</v>
      </c>
      <c r="AG29" s="9">
        <v>1.0</v>
      </c>
    </row>
    <row r="30">
      <c r="A30" s="1">
        <v>1.0</v>
      </c>
      <c r="B30" s="1">
        <v>191.0</v>
      </c>
      <c r="C30" s="1">
        <v>0.0</v>
      </c>
      <c r="D30" s="1">
        <v>1.796</v>
      </c>
      <c r="E30" s="1">
        <v>1.074</v>
      </c>
      <c r="F30" s="1">
        <v>4.961</v>
      </c>
      <c r="G30" s="4">
        <v>0.0259</v>
      </c>
      <c r="H30" s="1">
        <v>2.105</v>
      </c>
      <c r="I30" s="8" t="s">
        <v>42</v>
      </c>
      <c r="K30" s="9">
        <v>164.0</v>
      </c>
      <c r="L30" s="9">
        <v>1.0</v>
      </c>
      <c r="M30" s="9">
        <v>0.559</v>
      </c>
      <c r="N30" s="9">
        <v>1.77</v>
      </c>
      <c r="O30" s="9">
        <v>1.211</v>
      </c>
      <c r="P30" s="9">
        <v>0.052</v>
      </c>
      <c r="Q30" s="9">
        <v>0.904</v>
      </c>
      <c r="R30" s="9">
        <v>5.598</v>
      </c>
      <c r="T30" s="9">
        <v>153.0</v>
      </c>
      <c r="U30" s="9">
        <v>1.0</v>
      </c>
      <c r="V30" s="9">
        <v>0.77</v>
      </c>
      <c r="W30" s="9">
        <v>0.45</v>
      </c>
      <c r="X30" s="9">
        <v>0.46</v>
      </c>
      <c r="Y30" s="9">
        <v>9.25</v>
      </c>
      <c r="Z30" s="9">
        <v>0.54</v>
      </c>
      <c r="AA30" s="9">
        <v>3.53</v>
      </c>
      <c r="AB30" s="9">
        <v>0.08</v>
      </c>
      <c r="AC30" s="9">
        <v>0.0</v>
      </c>
      <c r="AD30" s="9">
        <v>0.0</v>
      </c>
      <c r="AE30" s="9">
        <v>-38.23</v>
      </c>
      <c r="AF30" s="9">
        <v>-38.01</v>
      </c>
      <c r="AG30" s="9">
        <v>0.81</v>
      </c>
    </row>
    <row r="31">
      <c r="A31" s="1">
        <v>1.0</v>
      </c>
      <c r="B31" s="1">
        <v>198.0</v>
      </c>
      <c r="C31" s="1">
        <v>0.0</v>
      </c>
      <c r="D31" s="1">
        <v>1.887</v>
      </c>
      <c r="E31" s="1">
        <v>1.242</v>
      </c>
      <c r="F31" s="1">
        <v>4.268</v>
      </c>
      <c r="G31" s="4">
        <v>0.0388</v>
      </c>
      <c r="H31" s="1">
        <v>2.432</v>
      </c>
      <c r="I31" s="8" t="s">
        <v>42</v>
      </c>
      <c r="K31" s="9">
        <v>169.0</v>
      </c>
      <c r="L31" s="9">
        <v>1.0</v>
      </c>
      <c r="M31" s="9">
        <v>0.377</v>
      </c>
      <c r="N31" s="9">
        <v>2.992</v>
      </c>
      <c r="O31" s="9">
        <v>2.615</v>
      </c>
      <c r="P31" s="9">
        <v>0.001</v>
      </c>
      <c r="Q31" s="9">
        <v>0.99</v>
      </c>
      <c r="R31" s="9">
        <v>58.826</v>
      </c>
      <c r="T31" s="9">
        <v>156.0</v>
      </c>
      <c r="U31" s="9">
        <v>1.0</v>
      </c>
      <c r="V31" s="9">
        <v>0.0</v>
      </c>
      <c r="W31" s="9">
        <v>0.0</v>
      </c>
      <c r="X31" s="9">
        <v>0.0</v>
      </c>
      <c r="Y31" s="9">
        <v>1.76</v>
      </c>
      <c r="Z31" s="9">
        <v>1.0</v>
      </c>
      <c r="AA31" s="9">
        <v>4.96</v>
      </c>
      <c r="AB31" s="9">
        <v>0.04</v>
      </c>
      <c r="AC31" s="9">
        <v>1.0</v>
      </c>
      <c r="AD31" s="9">
        <v>0.0</v>
      </c>
      <c r="AE31" s="9">
        <v>-22.08</v>
      </c>
      <c r="AF31" s="9">
        <v>-22.08</v>
      </c>
      <c r="AG31" s="9">
        <v>1.0</v>
      </c>
    </row>
    <row r="32">
      <c r="A32" s="1">
        <v>1.0</v>
      </c>
      <c r="B32" s="1">
        <v>201.0</v>
      </c>
      <c r="C32" s="1">
        <v>0.0</v>
      </c>
      <c r="D32" s="1">
        <v>3.643</v>
      </c>
      <c r="E32" s="1">
        <v>2.697</v>
      </c>
      <c r="F32" s="1">
        <v>5.731</v>
      </c>
      <c r="G32" s="4">
        <v>0.0167</v>
      </c>
      <c r="H32" s="1">
        <v>5.284</v>
      </c>
      <c r="I32" s="8" t="s">
        <v>42</v>
      </c>
      <c r="K32" s="9">
        <v>171.0</v>
      </c>
      <c r="L32" s="9">
        <v>1.0</v>
      </c>
      <c r="M32" s="9">
        <v>0.281</v>
      </c>
      <c r="N32" s="9">
        <v>1.011</v>
      </c>
      <c r="O32" s="9">
        <v>0.73</v>
      </c>
      <c r="P32" s="9">
        <v>0.041</v>
      </c>
      <c r="Q32" s="9">
        <v>0.94</v>
      </c>
      <c r="R32" s="9">
        <v>9.271</v>
      </c>
      <c r="T32" s="9">
        <v>159.0</v>
      </c>
      <c r="U32" s="9">
        <v>1.0</v>
      </c>
      <c r="V32" s="9">
        <v>0.0</v>
      </c>
      <c r="W32" s="9">
        <v>0.0</v>
      </c>
      <c r="X32" s="9">
        <v>0.5</v>
      </c>
      <c r="Y32" s="9">
        <v>5.93</v>
      </c>
      <c r="Z32" s="9">
        <v>0.5</v>
      </c>
      <c r="AA32" s="9">
        <v>6.62</v>
      </c>
      <c r="AB32" s="9">
        <v>0.02</v>
      </c>
      <c r="AC32" s="9">
        <v>3.0</v>
      </c>
      <c r="AD32" s="9">
        <v>0.0</v>
      </c>
      <c r="AE32" s="9">
        <v>-24.91</v>
      </c>
      <c r="AF32" s="9">
        <v>-24.22</v>
      </c>
      <c r="AG32" s="9">
        <v>0.5</v>
      </c>
    </row>
    <row r="33">
      <c r="A33" s="1">
        <v>1.0</v>
      </c>
      <c r="B33" s="1">
        <v>202.0</v>
      </c>
      <c r="C33" s="1">
        <v>0.0</v>
      </c>
      <c r="D33" s="1">
        <v>1.489</v>
      </c>
      <c r="E33" s="1">
        <v>1.09</v>
      </c>
      <c r="F33" s="1">
        <v>2.997</v>
      </c>
      <c r="G33" s="4">
        <v>0.0834</v>
      </c>
      <c r="H33" s="1">
        <v>2.135</v>
      </c>
      <c r="I33" s="8" t="s">
        <v>42</v>
      </c>
      <c r="K33" s="9">
        <v>172.0</v>
      </c>
      <c r="L33" s="9">
        <v>1.0</v>
      </c>
      <c r="M33" s="9">
        <v>0.292</v>
      </c>
      <c r="N33" s="9">
        <v>2.755</v>
      </c>
      <c r="O33" s="9">
        <v>2.463</v>
      </c>
      <c r="P33" s="9">
        <v>0.001</v>
      </c>
      <c r="Q33" s="9">
        <v>0.995</v>
      </c>
      <c r="R33" s="9">
        <v>112.623</v>
      </c>
      <c r="T33" s="9">
        <v>160.0</v>
      </c>
      <c r="U33" s="9">
        <v>1.0</v>
      </c>
      <c r="V33" s="9">
        <v>0.0</v>
      </c>
      <c r="W33" s="9">
        <v>0.0</v>
      </c>
      <c r="X33" s="9">
        <v>0.93</v>
      </c>
      <c r="Y33" s="9">
        <v>102.41</v>
      </c>
      <c r="Z33" s="9">
        <v>0.07</v>
      </c>
      <c r="AA33" s="9">
        <v>14.52</v>
      </c>
      <c r="AB33" s="9">
        <v>0.0</v>
      </c>
      <c r="AC33" s="9">
        <v>5.0</v>
      </c>
      <c r="AD33" s="9">
        <v>0.0</v>
      </c>
      <c r="AE33" s="9">
        <v>-41.46</v>
      </c>
      <c r="AF33" s="9">
        <v>-35.65</v>
      </c>
      <c r="AG33" s="9">
        <v>0.0</v>
      </c>
    </row>
    <row r="34">
      <c r="A34" s="1">
        <v>1.0</v>
      </c>
      <c r="B34" s="1">
        <v>214.0</v>
      </c>
      <c r="C34" s="1">
        <v>0.0</v>
      </c>
      <c r="D34" s="1">
        <v>1.768</v>
      </c>
      <c r="E34" s="1">
        <v>0.725</v>
      </c>
      <c r="F34" s="1">
        <v>5.209</v>
      </c>
      <c r="G34" s="4">
        <v>0.0225</v>
      </c>
      <c r="H34" s="1">
        <v>1.419</v>
      </c>
      <c r="I34" s="8" t="s">
        <v>42</v>
      </c>
      <c r="K34" s="9">
        <v>179.0</v>
      </c>
      <c r="L34" s="9">
        <v>1.0</v>
      </c>
      <c r="M34" s="9">
        <v>0.621</v>
      </c>
      <c r="N34" s="9">
        <v>1.685</v>
      </c>
      <c r="O34" s="9">
        <v>1.064</v>
      </c>
      <c r="P34" s="9">
        <v>0.043</v>
      </c>
      <c r="Q34" s="9">
        <v>0.911</v>
      </c>
      <c r="R34" s="9">
        <v>6.042</v>
      </c>
      <c r="T34" s="9">
        <v>169.0</v>
      </c>
      <c r="U34" s="9">
        <v>1.0</v>
      </c>
      <c r="V34" s="9">
        <v>0.0</v>
      </c>
      <c r="W34" s="9">
        <v>0.0</v>
      </c>
      <c r="X34" s="9">
        <v>0.25</v>
      </c>
      <c r="Y34" s="9">
        <v>6.32</v>
      </c>
      <c r="Z34" s="9">
        <v>0.75</v>
      </c>
      <c r="AA34" s="9">
        <v>6.38</v>
      </c>
      <c r="AB34" s="9">
        <v>0.02</v>
      </c>
      <c r="AC34" s="9">
        <v>6.0</v>
      </c>
      <c r="AD34" s="9">
        <v>0.0</v>
      </c>
      <c r="AE34" s="9">
        <v>-58.36</v>
      </c>
      <c r="AF34" s="9">
        <v>-58.09</v>
      </c>
      <c r="AG34" s="9">
        <v>0.76</v>
      </c>
    </row>
    <row r="35">
      <c r="A35" s="1">
        <v>1.0</v>
      </c>
      <c r="B35" s="1">
        <v>216.0</v>
      </c>
      <c r="C35" s="1">
        <v>0.0</v>
      </c>
      <c r="D35" s="1">
        <v>2.643</v>
      </c>
      <c r="E35" s="1">
        <v>2.005</v>
      </c>
      <c r="F35" s="1">
        <v>2.779</v>
      </c>
      <c r="G35" s="4">
        <v>0.0955</v>
      </c>
      <c r="H35" s="1">
        <v>3.928</v>
      </c>
      <c r="I35" s="8" t="s">
        <v>42</v>
      </c>
      <c r="K35" s="9">
        <v>188.0</v>
      </c>
      <c r="L35" s="9">
        <v>1.0</v>
      </c>
      <c r="M35" s="9">
        <v>0.323</v>
      </c>
      <c r="N35" s="9">
        <v>1.918</v>
      </c>
      <c r="O35" s="9">
        <v>1.595</v>
      </c>
      <c r="P35" s="9">
        <v>0.009</v>
      </c>
      <c r="Q35" s="9">
        <v>0.979</v>
      </c>
      <c r="R35" s="9">
        <v>27.483</v>
      </c>
      <c r="T35" s="9">
        <v>171.0</v>
      </c>
      <c r="U35" s="9">
        <v>1.0</v>
      </c>
      <c r="V35" s="9">
        <v>0.0</v>
      </c>
      <c r="W35" s="9">
        <v>0.0</v>
      </c>
      <c r="X35" s="9">
        <v>0.76</v>
      </c>
      <c r="Y35" s="9">
        <v>9.17</v>
      </c>
      <c r="Z35" s="9">
        <v>0.24</v>
      </c>
      <c r="AA35" s="9">
        <v>7.05</v>
      </c>
      <c r="AB35" s="9">
        <v>0.01</v>
      </c>
      <c r="AC35" s="9">
        <v>4.0</v>
      </c>
      <c r="AD35" s="9">
        <v>0.0</v>
      </c>
      <c r="AE35" s="9">
        <v>-33.96</v>
      </c>
      <c r="AF35" s="9">
        <v>-32.33</v>
      </c>
      <c r="AG35" s="9">
        <v>0.2</v>
      </c>
    </row>
    <row r="36">
      <c r="A36" s="1">
        <v>1.0</v>
      </c>
      <c r="B36" s="1">
        <v>218.0</v>
      </c>
      <c r="C36" s="1">
        <v>0.0</v>
      </c>
      <c r="D36" s="1">
        <v>2.479</v>
      </c>
      <c r="E36" s="1">
        <v>1.596</v>
      </c>
      <c r="F36" s="1">
        <v>3.919</v>
      </c>
      <c r="G36" s="4">
        <v>0.0478</v>
      </c>
      <c r="H36" s="1">
        <v>3.127</v>
      </c>
      <c r="I36" s="8" t="s">
        <v>42</v>
      </c>
      <c r="K36" s="9">
        <v>189.0</v>
      </c>
      <c r="L36" s="9">
        <v>1.0</v>
      </c>
      <c r="M36" s="9">
        <v>0.324</v>
      </c>
      <c r="N36" s="9">
        <v>1.128</v>
      </c>
      <c r="O36" s="9">
        <v>0.804</v>
      </c>
      <c r="P36" s="9">
        <v>0.05</v>
      </c>
      <c r="Q36" s="9">
        <v>0.927</v>
      </c>
      <c r="R36" s="9">
        <v>7.511</v>
      </c>
      <c r="T36" s="9">
        <v>172.0</v>
      </c>
      <c r="U36" s="9">
        <v>1.0</v>
      </c>
      <c r="V36" s="9">
        <v>0.02</v>
      </c>
      <c r="W36" s="9">
        <v>0.01</v>
      </c>
      <c r="X36" s="9">
        <v>0.47</v>
      </c>
      <c r="Y36" s="9">
        <v>10.31</v>
      </c>
      <c r="Z36" s="9">
        <v>0.53</v>
      </c>
      <c r="AA36" s="9">
        <v>10.67</v>
      </c>
      <c r="AB36" s="9">
        <v>0.0</v>
      </c>
      <c r="AC36" s="9">
        <v>8.0</v>
      </c>
      <c r="AD36" s="9">
        <v>0.0</v>
      </c>
      <c r="AE36" s="9">
        <v>-62.71</v>
      </c>
      <c r="AF36" s="9">
        <v>-61.67</v>
      </c>
      <c r="AG36" s="9">
        <v>0.36</v>
      </c>
    </row>
    <row r="37">
      <c r="A37" s="1">
        <v>1.0</v>
      </c>
      <c r="B37" s="1">
        <v>228.0</v>
      </c>
      <c r="C37" s="1">
        <v>0.0</v>
      </c>
      <c r="D37" s="1">
        <v>2.087</v>
      </c>
      <c r="E37" s="1">
        <v>1.459</v>
      </c>
      <c r="F37" s="1">
        <v>3.464</v>
      </c>
      <c r="G37" s="4">
        <v>0.0627</v>
      </c>
      <c r="H37" s="1">
        <v>2.858</v>
      </c>
      <c r="I37" s="8" t="s">
        <v>42</v>
      </c>
      <c r="K37" s="9">
        <v>191.0</v>
      </c>
      <c r="L37" s="9">
        <v>1.0</v>
      </c>
      <c r="M37" s="9">
        <v>0.319</v>
      </c>
      <c r="N37" s="9">
        <v>1.313</v>
      </c>
      <c r="O37" s="9">
        <v>0.994</v>
      </c>
      <c r="P37" s="9">
        <v>0.027</v>
      </c>
      <c r="Q37" s="9">
        <v>0.955</v>
      </c>
      <c r="R37" s="9">
        <v>12.701</v>
      </c>
      <c r="T37" s="9">
        <v>178.0</v>
      </c>
      <c r="U37" s="9">
        <v>1.0</v>
      </c>
      <c r="V37" s="9">
        <v>0.0</v>
      </c>
      <c r="W37" s="9">
        <v>0.0</v>
      </c>
      <c r="X37" s="9">
        <v>0.99</v>
      </c>
      <c r="Y37" s="9">
        <v>376.22</v>
      </c>
      <c r="Z37" s="9">
        <v>0.01</v>
      </c>
      <c r="AA37" s="9">
        <v>8.01</v>
      </c>
      <c r="AB37" s="9">
        <v>0.01</v>
      </c>
      <c r="AC37" s="9">
        <v>2.0</v>
      </c>
      <c r="AD37" s="9">
        <v>0.0</v>
      </c>
      <c r="AE37" s="9">
        <v>-26.18</v>
      </c>
      <c r="AF37" s="9">
        <v>-23.23</v>
      </c>
      <c r="AG37" s="9">
        <v>0.05</v>
      </c>
    </row>
    <row r="38">
      <c r="A38" s="1">
        <v>1.0</v>
      </c>
      <c r="B38" s="1">
        <v>232.0</v>
      </c>
      <c r="C38" s="1">
        <v>0.0</v>
      </c>
      <c r="D38" s="1">
        <v>1.624</v>
      </c>
      <c r="E38" s="1">
        <v>0.736</v>
      </c>
      <c r="F38" s="1">
        <v>5.054</v>
      </c>
      <c r="G38" s="4">
        <v>0.0246</v>
      </c>
      <c r="H38" s="1">
        <v>1.441</v>
      </c>
      <c r="I38" s="8" t="s">
        <v>42</v>
      </c>
      <c r="K38" s="9">
        <v>198.0</v>
      </c>
      <c r="L38" s="9">
        <v>1.0</v>
      </c>
      <c r="M38" s="9">
        <v>0.349</v>
      </c>
      <c r="N38" s="9">
        <v>1.429</v>
      </c>
      <c r="O38" s="9">
        <v>1.08</v>
      </c>
      <c r="P38" s="9">
        <v>0.027</v>
      </c>
      <c r="Q38" s="9">
        <v>0.953</v>
      </c>
      <c r="R38" s="9">
        <v>12.015</v>
      </c>
      <c r="T38" s="9">
        <v>179.0</v>
      </c>
      <c r="U38" s="9">
        <v>1.0</v>
      </c>
      <c r="V38" s="9">
        <v>0.82</v>
      </c>
      <c r="W38" s="9">
        <v>0.48</v>
      </c>
      <c r="X38" s="9">
        <v>0.96</v>
      </c>
      <c r="Y38" s="9">
        <v>128.49</v>
      </c>
      <c r="Z38" s="9">
        <v>0.04</v>
      </c>
      <c r="AA38" s="9">
        <v>16.65</v>
      </c>
      <c r="AB38" s="9">
        <v>0.0</v>
      </c>
      <c r="AC38" s="9">
        <v>2.0</v>
      </c>
      <c r="AD38" s="9">
        <v>0.0</v>
      </c>
      <c r="AE38" s="9">
        <v>-58.39</v>
      </c>
      <c r="AF38" s="9">
        <v>-50.82</v>
      </c>
      <c r="AG38" s="9">
        <v>0.0</v>
      </c>
    </row>
    <row r="39">
      <c r="A39" s="1">
        <v>1.0</v>
      </c>
      <c r="B39" s="1">
        <v>236.0</v>
      </c>
      <c r="C39" s="1">
        <v>0.0</v>
      </c>
      <c r="D39" s="1">
        <v>2.139</v>
      </c>
      <c r="E39" s="1">
        <v>1.007</v>
      </c>
      <c r="F39" s="1">
        <v>3.881</v>
      </c>
      <c r="G39" s="4">
        <v>0.0488</v>
      </c>
      <c r="H39" s="1">
        <v>1.972</v>
      </c>
      <c r="I39" s="8" t="s">
        <v>42</v>
      </c>
      <c r="K39" s="9">
        <v>201.0</v>
      </c>
      <c r="L39" s="9">
        <v>1.0</v>
      </c>
      <c r="M39" s="9">
        <v>0.357</v>
      </c>
      <c r="N39" s="9">
        <v>2.622</v>
      </c>
      <c r="O39" s="9">
        <v>2.265</v>
      </c>
      <c r="P39" s="9">
        <v>0.002</v>
      </c>
      <c r="Q39" s="9">
        <v>0.989</v>
      </c>
      <c r="R39" s="9">
        <v>52.55</v>
      </c>
      <c r="T39" s="9">
        <v>181.0</v>
      </c>
      <c r="U39" s="9">
        <v>1.0</v>
      </c>
      <c r="V39" s="9">
        <v>0.46</v>
      </c>
      <c r="W39" s="9">
        <v>0.46</v>
      </c>
      <c r="X39" s="9">
        <v>0.99</v>
      </c>
      <c r="Y39" s="9">
        <v>1366.43</v>
      </c>
      <c r="Z39" s="9">
        <v>0.01</v>
      </c>
      <c r="AA39" s="9">
        <v>24.45</v>
      </c>
      <c r="AB39" s="9">
        <v>0.0</v>
      </c>
      <c r="AC39" s="9">
        <v>2.0</v>
      </c>
      <c r="AD39" s="9">
        <v>0.0</v>
      </c>
      <c r="AE39" s="9">
        <v>-39.86</v>
      </c>
      <c r="AF39" s="9">
        <v>-28.34</v>
      </c>
      <c r="AG39" s="9">
        <v>0.0</v>
      </c>
    </row>
    <row r="40">
      <c r="A40" s="1">
        <v>1.0</v>
      </c>
      <c r="B40" s="1">
        <v>248.0</v>
      </c>
      <c r="C40" s="1">
        <v>0.0</v>
      </c>
      <c r="D40" s="1">
        <v>1.616</v>
      </c>
      <c r="E40" s="1">
        <v>0.955</v>
      </c>
      <c r="F40" s="1">
        <v>4.884</v>
      </c>
      <c r="G40" s="4">
        <v>0.0271</v>
      </c>
      <c r="H40" s="1">
        <v>1.871</v>
      </c>
      <c r="I40" s="8" t="s">
        <v>42</v>
      </c>
      <c r="K40" s="9">
        <v>202.0</v>
      </c>
      <c r="L40" s="9">
        <v>1.0</v>
      </c>
      <c r="M40" s="9">
        <v>0.392</v>
      </c>
      <c r="N40" s="9">
        <v>1.219</v>
      </c>
      <c r="O40" s="9">
        <v>0.828</v>
      </c>
      <c r="P40" s="9">
        <v>0.049</v>
      </c>
      <c r="Q40" s="9">
        <v>0.922</v>
      </c>
      <c r="R40" s="9">
        <v>7.025</v>
      </c>
      <c r="T40" s="9">
        <v>188.0</v>
      </c>
      <c r="U40" s="9">
        <v>1.0</v>
      </c>
      <c r="V40" s="9">
        <v>0.17</v>
      </c>
      <c r="W40" s="9">
        <v>0.17</v>
      </c>
      <c r="X40" s="9">
        <v>0.93</v>
      </c>
      <c r="Y40" s="9">
        <v>111.38</v>
      </c>
      <c r="Z40" s="9">
        <v>0.07</v>
      </c>
      <c r="AA40" s="9">
        <v>17.59</v>
      </c>
      <c r="AB40" s="9">
        <v>0.0</v>
      </c>
      <c r="AC40" s="9">
        <v>7.0</v>
      </c>
      <c r="AD40" s="9">
        <v>0.0</v>
      </c>
      <c r="AE40" s="9">
        <v>-60.81</v>
      </c>
      <c r="AF40" s="9">
        <v>-54.94</v>
      </c>
      <c r="AG40" s="9">
        <v>0.0</v>
      </c>
    </row>
    <row r="41">
      <c r="A41" s="1">
        <v>1.0</v>
      </c>
      <c r="B41" s="1">
        <v>250.0</v>
      </c>
      <c r="C41" s="1">
        <v>0.0</v>
      </c>
      <c r="D41" s="1">
        <v>2.777</v>
      </c>
      <c r="E41" s="1">
        <v>1.587</v>
      </c>
      <c r="F41" s="1">
        <v>3.965</v>
      </c>
      <c r="G41" s="4">
        <v>0.0464</v>
      </c>
      <c r="H41" s="1">
        <v>3.108</v>
      </c>
      <c r="I41" s="8" t="s">
        <v>42</v>
      </c>
      <c r="K41" s="9">
        <v>214.0</v>
      </c>
      <c r="L41" s="9">
        <v>1.0</v>
      </c>
      <c r="M41" s="9">
        <v>0.262</v>
      </c>
      <c r="N41" s="9">
        <v>1.333</v>
      </c>
      <c r="O41" s="9">
        <v>1.071</v>
      </c>
      <c r="P41" s="9">
        <v>0.023</v>
      </c>
      <c r="Q41" s="9">
        <v>0.964</v>
      </c>
      <c r="R41" s="9">
        <v>15.865</v>
      </c>
      <c r="T41" s="9">
        <v>189.0</v>
      </c>
      <c r="U41" s="9">
        <v>1.0</v>
      </c>
      <c r="V41" s="9">
        <v>0.0</v>
      </c>
      <c r="W41" s="9">
        <v>0.0</v>
      </c>
      <c r="X41" s="9">
        <v>0.0</v>
      </c>
      <c r="Y41" s="9">
        <v>1.28</v>
      </c>
      <c r="Z41" s="9">
        <v>1.0</v>
      </c>
      <c r="AA41" s="9">
        <v>3.49</v>
      </c>
      <c r="AB41" s="9">
        <v>0.08</v>
      </c>
      <c r="AC41" s="9">
        <v>1.0</v>
      </c>
      <c r="AD41" s="9">
        <v>0.0</v>
      </c>
      <c r="AE41" s="9">
        <v>-22.17</v>
      </c>
      <c r="AF41" s="9">
        <v>-22.17</v>
      </c>
      <c r="AG41" s="9">
        <v>1.0</v>
      </c>
    </row>
    <row r="42">
      <c r="A42" s="1">
        <v>1.0</v>
      </c>
      <c r="B42" s="1">
        <v>257.0</v>
      </c>
      <c r="C42" s="1">
        <v>0.0</v>
      </c>
      <c r="D42" s="1">
        <v>1.644</v>
      </c>
      <c r="E42" s="1">
        <v>1.176</v>
      </c>
      <c r="F42" s="1">
        <v>3.39</v>
      </c>
      <c r="G42" s="4">
        <v>0.0656</v>
      </c>
      <c r="H42" s="1">
        <v>2.304</v>
      </c>
      <c r="I42" s="8" t="s">
        <v>42</v>
      </c>
      <c r="K42" s="9">
        <v>216.0</v>
      </c>
      <c r="L42" s="9">
        <v>1.0</v>
      </c>
      <c r="M42" s="9">
        <v>0.449</v>
      </c>
      <c r="N42" s="9">
        <v>1.862</v>
      </c>
      <c r="O42" s="9">
        <v>1.413</v>
      </c>
      <c r="P42" s="9">
        <v>0.026</v>
      </c>
      <c r="Q42" s="9">
        <v>0.946</v>
      </c>
      <c r="R42" s="9">
        <v>10.418</v>
      </c>
      <c r="T42" s="9">
        <v>191.0</v>
      </c>
      <c r="U42" s="9">
        <v>1.0</v>
      </c>
      <c r="V42" s="9">
        <v>0.0</v>
      </c>
      <c r="W42" s="9">
        <v>0.0</v>
      </c>
      <c r="X42" s="9">
        <v>0.68</v>
      </c>
      <c r="Y42" s="9">
        <v>6.93</v>
      </c>
      <c r="Z42" s="9">
        <v>0.32</v>
      </c>
      <c r="AA42" s="9">
        <v>6.84</v>
      </c>
      <c r="AB42" s="9">
        <v>0.01</v>
      </c>
      <c r="AC42" s="9">
        <v>0.0</v>
      </c>
      <c r="AD42" s="9">
        <v>0.0</v>
      </c>
      <c r="AE42" s="9">
        <v>-27.14</v>
      </c>
      <c r="AF42" s="9">
        <v>-26.2</v>
      </c>
      <c r="AG42" s="9">
        <v>0.39</v>
      </c>
    </row>
    <row r="43">
      <c r="A43" s="1">
        <v>1.0</v>
      </c>
      <c r="B43" s="1">
        <v>273.0</v>
      </c>
      <c r="C43" s="1">
        <v>0.0</v>
      </c>
      <c r="D43" s="1">
        <v>3.179</v>
      </c>
      <c r="E43" s="1">
        <v>2.011</v>
      </c>
      <c r="F43" s="1">
        <v>5.74</v>
      </c>
      <c r="G43" s="4">
        <v>0.0166</v>
      </c>
      <c r="H43" s="1">
        <v>3.939</v>
      </c>
      <c r="I43" s="8" t="s">
        <v>42</v>
      </c>
      <c r="K43" s="9">
        <v>218.0</v>
      </c>
      <c r="L43" s="9">
        <v>1.0</v>
      </c>
      <c r="M43" s="9">
        <v>0.385</v>
      </c>
      <c r="N43" s="9">
        <v>1.805</v>
      </c>
      <c r="O43" s="9">
        <v>1.42</v>
      </c>
      <c r="P43" s="9">
        <v>0.019</v>
      </c>
      <c r="Q43" s="9">
        <v>0.961</v>
      </c>
      <c r="R43" s="9">
        <v>14.56</v>
      </c>
      <c r="T43" s="9">
        <v>197.0</v>
      </c>
      <c r="U43" s="9">
        <v>1.0</v>
      </c>
      <c r="V43" s="9">
        <v>0.0</v>
      </c>
      <c r="W43" s="9">
        <v>0.0</v>
      </c>
      <c r="X43" s="9">
        <v>0.74</v>
      </c>
      <c r="Y43" s="9">
        <v>6.26</v>
      </c>
      <c r="Z43" s="9">
        <v>0.26</v>
      </c>
      <c r="AA43" s="9">
        <v>3.46</v>
      </c>
      <c r="AB43" s="9">
        <v>0.08</v>
      </c>
      <c r="AC43" s="9">
        <v>3.0</v>
      </c>
      <c r="AD43" s="9">
        <v>0.0</v>
      </c>
      <c r="AE43" s="9">
        <v>-26.19</v>
      </c>
      <c r="AF43" s="9">
        <v>-24.73</v>
      </c>
      <c r="AG43" s="9">
        <v>0.23</v>
      </c>
    </row>
    <row r="44">
      <c r="A44" s="1">
        <v>1.0</v>
      </c>
      <c r="B44" s="1">
        <v>279.0</v>
      </c>
      <c r="C44" s="1">
        <v>0.0</v>
      </c>
      <c r="D44" s="1">
        <v>3.344</v>
      </c>
      <c r="E44" s="1">
        <v>1.792</v>
      </c>
      <c r="F44" s="1">
        <v>7.801</v>
      </c>
      <c r="G44" s="4">
        <v>0.0052</v>
      </c>
      <c r="H44" s="1">
        <v>3.51</v>
      </c>
      <c r="I44" s="8" t="s">
        <v>42</v>
      </c>
      <c r="K44" s="9">
        <v>228.0</v>
      </c>
      <c r="L44" s="9">
        <v>1.0</v>
      </c>
      <c r="M44" s="9">
        <v>0.404</v>
      </c>
      <c r="N44" s="9">
        <v>1.508</v>
      </c>
      <c r="O44" s="9">
        <v>1.104</v>
      </c>
      <c r="P44" s="9">
        <v>0.037</v>
      </c>
      <c r="Q44" s="9">
        <v>0.936</v>
      </c>
      <c r="R44" s="9">
        <v>8.704</v>
      </c>
      <c r="T44" s="9">
        <v>198.0</v>
      </c>
      <c r="U44" s="9">
        <v>1.0</v>
      </c>
      <c r="V44" s="9">
        <v>0.0</v>
      </c>
      <c r="W44" s="9">
        <v>0.0</v>
      </c>
      <c r="X44" s="9">
        <v>0.33</v>
      </c>
      <c r="Y44" s="9">
        <v>2.63</v>
      </c>
      <c r="Z44" s="9">
        <v>0.67</v>
      </c>
      <c r="AA44" s="9">
        <v>4.42</v>
      </c>
      <c r="AB44" s="9">
        <v>0.05</v>
      </c>
      <c r="AC44" s="9">
        <v>2.0</v>
      </c>
      <c r="AD44" s="9">
        <v>0.0</v>
      </c>
      <c r="AE44" s="9">
        <v>-23.47</v>
      </c>
      <c r="AF44" s="9">
        <v>-23.4</v>
      </c>
      <c r="AG44" s="9">
        <v>0.93</v>
      </c>
    </row>
    <row r="45">
      <c r="A45" s="1">
        <v>1.0</v>
      </c>
      <c r="B45" s="1">
        <v>280.0</v>
      </c>
      <c r="C45" s="1">
        <v>0.0</v>
      </c>
      <c r="D45" s="1">
        <v>1.269</v>
      </c>
      <c r="E45" s="1">
        <v>0.86</v>
      </c>
      <c r="F45" s="1">
        <v>3.107</v>
      </c>
      <c r="G45" s="4">
        <v>0.0779</v>
      </c>
      <c r="H45" s="1">
        <v>1.684</v>
      </c>
      <c r="I45" s="8" t="s">
        <v>42</v>
      </c>
      <c r="K45" s="9">
        <v>232.0</v>
      </c>
      <c r="L45" s="9">
        <v>1.0</v>
      </c>
      <c r="M45" s="9">
        <v>0.269</v>
      </c>
      <c r="N45" s="9">
        <v>1.258</v>
      </c>
      <c r="O45" s="9">
        <v>0.99</v>
      </c>
      <c r="P45" s="9">
        <v>0.023</v>
      </c>
      <c r="Q45" s="9">
        <v>0.963</v>
      </c>
      <c r="R45" s="9">
        <v>15.646</v>
      </c>
      <c r="T45" s="9">
        <v>201.0</v>
      </c>
      <c r="U45" s="9">
        <v>1.0</v>
      </c>
      <c r="V45" s="9">
        <v>0.0</v>
      </c>
      <c r="W45" s="9">
        <v>0.0</v>
      </c>
      <c r="X45" s="9">
        <v>0.0</v>
      </c>
      <c r="Y45" s="9">
        <v>3.64</v>
      </c>
      <c r="Z45" s="9">
        <v>1.0</v>
      </c>
      <c r="AA45" s="9">
        <v>5.73</v>
      </c>
      <c r="AB45" s="9">
        <v>0.03</v>
      </c>
      <c r="AC45" s="9">
        <v>4.0</v>
      </c>
      <c r="AD45" s="9">
        <v>0.0</v>
      </c>
      <c r="AE45" s="9">
        <v>-45.13</v>
      </c>
      <c r="AF45" s="9">
        <v>-45.13</v>
      </c>
      <c r="AG45" s="9">
        <v>1.0</v>
      </c>
    </row>
    <row r="46">
      <c r="A46" s="1">
        <v>1.0</v>
      </c>
      <c r="B46" s="1">
        <v>281.0</v>
      </c>
      <c r="C46" s="1">
        <v>0.0</v>
      </c>
      <c r="D46" s="1">
        <v>1.232</v>
      </c>
      <c r="E46" s="1">
        <v>0.728</v>
      </c>
      <c r="F46" s="1">
        <v>2.967</v>
      </c>
      <c r="G46" s="4">
        <v>0.085</v>
      </c>
      <c r="H46" s="1">
        <v>1.427</v>
      </c>
      <c r="I46" s="8" t="s">
        <v>42</v>
      </c>
      <c r="K46" s="9">
        <v>236.0</v>
      </c>
      <c r="L46" s="9">
        <v>1.0</v>
      </c>
      <c r="M46" s="9">
        <v>0.355</v>
      </c>
      <c r="N46" s="9">
        <v>1.447</v>
      </c>
      <c r="O46" s="9">
        <v>1.092</v>
      </c>
      <c r="P46" s="9">
        <v>0.042</v>
      </c>
      <c r="Q46" s="9">
        <v>0.936</v>
      </c>
      <c r="R46" s="9">
        <v>8.615</v>
      </c>
      <c r="T46" s="9">
        <v>202.0</v>
      </c>
      <c r="U46" s="9">
        <v>1.0</v>
      </c>
      <c r="V46" s="9">
        <v>0.0</v>
      </c>
      <c r="W46" s="9">
        <v>0.0</v>
      </c>
      <c r="X46" s="9">
        <v>0.48</v>
      </c>
      <c r="Y46" s="9">
        <v>4.05</v>
      </c>
      <c r="Z46" s="9">
        <v>0.52</v>
      </c>
      <c r="AA46" s="9">
        <v>3.91</v>
      </c>
      <c r="AB46" s="9">
        <v>0.07</v>
      </c>
      <c r="AC46" s="9">
        <v>4.0</v>
      </c>
      <c r="AD46" s="9">
        <v>0.0</v>
      </c>
      <c r="AE46" s="9">
        <v>-47.32</v>
      </c>
      <c r="AF46" s="9">
        <v>-46.86</v>
      </c>
      <c r="AG46" s="9">
        <v>0.63</v>
      </c>
    </row>
    <row r="47">
      <c r="A47" s="1">
        <v>1.0</v>
      </c>
      <c r="B47" s="1">
        <v>282.0</v>
      </c>
      <c r="C47" s="1">
        <v>0.0</v>
      </c>
      <c r="D47" s="1">
        <v>1.582</v>
      </c>
      <c r="E47" s="1">
        <v>0.923</v>
      </c>
      <c r="F47" s="1">
        <v>5.991</v>
      </c>
      <c r="G47" s="4">
        <v>0.0144</v>
      </c>
      <c r="H47" s="1">
        <v>1.808</v>
      </c>
      <c r="I47" s="8" t="s">
        <v>42</v>
      </c>
      <c r="K47" s="9">
        <v>240.0</v>
      </c>
      <c r="L47" s="9">
        <v>1.0</v>
      </c>
      <c r="M47" s="9">
        <v>0.529</v>
      </c>
      <c r="N47" s="9">
        <v>2.055</v>
      </c>
      <c r="O47" s="9">
        <v>1.526</v>
      </c>
      <c r="P47" s="9">
        <v>0.029</v>
      </c>
      <c r="Q47" s="9">
        <v>0.941</v>
      </c>
      <c r="R47" s="9">
        <v>9.528</v>
      </c>
      <c r="T47" s="9">
        <v>203.0</v>
      </c>
      <c r="U47" s="9">
        <v>1.0</v>
      </c>
      <c r="V47" s="9">
        <v>0.0</v>
      </c>
      <c r="W47" s="9">
        <v>0.0</v>
      </c>
      <c r="X47" s="9">
        <v>1.0</v>
      </c>
      <c r="Y47" s="9">
        <v>1389.91</v>
      </c>
      <c r="Z47" s="9">
        <v>0.0</v>
      </c>
      <c r="AA47" s="9">
        <v>4.5</v>
      </c>
      <c r="AB47" s="9">
        <v>0.05</v>
      </c>
      <c r="AC47" s="9">
        <v>1.0</v>
      </c>
      <c r="AD47" s="9">
        <v>0.0</v>
      </c>
      <c r="AE47" s="9">
        <v>-14.83</v>
      </c>
      <c r="AF47" s="9">
        <v>-12.74</v>
      </c>
      <c r="AG47" s="9">
        <v>0.12</v>
      </c>
    </row>
    <row r="48">
      <c r="A48" s="1">
        <v>1.0</v>
      </c>
      <c r="B48" s="1">
        <v>285.0</v>
      </c>
      <c r="C48" s="1">
        <v>0.0</v>
      </c>
      <c r="D48" s="1">
        <v>3.022</v>
      </c>
      <c r="E48" s="1">
        <v>1.399</v>
      </c>
      <c r="F48" s="1">
        <v>7.978</v>
      </c>
      <c r="G48" s="4">
        <v>0.0047</v>
      </c>
      <c r="H48" s="1">
        <v>2.74</v>
      </c>
      <c r="I48" s="8" t="s">
        <v>42</v>
      </c>
      <c r="K48" s="9">
        <v>245.0</v>
      </c>
      <c r="L48" s="9">
        <v>1.0</v>
      </c>
      <c r="M48" s="9">
        <v>0.85</v>
      </c>
      <c r="N48" s="9">
        <v>3.3</v>
      </c>
      <c r="O48" s="9">
        <v>2.451</v>
      </c>
      <c r="P48" s="9">
        <v>0.026</v>
      </c>
      <c r="Q48" s="9">
        <v>0.942</v>
      </c>
      <c r="R48" s="9">
        <v>9.574</v>
      </c>
      <c r="T48" s="9">
        <v>214.0</v>
      </c>
      <c r="U48" s="9">
        <v>1.0</v>
      </c>
      <c r="V48" s="9">
        <v>0.0</v>
      </c>
      <c r="W48" s="9">
        <v>0.0</v>
      </c>
      <c r="X48" s="9">
        <v>0.0</v>
      </c>
      <c r="Y48" s="9">
        <v>1.77</v>
      </c>
      <c r="Z48" s="9">
        <v>1.0</v>
      </c>
      <c r="AA48" s="9">
        <v>5.21</v>
      </c>
      <c r="AB48" s="9">
        <v>0.03</v>
      </c>
      <c r="AC48" s="9">
        <v>2.0</v>
      </c>
      <c r="AD48" s="9">
        <v>0.0</v>
      </c>
      <c r="AE48" s="9">
        <v>-21.53</v>
      </c>
      <c r="AF48" s="9">
        <v>-21.53</v>
      </c>
      <c r="AG48" s="9">
        <v>1.0</v>
      </c>
    </row>
    <row r="49">
      <c r="A49" s="1">
        <v>1.0</v>
      </c>
      <c r="B49" s="1">
        <v>295.0</v>
      </c>
      <c r="C49" s="1">
        <v>0.0</v>
      </c>
      <c r="D49" s="1">
        <v>2.72</v>
      </c>
      <c r="E49" s="1">
        <v>1.854</v>
      </c>
      <c r="F49" s="1">
        <v>6.016</v>
      </c>
      <c r="G49" s="4">
        <v>0.0142</v>
      </c>
      <c r="H49" s="1">
        <v>3.631</v>
      </c>
      <c r="I49" s="8" t="s">
        <v>42</v>
      </c>
      <c r="K49" s="9">
        <v>248.0</v>
      </c>
      <c r="L49" s="9">
        <v>1.0</v>
      </c>
      <c r="M49" s="9">
        <v>0.306</v>
      </c>
      <c r="N49" s="9">
        <v>1.239</v>
      </c>
      <c r="O49" s="9">
        <v>0.933</v>
      </c>
      <c r="P49" s="9">
        <v>0.027</v>
      </c>
      <c r="Q49" s="9">
        <v>0.955</v>
      </c>
      <c r="R49" s="9">
        <v>12.691</v>
      </c>
      <c r="T49" s="9">
        <v>218.0</v>
      </c>
      <c r="U49" s="9">
        <v>1.0</v>
      </c>
      <c r="V49" s="9">
        <v>0.0</v>
      </c>
      <c r="W49" s="9">
        <v>0.0</v>
      </c>
      <c r="X49" s="9">
        <v>0.43</v>
      </c>
      <c r="Y49" s="9">
        <v>4.38</v>
      </c>
      <c r="Z49" s="9">
        <v>0.57</v>
      </c>
      <c r="AA49" s="9">
        <v>4.73</v>
      </c>
      <c r="AB49" s="9">
        <v>0.04</v>
      </c>
      <c r="AC49" s="9">
        <v>2.0</v>
      </c>
      <c r="AD49" s="9">
        <v>0.0</v>
      </c>
      <c r="AE49" s="9">
        <v>-31.23</v>
      </c>
      <c r="AF49" s="9">
        <v>-30.82</v>
      </c>
      <c r="AG49" s="9">
        <v>0.67</v>
      </c>
    </row>
    <row r="50">
      <c r="A50" s="1">
        <v>1.0</v>
      </c>
      <c r="B50" s="1">
        <v>306.0</v>
      </c>
      <c r="C50" s="1">
        <v>0.0</v>
      </c>
      <c r="D50" s="1">
        <v>1.137</v>
      </c>
      <c r="E50" s="1">
        <v>0.622</v>
      </c>
      <c r="F50" s="1">
        <v>3.365</v>
      </c>
      <c r="G50" s="4">
        <v>0.0666</v>
      </c>
      <c r="H50" s="1">
        <v>1.218</v>
      </c>
      <c r="I50" s="8" t="s">
        <v>42</v>
      </c>
      <c r="K50" s="9">
        <v>250.0</v>
      </c>
      <c r="L50" s="9">
        <v>1.0</v>
      </c>
      <c r="M50" s="9">
        <v>0.422</v>
      </c>
      <c r="N50" s="9">
        <v>1.881</v>
      </c>
      <c r="O50" s="9">
        <v>1.459</v>
      </c>
      <c r="P50" s="9">
        <v>0.024</v>
      </c>
      <c r="Q50" s="9">
        <v>0.952</v>
      </c>
      <c r="R50" s="9">
        <v>11.788</v>
      </c>
      <c r="T50" s="9">
        <v>228.0</v>
      </c>
      <c r="U50" s="9">
        <v>1.0</v>
      </c>
      <c r="V50" s="9">
        <v>0.0</v>
      </c>
      <c r="W50" s="9">
        <v>0.0</v>
      </c>
      <c r="X50" s="9">
        <v>0.0</v>
      </c>
      <c r="Y50" s="9">
        <v>2.1</v>
      </c>
      <c r="Z50" s="9">
        <v>1.0</v>
      </c>
      <c r="AA50" s="9">
        <v>3.47</v>
      </c>
      <c r="AB50" s="9">
        <v>0.08</v>
      </c>
      <c r="AC50" s="9">
        <v>1.0</v>
      </c>
      <c r="AD50" s="9">
        <v>0.0</v>
      </c>
      <c r="AE50" s="9">
        <v>-31.86</v>
      </c>
      <c r="AF50" s="9">
        <v>-31.86</v>
      </c>
      <c r="AG50" s="9">
        <v>1.0</v>
      </c>
    </row>
    <row r="51">
      <c r="A51" s="1">
        <v>1.0</v>
      </c>
      <c r="B51" s="1">
        <v>307.0</v>
      </c>
      <c r="C51" s="1">
        <v>0.0</v>
      </c>
      <c r="D51" s="1">
        <v>3.755</v>
      </c>
      <c r="E51" s="1">
        <v>2.091</v>
      </c>
      <c r="F51" s="1">
        <v>8.911</v>
      </c>
      <c r="G51" s="4">
        <v>0.0028</v>
      </c>
      <c r="H51" s="1">
        <v>4.097</v>
      </c>
      <c r="I51" s="8" t="s">
        <v>42</v>
      </c>
      <c r="K51" s="9">
        <v>257.0</v>
      </c>
      <c r="L51" s="9">
        <v>1.0</v>
      </c>
      <c r="M51" s="9">
        <v>0.379</v>
      </c>
      <c r="N51" s="9">
        <v>1.284</v>
      </c>
      <c r="O51" s="9">
        <v>0.905</v>
      </c>
      <c r="P51" s="9">
        <v>0.039</v>
      </c>
      <c r="Q51" s="9">
        <v>0.935</v>
      </c>
      <c r="R51" s="9">
        <v>8.494</v>
      </c>
      <c r="T51" s="9">
        <v>232.0</v>
      </c>
      <c r="U51" s="9">
        <v>1.0</v>
      </c>
      <c r="V51" s="9">
        <v>0.0</v>
      </c>
      <c r="W51" s="9">
        <v>0.0</v>
      </c>
      <c r="X51" s="9">
        <v>0.0</v>
      </c>
      <c r="Y51" s="9">
        <v>1.62</v>
      </c>
      <c r="Z51" s="9">
        <v>1.0</v>
      </c>
      <c r="AA51" s="9">
        <v>5.05</v>
      </c>
      <c r="AB51" s="9">
        <v>0.04</v>
      </c>
      <c r="AC51" s="9">
        <v>0.0</v>
      </c>
      <c r="AD51" s="9">
        <v>0.0</v>
      </c>
      <c r="AE51" s="9">
        <v>-16.14</v>
      </c>
      <c r="AF51" s="9">
        <v>-16.14</v>
      </c>
      <c r="AG51" s="9">
        <v>1.0</v>
      </c>
    </row>
    <row r="52">
      <c r="A52" s="1">
        <v>1.0</v>
      </c>
      <c r="B52" s="1">
        <v>311.0</v>
      </c>
      <c r="C52" s="1">
        <v>0.0</v>
      </c>
      <c r="D52" s="1">
        <v>4.874</v>
      </c>
      <c r="E52" s="1">
        <v>3.248</v>
      </c>
      <c r="F52" s="1">
        <v>3.988</v>
      </c>
      <c r="G52" s="4">
        <v>0.0458</v>
      </c>
      <c r="H52" s="1">
        <v>6.362</v>
      </c>
      <c r="I52" s="8" t="s">
        <v>42</v>
      </c>
      <c r="K52" s="9">
        <v>260.0</v>
      </c>
      <c r="L52" s="9">
        <v>1.0</v>
      </c>
      <c r="M52" s="9">
        <v>0.485</v>
      </c>
      <c r="N52" s="9">
        <v>1.775</v>
      </c>
      <c r="O52" s="9">
        <v>1.289</v>
      </c>
      <c r="P52" s="9">
        <v>0.039</v>
      </c>
      <c r="Q52" s="9">
        <v>0.927</v>
      </c>
      <c r="R52" s="9">
        <v>7.519</v>
      </c>
      <c r="T52" s="9">
        <v>236.0</v>
      </c>
      <c r="U52" s="9">
        <v>1.0</v>
      </c>
      <c r="V52" s="9">
        <v>0.0</v>
      </c>
      <c r="W52" s="9">
        <v>0.0</v>
      </c>
      <c r="X52" s="9">
        <v>0.76</v>
      </c>
      <c r="Y52" s="9">
        <v>7.77</v>
      </c>
      <c r="Z52" s="9">
        <v>0.24</v>
      </c>
      <c r="AA52" s="9">
        <v>5.59</v>
      </c>
      <c r="AB52" s="9">
        <v>0.03</v>
      </c>
      <c r="AC52" s="9">
        <v>1.0</v>
      </c>
      <c r="AD52" s="9">
        <v>0.0</v>
      </c>
      <c r="AE52" s="9">
        <v>-19.45</v>
      </c>
      <c r="AF52" s="9">
        <v>-18.6</v>
      </c>
      <c r="AG52" s="9">
        <v>0.43</v>
      </c>
    </row>
    <row r="53">
      <c r="A53" s="1">
        <v>1.0</v>
      </c>
      <c r="B53" s="1">
        <v>316.0</v>
      </c>
      <c r="C53" s="1">
        <v>0.0</v>
      </c>
      <c r="D53" s="1">
        <v>1.353</v>
      </c>
      <c r="E53" s="1">
        <v>0.885</v>
      </c>
      <c r="F53" s="1">
        <v>3.156</v>
      </c>
      <c r="G53" s="4">
        <v>0.0757</v>
      </c>
      <c r="H53" s="1">
        <v>1.734</v>
      </c>
      <c r="I53" s="8" t="s">
        <v>42</v>
      </c>
      <c r="K53" s="9">
        <v>265.0</v>
      </c>
      <c r="L53" s="9">
        <v>1.0</v>
      </c>
      <c r="M53" s="9">
        <v>0.475</v>
      </c>
      <c r="N53" s="9">
        <v>1.405</v>
      </c>
      <c r="O53" s="9">
        <v>0.93</v>
      </c>
      <c r="P53" s="9">
        <v>0.063</v>
      </c>
      <c r="Q53" s="9">
        <v>0.9</v>
      </c>
      <c r="R53" s="9">
        <v>5.348</v>
      </c>
      <c r="T53" s="9">
        <v>240.0</v>
      </c>
      <c r="U53" s="9">
        <v>1.0</v>
      </c>
      <c r="V53" s="9">
        <v>0.52</v>
      </c>
      <c r="W53" s="9">
        <v>0.0</v>
      </c>
      <c r="X53" s="9">
        <v>0.67</v>
      </c>
      <c r="Y53" s="9">
        <v>12.52</v>
      </c>
      <c r="Z53" s="9">
        <v>0.33</v>
      </c>
      <c r="AA53" s="9">
        <v>4.92</v>
      </c>
      <c r="AB53" s="9">
        <v>0.04</v>
      </c>
      <c r="AC53" s="9">
        <v>5.0</v>
      </c>
      <c r="AD53" s="9">
        <v>0.0</v>
      </c>
      <c r="AE53" s="9">
        <v>-34.12</v>
      </c>
      <c r="AF53" s="9">
        <v>-32.99</v>
      </c>
      <c r="AG53" s="9">
        <v>0.32</v>
      </c>
    </row>
    <row r="54">
      <c r="A54" s="1">
        <v>1.0</v>
      </c>
      <c r="B54" s="1">
        <v>322.0</v>
      </c>
      <c r="C54" s="1">
        <v>0.0</v>
      </c>
      <c r="D54" s="1">
        <v>1.162</v>
      </c>
      <c r="E54" s="1">
        <v>0.684</v>
      </c>
      <c r="F54" s="1">
        <v>3.127</v>
      </c>
      <c r="G54" s="4">
        <v>0.077</v>
      </c>
      <c r="H54" s="1">
        <v>1.339</v>
      </c>
      <c r="I54" s="8" t="s">
        <v>42</v>
      </c>
      <c r="K54" s="9">
        <v>272.0</v>
      </c>
      <c r="L54" s="9">
        <v>1.0</v>
      </c>
      <c r="M54" s="9">
        <v>0.465</v>
      </c>
      <c r="N54" s="9">
        <v>1.749</v>
      </c>
      <c r="O54" s="9">
        <v>1.285</v>
      </c>
      <c r="P54" s="9">
        <v>0.037</v>
      </c>
      <c r="Q54" s="9">
        <v>0.931</v>
      </c>
      <c r="R54" s="9">
        <v>8.061</v>
      </c>
      <c r="T54" s="9">
        <v>248.0</v>
      </c>
      <c r="U54" s="9">
        <v>1.0</v>
      </c>
      <c r="V54" s="9">
        <v>0.0</v>
      </c>
      <c r="W54" s="9">
        <v>0.0</v>
      </c>
      <c r="X54" s="9">
        <v>0.0</v>
      </c>
      <c r="Y54" s="9">
        <v>1.61</v>
      </c>
      <c r="Z54" s="9">
        <v>1.0</v>
      </c>
      <c r="AA54" s="9">
        <v>4.89</v>
      </c>
      <c r="AB54" s="9">
        <v>0.04</v>
      </c>
      <c r="AC54" s="9">
        <v>1.0</v>
      </c>
      <c r="AD54" s="9">
        <v>0.0</v>
      </c>
      <c r="AE54" s="9">
        <v>-22.44</v>
      </c>
      <c r="AF54" s="9">
        <v>-22.44</v>
      </c>
      <c r="AG54" s="9">
        <v>1.0</v>
      </c>
    </row>
    <row r="55">
      <c r="A55" s="1">
        <v>1.0</v>
      </c>
      <c r="B55" s="1">
        <v>323.0</v>
      </c>
      <c r="C55" s="1">
        <v>0.0</v>
      </c>
      <c r="D55" s="1">
        <v>0.895</v>
      </c>
      <c r="E55" s="1">
        <v>0.372</v>
      </c>
      <c r="F55" s="1">
        <v>3.583</v>
      </c>
      <c r="G55" s="4">
        <v>0.0584</v>
      </c>
      <c r="H55" s="1">
        <v>0.728</v>
      </c>
      <c r="I55" s="8" t="s">
        <v>42</v>
      </c>
      <c r="K55" s="9">
        <v>273.0</v>
      </c>
      <c r="L55" s="9">
        <v>1.0</v>
      </c>
      <c r="M55" s="9">
        <v>0.348</v>
      </c>
      <c r="N55" s="9">
        <v>2.265</v>
      </c>
      <c r="O55" s="9">
        <v>1.917</v>
      </c>
      <c r="P55" s="9">
        <v>0.007</v>
      </c>
      <c r="Q55" s="9">
        <v>0.982</v>
      </c>
      <c r="R55" s="9">
        <v>31.54</v>
      </c>
      <c r="T55" s="9">
        <v>250.0</v>
      </c>
      <c r="U55" s="9">
        <v>1.0</v>
      </c>
      <c r="V55" s="9">
        <v>0.0</v>
      </c>
      <c r="W55" s="9">
        <v>0.0</v>
      </c>
      <c r="X55" s="9">
        <v>0.71</v>
      </c>
      <c r="Y55" s="9">
        <v>11.56</v>
      </c>
      <c r="Z55" s="9">
        <v>0.29</v>
      </c>
      <c r="AA55" s="9">
        <v>7.34</v>
      </c>
      <c r="AB55" s="9">
        <v>0.01</v>
      </c>
      <c r="AC55" s="9">
        <v>2.0</v>
      </c>
      <c r="AD55" s="9">
        <v>0.0</v>
      </c>
      <c r="AE55" s="9">
        <v>-37.46</v>
      </c>
      <c r="AF55" s="9">
        <v>-35.78</v>
      </c>
      <c r="AG55" s="9">
        <v>0.19</v>
      </c>
    </row>
    <row r="56">
      <c r="A56" s="1">
        <v>1.0</v>
      </c>
      <c r="B56" s="1">
        <v>325.0</v>
      </c>
      <c r="C56" s="1">
        <v>0.0</v>
      </c>
      <c r="D56" s="1">
        <v>1.463</v>
      </c>
      <c r="E56" s="1">
        <v>1.071</v>
      </c>
      <c r="F56" s="1">
        <v>2.733</v>
      </c>
      <c r="G56" s="4">
        <v>0.0983</v>
      </c>
      <c r="H56" s="1">
        <v>2.098</v>
      </c>
      <c r="I56" s="8" t="s">
        <v>42</v>
      </c>
      <c r="K56" s="9">
        <v>279.0</v>
      </c>
      <c r="L56" s="9">
        <v>1.0</v>
      </c>
      <c r="M56" s="9">
        <v>0.301</v>
      </c>
      <c r="N56" s="9">
        <v>2.449</v>
      </c>
      <c r="O56" s="9">
        <v>2.148</v>
      </c>
      <c r="P56" s="9">
        <v>0.003</v>
      </c>
      <c r="Q56" s="9">
        <v>0.991</v>
      </c>
      <c r="R56" s="9">
        <v>68.126</v>
      </c>
      <c r="T56" s="9">
        <v>251.0</v>
      </c>
      <c r="U56" s="9">
        <v>1.0</v>
      </c>
      <c r="V56" s="9">
        <v>3.05</v>
      </c>
      <c r="W56" s="9">
        <v>1.33</v>
      </c>
      <c r="X56" s="9">
        <v>0.94</v>
      </c>
      <c r="Y56" s="9">
        <v>95.62</v>
      </c>
      <c r="Z56" s="9">
        <v>0.06</v>
      </c>
      <c r="AA56" s="9">
        <v>3.67</v>
      </c>
      <c r="AB56" s="9">
        <v>0.08</v>
      </c>
      <c r="AC56" s="9">
        <v>0.0</v>
      </c>
      <c r="AD56" s="9">
        <v>0.0</v>
      </c>
      <c r="AE56" s="9">
        <v>-79.53</v>
      </c>
      <c r="AF56" s="9">
        <v>-77.87</v>
      </c>
      <c r="AG56" s="9">
        <v>0.19</v>
      </c>
    </row>
    <row r="57">
      <c r="A57" s="1">
        <v>1.0</v>
      </c>
      <c r="B57" s="1">
        <v>329.0</v>
      </c>
      <c r="C57" s="1">
        <v>0.0</v>
      </c>
      <c r="D57" s="1">
        <v>2.736</v>
      </c>
      <c r="E57" s="1">
        <v>1.376</v>
      </c>
      <c r="F57" s="1">
        <v>6.953</v>
      </c>
      <c r="G57" s="4">
        <v>0.0084</v>
      </c>
      <c r="H57" s="1">
        <v>2.695</v>
      </c>
      <c r="I57" s="8" t="s">
        <v>42</v>
      </c>
      <c r="K57" s="9">
        <v>280.0</v>
      </c>
      <c r="L57" s="9">
        <v>1.0</v>
      </c>
      <c r="M57" s="9">
        <v>0.36</v>
      </c>
      <c r="N57" s="9">
        <v>1.097</v>
      </c>
      <c r="O57" s="9">
        <v>0.737</v>
      </c>
      <c r="P57" s="9">
        <v>0.056</v>
      </c>
      <c r="Q57" s="9">
        <v>0.916</v>
      </c>
      <c r="R57" s="9">
        <v>6.492</v>
      </c>
      <c r="T57" s="9">
        <v>257.0</v>
      </c>
      <c r="U57" s="9">
        <v>1.0</v>
      </c>
      <c r="V57" s="9">
        <v>0.0</v>
      </c>
      <c r="W57" s="9">
        <v>0.0</v>
      </c>
      <c r="X57" s="9">
        <v>0.15</v>
      </c>
      <c r="Y57" s="9">
        <v>2.09</v>
      </c>
      <c r="Z57" s="9">
        <v>0.85</v>
      </c>
      <c r="AA57" s="9">
        <v>3.46</v>
      </c>
      <c r="AB57" s="9">
        <v>0.08</v>
      </c>
      <c r="AC57" s="9">
        <v>4.0</v>
      </c>
      <c r="AD57" s="9">
        <v>0.0</v>
      </c>
      <c r="AE57" s="9">
        <v>-36.18</v>
      </c>
      <c r="AF57" s="9">
        <v>-36.15</v>
      </c>
      <c r="AG57" s="9">
        <v>0.96</v>
      </c>
    </row>
    <row r="58">
      <c r="A58" s="1">
        <v>1.0</v>
      </c>
      <c r="B58" s="1">
        <v>338.0</v>
      </c>
      <c r="C58" s="1">
        <v>0.0</v>
      </c>
      <c r="D58" s="1">
        <v>3.348</v>
      </c>
      <c r="E58" s="1">
        <v>1.92</v>
      </c>
      <c r="F58" s="1">
        <v>2.842</v>
      </c>
      <c r="G58" s="4">
        <v>0.0918</v>
      </c>
      <c r="H58" s="1">
        <v>3.76</v>
      </c>
      <c r="I58" s="8" t="s">
        <v>42</v>
      </c>
      <c r="K58" s="9">
        <v>281.0</v>
      </c>
      <c r="L58" s="9">
        <v>1.0</v>
      </c>
      <c r="M58" s="9">
        <v>0.343</v>
      </c>
      <c r="N58" s="9">
        <v>1.11</v>
      </c>
      <c r="O58" s="9">
        <v>0.767</v>
      </c>
      <c r="P58" s="9">
        <v>0.059</v>
      </c>
      <c r="Q58" s="9">
        <v>0.915</v>
      </c>
      <c r="R58" s="9">
        <v>6.397</v>
      </c>
      <c r="T58" s="9">
        <v>273.0</v>
      </c>
      <c r="U58" s="9">
        <v>1.0</v>
      </c>
      <c r="V58" s="9">
        <v>0.0</v>
      </c>
      <c r="W58" s="9">
        <v>0.0</v>
      </c>
      <c r="X58" s="9">
        <v>0.0</v>
      </c>
      <c r="Y58" s="9">
        <v>3.17</v>
      </c>
      <c r="Z58" s="9">
        <v>1.0</v>
      </c>
      <c r="AA58" s="9">
        <v>5.74</v>
      </c>
      <c r="AB58" s="9">
        <v>0.03</v>
      </c>
      <c r="AC58" s="9">
        <v>3.0</v>
      </c>
      <c r="AD58" s="9">
        <v>0.0</v>
      </c>
      <c r="AE58" s="9">
        <v>-32.93</v>
      </c>
      <c r="AF58" s="9">
        <v>-32.93</v>
      </c>
      <c r="AG58" s="9">
        <v>1.0</v>
      </c>
    </row>
    <row r="59">
      <c r="A59" s="1">
        <v>1.0</v>
      </c>
      <c r="B59" s="1">
        <v>352.0</v>
      </c>
      <c r="C59" s="1">
        <v>0.0</v>
      </c>
      <c r="D59" s="1">
        <v>1.406</v>
      </c>
      <c r="E59" s="1">
        <v>0.848</v>
      </c>
      <c r="F59" s="1">
        <v>2.938</v>
      </c>
      <c r="G59" s="4">
        <v>0.0865</v>
      </c>
      <c r="H59" s="1">
        <v>1.661</v>
      </c>
      <c r="I59" s="8" t="s">
        <v>42</v>
      </c>
      <c r="K59" s="9">
        <v>282.0</v>
      </c>
      <c r="L59" s="9">
        <v>1.0</v>
      </c>
      <c r="M59" s="9">
        <v>0.255</v>
      </c>
      <c r="N59" s="9">
        <v>1.271</v>
      </c>
      <c r="O59" s="9">
        <v>1.017</v>
      </c>
      <c r="P59" s="9">
        <v>0.015</v>
      </c>
      <c r="Q59" s="9">
        <v>0.974</v>
      </c>
      <c r="R59" s="9">
        <v>22.397</v>
      </c>
      <c r="T59" s="9">
        <v>275.0</v>
      </c>
      <c r="U59" s="9">
        <v>1.0</v>
      </c>
      <c r="V59" s="9">
        <v>0.69</v>
      </c>
      <c r="W59" s="9">
        <v>0.34</v>
      </c>
      <c r="X59" s="9">
        <v>0.93</v>
      </c>
      <c r="Y59" s="9">
        <v>68.69</v>
      </c>
      <c r="Z59" s="9">
        <v>0.07</v>
      </c>
      <c r="AA59" s="9">
        <v>5.66</v>
      </c>
      <c r="AB59" s="9">
        <v>0.03</v>
      </c>
      <c r="AC59" s="9">
        <v>4.0</v>
      </c>
      <c r="AD59" s="9">
        <v>0.0</v>
      </c>
      <c r="AE59" s="9">
        <v>-43.46</v>
      </c>
      <c r="AF59" s="9">
        <v>-41.14</v>
      </c>
      <c r="AG59" s="9">
        <v>0.1</v>
      </c>
    </row>
    <row r="60">
      <c r="A60" s="1">
        <v>1.0</v>
      </c>
      <c r="B60" s="1">
        <v>353.0</v>
      </c>
      <c r="C60" s="1">
        <v>0.0</v>
      </c>
      <c r="D60" s="1">
        <v>1.298</v>
      </c>
      <c r="E60" s="1">
        <v>0.796</v>
      </c>
      <c r="F60" s="1">
        <v>4.093</v>
      </c>
      <c r="G60" s="4">
        <v>0.0431</v>
      </c>
      <c r="H60" s="1">
        <v>1.559</v>
      </c>
      <c r="I60" s="8" t="s">
        <v>42</v>
      </c>
      <c r="K60" s="9">
        <v>285.0</v>
      </c>
      <c r="L60" s="9">
        <v>1.0</v>
      </c>
      <c r="M60" s="9">
        <v>0.264</v>
      </c>
      <c r="N60" s="9">
        <v>2.136</v>
      </c>
      <c r="O60" s="9">
        <v>1.872</v>
      </c>
      <c r="P60" s="9">
        <v>0.005</v>
      </c>
      <c r="Q60" s="9">
        <v>0.989</v>
      </c>
      <c r="R60" s="9">
        <v>51.84</v>
      </c>
      <c r="T60" s="9">
        <v>279.0</v>
      </c>
      <c r="U60" s="9">
        <v>1.0</v>
      </c>
      <c r="V60" s="9">
        <v>0.0</v>
      </c>
      <c r="W60" s="9">
        <v>0.0</v>
      </c>
      <c r="X60" s="9">
        <v>0.0</v>
      </c>
      <c r="Y60" s="9">
        <v>1.28</v>
      </c>
      <c r="Z60" s="9">
        <v>1.0</v>
      </c>
      <c r="AA60" s="9">
        <v>3.11</v>
      </c>
      <c r="AB60" s="9">
        <v>0.1</v>
      </c>
      <c r="AC60" s="9">
        <v>0.0</v>
      </c>
      <c r="AD60" s="9">
        <v>0.0</v>
      </c>
      <c r="AE60" s="9">
        <v>-19.39</v>
      </c>
      <c r="AF60" s="9">
        <v>-19.39</v>
      </c>
      <c r="AG60" s="9">
        <v>1.0</v>
      </c>
    </row>
    <row r="61">
      <c r="A61" s="1">
        <v>1.0</v>
      </c>
      <c r="B61" s="1">
        <v>355.0</v>
      </c>
      <c r="C61" s="1">
        <v>0.0</v>
      </c>
      <c r="D61" s="1">
        <v>2.817</v>
      </c>
      <c r="E61" s="1">
        <v>2.119</v>
      </c>
      <c r="F61" s="1">
        <v>3.481</v>
      </c>
      <c r="G61" s="4">
        <v>0.0621</v>
      </c>
      <c r="H61" s="1">
        <v>4.15</v>
      </c>
      <c r="I61" s="8" t="s">
        <v>42</v>
      </c>
      <c r="K61" s="9">
        <v>286.0</v>
      </c>
      <c r="L61" s="9">
        <v>1.0</v>
      </c>
      <c r="M61" s="9">
        <v>0.515</v>
      </c>
      <c r="N61" s="9">
        <v>2.283</v>
      </c>
      <c r="O61" s="9">
        <v>1.769</v>
      </c>
      <c r="P61" s="9">
        <v>0.019</v>
      </c>
      <c r="Q61" s="9">
        <v>0.949</v>
      </c>
      <c r="R61" s="9">
        <v>11.017</v>
      </c>
      <c r="T61" s="9">
        <v>282.0</v>
      </c>
      <c r="U61" s="9">
        <v>1.0</v>
      </c>
      <c r="V61" s="9">
        <v>0.0</v>
      </c>
      <c r="W61" s="9">
        <v>0.0</v>
      </c>
      <c r="X61" s="9">
        <v>0.0</v>
      </c>
      <c r="Y61" s="9">
        <v>1.58</v>
      </c>
      <c r="Z61" s="9">
        <v>1.0</v>
      </c>
      <c r="AA61" s="9">
        <v>5.99</v>
      </c>
      <c r="AB61" s="9">
        <v>0.02</v>
      </c>
      <c r="AC61" s="9">
        <v>1.0</v>
      </c>
      <c r="AD61" s="9">
        <v>0.0</v>
      </c>
      <c r="AE61" s="9">
        <v>-29.88</v>
      </c>
      <c r="AF61" s="9">
        <v>-29.88</v>
      </c>
      <c r="AG61" s="9">
        <v>1.0</v>
      </c>
    </row>
    <row r="62">
      <c r="A62" s="1">
        <v>1.0</v>
      </c>
      <c r="B62" s="1">
        <v>360.0</v>
      </c>
      <c r="C62" s="1">
        <v>0.0</v>
      </c>
      <c r="D62" s="1">
        <v>1.866</v>
      </c>
      <c r="E62" s="1">
        <v>1.128</v>
      </c>
      <c r="F62" s="1">
        <v>5.699</v>
      </c>
      <c r="G62" s="4">
        <v>0.017</v>
      </c>
      <c r="H62" s="1">
        <v>2.21</v>
      </c>
      <c r="I62" s="8" t="s">
        <v>42</v>
      </c>
      <c r="K62" s="9">
        <v>293.0</v>
      </c>
      <c r="L62" s="9">
        <v>1.0</v>
      </c>
      <c r="M62" s="9">
        <v>0.521</v>
      </c>
      <c r="N62" s="9">
        <v>2.227</v>
      </c>
      <c r="O62" s="9">
        <v>1.705</v>
      </c>
      <c r="P62" s="9">
        <v>0.021</v>
      </c>
      <c r="Q62" s="9">
        <v>0.946</v>
      </c>
      <c r="R62" s="9">
        <v>10.393</v>
      </c>
      <c r="T62" s="9">
        <v>283.0</v>
      </c>
      <c r="U62" s="9">
        <v>1.0</v>
      </c>
      <c r="V62" s="9">
        <v>0.0</v>
      </c>
      <c r="W62" s="9">
        <v>0.0</v>
      </c>
      <c r="X62" s="9">
        <v>0.84</v>
      </c>
      <c r="Y62" s="9">
        <v>6.14</v>
      </c>
      <c r="Z62" s="9">
        <v>0.16</v>
      </c>
      <c r="AA62" s="9">
        <v>4.34</v>
      </c>
      <c r="AB62" s="9">
        <v>0.05</v>
      </c>
      <c r="AC62" s="9">
        <v>2.0</v>
      </c>
      <c r="AD62" s="9">
        <v>0.0</v>
      </c>
      <c r="AE62" s="9">
        <v>-20.29</v>
      </c>
      <c r="AF62" s="9">
        <v>-19.14</v>
      </c>
      <c r="AG62" s="9">
        <v>0.32</v>
      </c>
    </row>
    <row r="63">
      <c r="A63" s="1">
        <v>1.0</v>
      </c>
      <c r="B63" s="1">
        <v>364.0</v>
      </c>
      <c r="C63" s="1">
        <v>0.0</v>
      </c>
      <c r="D63" s="1">
        <v>0.895</v>
      </c>
      <c r="E63" s="1">
        <v>0.308</v>
      </c>
      <c r="F63" s="1">
        <v>4.169</v>
      </c>
      <c r="G63" s="4">
        <v>0.0412</v>
      </c>
      <c r="H63" s="1">
        <v>0.604</v>
      </c>
      <c r="I63" s="8" t="s">
        <v>42</v>
      </c>
      <c r="K63" s="9">
        <v>295.0</v>
      </c>
      <c r="L63" s="9">
        <v>1.0</v>
      </c>
      <c r="M63" s="9">
        <v>0.328</v>
      </c>
      <c r="N63" s="9">
        <v>2.105</v>
      </c>
      <c r="O63" s="9">
        <v>1.777</v>
      </c>
      <c r="P63" s="9">
        <v>0.006</v>
      </c>
      <c r="Q63" s="9">
        <v>0.983</v>
      </c>
      <c r="R63" s="9">
        <v>34.813</v>
      </c>
      <c r="T63" s="9">
        <v>285.0</v>
      </c>
      <c r="U63" s="9">
        <v>1.0</v>
      </c>
      <c r="V63" s="9">
        <v>0.0</v>
      </c>
      <c r="W63" s="9">
        <v>0.0</v>
      </c>
      <c r="X63" s="9">
        <v>0.0</v>
      </c>
      <c r="Y63" s="9">
        <v>2.97</v>
      </c>
      <c r="Z63" s="9">
        <v>1.0</v>
      </c>
      <c r="AA63" s="9">
        <v>7.98</v>
      </c>
      <c r="AB63" s="9">
        <v>0.01</v>
      </c>
      <c r="AC63" s="9">
        <v>4.0</v>
      </c>
      <c r="AD63" s="9">
        <v>0.0</v>
      </c>
      <c r="AE63" s="9">
        <v>-29.26</v>
      </c>
      <c r="AF63" s="9">
        <v>-29.26</v>
      </c>
      <c r="AG63" s="9">
        <v>1.0</v>
      </c>
    </row>
    <row r="64">
      <c r="A64" s="1">
        <v>1.0</v>
      </c>
      <c r="B64" s="1">
        <v>367.0</v>
      </c>
      <c r="C64" s="1">
        <v>0.0</v>
      </c>
      <c r="D64" s="1">
        <v>2.333</v>
      </c>
      <c r="E64" s="1">
        <v>1.226</v>
      </c>
      <c r="F64" s="1">
        <v>4.525</v>
      </c>
      <c r="G64" s="4">
        <v>0.0334</v>
      </c>
      <c r="H64" s="1">
        <v>2.401</v>
      </c>
      <c r="I64" s="8" t="s">
        <v>42</v>
      </c>
      <c r="K64" s="9">
        <v>306.0</v>
      </c>
      <c r="L64" s="9">
        <v>1.0</v>
      </c>
      <c r="M64" s="9">
        <v>0.299</v>
      </c>
      <c r="N64" s="9">
        <v>1.02</v>
      </c>
      <c r="O64" s="9">
        <v>0.721</v>
      </c>
      <c r="P64" s="9">
        <v>0.053</v>
      </c>
      <c r="Q64" s="9">
        <v>0.925</v>
      </c>
      <c r="R64" s="9">
        <v>7.306</v>
      </c>
      <c r="T64" s="9">
        <v>295.0</v>
      </c>
      <c r="U64" s="9">
        <v>1.0</v>
      </c>
      <c r="V64" s="9">
        <v>0.0</v>
      </c>
      <c r="W64" s="9">
        <v>0.0</v>
      </c>
      <c r="X64" s="9">
        <v>0.0</v>
      </c>
      <c r="Y64" s="9">
        <v>2.72</v>
      </c>
      <c r="Z64" s="9">
        <v>1.0</v>
      </c>
      <c r="AA64" s="9">
        <v>6.02</v>
      </c>
      <c r="AB64" s="9">
        <v>0.02</v>
      </c>
      <c r="AC64" s="9">
        <v>3.0</v>
      </c>
      <c r="AD64" s="9">
        <v>0.0</v>
      </c>
      <c r="AE64" s="9">
        <v>-38.31</v>
      </c>
      <c r="AF64" s="9">
        <v>-38.31</v>
      </c>
      <c r="AG64" s="9">
        <v>1.0</v>
      </c>
    </row>
    <row r="65">
      <c r="A65" s="1">
        <v>1.0</v>
      </c>
      <c r="B65" s="1">
        <v>368.0</v>
      </c>
      <c r="C65" s="1">
        <v>0.0</v>
      </c>
      <c r="D65" s="1">
        <v>6.457</v>
      </c>
      <c r="E65" s="1">
        <v>4.41</v>
      </c>
      <c r="F65" s="1">
        <v>8.14</v>
      </c>
      <c r="G65" s="4">
        <v>0.0043</v>
      </c>
      <c r="H65" s="1">
        <v>8.638</v>
      </c>
      <c r="I65" s="8" t="s">
        <v>42</v>
      </c>
      <c r="K65" s="9">
        <v>307.0</v>
      </c>
      <c r="L65" s="9">
        <v>1.0</v>
      </c>
      <c r="M65" s="9">
        <v>0.279</v>
      </c>
      <c r="N65" s="9">
        <v>2.615</v>
      </c>
      <c r="O65" s="9">
        <v>2.336</v>
      </c>
      <c r="P65" s="9">
        <v>0.002</v>
      </c>
      <c r="Q65" s="9">
        <v>0.994</v>
      </c>
      <c r="R65" s="9">
        <v>103.512</v>
      </c>
      <c r="T65" s="9">
        <v>306.0</v>
      </c>
      <c r="U65" s="9">
        <v>1.0</v>
      </c>
      <c r="V65" s="9">
        <v>0.0</v>
      </c>
      <c r="W65" s="9">
        <v>0.0</v>
      </c>
      <c r="X65" s="9">
        <v>0.77</v>
      </c>
      <c r="Y65" s="9">
        <v>4.75</v>
      </c>
      <c r="Z65" s="9">
        <v>0.23</v>
      </c>
      <c r="AA65" s="9">
        <v>5.26</v>
      </c>
      <c r="AB65" s="9">
        <v>0.03</v>
      </c>
      <c r="AC65" s="9">
        <v>2.0</v>
      </c>
      <c r="AD65" s="9">
        <v>0.0</v>
      </c>
      <c r="AE65" s="9">
        <v>-15.68</v>
      </c>
      <c r="AF65" s="9">
        <v>-14.73</v>
      </c>
      <c r="AG65" s="9">
        <v>0.39</v>
      </c>
    </row>
    <row r="66">
      <c r="A66" s="1">
        <v>1.0</v>
      </c>
      <c r="B66" s="1">
        <v>383.0</v>
      </c>
      <c r="C66" s="1">
        <v>0.0</v>
      </c>
      <c r="D66" s="1">
        <v>5.65</v>
      </c>
      <c r="E66" s="1">
        <v>4.215</v>
      </c>
      <c r="F66" s="1">
        <v>5.441</v>
      </c>
      <c r="G66" s="4">
        <v>0.0197</v>
      </c>
      <c r="H66" s="1">
        <v>8.255</v>
      </c>
      <c r="I66" s="8" t="s">
        <v>42</v>
      </c>
      <c r="K66" s="9">
        <v>311.0</v>
      </c>
      <c r="L66" s="9">
        <v>1.0</v>
      </c>
      <c r="M66" s="9">
        <v>0.48</v>
      </c>
      <c r="N66" s="9">
        <v>3.116</v>
      </c>
      <c r="O66" s="9">
        <v>2.636</v>
      </c>
      <c r="P66" s="9">
        <v>0.003</v>
      </c>
      <c r="Q66" s="9">
        <v>0.979</v>
      </c>
      <c r="R66" s="9">
        <v>27.509</v>
      </c>
      <c r="T66" s="9">
        <v>307.0</v>
      </c>
      <c r="U66" s="9">
        <v>1.0</v>
      </c>
      <c r="V66" s="9">
        <v>0.0</v>
      </c>
      <c r="W66" s="9">
        <v>0.0</v>
      </c>
      <c r="X66" s="9">
        <v>0.01</v>
      </c>
      <c r="Y66" s="9">
        <v>3.86</v>
      </c>
      <c r="Z66" s="9">
        <v>0.99</v>
      </c>
      <c r="AA66" s="9">
        <v>8.91</v>
      </c>
      <c r="AB66" s="9">
        <v>0.01</v>
      </c>
      <c r="AC66" s="9">
        <v>4.0</v>
      </c>
      <c r="AD66" s="9">
        <v>0.0</v>
      </c>
      <c r="AE66" s="9">
        <v>-40.68</v>
      </c>
      <c r="AF66" s="9">
        <v>-40.68</v>
      </c>
      <c r="AG66" s="9">
        <v>1.0</v>
      </c>
    </row>
    <row r="67">
      <c r="A67" s="1">
        <v>1.0</v>
      </c>
      <c r="B67" s="1">
        <v>411.0</v>
      </c>
      <c r="C67" s="1">
        <v>0.366</v>
      </c>
      <c r="D67" s="1">
        <v>17.072</v>
      </c>
      <c r="E67" s="1">
        <v>10.118</v>
      </c>
      <c r="F67" s="1">
        <v>17.934</v>
      </c>
      <c r="G67" s="4">
        <v>0.0</v>
      </c>
      <c r="H67" s="1">
        <v>19.82</v>
      </c>
      <c r="I67" s="8" t="s">
        <v>42</v>
      </c>
      <c r="K67" s="9">
        <v>312.0</v>
      </c>
      <c r="L67" s="9">
        <v>1.0</v>
      </c>
      <c r="M67" s="9">
        <v>0.428</v>
      </c>
      <c r="N67" s="9">
        <v>1.448</v>
      </c>
      <c r="O67" s="9">
        <v>1.021</v>
      </c>
      <c r="P67" s="9">
        <v>0.041</v>
      </c>
      <c r="Q67" s="9">
        <v>0.928</v>
      </c>
      <c r="R67" s="9">
        <v>7.643</v>
      </c>
      <c r="T67" s="9">
        <v>311.0</v>
      </c>
      <c r="U67" s="9">
        <v>1.0</v>
      </c>
      <c r="V67" s="9">
        <v>0.0</v>
      </c>
      <c r="W67" s="9">
        <v>0.0</v>
      </c>
      <c r="X67" s="9">
        <v>0.0</v>
      </c>
      <c r="Y67" s="9">
        <v>4.88</v>
      </c>
      <c r="Z67" s="9">
        <v>1.0</v>
      </c>
      <c r="AA67" s="9">
        <v>3.99</v>
      </c>
      <c r="AB67" s="9">
        <v>0.06</v>
      </c>
      <c r="AC67" s="9">
        <v>2.0</v>
      </c>
      <c r="AD67" s="9">
        <v>0.0</v>
      </c>
      <c r="AE67" s="9">
        <v>-49.98</v>
      </c>
      <c r="AF67" s="9">
        <v>-49.98</v>
      </c>
      <c r="AG67" s="9">
        <v>1.0</v>
      </c>
    </row>
    <row r="68">
      <c r="A68" s="1">
        <v>1.0</v>
      </c>
      <c r="B68" s="1">
        <v>423.0</v>
      </c>
      <c r="C68" s="1">
        <v>0.0</v>
      </c>
      <c r="D68" s="1">
        <v>3.074</v>
      </c>
      <c r="E68" s="1">
        <v>1.758</v>
      </c>
      <c r="F68" s="1">
        <v>8.919</v>
      </c>
      <c r="G68" s="4">
        <v>0.0028</v>
      </c>
      <c r="H68" s="1">
        <v>3.444</v>
      </c>
      <c r="I68" s="8" t="s">
        <v>42</v>
      </c>
      <c r="K68" s="9">
        <v>315.0</v>
      </c>
      <c r="L68" s="9">
        <v>1.0</v>
      </c>
      <c r="M68" s="9">
        <v>2.136</v>
      </c>
      <c r="N68" s="9">
        <v>16.411</v>
      </c>
      <c r="O68" s="9">
        <v>14.275</v>
      </c>
      <c r="P68" s="9">
        <v>0.026</v>
      </c>
      <c r="Q68" s="9">
        <v>0.944</v>
      </c>
      <c r="R68" s="9">
        <v>9.986</v>
      </c>
      <c r="T68" s="9">
        <v>314.0</v>
      </c>
      <c r="U68" s="9">
        <v>1.0</v>
      </c>
      <c r="V68" s="9">
        <v>1.32</v>
      </c>
      <c r="W68" s="9">
        <v>0.0</v>
      </c>
      <c r="X68" s="9">
        <v>0.64</v>
      </c>
      <c r="Y68" s="9">
        <v>12.98</v>
      </c>
      <c r="Z68" s="9">
        <v>0.36</v>
      </c>
      <c r="AA68" s="9">
        <v>5.64</v>
      </c>
      <c r="AB68" s="9">
        <v>0.03</v>
      </c>
      <c r="AC68" s="9">
        <v>6.0</v>
      </c>
      <c r="AD68" s="9">
        <v>0.0</v>
      </c>
      <c r="AE68" s="9">
        <v>-47.78</v>
      </c>
      <c r="AF68" s="9">
        <v>-45.15</v>
      </c>
      <c r="AG68" s="9">
        <v>0.07</v>
      </c>
    </row>
    <row r="69">
      <c r="A69" s="1">
        <v>1.0</v>
      </c>
      <c r="B69" s="1">
        <v>429.0</v>
      </c>
      <c r="C69" s="1">
        <v>0.0</v>
      </c>
      <c r="D69" s="1">
        <v>5.209</v>
      </c>
      <c r="E69" s="1">
        <v>3.515</v>
      </c>
      <c r="F69" s="1">
        <v>3.083</v>
      </c>
      <c r="G69" s="4">
        <v>0.0791</v>
      </c>
      <c r="H69" s="1">
        <v>6.885</v>
      </c>
      <c r="I69" s="8" t="s">
        <v>42</v>
      </c>
      <c r="K69" s="9">
        <v>316.0</v>
      </c>
      <c r="L69" s="9">
        <v>1.0</v>
      </c>
      <c r="M69" s="9">
        <v>0.363</v>
      </c>
      <c r="N69" s="9">
        <v>1.111</v>
      </c>
      <c r="O69" s="9">
        <v>0.748</v>
      </c>
      <c r="P69" s="9">
        <v>0.058</v>
      </c>
      <c r="Q69" s="9">
        <v>0.914</v>
      </c>
      <c r="R69" s="9">
        <v>6.312</v>
      </c>
      <c r="T69" s="9">
        <v>315.0</v>
      </c>
      <c r="U69" s="9">
        <v>1.0</v>
      </c>
      <c r="V69" s="9">
        <v>0.0</v>
      </c>
      <c r="W69" s="9">
        <v>0.0</v>
      </c>
      <c r="X69" s="9">
        <v>0.83</v>
      </c>
      <c r="Y69" s="9">
        <v>1537.16</v>
      </c>
      <c r="Z69" s="9">
        <v>0.17</v>
      </c>
      <c r="AA69" s="9">
        <v>6.59</v>
      </c>
      <c r="AB69" s="9">
        <v>0.02</v>
      </c>
      <c r="AC69" s="9">
        <v>0.0</v>
      </c>
      <c r="AD69" s="9">
        <v>0.0</v>
      </c>
      <c r="AE69" s="9">
        <v>-15.5</v>
      </c>
      <c r="AF69" s="9">
        <v>-11.51</v>
      </c>
      <c r="AG69" s="9">
        <v>0.02</v>
      </c>
    </row>
    <row r="70">
      <c r="A70" s="1">
        <v>1.0</v>
      </c>
      <c r="B70" s="1">
        <v>435.0</v>
      </c>
      <c r="C70" s="1">
        <v>0.465</v>
      </c>
      <c r="D70" s="1">
        <v>10.394</v>
      </c>
      <c r="E70" s="1">
        <v>4.618</v>
      </c>
      <c r="F70" s="1">
        <v>6.844</v>
      </c>
      <c r="G70" s="4">
        <v>0.0089</v>
      </c>
      <c r="H70" s="1">
        <v>9.045</v>
      </c>
      <c r="I70" s="8" t="s">
        <v>42</v>
      </c>
      <c r="K70" s="9">
        <v>318.0</v>
      </c>
      <c r="L70" s="9">
        <v>1.0</v>
      </c>
      <c r="M70" s="9">
        <v>0.486</v>
      </c>
      <c r="N70" s="9">
        <v>1.743</v>
      </c>
      <c r="O70" s="9">
        <v>1.258</v>
      </c>
      <c r="P70" s="9">
        <v>0.033</v>
      </c>
      <c r="Q70" s="9">
        <v>0.933</v>
      </c>
      <c r="R70" s="9">
        <v>8.27</v>
      </c>
      <c r="T70" s="9">
        <v>316.0</v>
      </c>
      <c r="U70" s="9">
        <v>1.0</v>
      </c>
      <c r="V70" s="9">
        <v>0.0</v>
      </c>
      <c r="W70" s="9">
        <v>0.0</v>
      </c>
      <c r="X70" s="9">
        <v>0.0</v>
      </c>
      <c r="Y70" s="9">
        <v>1.34</v>
      </c>
      <c r="Z70" s="9">
        <v>1.0</v>
      </c>
      <c r="AA70" s="9">
        <v>3.16</v>
      </c>
      <c r="AB70" s="9">
        <v>0.1</v>
      </c>
      <c r="AC70" s="9">
        <v>2.0</v>
      </c>
      <c r="AD70" s="9">
        <v>0.0</v>
      </c>
      <c r="AE70" s="9">
        <v>-26.23</v>
      </c>
      <c r="AF70" s="9">
        <v>-26.23</v>
      </c>
      <c r="AG70" s="9">
        <v>1.0</v>
      </c>
    </row>
    <row r="71">
      <c r="A71" s="1">
        <v>1.0</v>
      </c>
      <c r="B71" s="1">
        <v>441.0</v>
      </c>
      <c r="C71" s="1">
        <v>0.0</v>
      </c>
      <c r="D71" s="1">
        <v>1.546</v>
      </c>
      <c r="E71" s="1">
        <v>1.147</v>
      </c>
      <c r="F71" s="1">
        <v>2.848</v>
      </c>
      <c r="G71" s="4">
        <v>0.0915</v>
      </c>
      <c r="H71" s="1">
        <v>2.247</v>
      </c>
      <c r="I71" s="8" t="s">
        <v>42</v>
      </c>
      <c r="K71" s="9">
        <v>322.0</v>
      </c>
      <c r="L71" s="9">
        <v>1.0</v>
      </c>
      <c r="M71" s="9">
        <v>0.32</v>
      </c>
      <c r="N71" s="9">
        <v>1.022</v>
      </c>
      <c r="O71" s="9">
        <v>0.702</v>
      </c>
      <c r="P71" s="9">
        <v>0.059</v>
      </c>
      <c r="Q71" s="9">
        <v>0.916</v>
      </c>
      <c r="R71" s="9">
        <v>6.501</v>
      </c>
      <c r="T71" s="9">
        <v>322.0</v>
      </c>
      <c r="U71" s="9">
        <v>1.0</v>
      </c>
      <c r="V71" s="9">
        <v>0.0</v>
      </c>
      <c r="W71" s="9">
        <v>0.0</v>
      </c>
      <c r="X71" s="9">
        <v>0.0</v>
      </c>
      <c r="Y71" s="9">
        <v>1.15</v>
      </c>
      <c r="Z71" s="9">
        <v>1.0</v>
      </c>
      <c r="AA71" s="9">
        <v>3.13</v>
      </c>
      <c r="AB71" s="9">
        <v>0.1</v>
      </c>
      <c r="AC71" s="9">
        <v>1.0</v>
      </c>
      <c r="AD71" s="9">
        <v>0.0</v>
      </c>
      <c r="AE71" s="9">
        <v>-12.41</v>
      </c>
      <c r="AF71" s="9">
        <v>-12.41</v>
      </c>
      <c r="AG71" s="9">
        <v>1.0</v>
      </c>
    </row>
    <row r="72">
      <c r="A72" s="1">
        <v>1.0</v>
      </c>
      <c r="B72" s="1">
        <v>443.0</v>
      </c>
      <c r="C72" s="1">
        <v>0.0</v>
      </c>
      <c r="D72" s="1">
        <v>1.573</v>
      </c>
      <c r="E72" s="1">
        <v>0.981</v>
      </c>
      <c r="F72" s="1">
        <v>5.356</v>
      </c>
      <c r="G72" s="4">
        <v>0.0207</v>
      </c>
      <c r="H72" s="1">
        <v>1.921</v>
      </c>
      <c r="I72" s="8" t="s">
        <v>42</v>
      </c>
      <c r="K72" s="9">
        <v>323.0</v>
      </c>
      <c r="L72" s="9">
        <v>1.0</v>
      </c>
      <c r="M72" s="9">
        <v>0.232</v>
      </c>
      <c r="N72" s="9">
        <v>0.951</v>
      </c>
      <c r="O72" s="9">
        <v>0.719</v>
      </c>
      <c r="P72" s="9">
        <v>0.043</v>
      </c>
      <c r="Q72" s="9">
        <v>0.94</v>
      </c>
      <c r="R72" s="9">
        <v>9.239</v>
      </c>
      <c r="T72" s="9">
        <v>323.0</v>
      </c>
      <c r="U72" s="9">
        <v>1.0</v>
      </c>
      <c r="V72" s="9">
        <v>0.0</v>
      </c>
      <c r="W72" s="9">
        <v>0.0</v>
      </c>
      <c r="X72" s="9">
        <v>0.0</v>
      </c>
      <c r="Y72" s="9">
        <v>0.86</v>
      </c>
      <c r="Z72" s="9">
        <v>1.0</v>
      </c>
      <c r="AA72" s="9">
        <v>3.59</v>
      </c>
      <c r="AB72" s="9">
        <v>0.08</v>
      </c>
      <c r="AC72" s="9">
        <v>0.0</v>
      </c>
      <c r="AD72" s="9">
        <v>0.0</v>
      </c>
      <c r="AE72" s="9">
        <v>-10.73</v>
      </c>
      <c r="AF72" s="9">
        <v>-10.73</v>
      </c>
      <c r="AG72" s="9">
        <v>1.0</v>
      </c>
    </row>
    <row r="73">
      <c r="A73" s="1">
        <v>1.0</v>
      </c>
      <c r="B73" s="1">
        <v>444.0</v>
      </c>
      <c r="C73" s="1">
        <v>0.0</v>
      </c>
      <c r="D73" s="1">
        <v>1.099</v>
      </c>
      <c r="E73" s="1">
        <v>0.765</v>
      </c>
      <c r="F73" s="1">
        <v>2.796</v>
      </c>
      <c r="G73" s="4">
        <v>0.0945</v>
      </c>
      <c r="H73" s="1">
        <v>1.499</v>
      </c>
      <c r="I73" s="8" t="s">
        <v>42</v>
      </c>
      <c r="K73" s="9">
        <v>325.0</v>
      </c>
      <c r="L73" s="9">
        <v>1.0</v>
      </c>
      <c r="M73" s="9">
        <v>0.394</v>
      </c>
      <c r="N73" s="9">
        <v>1.135</v>
      </c>
      <c r="O73" s="9">
        <v>0.741</v>
      </c>
      <c r="P73" s="9">
        <v>0.061</v>
      </c>
      <c r="Q73" s="9">
        <v>0.908</v>
      </c>
      <c r="R73" s="9">
        <v>5.866</v>
      </c>
      <c r="T73" s="9">
        <v>329.0</v>
      </c>
      <c r="U73" s="9">
        <v>1.0</v>
      </c>
      <c r="V73" s="9">
        <v>0.0</v>
      </c>
      <c r="W73" s="9">
        <v>0.0</v>
      </c>
      <c r="X73" s="9">
        <v>0.0</v>
      </c>
      <c r="Y73" s="9">
        <v>2.74</v>
      </c>
      <c r="Z73" s="9">
        <v>1.0</v>
      </c>
      <c r="AA73" s="9">
        <v>6.96</v>
      </c>
      <c r="AB73" s="9">
        <v>0.01</v>
      </c>
      <c r="AC73" s="9">
        <v>3.0</v>
      </c>
      <c r="AD73" s="9">
        <v>0.0</v>
      </c>
      <c r="AE73" s="9">
        <v>-30.83</v>
      </c>
      <c r="AF73" s="9">
        <v>-30.83</v>
      </c>
      <c r="AG73" s="9">
        <v>1.0</v>
      </c>
    </row>
    <row r="74">
      <c r="A74" s="1">
        <v>1.0</v>
      </c>
      <c r="B74" s="1">
        <v>447.0</v>
      </c>
      <c r="C74" s="1">
        <v>0.0</v>
      </c>
      <c r="D74" s="1">
        <v>1.363</v>
      </c>
      <c r="E74" s="1">
        <v>0.94</v>
      </c>
      <c r="F74" s="1">
        <v>2.935</v>
      </c>
      <c r="G74" s="4">
        <v>0.0867</v>
      </c>
      <c r="H74" s="1">
        <v>1.842</v>
      </c>
      <c r="I74" s="8" t="s">
        <v>42</v>
      </c>
      <c r="K74" s="9">
        <v>329.0</v>
      </c>
      <c r="L74" s="9">
        <v>1.0</v>
      </c>
      <c r="M74" s="9">
        <v>0.28</v>
      </c>
      <c r="N74" s="9">
        <v>1.921</v>
      </c>
      <c r="O74" s="9">
        <v>1.641</v>
      </c>
      <c r="P74" s="9">
        <v>0.009</v>
      </c>
      <c r="Q74" s="9">
        <v>0.982</v>
      </c>
      <c r="R74" s="9">
        <v>32.524</v>
      </c>
      <c r="T74" s="9">
        <v>336.0</v>
      </c>
      <c r="U74" s="9">
        <v>1.0</v>
      </c>
      <c r="V74" s="9">
        <v>0.72</v>
      </c>
      <c r="W74" s="9">
        <v>0.72</v>
      </c>
      <c r="X74" s="9">
        <v>0.88</v>
      </c>
      <c r="Y74" s="9">
        <v>39.72</v>
      </c>
      <c r="Z74" s="9">
        <v>0.12</v>
      </c>
      <c r="AA74" s="9">
        <v>3.79</v>
      </c>
      <c r="AB74" s="9">
        <v>0.07</v>
      </c>
      <c r="AC74" s="9">
        <v>0.0</v>
      </c>
      <c r="AD74" s="9">
        <v>0.0</v>
      </c>
      <c r="AE74" s="9">
        <v>-35.12</v>
      </c>
      <c r="AF74" s="9">
        <v>-34.17</v>
      </c>
      <c r="AG74" s="9">
        <v>0.39</v>
      </c>
    </row>
    <row r="75">
      <c r="A75" s="1">
        <v>1.0</v>
      </c>
      <c r="B75" s="1">
        <v>455.0</v>
      </c>
      <c r="C75" s="1">
        <v>0.0</v>
      </c>
      <c r="D75" s="1">
        <v>1.889</v>
      </c>
      <c r="E75" s="1">
        <v>1.336</v>
      </c>
      <c r="F75" s="1">
        <v>3.179</v>
      </c>
      <c r="G75" s="4">
        <v>0.0746</v>
      </c>
      <c r="H75" s="1">
        <v>2.617</v>
      </c>
      <c r="I75" s="8" t="s">
        <v>42</v>
      </c>
      <c r="K75" s="9">
        <v>336.0</v>
      </c>
      <c r="L75" s="9">
        <v>1.0</v>
      </c>
      <c r="M75" s="9">
        <v>0.602</v>
      </c>
      <c r="N75" s="9">
        <v>1.968</v>
      </c>
      <c r="O75" s="9">
        <v>1.365</v>
      </c>
      <c r="P75" s="9">
        <v>0.035</v>
      </c>
      <c r="Q75" s="9">
        <v>0.926</v>
      </c>
      <c r="R75" s="9">
        <v>7.402</v>
      </c>
      <c r="T75" s="9">
        <v>353.0</v>
      </c>
      <c r="U75" s="9">
        <v>1.0</v>
      </c>
      <c r="V75" s="9">
        <v>0.0</v>
      </c>
      <c r="W75" s="9">
        <v>0.0</v>
      </c>
      <c r="X75" s="9">
        <v>0.0</v>
      </c>
      <c r="Y75" s="9">
        <v>1.31</v>
      </c>
      <c r="Z75" s="9">
        <v>1.0</v>
      </c>
      <c r="AA75" s="9">
        <v>4.09</v>
      </c>
      <c r="AB75" s="9">
        <v>0.06</v>
      </c>
      <c r="AC75" s="9">
        <v>2.0</v>
      </c>
      <c r="AD75" s="9">
        <v>0.0</v>
      </c>
      <c r="AE75" s="9">
        <v>-24.35</v>
      </c>
      <c r="AF75" s="9">
        <v>-24.35</v>
      </c>
      <c r="AG75" s="9">
        <v>1.0</v>
      </c>
    </row>
    <row r="76">
      <c r="A76" s="1">
        <v>1.0</v>
      </c>
      <c r="B76" s="1">
        <v>462.0</v>
      </c>
      <c r="C76" s="1">
        <v>0.0</v>
      </c>
      <c r="D76" s="1">
        <v>1.94</v>
      </c>
      <c r="E76" s="1">
        <v>1.363</v>
      </c>
      <c r="F76" s="1">
        <v>3.339</v>
      </c>
      <c r="G76" s="4">
        <v>0.0676</v>
      </c>
      <c r="H76" s="1">
        <v>2.669</v>
      </c>
      <c r="I76" s="8" t="s">
        <v>42</v>
      </c>
      <c r="K76" s="9">
        <v>338.0</v>
      </c>
      <c r="L76" s="9">
        <v>1.0</v>
      </c>
      <c r="M76" s="9">
        <v>0.477</v>
      </c>
      <c r="N76" s="9">
        <v>2.025</v>
      </c>
      <c r="O76" s="9">
        <v>1.549</v>
      </c>
      <c r="P76" s="9">
        <v>0.028</v>
      </c>
      <c r="Q76" s="9">
        <v>0.943</v>
      </c>
      <c r="R76" s="9">
        <v>9.835</v>
      </c>
      <c r="T76" s="9">
        <v>355.0</v>
      </c>
      <c r="U76" s="9">
        <v>1.0</v>
      </c>
      <c r="V76" s="9">
        <v>0.0</v>
      </c>
      <c r="W76" s="9">
        <v>0.0</v>
      </c>
      <c r="X76" s="9">
        <v>0.0</v>
      </c>
      <c r="Y76" s="9">
        <v>2.78</v>
      </c>
      <c r="Z76" s="9">
        <v>1.0</v>
      </c>
      <c r="AA76" s="9">
        <v>3.48</v>
      </c>
      <c r="AB76" s="9">
        <v>0.08</v>
      </c>
      <c r="AC76" s="9">
        <v>5.0</v>
      </c>
      <c r="AD76" s="9">
        <v>0.0</v>
      </c>
      <c r="AE76" s="9">
        <v>-48.49</v>
      </c>
      <c r="AF76" s="9">
        <v>-48.49</v>
      </c>
      <c r="AG76" s="9">
        <v>1.0</v>
      </c>
    </row>
    <row r="77">
      <c r="A77" s="1">
        <v>1.0</v>
      </c>
      <c r="B77" s="1">
        <v>470.0</v>
      </c>
      <c r="C77" s="1">
        <v>0.0</v>
      </c>
      <c r="D77" s="1">
        <v>0.987</v>
      </c>
      <c r="E77" s="1">
        <v>0.597</v>
      </c>
      <c r="F77" s="1">
        <v>2.737</v>
      </c>
      <c r="G77" s="4">
        <v>0.0981</v>
      </c>
      <c r="H77" s="1">
        <v>1.169</v>
      </c>
      <c r="I77" s="8" t="s">
        <v>42</v>
      </c>
      <c r="K77" s="9">
        <v>352.0</v>
      </c>
      <c r="L77" s="9">
        <v>1.0</v>
      </c>
      <c r="M77" s="9">
        <v>0.356</v>
      </c>
      <c r="N77" s="9">
        <v>1.133</v>
      </c>
      <c r="O77" s="9">
        <v>0.776</v>
      </c>
      <c r="P77" s="9">
        <v>0.058</v>
      </c>
      <c r="Q77" s="9">
        <v>0.915</v>
      </c>
      <c r="R77" s="9">
        <v>6.361</v>
      </c>
      <c r="T77" s="9">
        <v>360.0</v>
      </c>
      <c r="U77" s="9">
        <v>1.0</v>
      </c>
      <c r="V77" s="9">
        <v>0.0</v>
      </c>
      <c r="W77" s="9">
        <v>0.0</v>
      </c>
      <c r="X77" s="9">
        <v>0.0</v>
      </c>
      <c r="Y77" s="9">
        <v>1.86</v>
      </c>
      <c r="Z77" s="9">
        <v>1.0</v>
      </c>
      <c r="AA77" s="9">
        <v>5.7</v>
      </c>
      <c r="AB77" s="9">
        <v>0.03</v>
      </c>
      <c r="AC77" s="9">
        <v>1.0</v>
      </c>
      <c r="AD77" s="9">
        <v>0.0</v>
      </c>
      <c r="AE77" s="9">
        <v>-28.25</v>
      </c>
      <c r="AF77" s="9">
        <v>-28.25</v>
      </c>
      <c r="AG77" s="9">
        <v>1.0</v>
      </c>
    </row>
    <row r="78">
      <c r="A78" s="1">
        <v>1.0</v>
      </c>
      <c r="B78" s="1">
        <v>477.0</v>
      </c>
      <c r="C78" s="1">
        <v>0.375</v>
      </c>
      <c r="D78" s="1">
        <v>2.655</v>
      </c>
      <c r="E78" s="1">
        <v>1.516</v>
      </c>
      <c r="F78" s="1">
        <v>4.239</v>
      </c>
      <c r="G78" s="4">
        <v>0.0395</v>
      </c>
      <c r="H78" s="1">
        <v>2.97</v>
      </c>
      <c r="I78" s="8" t="s">
        <v>42</v>
      </c>
      <c r="K78" s="9">
        <v>353.0</v>
      </c>
      <c r="L78" s="9">
        <v>1.0</v>
      </c>
      <c r="M78" s="9">
        <v>0.293</v>
      </c>
      <c r="N78" s="9">
        <v>1.083</v>
      </c>
      <c r="O78" s="9">
        <v>0.791</v>
      </c>
      <c r="P78" s="9">
        <v>0.036</v>
      </c>
      <c r="Q78" s="9">
        <v>0.946</v>
      </c>
      <c r="R78" s="9">
        <v>10.374</v>
      </c>
      <c r="T78" s="9">
        <v>364.0</v>
      </c>
      <c r="U78" s="9">
        <v>1.0</v>
      </c>
      <c r="V78" s="9">
        <v>0.0</v>
      </c>
      <c r="W78" s="9">
        <v>0.0</v>
      </c>
      <c r="X78" s="9">
        <v>0.0</v>
      </c>
      <c r="Y78" s="9">
        <v>0.87</v>
      </c>
      <c r="Z78" s="9">
        <v>1.0</v>
      </c>
      <c r="AA78" s="9">
        <v>4.17</v>
      </c>
      <c r="AB78" s="9">
        <v>0.06</v>
      </c>
      <c r="AC78" s="9">
        <v>1.0</v>
      </c>
      <c r="AD78" s="9">
        <v>0.0</v>
      </c>
      <c r="AE78" s="9">
        <v>-13.6</v>
      </c>
      <c r="AF78" s="9">
        <v>-13.6</v>
      </c>
      <c r="AG78" s="9">
        <v>1.0</v>
      </c>
    </row>
    <row r="79">
      <c r="A79" s="1">
        <v>1.0</v>
      </c>
      <c r="B79" s="1">
        <v>478.0</v>
      </c>
      <c r="C79" s="1">
        <v>0.0</v>
      </c>
      <c r="D79" s="1">
        <v>12.129</v>
      </c>
      <c r="E79" s="1">
        <v>8.403</v>
      </c>
      <c r="F79" s="1">
        <v>12.711</v>
      </c>
      <c r="G79" s="4">
        <v>4.0E-4</v>
      </c>
      <c r="H79" s="1">
        <v>16.461</v>
      </c>
      <c r="I79" s="8" t="s">
        <v>42</v>
      </c>
      <c r="K79" s="9">
        <v>355.0</v>
      </c>
      <c r="L79" s="9">
        <v>1.0</v>
      </c>
      <c r="M79" s="9">
        <v>0.42</v>
      </c>
      <c r="N79" s="9">
        <v>2.046</v>
      </c>
      <c r="O79" s="9">
        <v>1.625</v>
      </c>
      <c r="P79" s="9">
        <v>0.015</v>
      </c>
      <c r="Q79" s="9">
        <v>0.964</v>
      </c>
      <c r="R79" s="9">
        <v>15.719</v>
      </c>
      <c r="T79" s="9">
        <v>367.0</v>
      </c>
      <c r="U79" s="9">
        <v>1.0</v>
      </c>
      <c r="V79" s="9">
        <v>0.0</v>
      </c>
      <c r="W79" s="9">
        <v>0.0</v>
      </c>
      <c r="X79" s="9">
        <v>0.5</v>
      </c>
      <c r="Y79" s="9">
        <v>4.91</v>
      </c>
      <c r="Z79" s="9">
        <v>0.5</v>
      </c>
      <c r="AA79" s="9">
        <v>4.8</v>
      </c>
      <c r="AB79" s="9">
        <v>0.04</v>
      </c>
      <c r="AC79" s="9">
        <v>2.0</v>
      </c>
      <c r="AD79" s="9">
        <v>0.0</v>
      </c>
      <c r="AE79" s="9">
        <v>-21.23</v>
      </c>
      <c r="AF79" s="9">
        <v>-21.1</v>
      </c>
      <c r="AG79" s="9">
        <v>0.87</v>
      </c>
    </row>
    <row r="80">
      <c r="A80" s="1">
        <v>1.0</v>
      </c>
      <c r="B80" s="1">
        <v>502.0</v>
      </c>
      <c r="C80" s="1">
        <v>0.0</v>
      </c>
      <c r="D80" s="1">
        <v>5.081</v>
      </c>
      <c r="E80" s="1">
        <v>3.24</v>
      </c>
      <c r="F80" s="1">
        <v>3.295</v>
      </c>
      <c r="G80" s="4">
        <v>0.0695</v>
      </c>
      <c r="H80" s="1">
        <v>6.346</v>
      </c>
      <c r="I80" s="8" t="s">
        <v>42</v>
      </c>
      <c r="K80" s="9">
        <v>360.0</v>
      </c>
      <c r="L80" s="9">
        <v>1.0</v>
      </c>
      <c r="M80" s="9">
        <v>0.281</v>
      </c>
      <c r="N80" s="9">
        <v>1.37</v>
      </c>
      <c r="O80" s="9">
        <v>1.089</v>
      </c>
      <c r="P80" s="9">
        <v>0.015</v>
      </c>
      <c r="Q80" s="9">
        <v>0.973</v>
      </c>
      <c r="R80" s="9">
        <v>21.526</v>
      </c>
      <c r="T80" s="9">
        <v>368.0</v>
      </c>
      <c r="U80" s="9">
        <v>1.0</v>
      </c>
      <c r="V80" s="9">
        <v>0.0</v>
      </c>
      <c r="W80" s="9">
        <v>0.0</v>
      </c>
      <c r="X80" s="9">
        <v>0.27</v>
      </c>
      <c r="Y80" s="9">
        <v>9.55</v>
      </c>
      <c r="Z80" s="9">
        <v>0.73</v>
      </c>
      <c r="AA80" s="9">
        <v>8.48</v>
      </c>
      <c r="AB80" s="9">
        <v>0.01</v>
      </c>
      <c r="AC80" s="9">
        <v>8.0</v>
      </c>
      <c r="AD80" s="9">
        <v>0.0</v>
      </c>
      <c r="AE80" s="9">
        <v>-58.47</v>
      </c>
      <c r="AF80" s="9">
        <v>-58.3</v>
      </c>
      <c r="AG80" s="9">
        <v>0.84</v>
      </c>
    </row>
    <row r="81">
      <c r="A81" s="1">
        <v>1.0</v>
      </c>
      <c r="B81" s="1">
        <v>513.0</v>
      </c>
      <c r="C81" s="1">
        <v>0.0</v>
      </c>
      <c r="D81" s="1">
        <v>2.43</v>
      </c>
      <c r="E81" s="1">
        <v>1.551</v>
      </c>
      <c r="F81" s="1">
        <v>3.335</v>
      </c>
      <c r="G81" s="4">
        <v>0.0678</v>
      </c>
      <c r="H81" s="1">
        <v>3.038</v>
      </c>
      <c r="I81" s="8" t="s">
        <v>42</v>
      </c>
      <c r="K81" s="9">
        <v>364.0</v>
      </c>
      <c r="L81" s="9">
        <v>1.0</v>
      </c>
      <c r="M81" s="9">
        <v>0.181</v>
      </c>
      <c r="N81" s="9">
        <v>0.961</v>
      </c>
      <c r="O81" s="9">
        <v>0.779</v>
      </c>
      <c r="P81" s="9">
        <v>0.025</v>
      </c>
      <c r="Q81" s="9">
        <v>0.963</v>
      </c>
      <c r="R81" s="9">
        <v>15.344</v>
      </c>
      <c r="T81" s="9">
        <v>373.0</v>
      </c>
      <c r="U81" s="9">
        <v>1.0</v>
      </c>
      <c r="V81" s="9">
        <v>0.58</v>
      </c>
      <c r="W81" s="9">
        <v>0.58</v>
      </c>
      <c r="X81" s="9">
        <v>0.74</v>
      </c>
      <c r="Y81" s="9">
        <v>11.03</v>
      </c>
      <c r="Z81" s="9">
        <v>0.26</v>
      </c>
      <c r="AA81" s="9">
        <v>3.57</v>
      </c>
      <c r="AB81" s="9">
        <v>0.08</v>
      </c>
      <c r="AC81" s="9">
        <v>0.0</v>
      </c>
      <c r="AD81" s="9">
        <v>0.0</v>
      </c>
      <c r="AE81" s="9">
        <v>-40.58</v>
      </c>
      <c r="AF81" s="9">
        <v>-40.05</v>
      </c>
      <c r="AG81" s="9">
        <v>0.59</v>
      </c>
    </row>
    <row r="82">
      <c r="A82" s="1">
        <v>1.0</v>
      </c>
      <c r="B82" s="1">
        <v>514.0</v>
      </c>
      <c r="C82" s="1">
        <v>0.0</v>
      </c>
      <c r="D82" s="1">
        <v>2.219</v>
      </c>
      <c r="E82" s="1">
        <v>1.614</v>
      </c>
      <c r="F82" s="1">
        <v>3.105</v>
      </c>
      <c r="G82" s="4">
        <v>0.0781</v>
      </c>
      <c r="H82" s="1">
        <v>3.161</v>
      </c>
      <c r="I82" s="8" t="s">
        <v>42</v>
      </c>
      <c r="K82" s="9">
        <v>367.0</v>
      </c>
      <c r="L82" s="9">
        <v>1.0</v>
      </c>
      <c r="M82" s="9">
        <v>0.343</v>
      </c>
      <c r="N82" s="9">
        <v>1.603</v>
      </c>
      <c r="O82" s="9">
        <v>1.26</v>
      </c>
      <c r="P82" s="9">
        <v>0.027</v>
      </c>
      <c r="Q82" s="9">
        <v>0.955</v>
      </c>
      <c r="R82" s="9">
        <v>12.552</v>
      </c>
      <c r="T82" s="9">
        <v>383.0</v>
      </c>
      <c r="U82" s="9">
        <v>1.0</v>
      </c>
      <c r="V82" s="9">
        <v>0.0</v>
      </c>
      <c r="W82" s="9">
        <v>0.0</v>
      </c>
      <c r="X82" s="9">
        <v>0.04</v>
      </c>
      <c r="Y82" s="9">
        <v>5.92</v>
      </c>
      <c r="Z82" s="9">
        <v>0.96</v>
      </c>
      <c r="AA82" s="9">
        <v>5.44</v>
      </c>
      <c r="AB82" s="9">
        <v>0.03</v>
      </c>
      <c r="AC82" s="9">
        <v>6.0</v>
      </c>
      <c r="AD82" s="9">
        <v>0.0</v>
      </c>
      <c r="AE82" s="9">
        <v>-47.12</v>
      </c>
      <c r="AF82" s="9">
        <v>-47.12</v>
      </c>
      <c r="AG82" s="9">
        <v>1.0</v>
      </c>
    </row>
    <row r="83">
      <c r="A83" s="1">
        <v>1.0</v>
      </c>
      <c r="B83" s="1">
        <v>517.0</v>
      </c>
      <c r="C83" s="1">
        <v>0.0</v>
      </c>
      <c r="D83" s="1">
        <v>1.524</v>
      </c>
      <c r="E83" s="1">
        <v>0.968</v>
      </c>
      <c r="F83" s="1">
        <v>3.434</v>
      </c>
      <c r="G83" s="4">
        <v>0.0639</v>
      </c>
      <c r="H83" s="1">
        <v>1.896</v>
      </c>
      <c r="I83" s="8" t="s">
        <v>42</v>
      </c>
      <c r="K83" s="9">
        <v>368.0</v>
      </c>
      <c r="L83" s="9">
        <v>1.0</v>
      </c>
      <c r="M83" s="9">
        <v>0.396</v>
      </c>
      <c r="N83" s="9">
        <v>5.099</v>
      </c>
      <c r="O83" s="9">
        <v>4.703</v>
      </c>
      <c r="P83" s="9">
        <v>0.0</v>
      </c>
      <c r="Q83" s="9">
        <v>0.995</v>
      </c>
      <c r="R83" s="9">
        <v>112.465</v>
      </c>
      <c r="T83" s="9">
        <v>388.0</v>
      </c>
      <c r="U83" s="9">
        <v>1.0</v>
      </c>
      <c r="V83" s="9">
        <v>2.48</v>
      </c>
      <c r="W83" s="9">
        <v>0.6</v>
      </c>
      <c r="X83" s="9">
        <v>1.0</v>
      </c>
      <c r="Y83" s="9">
        <v>2246.66</v>
      </c>
      <c r="Z83" s="9">
        <v>0.0</v>
      </c>
      <c r="AA83" s="9">
        <v>13.68</v>
      </c>
      <c r="AB83" s="9">
        <v>0.0</v>
      </c>
      <c r="AC83" s="9">
        <v>1.0</v>
      </c>
      <c r="AD83" s="9">
        <v>0.0</v>
      </c>
      <c r="AE83" s="9">
        <v>-26.53</v>
      </c>
      <c r="AF83" s="9">
        <v>-19.69</v>
      </c>
      <c r="AG83" s="9">
        <v>0.0</v>
      </c>
    </row>
    <row r="84">
      <c r="A84" s="1">
        <v>1.0</v>
      </c>
      <c r="B84" s="1">
        <v>519.0</v>
      </c>
      <c r="C84" s="1">
        <v>0.0</v>
      </c>
      <c r="D84" s="1">
        <v>3.106</v>
      </c>
      <c r="E84" s="1">
        <v>1.99</v>
      </c>
      <c r="F84" s="1">
        <v>4.778</v>
      </c>
      <c r="G84" s="4">
        <v>0.0288</v>
      </c>
      <c r="H84" s="1">
        <v>3.897</v>
      </c>
      <c r="I84" s="8" t="s">
        <v>42</v>
      </c>
      <c r="K84" s="9">
        <v>373.0</v>
      </c>
      <c r="L84" s="9">
        <v>1.0</v>
      </c>
      <c r="M84" s="9">
        <v>0.592</v>
      </c>
      <c r="N84" s="9">
        <v>1.914</v>
      </c>
      <c r="O84" s="9">
        <v>1.322</v>
      </c>
      <c r="P84" s="9">
        <v>0.029</v>
      </c>
      <c r="Q84" s="9">
        <v>0.937</v>
      </c>
      <c r="R84" s="9">
        <v>8.764</v>
      </c>
      <c r="T84" s="9">
        <v>404.0</v>
      </c>
      <c r="U84" s="9">
        <v>1.0</v>
      </c>
      <c r="V84" s="9">
        <v>0.0</v>
      </c>
      <c r="W84" s="9">
        <v>0.0</v>
      </c>
      <c r="X84" s="9">
        <v>0.95</v>
      </c>
      <c r="Y84" s="9">
        <v>16.24</v>
      </c>
      <c r="Z84" s="9">
        <v>0.05</v>
      </c>
      <c r="AA84" s="9">
        <v>6.71</v>
      </c>
      <c r="AB84" s="9">
        <v>0.02</v>
      </c>
      <c r="AC84" s="9">
        <v>1.0</v>
      </c>
      <c r="AD84" s="9">
        <v>0.0</v>
      </c>
      <c r="AE84" s="9">
        <v>-15.51</v>
      </c>
      <c r="AF84" s="9">
        <v>-12.64</v>
      </c>
      <c r="AG84" s="9">
        <v>0.06</v>
      </c>
    </row>
    <row r="85">
      <c r="A85" s="1">
        <v>1.0</v>
      </c>
      <c r="B85" s="1">
        <v>650.0</v>
      </c>
      <c r="C85" s="1">
        <v>0.0</v>
      </c>
      <c r="D85" s="1">
        <v>1.706</v>
      </c>
      <c r="E85" s="1">
        <v>1.152</v>
      </c>
      <c r="F85" s="1">
        <v>3.526</v>
      </c>
      <c r="G85" s="4">
        <v>0.0604</v>
      </c>
      <c r="H85" s="1">
        <v>2.257</v>
      </c>
      <c r="I85" s="8" t="s">
        <v>42</v>
      </c>
      <c r="K85" s="9">
        <v>383.0</v>
      </c>
      <c r="L85" s="9">
        <v>1.0</v>
      </c>
      <c r="M85" s="9">
        <v>0.428</v>
      </c>
      <c r="N85" s="9">
        <v>4.324</v>
      </c>
      <c r="O85" s="9">
        <v>3.896</v>
      </c>
      <c r="P85" s="9">
        <v>0.001</v>
      </c>
      <c r="Q85" s="9">
        <v>0.988</v>
      </c>
      <c r="R85" s="9">
        <v>48.224</v>
      </c>
      <c r="T85" s="9">
        <v>407.0</v>
      </c>
      <c r="U85" s="9">
        <v>1.0</v>
      </c>
      <c r="V85" s="9">
        <v>0.0</v>
      </c>
      <c r="W85" s="9">
        <v>0.0</v>
      </c>
      <c r="X85" s="9">
        <v>0.88</v>
      </c>
      <c r="Y85" s="9">
        <v>4.46</v>
      </c>
      <c r="Z85" s="9">
        <v>0.12</v>
      </c>
      <c r="AA85" s="9">
        <v>3.92</v>
      </c>
      <c r="AB85" s="9">
        <v>0.07</v>
      </c>
      <c r="AC85" s="9">
        <v>1.0</v>
      </c>
      <c r="AD85" s="9">
        <v>0.0</v>
      </c>
      <c r="AE85" s="9">
        <v>-11.65</v>
      </c>
      <c r="AF85" s="9">
        <v>-10.09</v>
      </c>
      <c r="AG85" s="9">
        <v>0.21</v>
      </c>
    </row>
    <row r="86">
      <c r="A86" s="1">
        <v>1.0</v>
      </c>
      <c r="B86" s="1">
        <v>661.0</v>
      </c>
      <c r="C86" s="1">
        <v>0.0</v>
      </c>
      <c r="D86" s="1">
        <v>1.119</v>
      </c>
      <c r="E86" s="1">
        <v>0.756</v>
      </c>
      <c r="F86" s="1">
        <v>2.956</v>
      </c>
      <c r="G86" s="4">
        <v>0.0855</v>
      </c>
      <c r="H86" s="1">
        <v>1.481</v>
      </c>
      <c r="I86" s="8" t="s">
        <v>42</v>
      </c>
      <c r="K86" s="9">
        <v>385.0</v>
      </c>
      <c r="L86" s="9">
        <v>1.0</v>
      </c>
      <c r="M86" s="9">
        <v>0.515</v>
      </c>
      <c r="N86" s="9">
        <v>1.981</v>
      </c>
      <c r="O86" s="9">
        <v>1.467</v>
      </c>
      <c r="P86" s="9">
        <v>0.027</v>
      </c>
      <c r="Q86" s="9">
        <v>0.937</v>
      </c>
      <c r="R86" s="9">
        <v>8.849</v>
      </c>
      <c r="T86" s="9">
        <v>411.0</v>
      </c>
      <c r="U86" s="9">
        <v>1.0</v>
      </c>
      <c r="V86" s="9">
        <v>0.28</v>
      </c>
      <c r="W86" s="9">
        <v>0.0</v>
      </c>
      <c r="X86" s="9">
        <v>0.23</v>
      </c>
      <c r="Y86" s="9">
        <v>23.87</v>
      </c>
      <c r="Z86" s="9">
        <v>0.77</v>
      </c>
      <c r="AA86" s="9">
        <v>19.33</v>
      </c>
      <c r="AB86" s="9">
        <v>0.0</v>
      </c>
      <c r="AC86" s="9">
        <v>16.0</v>
      </c>
      <c r="AD86" s="9">
        <v>0.0</v>
      </c>
      <c r="AE86" s="9">
        <v>-131.53</v>
      </c>
      <c r="AF86" s="9">
        <v>-130.83</v>
      </c>
      <c r="AG86" s="9">
        <v>0.5</v>
      </c>
    </row>
    <row r="87">
      <c r="A87" s="1">
        <v>1.0</v>
      </c>
      <c r="B87" s="1">
        <v>729.0</v>
      </c>
      <c r="C87" s="1">
        <v>0.0</v>
      </c>
      <c r="D87" s="1">
        <v>3.72</v>
      </c>
      <c r="E87" s="1">
        <v>2.138</v>
      </c>
      <c r="F87" s="1">
        <v>4.628</v>
      </c>
      <c r="G87" s="4">
        <v>0.0315</v>
      </c>
      <c r="H87" s="1">
        <v>4.189</v>
      </c>
      <c r="I87" s="8" t="s">
        <v>42</v>
      </c>
      <c r="K87" s="9">
        <v>403.0</v>
      </c>
      <c r="L87" s="9">
        <v>1.0</v>
      </c>
      <c r="M87" s="9">
        <v>0.456</v>
      </c>
      <c r="N87" s="9">
        <v>1.386</v>
      </c>
      <c r="O87" s="9">
        <v>0.931</v>
      </c>
      <c r="P87" s="9">
        <v>0.056</v>
      </c>
      <c r="Q87" s="9">
        <v>0.908</v>
      </c>
      <c r="R87" s="9">
        <v>5.892</v>
      </c>
      <c r="T87" s="9">
        <v>423.0</v>
      </c>
      <c r="U87" s="9">
        <v>1.0</v>
      </c>
      <c r="V87" s="9">
        <v>0.0</v>
      </c>
      <c r="W87" s="9">
        <v>0.0</v>
      </c>
      <c r="X87" s="9">
        <v>0.22</v>
      </c>
      <c r="Y87" s="9">
        <v>4.65</v>
      </c>
      <c r="Z87" s="9">
        <v>0.78</v>
      </c>
      <c r="AA87" s="9">
        <v>9.5</v>
      </c>
      <c r="AB87" s="9">
        <v>0.0</v>
      </c>
      <c r="AC87" s="9">
        <v>3.0</v>
      </c>
      <c r="AD87" s="9">
        <v>0.0</v>
      </c>
      <c r="AE87" s="9">
        <v>-51.54</v>
      </c>
      <c r="AF87" s="9">
        <v>-51.25</v>
      </c>
      <c r="AG87" s="9">
        <v>0.75</v>
      </c>
    </row>
    <row r="88">
      <c r="A88" s="1">
        <v>1.0</v>
      </c>
      <c r="B88" s="1">
        <v>745.0</v>
      </c>
      <c r="C88" s="1">
        <v>0.303</v>
      </c>
      <c r="D88" s="1">
        <v>3.412</v>
      </c>
      <c r="E88" s="1">
        <v>1.755</v>
      </c>
      <c r="F88" s="1">
        <v>5.598</v>
      </c>
      <c r="G88" s="4">
        <v>0.018</v>
      </c>
      <c r="H88" s="1">
        <v>3.438</v>
      </c>
      <c r="I88" s="8" t="s">
        <v>42</v>
      </c>
      <c r="K88" s="9">
        <v>406.0</v>
      </c>
      <c r="L88" s="9">
        <v>1.0</v>
      </c>
      <c r="M88" s="9">
        <v>0.465</v>
      </c>
      <c r="N88" s="9">
        <v>1.471</v>
      </c>
      <c r="O88" s="9">
        <v>1.006</v>
      </c>
      <c r="P88" s="9">
        <v>0.052</v>
      </c>
      <c r="Q88" s="9">
        <v>0.914</v>
      </c>
      <c r="R88" s="9">
        <v>6.278</v>
      </c>
      <c r="T88" s="9">
        <v>429.0</v>
      </c>
      <c r="U88" s="9">
        <v>1.0</v>
      </c>
      <c r="V88" s="9">
        <v>0.0</v>
      </c>
      <c r="W88" s="9">
        <v>0.0</v>
      </c>
      <c r="X88" s="9">
        <v>0.76</v>
      </c>
      <c r="Y88" s="9">
        <v>18.39</v>
      </c>
      <c r="Z88" s="9">
        <v>0.24</v>
      </c>
      <c r="AA88" s="9">
        <v>6.97</v>
      </c>
      <c r="AB88" s="9">
        <v>0.01</v>
      </c>
      <c r="AC88" s="9">
        <v>1.0</v>
      </c>
      <c r="AD88" s="9">
        <v>0.0</v>
      </c>
      <c r="AE88" s="9">
        <v>-38.8</v>
      </c>
      <c r="AF88" s="9">
        <v>-36.86</v>
      </c>
      <c r="AG88" s="9">
        <v>0.14</v>
      </c>
    </row>
    <row r="89">
      <c r="A89" s="1">
        <v>1.0</v>
      </c>
      <c r="B89" s="1">
        <v>749.0</v>
      </c>
      <c r="C89" s="1">
        <v>0.0</v>
      </c>
      <c r="D89" s="1">
        <v>1.725</v>
      </c>
      <c r="E89" s="1">
        <v>0.955</v>
      </c>
      <c r="F89" s="1">
        <v>6.432</v>
      </c>
      <c r="G89" s="4">
        <v>0.0112</v>
      </c>
      <c r="H89" s="1">
        <v>1.871</v>
      </c>
      <c r="I89" s="8" t="s">
        <v>42</v>
      </c>
      <c r="K89" s="9">
        <v>411.0</v>
      </c>
      <c r="L89" s="9">
        <v>1.0</v>
      </c>
      <c r="M89" s="9">
        <v>0.482</v>
      </c>
      <c r="N89" s="9">
        <v>15.22</v>
      </c>
      <c r="O89" s="9">
        <v>14.737</v>
      </c>
      <c r="P89" s="9">
        <v>0.0</v>
      </c>
      <c r="Q89" s="9">
        <v>1.0</v>
      </c>
      <c r="R89" s="9">
        <v>66661.44</v>
      </c>
      <c r="T89" s="9">
        <v>435.0</v>
      </c>
      <c r="U89" s="9">
        <v>1.0</v>
      </c>
      <c r="V89" s="9">
        <v>0.49</v>
      </c>
      <c r="W89" s="9">
        <v>0.02</v>
      </c>
      <c r="X89" s="9">
        <v>0.01</v>
      </c>
      <c r="Y89" s="9">
        <v>10.38</v>
      </c>
      <c r="Z89" s="9">
        <v>0.99</v>
      </c>
      <c r="AA89" s="9">
        <v>6.84</v>
      </c>
      <c r="AB89" s="9">
        <v>0.01</v>
      </c>
      <c r="AC89" s="9">
        <v>7.0</v>
      </c>
      <c r="AD89" s="9">
        <v>0.0</v>
      </c>
      <c r="AE89" s="9">
        <v>-53.17</v>
      </c>
      <c r="AF89" s="9">
        <v>-53.17</v>
      </c>
      <c r="AG89" s="9">
        <v>1.0</v>
      </c>
    </row>
    <row r="90">
      <c r="A90" s="1">
        <v>1.0</v>
      </c>
      <c r="B90" s="1">
        <v>751.0</v>
      </c>
      <c r="C90" s="1">
        <v>0.0</v>
      </c>
      <c r="D90" s="1">
        <v>12.051</v>
      </c>
      <c r="E90" s="1">
        <v>7.527</v>
      </c>
      <c r="F90" s="1">
        <v>13.747</v>
      </c>
      <c r="G90" s="4">
        <v>2.0E-4</v>
      </c>
      <c r="H90" s="1">
        <v>14.745</v>
      </c>
      <c r="I90" s="8" t="s">
        <v>42</v>
      </c>
      <c r="K90" s="9">
        <v>415.0</v>
      </c>
      <c r="L90" s="9">
        <v>1.0</v>
      </c>
      <c r="M90" s="9">
        <v>0.838</v>
      </c>
      <c r="N90" s="9">
        <v>2.72</v>
      </c>
      <c r="O90" s="9">
        <v>1.882</v>
      </c>
      <c r="P90" s="9">
        <v>0.019</v>
      </c>
      <c r="Q90" s="9">
        <v>0.915</v>
      </c>
      <c r="R90" s="9">
        <v>6.359</v>
      </c>
      <c r="T90" s="9">
        <v>438.0</v>
      </c>
      <c r="U90" s="9">
        <v>1.0</v>
      </c>
      <c r="V90" s="9">
        <v>0.0</v>
      </c>
      <c r="W90" s="9">
        <v>0.0</v>
      </c>
      <c r="X90" s="9">
        <v>0.99</v>
      </c>
      <c r="Y90" s="9">
        <v>217.4</v>
      </c>
      <c r="Z90" s="9">
        <v>0.01</v>
      </c>
      <c r="AA90" s="9">
        <v>5.34</v>
      </c>
      <c r="AB90" s="9">
        <v>0.03</v>
      </c>
      <c r="AC90" s="9">
        <v>2.0</v>
      </c>
      <c r="AD90" s="9">
        <v>0.0</v>
      </c>
      <c r="AE90" s="9">
        <v>-22.93</v>
      </c>
      <c r="AF90" s="9">
        <v>-20.73</v>
      </c>
      <c r="AG90" s="9">
        <v>0.11</v>
      </c>
    </row>
    <row r="91">
      <c r="A91" s="1">
        <v>1.0</v>
      </c>
      <c r="B91" s="1">
        <v>759.0</v>
      </c>
      <c r="C91" s="1">
        <v>0.0</v>
      </c>
      <c r="D91" s="1">
        <v>7.212</v>
      </c>
      <c r="E91" s="1">
        <v>5.526</v>
      </c>
      <c r="F91" s="1">
        <v>6.019</v>
      </c>
      <c r="G91" s="4">
        <v>0.0141</v>
      </c>
      <c r="H91" s="1">
        <v>10.824</v>
      </c>
      <c r="I91" s="8" t="s">
        <v>42</v>
      </c>
      <c r="K91" s="9">
        <v>423.0</v>
      </c>
      <c r="L91" s="9">
        <v>1.0</v>
      </c>
      <c r="M91" s="9">
        <v>0.248</v>
      </c>
      <c r="N91" s="9">
        <v>2.4</v>
      </c>
      <c r="O91" s="9">
        <v>2.152</v>
      </c>
      <c r="P91" s="9">
        <v>0.001</v>
      </c>
      <c r="Q91" s="9">
        <v>0.996</v>
      </c>
      <c r="R91" s="9">
        <v>133.263</v>
      </c>
      <c r="T91" s="9">
        <v>443.0</v>
      </c>
      <c r="U91" s="9">
        <v>1.0</v>
      </c>
      <c r="V91" s="9">
        <v>0.0</v>
      </c>
      <c r="W91" s="9">
        <v>0.0</v>
      </c>
      <c r="X91" s="9">
        <v>0.0</v>
      </c>
      <c r="Y91" s="9">
        <v>1.55</v>
      </c>
      <c r="Z91" s="9">
        <v>1.0</v>
      </c>
      <c r="AA91" s="9">
        <v>5.36</v>
      </c>
      <c r="AB91" s="9">
        <v>0.03</v>
      </c>
      <c r="AC91" s="9">
        <v>3.0</v>
      </c>
      <c r="AD91" s="9">
        <v>0.0</v>
      </c>
      <c r="AE91" s="9">
        <v>-33.83</v>
      </c>
      <c r="AF91" s="9">
        <v>-33.83</v>
      </c>
      <c r="AG91" s="9">
        <v>1.0</v>
      </c>
    </row>
    <row r="92">
      <c r="A92" s="1">
        <v>1.0</v>
      </c>
      <c r="B92" s="1">
        <v>762.0</v>
      </c>
      <c r="C92" s="1">
        <v>0.0</v>
      </c>
      <c r="D92" s="1">
        <v>1.606</v>
      </c>
      <c r="E92" s="1">
        <v>1.175</v>
      </c>
      <c r="F92" s="1">
        <v>3.073</v>
      </c>
      <c r="G92" s="4">
        <v>0.0796</v>
      </c>
      <c r="H92" s="1">
        <v>2.302</v>
      </c>
      <c r="I92" s="8" t="s">
        <v>42</v>
      </c>
      <c r="K92" s="9">
        <v>429.0</v>
      </c>
      <c r="L92" s="9">
        <v>1.0</v>
      </c>
      <c r="M92" s="9">
        <v>0.534</v>
      </c>
      <c r="N92" s="9">
        <v>3.34</v>
      </c>
      <c r="O92" s="9">
        <v>2.806</v>
      </c>
      <c r="P92" s="9">
        <v>0.004</v>
      </c>
      <c r="Q92" s="9">
        <v>0.968</v>
      </c>
      <c r="R92" s="9">
        <v>18.042</v>
      </c>
      <c r="T92" s="9">
        <v>455.0</v>
      </c>
      <c r="U92" s="9">
        <v>1.0</v>
      </c>
      <c r="V92" s="9">
        <v>0.0</v>
      </c>
      <c r="W92" s="9">
        <v>0.0</v>
      </c>
      <c r="X92" s="9">
        <v>0.04</v>
      </c>
      <c r="Y92" s="9">
        <v>2.04</v>
      </c>
      <c r="Z92" s="9">
        <v>0.96</v>
      </c>
      <c r="AA92" s="9">
        <v>3.18</v>
      </c>
      <c r="AB92" s="9">
        <v>0.1</v>
      </c>
      <c r="AC92" s="9">
        <v>4.0</v>
      </c>
      <c r="AD92" s="9">
        <v>0.0</v>
      </c>
      <c r="AE92" s="9">
        <v>-41.98</v>
      </c>
      <c r="AF92" s="9">
        <v>-41.98</v>
      </c>
      <c r="AG92" s="9">
        <v>1.0</v>
      </c>
    </row>
    <row r="93">
      <c r="A93" s="1">
        <v>1.0</v>
      </c>
      <c r="B93" s="1">
        <v>763.0</v>
      </c>
      <c r="C93" s="1">
        <v>0.0</v>
      </c>
      <c r="D93" s="1">
        <v>1.394</v>
      </c>
      <c r="E93" s="1">
        <v>0.96</v>
      </c>
      <c r="F93" s="1">
        <v>3.34</v>
      </c>
      <c r="G93" s="4">
        <v>0.0676</v>
      </c>
      <c r="H93" s="1">
        <v>1.881</v>
      </c>
      <c r="I93" s="8" t="s">
        <v>42</v>
      </c>
      <c r="K93" s="9">
        <v>435.0</v>
      </c>
      <c r="L93" s="9">
        <v>1.0</v>
      </c>
      <c r="M93" s="9">
        <v>0.532</v>
      </c>
      <c r="N93" s="9">
        <v>8.125</v>
      </c>
      <c r="O93" s="9">
        <v>7.592</v>
      </c>
      <c r="P93" s="9">
        <v>0.0</v>
      </c>
      <c r="Q93" s="9">
        <v>0.995</v>
      </c>
      <c r="R93" s="9">
        <v>113.92</v>
      </c>
      <c r="T93" s="9">
        <v>462.0</v>
      </c>
      <c r="U93" s="9">
        <v>1.0</v>
      </c>
      <c r="V93" s="9">
        <v>0.0</v>
      </c>
      <c r="W93" s="9">
        <v>0.0</v>
      </c>
      <c r="X93" s="9">
        <v>0.0</v>
      </c>
      <c r="Y93" s="9">
        <v>2.06</v>
      </c>
      <c r="Z93" s="9">
        <v>1.0</v>
      </c>
      <c r="AA93" s="9">
        <v>3.33</v>
      </c>
      <c r="AB93" s="9">
        <v>0.09</v>
      </c>
      <c r="AC93" s="9">
        <v>2.0</v>
      </c>
      <c r="AD93" s="9">
        <v>0.0</v>
      </c>
      <c r="AE93" s="9">
        <v>-27.36</v>
      </c>
      <c r="AF93" s="9">
        <v>-27.37</v>
      </c>
      <c r="AG93" s="9">
        <v>1.0</v>
      </c>
    </row>
    <row r="94">
      <c r="A94" s="1">
        <v>1.0</v>
      </c>
      <c r="B94" s="1">
        <v>766.0</v>
      </c>
      <c r="C94" s="1">
        <v>0.0</v>
      </c>
      <c r="D94" s="1">
        <v>3.312</v>
      </c>
      <c r="E94" s="1">
        <v>1.19</v>
      </c>
      <c r="F94" s="1">
        <v>2.756</v>
      </c>
      <c r="G94" s="4">
        <v>0.0969</v>
      </c>
      <c r="H94" s="1">
        <v>2.33</v>
      </c>
      <c r="I94" s="8" t="s">
        <v>42</v>
      </c>
      <c r="K94" s="9">
        <v>441.0</v>
      </c>
      <c r="L94" s="9">
        <v>1.0</v>
      </c>
      <c r="M94" s="9">
        <v>0.391</v>
      </c>
      <c r="N94" s="9">
        <v>1.232</v>
      </c>
      <c r="O94" s="9">
        <v>0.841</v>
      </c>
      <c r="P94" s="9">
        <v>0.048</v>
      </c>
      <c r="Q94" s="9">
        <v>0.923</v>
      </c>
      <c r="R94" s="9">
        <v>7.134</v>
      </c>
      <c r="T94" s="9">
        <v>464.0</v>
      </c>
      <c r="U94" s="9">
        <v>1.0</v>
      </c>
      <c r="V94" s="9">
        <v>0.0</v>
      </c>
      <c r="W94" s="9">
        <v>0.0</v>
      </c>
      <c r="X94" s="9">
        <v>0.81</v>
      </c>
      <c r="Y94" s="9">
        <v>9.74</v>
      </c>
      <c r="Z94" s="9">
        <v>0.19</v>
      </c>
      <c r="AA94" s="9">
        <v>5.75</v>
      </c>
      <c r="AB94" s="9">
        <v>0.03</v>
      </c>
      <c r="AC94" s="9">
        <v>3.0</v>
      </c>
      <c r="AD94" s="9">
        <v>0.0</v>
      </c>
      <c r="AE94" s="9">
        <v>-25.61</v>
      </c>
      <c r="AF94" s="9">
        <v>-24.06</v>
      </c>
      <c r="AG94" s="9">
        <v>0.21</v>
      </c>
    </row>
    <row r="95">
      <c r="A95" s="1">
        <v>1.0</v>
      </c>
      <c r="B95" s="1">
        <v>769.0</v>
      </c>
      <c r="C95" s="1">
        <v>0.0</v>
      </c>
      <c r="D95" s="1">
        <v>2.113</v>
      </c>
      <c r="E95" s="1">
        <v>1.504</v>
      </c>
      <c r="F95" s="1">
        <v>4.97</v>
      </c>
      <c r="G95" s="4">
        <v>0.0258</v>
      </c>
      <c r="H95" s="1">
        <v>2.946</v>
      </c>
      <c r="I95" s="8" t="s">
        <v>42</v>
      </c>
      <c r="K95" s="9">
        <v>442.0</v>
      </c>
      <c r="L95" s="9">
        <v>1.0</v>
      </c>
      <c r="M95" s="9">
        <v>0.424</v>
      </c>
      <c r="N95" s="9">
        <v>1.201</v>
      </c>
      <c r="O95" s="9">
        <v>0.777</v>
      </c>
      <c r="P95" s="9">
        <v>0.061</v>
      </c>
      <c r="Q95" s="9">
        <v>0.906</v>
      </c>
      <c r="R95" s="9">
        <v>5.692</v>
      </c>
      <c r="T95" s="9">
        <v>470.0</v>
      </c>
      <c r="U95" s="9">
        <v>1.0</v>
      </c>
      <c r="V95" s="9">
        <v>0.0</v>
      </c>
      <c r="W95" s="9">
        <v>0.0</v>
      </c>
      <c r="X95" s="9">
        <v>0.72</v>
      </c>
      <c r="Y95" s="9">
        <v>3.86</v>
      </c>
      <c r="Z95" s="9">
        <v>0.28</v>
      </c>
      <c r="AA95" s="9">
        <v>4.65</v>
      </c>
      <c r="AB95" s="9">
        <v>0.05</v>
      </c>
      <c r="AC95" s="9">
        <v>2.0</v>
      </c>
      <c r="AD95" s="9">
        <v>0.0</v>
      </c>
      <c r="AE95" s="9">
        <v>-15.68</v>
      </c>
      <c r="AF95" s="9">
        <v>-14.72</v>
      </c>
      <c r="AG95" s="9">
        <v>0.38</v>
      </c>
    </row>
    <row r="96">
      <c r="A96" s="1">
        <v>1.0</v>
      </c>
      <c r="B96" s="1">
        <v>778.0</v>
      </c>
      <c r="C96" s="1">
        <v>0.0</v>
      </c>
      <c r="D96" s="1">
        <v>2.717</v>
      </c>
      <c r="E96" s="1">
        <v>1.658</v>
      </c>
      <c r="F96" s="1">
        <v>5.962</v>
      </c>
      <c r="G96" s="4">
        <v>0.0146</v>
      </c>
      <c r="H96" s="1">
        <v>3.248</v>
      </c>
      <c r="I96" s="8" t="s">
        <v>42</v>
      </c>
      <c r="K96" s="9">
        <v>443.0</v>
      </c>
      <c r="L96" s="9">
        <v>1.0</v>
      </c>
      <c r="M96" s="9">
        <v>0.272</v>
      </c>
      <c r="N96" s="9">
        <v>1.223</v>
      </c>
      <c r="O96" s="9">
        <v>0.95</v>
      </c>
      <c r="P96" s="9">
        <v>0.017</v>
      </c>
      <c r="Q96" s="9">
        <v>0.97</v>
      </c>
      <c r="R96" s="9">
        <v>19.36</v>
      </c>
      <c r="T96" s="9">
        <v>471.0</v>
      </c>
      <c r="U96" s="9">
        <v>1.0</v>
      </c>
      <c r="V96" s="9">
        <v>0.0</v>
      </c>
      <c r="W96" s="9">
        <v>0.0</v>
      </c>
      <c r="X96" s="9">
        <v>0.89</v>
      </c>
      <c r="Y96" s="9">
        <v>23.15</v>
      </c>
      <c r="Z96" s="9">
        <v>0.11</v>
      </c>
      <c r="AA96" s="9">
        <v>6.56</v>
      </c>
      <c r="AB96" s="9">
        <v>0.02</v>
      </c>
      <c r="AC96" s="9">
        <v>3.0</v>
      </c>
      <c r="AD96" s="9">
        <v>0.0</v>
      </c>
      <c r="AE96" s="9">
        <v>-25.29</v>
      </c>
      <c r="AF96" s="9">
        <v>-22.83</v>
      </c>
      <c r="AG96" s="9">
        <v>0.09</v>
      </c>
    </row>
    <row r="97">
      <c r="A97" s="1">
        <v>1.0</v>
      </c>
      <c r="B97" s="1">
        <v>780.0</v>
      </c>
      <c r="C97" s="1">
        <v>0.0</v>
      </c>
      <c r="D97" s="1">
        <v>1.078</v>
      </c>
      <c r="E97" s="1">
        <v>0.76</v>
      </c>
      <c r="F97" s="1">
        <v>2.758</v>
      </c>
      <c r="G97" s="4">
        <v>0.0968</v>
      </c>
      <c r="H97" s="1">
        <v>1.489</v>
      </c>
      <c r="I97" s="8" t="s">
        <v>42</v>
      </c>
      <c r="K97" s="9">
        <v>444.0</v>
      </c>
      <c r="L97" s="9">
        <v>1.0</v>
      </c>
      <c r="M97" s="9">
        <v>0.352</v>
      </c>
      <c r="N97" s="9">
        <v>1.012</v>
      </c>
      <c r="O97" s="9">
        <v>0.66</v>
      </c>
      <c r="P97" s="9">
        <v>0.067</v>
      </c>
      <c r="Q97" s="9">
        <v>0.905</v>
      </c>
      <c r="R97" s="9">
        <v>5.635</v>
      </c>
      <c r="T97" s="9">
        <v>477.0</v>
      </c>
      <c r="U97" s="9">
        <v>1.0</v>
      </c>
      <c r="V97" s="9">
        <v>0.39</v>
      </c>
      <c r="W97" s="9">
        <v>0.0</v>
      </c>
      <c r="X97" s="9">
        <v>0.02</v>
      </c>
      <c r="Y97" s="9">
        <v>2.71</v>
      </c>
      <c r="Z97" s="9">
        <v>0.98</v>
      </c>
      <c r="AA97" s="9">
        <v>4.24</v>
      </c>
      <c r="AB97" s="9">
        <v>0.06</v>
      </c>
      <c r="AC97" s="9">
        <v>3.0</v>
      </c>
      <c r="AD97" s="9">
        <v>0.0</v>
      </c>
      <c r="AE97" s="9">
        <v>-39.93</v>
      </c>
      <c r="AF97" s="9">
        <v>-39.92</v>
      </c>
      <c r="AG97" s="9">
        <v>1.0</v>
      </c>
    </row>
    <row r="98">
      <c r="A98" s="1">
        <v>1.0</v>
      </c>
      <c r="B98" s="1">
        <v>784.0</v>
      </c>
      <c r="C98" s="1">
        <v>0.0</v>
      </c>
      <c r="D98" s="1">
        <v>1.985</v>
      </c>
      <c r="E98" s="1">
        <v>1.383</v>
      </c>
      <c r="F98" s="1">
        <v>4.459</v>
      </c>
      <c r="G98" s="4">
        <v>0.0347</v>
      </c>
      <c r="H98" s="1">
        <v>2.709</v>
      </c>
      <c r="I98" s="8" t="s">
        <v>42</v>
      </c>
      <c r="K98" s="9">
        <v>447.0</v>
      </c>
      <c r="L98" s="9">
        <v>1.0</v>
      </c>
      <c r="M98" s="9">
        <v>0.381</v>
      </c>
      <c r="N98" s="9">
        <v>1.143</v>
      </c>
      <c r="O98" s="9">
        <v>0.762</v>
      </c>
      <c r="P98" s="9">
        <v>0.058</v>
      </c>
      <c r="Q98" s="9">
        <v>0.912</v>
      </c>
      <c r="R98" s="9">
        <v>6.169</v>
      </c>
      <c r="T98" s="9">
        <v>478.0</v>
      </c>
      <c r="U98" s="9">
        <v>1.0</v>
      </c>
      <c r="V98" s="9">
        <v>0.05</v>
      </c>
      <c r="W98" s="9">
        <v>0.03</v>
      </c>
      <c r="X98" s="9">
        <v>0.45</v>
      </c>
      <c r="Y98" s="9">
        <v>28.28</v>
      </c>
      <c r="Z98" s="9">
        <v>0.55</v>
      </c>
      <c r="AA98" s="9">
        <v>15.19</v>
      </c>
      <c r="AB98" s="9">
        <v>0.0</v>
      </c>
      <c r="AC98" s="9">
        <v>10.0</v>
      </c>
      <c r="AD98" s="9">
        <v>0.0</v>
      </c>
      <c r="AE98" s="9">
        <v>-91.88</v>
      </c>
      <c r="AF98" s="9">
        <v>-90.64</v>
      </c>
      <c r="AG98" s="9">
        <v>0.29</v>
      </c>
    </row>
    <row r="99">
      <c r="A99" s="1">
        <v>1.0</v>
      </c>
      <c r="B99" s="1">
        <v>785.0</v>
      </c>
      <c r="C99" s="1">
        <v>0.0</v>
      </c>
      <c r="D99" s="1">
        <v>2.517</v>
      </c>
      <c r="E99" s="1">
        <v>2.014</v>
      </c>
      <c r="F99" s="1">
        <v>4.334</v>
      </c>
      <c r="G99" s="4">
        <v>0.0374</v>
      </c>
      <c r="H99" s="1">
        <v>3.946</v>
      </c>
      <c r="I99" s="8" t="s">
        <v>42</v>
      </c>
      <c r="K99" s="9">
        <v>455.0</v>
      </c>
      <c r="L99" s="9">
        <v>1.0</v>
      </c>
      <c r="M99" s="9">
        <v>0.407</v>
      </c>
      <c r="N99" s="9">
        <v>1.411</v>
      </c>
      <c r="O99" s="9">
        <v>1.004</v>
      </c>
      <c r="P99" s="9">
        <v>0.041</v>
      </c>
      <c r="Q99" s="9">
        <v>0.931</v>
      </c>
      <c r="R99" s="9">
        <v>8.051</v>
      </c>
      <c r="T99" s="9">
        <v>491.0</v>
      </c>
      <c r="U99" s="9">
        <v>1.0</v>
      </c>
      <c r="V99" s="9">
        <v>2.37</v>
      </c>
      <c r="W99" s="9">
        <v>1.15</v>
      </c>
      <c r="X99" s="9">
        <v>0.98</v>
      </c>
      <c r="Y99" s="9">
        <v>239.16</v>
      </c>
      <c r="Z99" s="9">
        <v>0.02</v>
      </c>
      <c r="AA99" s="9">
        <v>4.72</v>
      </c>
      <c r="AB99" s="9">
        <v>0.04</v>
      </c>
      <c r="AC99" s="9">
        <v>2.0</v>
      </c>
      <c r="AD99" s="9">
        <v>0.0</v>
      </c>
      <c r="AE99" s="9">
        <v>-44.4</v>
      </c>
      <c r="AF99" s="9">
        <v>-42.01</v>
      </c>
      <c r="AG99" s="9">
        <v>0.09</v>
      </c>
    </row>
    <row r="100">
      <c r="A100" s="1">
        <v>1.0</v>
      </c>
      <c r="B100" s="1">
        <v>810.0</v>
      </c>
      <c r="C100" s="1">
        <v>0.0</v>
      </c>
      <c r="D100" s="1">
        <v>2.967</v>
      </c>
      <c r="E100" s="1">
        <v>2.083</v>
      </c>
      <c r="F100" s="1">
        <v>3.454</v>
      </c>
      <c r="G100" s="4">
        <v>0.0631</v>
      </c>
      <c r="H100" s="1">
        <v>4.079</v>
      </c>
      <c r="I100" s="8" t="s">
        <v>42</v>
      </c>
      <c r="K100" s="9">
        <v>462.0</v>
      </c>
      <c r="L100" s="9">
        <v>1.0</v>
      </c>
      <c r="M100" s="9">
        <v>0.402</v>
      </c>
      <c r="N100" s="9">
        <v>1.426</v>
      </c>
      <c r="O100" s="9">
        <v>1.024</v>
      </c>
      <c r="P100" s="9">
        <v>0.041</v>
      </c>
      <c r="Q100" s="9">
        <v>0.932</v>
      </c>
      <c r="R100" s="9">
        <v>8.14</v>
      </c>
      <c r="T100" s="9">
        <v>492.0</v>
      </c>
      <c r="U100" s="9">
        <v>1.0</v>
      </c>
      <c r="V100" s="9">
        <v>0.81</v>
      </c>
      <c r="W100" s="9">
        <v>0.29</v>
      </c>
      <c r="X100" s="9">
        <v>1.0</v>
      </c>
      <c r="Y100" s="9">
        <v>2030.67</v>
      </c>
      <c r="Z100" s="9">
        <v>0.0</v>
      </c>
      <c r="AA100" s="9">
        <v>15.76</v>
      </c>
      <c r="AB100" s="9">
        <v>0.0</v>
      </c>
      <c r="AC100" s="9">
        <v>1.0</v>
      </c>
      <c r="AD100" s="9">
        <v>0.0</v>
      </c>
      <c r="AE100" s="9">
        <v>-37.99</v>
      </c>
      <c r="AF100" s="9">
        <v>-30.13</v>
      </c>
      <c r="AG100" s="9">
        <v>0.0</v>
      </c>
    </row>
    <row r="101">
      <c r="A101" s="1">
        <v>1.0</v>
      </c>
      <c r="B101" s="1">
        <v>818.0</v>
      </c>
      <c r="C101" s="1">
        <v>0.0</v>
      </c>
      <c r="D101" s="1">
        <v>2.292</v>
      </c>
      <c r="E101" s="1">
        <v>1.298</v>
      </c>
      <c r="F101" s="1">
        <v>4.599</v>
      </c>
      <c r="G101" s="4">
        <v>0.032</v>
      </c>
      <c r="H101" s="1">
        <v>2.542</v>
      </c>
      <c r="I101" s="8" t="s">
        <v>42</v>
      </c>
      <c r="K101" s="9">
        <v>470.0</v>
      </c>
      <c r="L101" s="9">
        <v>1.0</v>
      </c>
      <c r="M101" s="9">
        <v>0.322</v>
      </c>
      <c r="N101" s="9">
        <v>0.976</v>
      </c>
      <c r="O101" s="9">
        <v>0.654</v>
      </c>
      <c r="P101" s="9">
        <v>0.071</v>
      </c>
      <c r="Q101" s="9">
        <v>0.902</v>
      </c>
      <c r="R101" s="9">
        <v>5.461</v>
      </c>
      <c r="T101" s="9">
        <v>502.0</v>
      </c>
      <c r="U101" s="9">
        <v>1.0</v>
      </c>
      <c r="V101" s="9">
        <v>0.0</v>
      </c>
      <c r="W101" s="9">
        <v>0.0</v>
      </c>
      <c r="X101" s="9">
        <v>0.6</v>
      </c>
      <c r="Y101" s="9">
        <v>16.54</v>
      </c>
      <c r="Z101" s="9">
        <v>0.4</v>
      </c>
      <c r="AA101" s="9">
        <v>5.39</v>
      </c>
      <c r="AB101" s="9">
        <v>0.03</v>
      </c>
      <c r="AC101" s="9">
        <v>4.0</v>
      </c>
      <c r="AD101" s="9">
        <v>0.0</v>
      </c>
      <c r="AE101" s="9">
        <v>-54.76</v>
      </c>
      <c r="AF101" s="9">
        <v>-53.72</v>
      </c>
      <c r="AG101" s="9">
        <v>0.35</v>
      </c>
    </row>
    <row r="102">
      <c r="A102" s="1">
        <v>1.0</v>
      </c>
      <c r="B102" s="1">
        <v>820.0</v>
      </c>
      <c r="C102" s="1">
        <v>0.0</v>
      </c>
      <c r="D102" s="1">
        <v>0.927</v>
      </c>
      <c r="E102" s="1">
        <v>0.55</v>
      </c>
      <c r="F102" s="1">
        <v>2.934</v>
      </c>
      <c r="G102" s="4">
        <v>0.0868</v>
      </c>
      <c r="H102" s="1">
        <v>1.077</v>
      </c>
      <c r="I102" s="8" t="s">
        <v>42</v>
      </c>
      <c r="K102" s="9">
        <v>477.0</v>
      </c>
      <c r="L102" s="9">
        <v>1.0</v>
      </c>
      <c r="M102" s="9">
        <v>0.502</v>
      </c>
      <c r="N102" s="9">
        <v>1.918</v>
      </c>
      <c r="O102" s="9">
        <v>1.416</v>
      </c>
      <c r="P102" s="9">
        <v>0.016</v>
      </c>
      <c r="Q102" s="9">
        <v>0.964</v>
      </c>
      <c r="R102" s="9">
        <v>15.886</v>
      </c>
      <c r="T102" s="9">
        <v>513.0</v>
      </c>
      <c r="U102" s="9">
        <v>1.0</v>
      </c>
      <c r="V102" s="9">
        <v>0.0</v>
      </c>
      <c r="W102" s="9">
        <v>0.0</v>
      </c>
      <c r="X102" s="9">
        <v>0.68</v>
      </c>
      <c r="Y102" s="9">
        <v>9.47</v>
      </c>
      <c r="Z102" s="9">
        <v>0.32</v>
      </c>
      <c r="AA102" s="9">
        <v>3.96</v>
      </c>
      <c r="AB102" s="9">
        <v>0.06</v>
      </c>
      <c r="AC102" s="9">
        <v>1.0</v>
      </c>
      <c r="AD102" s="9">
        <v>0.0</v>
      </c>
      <c r="AE102" s="9">
        <v>-21.68</v>
      </c>
      <c r="AF102" s="9">
        <v>-21.37</v>
      </c>
      <c r="AG102" s="9">
        <v>0.73</v>
      </c>
    </row>
    <row r="103">
      <c r="A103" s="1">
        <v>1.0</v>
      </c>
      <c r="B103" s="1">
        <v>823.0</v>
      </c>
      <c r="C103" s="1">
        <v>0.0</v>
      </c>
      <c r="D103" s="1">
        <v>1.57</v>
      </c>
      <c r="E103" s="1">
        <v>1.018</v>
      </c>
      <c r="F103" s="1">
        <v>3.359</v>
      </c>
      <c r="G103" s="4">
        <v>0.0668</v>
      </c>
      <c r="H103" s="1">
        <v>1.994</v>
      </c>
      <c r="I103" s="8" t="s">
        <v>42</v>
      </c>
      <c r="K103" s="9">
        <v>478.0</v>
      </c>
      <c r="L103" s="9">
        <v>1.0</v>
      </c>
      <c r="M103" s="9">
        <v>0.354</v>
      </c>
      <c r="N103" s="9">
        <v>9.805</v>
      </c>
      <c r="O103" s="9">
        <v>9.451</v>
      </c>
      <c r="P103" s="9">
        <v>0.0</v>
      </c>
      <c r="Q103" s="9">
        <v>1.0</v>
      </c>
      <c r="R103" s="9">
        <v>4678.48</v>
      </c>
      <c r="T103" s="9">
        <v>517.0</v>
      </c>
      <c r="U103" s="9">
        <v>1.0</v>
      </c>
      <c r="V103" s="9">
        <v>0.0</v>
      </c>
      <c r="W103" s="9">
        <v>0.0</v>
      </c>
      <c r="X103" s="9">
        <v>0.03</v>
      </c>
      <c r="Y103" s="9">
        <v>1.62</v>
      </c>
      <c r="Z103" s="9">
        <v>0.97</v>
      </c>
      <c r="AA103" s="9">
        <v>3.44</v>
      </c>
      <c r="AB103" s="9">
        <v>0.08</v>
      </c>
      <c r="AC103" s="9">
        <v>2.0</v>
      </c>
      <c r="AD103" s="9">
        <v>0.0</v>
      </c>
      <c r="AE103" s="9">
        <v>-23.62</v>
      </c>
      <c r="AF103" s="9">
        <v>-23.62</v>
      </c>
      <c r="AG103" s="9">
        <v>1.0</v>
      </c>
    </row>
    <row r="104">
      <c r="A104" s="1">
        <v>1.0</v>
      </c>
      <c r="B104" s="1">
        <v>828.0</v>
      </c>
      <c r="C104" s="1">
        <v>0.0</v>
      </c>
      <c r="D104" s="1">
        <v>2.839</v>
      </c>
      <c r="E104" s="1">
        <v>1.763</v>
      </c>
      <c r="F104" s="1">
        <v>4.283</v>
      </c>
      <c r="G104" s="4">
        <v>0.0385</v>
      </c>
      <c r="H104" s="1">
        <v>3.453</v>
      </c>
      <c r="I104" s="8" t="s">
        <v>42</v>
      </c>
      <c r="K104" s="9">
        <v>502.0</v>
      </c>
      <c r="L104" s="9">
        <v>1.0</v>
      </c>
      <c r="M104" s="9">
        <v>0.565</v>
      </c>
      <c r="N104" s="9">
        <v>3.097</v>
      </c>
      <c r="O104" s="9">
        <v>2.532</v>
      </c>
      <c r="P104" s="9">
        <v>0.006</v>
      </c>
      <c r="Q104" s="9">
        <v>0.969</v>
      </c>
      <c r="R104" s="9">
        <v>18.257</v>
      </c>
      <c r="T104" s="9">
        <v>519.0</v>
      </c>
      <c r="U104" s="9">
        <v>1.0</v>
      </c>
      <c r="V104" s="9">
        <v>0.0</v>
      </c>
      <c r="W104" s="9">
        <v>0.0</v>
      </c>
      <c r="X104" s="9">
        <v>0.7</v>
      </c>
      <c r="Y104" s="9">
        <v>9.54</v>
      </c>
      <c r="Z104" s="9">
        <v>0.3</v>
      </c>
      <c r="AA104" s="9">
        <v>6.42</v>
      </c>
      <c r="AB104" s="9">
        <v>0.02</v>
      </c>
      <c r="AC104" s="9">
        <v>3.0</v>
      </c>
      <c r="AD104" s="9">
        <v>0.0</v>
      </c>
      <c r="AE104" s="9">
        <v>-28.09</v>
      </c>
      <c r="AF104" s="9">
        <v>-27.27</v>
      </c>
      <c r="AG104" s="9">
        <v>0.44</v>
      </c>
    </row>
    <row r="105">
      <c r="A105" s="1">
        <v>1.0</v>
      </c>
      <c r="B105" s="1">
        <v>835.0</v>
      </c>
      <c r="C105" s="1">
        <v>0.0</v>
      </c>
      <c r="D105" s="1">
        <v>4.064</v>
      </c>
      <c r="E105" s="1">
        <v>2.356</v>
      </c>
      <c r="F105" s="1">
        <v>4.383</v>
      </c>
      <c r="G105" s="4">
        <v>0.0363</v>
      </c>
      <c r="H105" s="1">
        <v>4.616</v>
      </c>
      <c r="I105" s="8" t="s">
        <v>42</v>
      </c>
      <c r="K105" s="9">
        <v>509.0</v>
      </c>
      <c r="L105" s="9">
        <v>1.0</v>
      </c>
      <c r="M105" s="9">
        <v>0.73</v>
      </c>
      <c r="N105" s="9">
        <v>2.875</v>
      </c>
      <c r="O105" s="9">
        <v>2.144</v>
      </c>
      <c r="P105" s="9">
        <v>0.006</v>
      </c>
      <c r="Q105" s="9">
        <v>0.955</v>
      </c>
      <c r="R105" s="9">
        <v>12.606</v>
      </c>
      <c r="T105" s="9">
        <v>541.0</v>
      </c>
      <c r="U105" s="9">
        <v>1.0</v>
      </c>
      <c r="V105" s="9">
        <v>0.32</v>
      </c>
      <c r="W105" s="9">
        <v>0.16</v>
      </c>
      <c r="X105" s="9">
        <v>0.97</v>
      </c>
      <c r="Y105" s="9">
        <v>26.46</v>
      </c>
      <c r="Z105" s="9">
        <v>0.03</v>
      </c>
      <c r="AA105" s="9">
        <v>5.1</v>
      </c>
      <c r="AB105" s="9">
        <v>0.04</v>
      </c>
      <c r="AC105" s="9">
        <v>1.0</v>
      </c>
      <c r="AD105" s="9">
        <v>0.0</v>
      </c>
      <c r="AE105" s="9">
        <v>-18.27</v>
      </c>
      <c r="AF105" s="9">
        <v>-15.73</v>
      </c>
      <c r="AG105" s="9">
        <v>0.08</v>
      </c>
    </row>
    <row r="106">
      <c r="A106" s="1">
        <v>1.0</v>
      </c>
      <c r="B106" s="1">
        <v>839.0</v>
      </c>
      <c r="C106" s="1">
        <v>0.0</v>
      </c>
      <c r="D106" s="1">
        <v>2.711</v>
      </c>
      <c r="E106" s="1">
        <v>2.009</v>
      </c>
      <c r="F106" s="1">
        <v>4.62</v>
      </c>
      <c r="G106" s="4">
        <v>0.0316</v>
      </c>
      <c r="H106" s="1">
        <v>3.936</v>
      </c>
      <c r="I106" s="8" t="s">
        <v>42</v>
      </c>
      <c r="K106" s="9">
        <v>512.0</v>
      </c>
      <c r="L106" s="9">
        <v>1.0</v>
      </c>
      <c r="M106" s="9">
        <v>0.529</v>
      </c>
      <c r="N106" s="9">
        <v>1.679</v>
      </c>
      <c r="O106" s="9">
        <v>1.15</v>
      </c>
      <c r="P106" s="9">
        <v>0.055</v>
      </c>
      <c r="Q106" s="9">
        <v>0.905</v>
      </c>
      <c r="R106" s="9">
        <v>5.625</v>
      </c>
      <c r="T106" s="9">
        <v>554.0</v>
      </c>
      <c r="U106" s="9">
        <v>1.0</v>
      </c>
      <c r="V106" s="9">
        <v>0.0</v>
      </c>
      <c r="W106" s="9">
        <v>0.0</v>
      </c>
      <c r="X106" s="9">
        <v>0.88</v>
      </c>
      <c r="Y106" s="9">
        <v>4.94</v>
      </c>
      <c r="Z106" s="9">
        <v>0.12</v>
      </c>
      <c r="AA106" s="9">
        <v>3.36</v>
      </c>
      <c r="AB106" s="9">
        <v>0.09</v>
      </c>
      <c r="AC106" s="9">
        <v>1.0</v>
      </c>
      <c r="AD106" s="9">
        <v>0.0</v>
      </c>
      <c r="AE106" s="9">
        <v>-10.77</v>
      </c>
      <c r="AF106" s="9">
        <v>-9.57</v>
      </c>
      <c r="AG106" s="9">
        <v>0.3</v>
      </c>
    </row>
    <row r="107">
      <c r="A107" s="1">
        <v>1.0</v>
      </c>
      <c r="B107" s="1">
        <v>840.0</v>
      </c>
      <c r="C107" s="1">
        <v>0.0</v>
      </c>
      <c r="D107" s="1">
        <v>2.947</v>
      </c>
      <c r="E107" s="1">
        <v>1.347</v>
      </c>
      <c r="F107" s="1">
        <v>10.097</v>
      </c>
      <c r="G107" s="4">
        <v>0.0015</v>
      </c>
      <c r="H107" s="1">
        <v>2.638</v>
      </c>
      <c r="I107" s="8" t="s">
        <v>42</v>
      </c>
      <c r="K107" s="9">
        <v>513.0</v>
      </c>
      <c r="L107" s="9">
        <v>1.0</v>
      </c>
      <c r="M107" s="9">
        <v>0.432</v>
      </c>
      <c r="N107" s="9">
        <v>1.69</v>
      </c>
      <c r="O107" s="9">
        <v>1.258</v>
      </c>
      <c r="P107" s="9">
        <v>0.048</v>
      </c>
      <c r="Q107" s="9">
        <v>0.925</v>
      </c>
      <c r="R107" s="9">
        <v>7.284</v>
      </c>
      <c r="T107" s="9">
        <v>569.0</v>
      </c>
      <c r="U107" s="9">
        <v>1.0</v>
      </c>
      <c r="V107" s="9">
        <v>2.78</v>
      </c>
      <c r="W107" s="9">
        <v>1.13</v>
      </c>
      <c r="X107" s="9">
        <v>1.0</v>
      </c>
      <c r="Y107" s="9">
        <v>1169.32</v>
      </c>
      <c r="Z107" s="9">
        <v>0.0</v>
      </c>
      <c r="AA107" s="9">
        <v>8.32</v>
      </c>
      <c r="AB107" s="9">
        <v>0.01</v>
      </c>
      <c r="AC107" s="9">
        <v>1.0</v>
      </c>
      <c r="AD107" s="9">
        <v>0.0</v>
      </c>
      <c r="AE107" s="9">
        <v>-37.02</v>
      </c>
      <c r="AF107" s="9">
        <v>-32.29</v>
      </c>
      <c r="AG107" s="9">
        <v>0.01</v>
      </c>
    </row>
    <row r="108">
      <c r="A108" s="1">
        <v>1.0</v>
      </c>
      <c r="B108" s="1">
        <v>860.0</v>
      </c>
      <c r="C108" s="1">
        <v>0.0</v>
      </c>
      <c r="D108" s="1">
        <v>1.272</v>
      </c>
      <c r="E108" s="1">
        <v>0.757</v>
      </c>
      <c r="F108" s="1">
        <v>3.615</v>
      </c>
      <c r="G108" s="4">
        <v>0.0572</v>
      </c>
      <c r="H108" s="1">
        <v>1.483</v>
      </c>
      <c r="I108" s="8" t="s">
        <v>42</v>
      </c>
      <c r="K108" s="9">
        <v>514.0</v>
      </c>
      <c r="L108" s="9">
        <v>1.0</v>
      </c>
      <c r="M108" s="9">
        <v>0.414</v>
      </c>
      <c r="N108" s="9">
        <v>1.545</v>
      </c>
      <c r="O108" s="9">
        <v>1.131</v>
      </c>
      <c r="P108" s="9">
        <v>0.036</v>
      </c>
      <c r="Q108" s="9">
        <v>0.937</v>
      </c>
      <c r="R108" s="9">
        <v>8.802</v>
      </c>
      <c r="T108" s="9">
        <v>570.0</v>
      </c>
      <c r="U108" s="9">
        <v>1.0</v>
      </c>
      <c r="V108" s="9">
        <v>5.12</v>
      </c>
      <c r="W108" s="9">
        <v>0.14</v>
      </c>
      <c r="X108" s="9">
        <v>1.0</v>
      </c>
      <c r="Y108" s="9">
        <v>10000.0</v>
      </c>
      <c r="Z108" s="9">
        <v>0.0</v>
      </c>
      <c r="AA108" s="9">
        <v>7.39</v>
      </c>
      <c r="AB108" s="9">
        <v>0.01</v>
      </c>
      <c r="AC108" s="9">
        <v>1.0</v>
      </c>
      <c r="AD108" s="9">
        <v>0.0</v>
      </c>
      <c r="AE108" s="9">
        <v>-26.95</v>
      </c>
      <c r="AF108" s="9">
        <v>-22.44</v>
      </c>
      <c r="AG108" s="9">
        <v>0.01</v>
      </c>
    </row>
    <row r="109">
      <c r="A109" s="1">
        <v>1.0</v>
      </c>
      <c r="B109" s="1">
        <v>861.0</v>
      </c>
      <c r="C109" s="1">
        <v>0.0</v>
      </c>
      <c r="D109" s="1">
        <v>1.213</v>
      </c>
      <c r="E109" s="1">
        <v>0.835</v>
      </c>
      <c r="F109" s="1">
        <v>2.957</v>
      </c>
      <c r="G109" s="4">
        <v>0.0855</v>
      </c>
      <c r="H109" s="1">
        <v>1.635</v>
      </c>
      <c r="I109" s="8" t="s">
        <v>42</v>
      </c>
      <c r="K109" s="9">
        <v>517.0</v>
      </c>
      <c r="L109" s="9">
        <v>1.0</v>
      </c>
      <c r="M109" s="9">
        <v>0.352</v>
      </c>
      <c r="N109" s="9">
        <v>1.189</v>
      </c>
      <c r="O109" s="9">
        <v>0.837</v>
      </c>
      <c r="P109" s="9">
        <v>0.049</v>
      </c>
      <c r="Q109" s="9">
        <v>0.927</v>
      </c>
      <c r="R109" s="9">
        <v>7.515</v>
      </c>
      <c r="T109" s="9">
        <v>571.0</v>
      </c>
      <c r="U109" s="9">
        <v>1.0</v>
      </c>
      <c r="V109" s="9">
        <v>4.35</v>
      </c>
      <c r="W109" s="9">
        <v>0.0</v>
      </c>
      <c r="X109" s="9">
        <v>1.0</v>
      </c>
      <c r="Y109" s="9">
        <v>676.3</v>
      </c>
      <c r="Z109" s="9">
        <v>0.0</v>
      </c>
      <c r="AA109" s="9">
        <v>3.55</v>
      </c>
      <c r="AB109" s="9">
        <v>0.08</v>
      </c>
      <c r="AC109" s="9">
        <v>1.0</v>
      </c>
      <c r="AD109" s="9">
        <v>0.0</v>
      </c>
      <c r="AE109" s="9">
        <v>-22.95</v>
      </c>
      <c r="AF109" s="9">
        <v>-21.15</v>
      </c>
      <c r="AG109" s="9">
        <v>0.16</v>
      </c>
    </row>
    <row r="110">
      <c r="A110" s="1">
        <v>1.0</v>
      </c>
      <c r="B110" s="1">
        <v>862.0</v>
      </c>
      <c r="C110" s="1">
        <v>0.0</v>
      </c>
      <c r="D110" s="1">
        <v>3.987</v>
      </c>
      <c r="E110" s="1">
        <v>2.789</v>
      </c>
      <c r="F110" s="1">
        <v>5.673</v>
      </c>
      <c r="G110" s="4">
        <v>0.0172</v>
      </c>
      <c r="H110" s="1">
        <v>5.464</v>
      </c>
      <c r="I110" s="8" t="s">
        <v>42</v>
      </c>
      <c r="K110" s="9">
        <v>519.0</v>
      </c>
      <c r="L110" s="9">
        <v>1.0</v>
      </c>
      <c r="M110" s="9">
        <v>0.384</v>
      </c>
      <c r="N110" s="9">
        <v>2.117</v>
      </c>
      <c r="O110" s="9">
        <v>1.733</v>
      </c>
      <c r="P110" s="9">
        <v>0.013</v>
      </c>
      <c r="Q110" s="9">
        <v>0.971</v>
      </c>
      <c r="R110" s="9">
        <v>19.666</v>
      </c>
      <c r="T110" s="9">
        <v>576.0</v>
      </c>
      <c r="U110" s="9">
        <v>1.0</v>
      </c>
      <c r="V110" s="9">
        <v>0.73</v>
      </c>
      <c r="W110" s="9">
        <v>0.38</v>
      </c>
      <c r="X110" s="9">
        <v>0.98</v>
      </c>
      <c r="Y110" s="9">
        <v>828.91</v>
      </c>
      <c r="Z110" s="9">
        <v>0.02</v>
      </c>
      <c r="AA110" s="9">
        <v>18.68</v>
      </c>
      <c r="AB110" s="9">
        <v>0.0</v>
      </c>
      <c r="AC110" s="9">
        <v>8.0</v>
      </c>
      <c r="AD110" s="9">
        <v>0.0</v>
      </c>
      <c r="AE110" s="9">
        <v>-88.53</v>
      </c>
      <c r="AF110" s="9">
        <v>-79.77</v>
      </c>
      <c r="AG110" s="9">
        <v>0.0</v>
      </c>
    </row>
    <row r="111">
      <c r="A111" s="1">
        <v>1.0</v>
      </c>
      <c r="B111" s="1">
        <v>865.0</v>
      </c>
      <c r="C111" s="1">
        <v>0.0</v>
      </c>
      <c r="D111" s="1">
        <v>2.772</v>
      </c>
      <c r="E111" s="1">
        <v>1.699</v>
      </c>
      <c r="F111" s="1">
        <v>5.637</v>
      </c>
      <c r="G111" s="4">
        <v>0.0176</v>
      </c>
      <c r="H111" s="1">
        <v>3.329</v>
      </c>
      <c r="I111" s="8" t="s">
        <v>42</v>
      </c>
      <c r="K111" s="9">
        <v>576.0</v>
      </c>
      <c r="L111" s="9">
        <v>1.0</v>
      </c>
      <c r="M111" s="9">
        <v>0.702</v>
      </c>
      <c r="N111" s="9">
        <v>2.333</v>
      </c>
      <c r="O111" s="9">
        <v>1.632</v>
      </c>
      <c r="P111" s="9">
        <v>0.018</v>
      </c>
      <c r="Q111" s="9">
        <v>0.933</v>
      </c>
      <c r="R111" s="9">
        <v>8.323</v>
      </c>
      <c r="T111" s="9">
        <v>584.0</v>
      </c>
      <c r="U111" s="9">
        <v>1.0</v>
      </c>
      <c r="V111" s="9">
        <v>0.0</v>
      </c>
      <c r="W111" s="9">
        <v>0.0</v>
      </c>
      <c r="X111" s="9">
        <v>0.86</v>
      </c>
      <c r="Y111" s="9">
        <v>9.89</v>
      </c>
      <c r="Z111" s="9">
        <v>0.14</v>
      </c>
      <c r="AA111" s="9">
        <v>5.06</v>
      </c>
      <c r="AB111" s="9">
        <v>0.04</v>
      </c>
      <c r="AC111" s="9">
        <v>2.0</v>
      </c>
      <c r="AD111" s="9">
        <v>0.0</v>
      </c>
      <c r="AE111" s="9">
        <v>-19.72</v>
      </c>
      <c r="AF111" s="9">
        <v>-18.0</v>
      </c>
      <c r="AG111" s="9">
        <v>0.18</v>
      </c>
    </row>
    <row r="112">
      <c r="A112" s="1">
        <v>1.0</v>
      </c>
      <c r="B112" s="1">
        <v>866.0</v>
      </c>
      <c r="C112" s="1">
        <v>0.0</v>
      </c>
      <c r="D112" s="1">
        <v>2.726</v>
      </c>
      <c r="E112" s="1">
        <v>2.09</v>
      </c>
      <c r="F112" s="1">
        <v>4.151</v>
      </c>
      <c r="G112" s="4">
        <v>0.0416</v>
      </c>
      <c r="H112" s="1">
        <v>4.093</v>
      </c>
      <c r="I112" s="8" t="s">
        <v>42</v>
      </c>
      <c r="K112" s="9">
        <v>650.0</v>
      </c>
      <c r="L112" s="9">
        <v>1.0</v>
      </c>
      <c r="M112" s="9">
        <v>0.361</v>
      </c>
      <c r="N112" s="9">
        <v>1.314</v>
      </c>
      <c r="O112" s="9">
        <v>0.953</v>
      </c>
      <c r="P112" s="9">
        <v>0.037</v>
      </c>
      <c r="Q112" s="9">
        <v>0.939</v>
      </c>
      <c r="R112" s="9">
        <v>9.139</v>
      </c>
      <c r="T112" s="9">
        <v>588.0</v>
      </c>
      <c r="U112" s="9">
        <v>1.0</v>
      </c>
      <c r="V112" s="9">
        <v>0.0</v>
      </c>
      <c r="W112" s="9">
        <v>0.0</v>
      </c>
      <c r="X112" s="9">
        <v>0.96</v>
      </c>
      <c r="Y112" s="9">
        <v>21.59</v>
      </c>
      <c r="Z112" s="9">
        <v>0.04</v>
      </c>
      <c r="AA112" s="9">
        <v>11.29</v>
      </c>
      <c r="AB112" s="9">
        <v>0.0</v>
      </c>
      <c r="AC112" s="9">
        <v>1.0</v>
      </c>
      <c r="AD112" s="9">
        <v>0.0</v>
      </c>
      <c r="AE112" s="9">
        <v>-17.41</v>
      </c>
      <c r="AF112" s="9">
        <v>-12.67</v>
      </c>
      <c r="AG112" s="9">
        <v>0.01</v>
      </c>
    </row>
    <row r="113">
      <c r="A113" s="1">
        <v>1.0</v>
      </c>
      <c r="B113" s="1">
        <v>868.0</v>
      </c>
      <c r="C113" s="1">
        <v>0.0</v>
      </c>
      <c r="D113" s="1">
        <v>9.725</v>
      </c>
      <c r="E113" s="1">
        <v>7.432</v>
      </c>
      <c r="F113" s="1">
        <v>9.177</v>
      </c>
      <c r="G113" s="4">
        <v>0.0025</v>
      </c>
      <c r="H113" s="1">
        <v>14.558</v>
      </c>
      <c r="I113" s="8" t="s">
        <v>42</v>
      </c>
      <c r="K113" s="9">
        <v>661.0</v>
      </c>
      <c r="L113" s="9">
        <v>1.0</v>
      </c>
      <c r="M113" s="9">
        <v>0.351</v>
      </c>
      <c r="N113" s="9">
        <v>1.036</v>
      </c>
      <c r="O113" s="9">
        <v>0.685</v>
      </c>
      <c r="P113" s="9">
        <v>0.063</v>
      </c>
      <c r="Q113" s="9">
        <v>0.909</v>
      </c>
      <c r="R113" s="9">
        <v>5.896</v>
      </c>
      <c r="T113" s="9">
        <v>611.0</v>
      </c>
      <c r="U113" s="9">
        <v>1.0</v>
      </c>
      <c r="V113" s="9">
        <v>2.4</v>
      </c>
      <c r="W113" s="9">
        <v>0.63</v>
      </c>
      <c r="X113" s="9">
        <v>0.88</v>
      </c>
      <c r="Y113" s="9">
        <v>75.75</v>
      </c>
      <c r="Z113" s="9">
        <v>0.12</v>
      </c>
      <c r="AA113" s="9">
        <v>5.18</v>
      </c>
      <c r="AB113" s="9">
        <v>0.03</v>
      </c>
      <c r="AC113" s="9">
        <v>1.0</v>
      </c>
      <c r="AD113" s="9">
        <v>0.0</v>
      </c>
      <c r="AE113" s="9">
        <v>-54.44</v>
      </c>
      <c r="AF113" s="9">
        <v>-52.38</v>
      </c>
      <c r="AG113" s="9">
        <v>0.13</v>
      </c>
    </row>
    <row r="114">
      <c r="A114" s="1">
        <v>1.0</v>
      </c>
      <c r="B114" s="1">
        <v>869.0</v>
      </c>
      <c r="C114" s="1">
        <v>0.0</v>
      </c>
      <c r="D114" s="1">
        <v>14.544</v>
      </c>
      <c r="E114" s="1">
        <v>11.397</v>
      </c>
      <c r="F114" s="1">
        <v>13.34</v>
      </c>
      <c r="G114" s="4">
        <v>3.0E-4</v>
      </c>
      <c r="H114" s="1">
        <v>22.324</v>
      </c>
      <c r="I114" s="8" t="s">
        <v>42</v>
      </c>
      <c r="K114" s="9">
        <v>667.0</v>
      </c>
      <c r="L114" s="9">
        <v>1.0</v>
      </c>
      <c r="M114" s="9">
        <v>0.905</v>
      </c>
      <c r="N114" s="9">
        <v>5.918</v>
      </c>
      <c r="O114" s="9">
        <v>5.013</v>
      </c>
      <c r="P114" s="9">
        <v>0.021</v>
      </c>
      <c r="Q114" s="9">
        <v>0.938</v>
      </c>
      <c r="R114" s="9">
        <v>9.011</v>
      </c>
      <c r="T114" s="9">
        <v>650.0</v>
      </c>
      <c r="U114" s="9">
        <v>1.0</v>
      </c>
      <c r="V114" s="9">
        <v>0.0</v>
      </c>
      <c r="W114" s="9">
        <v>0.0</v>
      </c>
      <c r="X114" s="9">
        <v>0.0</v>
      </c>
      <c r="Y114" s="9">
        <v>1.63</v>
      </c>
      <c r="Z114" s="9">
        <v>1.0</v>
      </c>
      <c r="AA114" s="9">
        <v>3.52</v>
      </c>
      <c r="AB114" s="9">
        <v>0.08</v>
      </c>
      <c r="AC114" s="9">
        <v>3.0</v>
      </c>
      <c r="AD114" s="9">
        <v>0.0</v>
      </c>
      <c r="AE114" s="9">
        <v>-36.66</v>
      </c>
      <c r="AF114" s="9">
        <v>-36.66</v>
      </c>
      <c r="AG114" s="9">
        <v>1.0</v>
      </c>
    </row>
    <row r="115">
      <c r="A115" s="1">
        <v>1.0</v>
      </c>
      <c r="B115" s="1">
        <v>903.0</v>
      </c>
      <c r="C115" s="1">
        <v>0.0</v>
      </c>
      <c r="D115" s="1">
        <v>5.203</v>
      </c>
      <c r="E115" s="1">
        <v>3.282</v>
      </c>
      <c r="F115" s="1">
        <v>10.137</v>
      </c>
      <c r="G115" s="4">
        <v>0.0015</v>
      </c>
      <c r="H115" s="1">
        <v>6.428</v>
      </c>
      <c r="I115" s="8" t="s">
        <v>42</v>
      </c>
      <c r="K115" s="9">
        <v>729.0</v>
      </c>
      <c r="L115" s="9">
        <v>1.0</v>
      </c>
      <c r="M115" s="9">
        <v>0.432</v>
      </c>
      <c r="N115" s="9">
        <v>2.526</v>
      </c>
      <c r="O115" s="9">
        <v>2.095</v>
      </c>
      <c r="P115" s="9">
        <v>0.007</v>
      </c>
      <c r="Q115" s="9">
        <v>0.979</v>
      </c>
      <c r="R115" s="9">
        <v>27.128</v>
      </c>
      <c r="T115" s="9">
        <v>709.0</v>
      </c>
      <c r="U115" s="9">
        <v>1.0</v>
      </c>
      <c r="V115" s="9">
        <v>0.0</v>
      </c>
      <c r="W115" s="9">
        <v>0.0</v>
      </c>
      <c r="X115" s="9">
        <v>0.84</v>
      </c>
      <c r="Y115" s="9">
        <v>3.82</v>
      </c>
      <c r="Z115" s="9">
        <v>0.16</v>
      </c>
      <c r="AA115" s="9">
        <v>3.45</v>
      </c>
      <c r="AB115" s="9">
        <v>0.08</v>
      </c>
      <c r="AC115" s="9">
        <v>1.0</v>
      </c>
      <c r="AD115" s="9">
        <v>0.0</v>
      </c>
      <c r="AE115" s="9">
        <v>-10.14</v>
      </c>
      <c r="AF115" s="9">
        <v>-9.19</v>
      </c>
      <c r="AG115" s="9">
        <v>0.39</v>
      </c>
    </row>
    <row r="116">
      <c r="A116" s="1">
        <v>1.0</v>
      </c>
      <c r="B116" s="1">
        <v>926.0</v>
      </c>
      <c r="C116" s="1">
        <v>0.0</v>
      </c>
      <c r="D116" s="1">
        <v>6.9</v>
      </c>
      <c r="E116" s="1">
        <v>4.93</v>
      </c>
      <c r="F116" s="1">
        <v>5.944</v>
      </c>
      <c r="G116" s="4">
        <v>0.0148</v>
      </c>
      <c r="H116" s="1">
        <v>9.657</v>
      </c>
      <c r="I116" s="8" t="s">
        <v>42</v>
      </c>
      <c r="K116" s="9">
        <v>735.0</v>
      </c>
      <c r="L116" s="9">
        <v>1.0</v>
      </c>
      <c r="M116" s="9">
        <v>0.55</v>
      </c>
      <c r="N116" s="9">
        <v>1.602</v>
      </c>
      <c r="O116" s="9">
        <v>1.052</v>
      </c>
      <c r="P116" s="9">
        <v>0.055</v>
      </c>
      <c r="Q116" s="9">
        <v>0.901</v>
      </c>
      <c r="R116" s="9">
        <v>5.401</v>
      </c>
      <c r="T116" s="9">
        <v>711.0</v>
      </c>
      <c r="U116" s="9">
        <v>1.0</v>
      </c>
      <c r="V116" s="9">
        <v>0.0</v>
      </c>
      <c r="W116" s="9">
        <v>0.0</v>
      </c>
      <c r="X116" s="9">
        <v>1.0</v>
      </c>
      <c r="Y116" s="9">
        <v>1206.76</v>
      </c>
      <c r="Z116" s="9">
        <v>0.0</v>
      </c>
      <c r="AA116" s="9">
        <v>4.3</v>
      </c>
      <c r="AB116" s="9">
        <v>0.05</v>
      </c>
      <c r="AC116" s="9">
        <v>1.0</v>
      </c>
      <c r="AD116" s="9">
        <v>0.0</v>
      </c>
      <c r="AE116" s="9">
        <v>-15.12</v>
      </c>
      <c r="AF116" s="9">
        <v>-12.97</v>
      </c>
      <c r="AG116" s="9">
        <v>0.12</v>
      </c>
    </row>
    <row r="117">
      <c r="A117" s="1">
        <v>1.0</v>
      </c>
      <c r="B117" s="1">
        <v>935.0</v>
      </c>
      <c r="C117" s="1">
        <v>0.0</v>
      </c>
      <c r="D117" s="1">
        <v>1.742</v>
      </c>
      <c r="E117" s="1">
        <v>1.28</v>
      </c>
      <c r="F117" s="1">
        <v>3.17</v>
      </c>
      <c r="G117" s="4">
        <v>0.075</v>
      </c>
      <c r="H117" s="1">
        <v>2.507</v>
      </c>
      <c r="I117" s="8" t="s">
        <v>42</v>
      </c>
      <c r="K117" s="9">
        <v>745.0</v>
      </c>
      <c r="L117" s="9">
        <v>1.0</v>
      </c>
      <c r="M117" s="9">
        <v>0.463</v>
      </c>
      <c r="N117" s="9">
        <v>2.474</v>
      </c>
      <c r="O117" s="9">
        <v>2.011</v>
      </c>
      <c r="P117" s="9">
        <v>0.005</v>
      </c>
      <c r="Q117" s="9">
        <v>0.985</v>
      </c>
      <c r="R117" s="9">
        <v>37.808</v>
      </c>
      <c r="T117" s="9">
        <v>729.0</v>
      </c>
      <c r="U117" s="9">
        <v>1.0</v>
      </c>
      <c r="V117" s="9">
        <v>0.0</v>
      </c>
      <c r="W117" s="9">
        <v>0.0</v>
      </c>
      <c r="X117" s="9">
        <v>0.61</v>
      </c>
      <c r="Y117" s="9">
        <v>10.72</v>
      </c>
      <c r="Z117" s="9">
        <v>0.39</v>
      </c>
      <c r="AA117" s="9">
        <v>5.95</v>
      </c>
      <c r="AB117" s="9">
        <v>0.02</v>
      </c>
      <c r="AC117" s="9">
        <v>3.0</v>
      </c>
      <c r="AD117" s="9">
        <v>0.0</v>
      </c>
      <c r="AE117" s="9">
        <v>-33.23</v>
      </c>
      <c r="AF117" s="9">
        <v>-32.57</v>
      </c>
      <c r="AG117" s="9">
        <v>0.52</v>
      </c>
    </row>
    <row r="118">
      <c r="A118" s="1">
        <v>1.0</v>
      </c>
      <c r="B118" s="1">
        <v>940.0</v>
      </c>
      <c r="C118" s="1">
        <v>0.202</v>
      </c>
      <c r="D118" s="1">
        <v>2.753</v>
      </c>
      <c r="E118" s="1">
        <v>1.474</v>
      </c>
      <c r="F118" s="1">
        <v>3.253</v>
      </c>
      <c r="G118" s="4">
        <v>0.0713</v>
      </c>
      <c r="H118" s="1">
        <v>2.887</v>
      </c>
      <c r="I118" s="8" t="s">
        <v>42</v>
      </c>
      <c r="K118" s="9">
        <v>746.0</v>
      </c>
      <c r="L118" s="9">
        <v>1.0</v>
      </c>
      <c r="M118" s="9">
        <v>0.502</v>
      </c>
      <c r="N118" s="9">
        <v>1.932</v>
      </c>
      <c r="O118" s="9">
        <v>1.43</v>
      </c>
      <c r="P118" s="9">
        <v>0.034</v>
      </c>
      <c r="Q118" s="9">
        <v>0.932</v>
      </c>
      <c r="R118" s="9">
        <v>8.146</v>
      </c>
      <c r="T118" s="9">
        <v>739.0</v>
      </c>
      <c r="U118" s="9">
        <v>1.0</v>
      </c>
      <c r="V118" s="9">
        <v>0.51</v>
      </c>
      <c r="W118" s="9">
        <v>0.0</v>
      </c>
      <c r="X118" s="9">
        <v>0.85</v>
      </c>
      <c r="Y118" s="9">
        <v>6.95</v>
      </c>
      <c r="Z118" s="9">
        <v>0.15</v>
      </c>
      <c r="AA118" s="9">
        <v>3.37</v>
      </c>
      <c r="AB118" s="9">
        <v>0.09</v>
      </c>
      <c r="AC118" s="9">
        <v>2.0</v>
      </c>
      <c r="AD118" s="9">
        <v>0.0</v>
      </c>
      <c r="AE118" s="9">
        <v>-24.69</v>
      </c>
      <c r="AF118" s="9">
        <v>-23.01</v>
      </c>
      <c r="AG118" s="9">
        <v>0.19</v>
      </c>
    </row>
    <row r="119">
      <c r="A119" s="1">
        <v>1.0</v>
      </c>
      <c r="B119" s="1">
        <v>962.0</v>
      </c>
      <c r="C119" s="1">
        <v>0.0</v>
      </c>
      <c r="D119" s="1">
        <v>2.084</v>
      </c>
      <c r="E119" s="1">
        <v>1.382</v>
      </c>
      <c r="F119" s="1">
        <v>4.636</v>
      </c>
      <c r="G119" s="4">
        <v>0.0313</v>
      </c>
      <c r="H119" s="1">
        <v>2.707</v>
      </c>
      <c r="I119" s="8" t="s">
        <v>42</v>
      </c>
      <c r="K119" s="9">
        <v>749.0</v>
      </c>
      <c r="L119" s="9">
        <v>1.0</v>
      </c>
      <c r="M119" s="9">
        <v>0.256</v>
      </c>
      <c r="N119" s="9">
        <v>1.36</v>
      </c>
      <c r="O119" s="9">
        <v>1.105</v>
      </c>
      <c r="P119" s="9">
        <v>0.012</v>
      </c>
      <c r="Q119" s="9">
        <v>0.978</v>
      </c>
      <c r="R119" s="9">
        <v>26.356</v>
      </c>
      <c r="T119" s="9">
        <v>742.0</v>
      </c>
      <c r="U119" s="9">
        <v>1.0</v>
      </c>
      <c r="V119" s="9">
        <v>0.0</v>
      </c>
      <c r="W119" s="9">
        <v>0.0</v>
      </c>
      <c r="X119" s="9">
        <v>1.0</v>
      </c>
      <c r="Y119" s="9">
        <v>6789.77</v>
      </c>
      <c r="Z119" s="9">
        <v>0.0</v>
      </c>
      <c r="AA119" s="9">
        <v>6.81</v>
      </c>
      <c r="AB119" s="9">
        <v>0.01</v>
      </c>
      <c r="AC119" s="9">
        <v>3.0</v>
      </c>
      <c r="AD119" s="9">
        <v>0.0</v>
      </c>
      <c r="AE119" s="9">
        <v>-26.1</v>
      </c>
      <c r="AF119" s="9">
        <v>-23.33</v>
      </c>
      <c r="AG119" s="9">
        <v>0.06</v>
      </c>
    </row>
    <row r="120">
      <c r="A120" s="1">
        <v>1.0</v>
      </c>
      <c r="B120" s="1">
        <v>965.0</v>
      </c>
      <c r="C120" s="1">
        <v>0.386</v>
      </c>
      <c r="D120" s="1">
        <v>3.011</v>
      </c>
      <c r="E120" s="1">
        <v>1.816</v>
      </c>
      <c r="F120" s="1">
        <v>4.247</v>
      </c>
      <c r="G120" s="4">
        <v>0.0393</v>
      </c>
      <c r="H120" s="1">
        <v>3.558</v>
      </c>
      <c r="I120" s="8" t="s">
        <v>42</v>
      </c>
      <c r="K120" s="9">
        <v>751.0</v>
      </c>
      <c r="L120" s="9">
        <v>1.0</v>
      </c>
      <c r="M120" s="9">
        <v>0.326</v>
      </c>
      <c r="N120" s="9">
        <v>9.793</v>
      </c>
      <c r="O120" s="9">
        <v>9.467</v>
      </c>
      <c r="P120" s="9">
        <v>0.0</v>
      </c>
      <c r="Q120" s="9">
        <v>1.0</v>
      </c>
      <c r="R120" s="9">
        <v>4471.217</v>
      </c>
      <c r="T120" s="9">
        <v>745.0</v>
      </c>
      <c r="U120" s="9">
        <v>1.0</v>
      </c>
      <c r="V120" s="9">
        <v>0.0</v>
      </c>
      <c r="W120" s="9">
        <v>0.0</v>
      </c>
      <c r="X120" s="9">
        <v>0.65</v>
      </c>
      <c r="Y120" s="9">
        <v>15.54</v>
      </c>
      <c r="Z120" s="9">
        <v>0.35</v>
      </c>
      <c r="AA120" s="9">
        <v>8.4</v>
      </c>
      <c r="AB120" s="9">
        <v>0.01</v>
      </c>
      <c r="AC120" s="9">
        <v>7.0</v>
      </c>
      <c r="AD120" s="9">
        <v>0.0</v>
      </c>
      <c r="AE120" s="9">
        <v>-55.79</v>
      </c>
      <c r="AF120" s="9">
        <v>-54.39</v>
      </c>
      <c r="AG120" s="9">
        <v>0.25</v>
      </c>
    </row>
    <row r="121">
      <c r="A121" s="1">
        <v>1.0</v>
      </c>
      <c r="B121" s="1">
        <v>967.0</v>
      </c>
      <c r="C121" s="1">
        <v>0.0</v>
      </c>
      <c r="D121" s="1">
        <v>2.942</v>
      </c>
      <c r="E121" s="1">
        <v>1.856</v>
      </c>
      <c r="F121" s="1">
        <v>5.174</v>
      </c>
      <c r="G121" s="4">
        <v>0.0229</v>
      </c>
      <c r="H121" s="1">
        <v>3.636</v>
      </c>
      <c r="I121" s="8" t="s">
        <v>42</v>
      </c>
      <c r="K121" s="9">
        <v>758.0</v>
      </c>
      <c r="L121" s="9">
        <v>1.0</v>
      </c>
      <c r="M121" s="9">
        <v>0.425</v>
      </c>
      <c r="N121" s="9">
        <v>1.324</v>
      </c>
      <c r="O121" s="9">
        <v>0.899</v>
      </c>
      <c r="P121" s="9">
        <v>0.049</v>
      </c>
      <c r="Q121" s="9">
        <v>0.92</v>
      </c>
      <c r="R121" s="9">
        <v>6.784</v>
      </c>
      <c r="T121" s="9">
        <v>749.0</v>
      </c>
      <c r="U121" s="9">
        <v>1.0</v>
      </c>
      <c r="V121" s="9">
        <v>0.0</v>
      </c>
      <c r="W121" s="9">
        <v>0.0</v>
      </c>
      <c r="X121" s="9">
        <v>0.0</v>
      </c>
      <c r="Y121" s="9">
        <v>1.71</v>
      </c>
      <c r="Z121" s="9">
        <v>1.0</v>
      </c>
      <c r="AA121" s="9">
        <v>6.43</v>
      </c>
      <c r="AB121" s="9">
        <v>0.02</v>
      </c>
      <c r="AC121" s="9">
        <v>1.0</v>
      </c>
      <c r="AD121" s="9">
        <v>0.0</v>
      </c>
      <c r="AE121" s="9">
        <v>-24.04</v>
      </c>
      <c r="AF121" s="9">
        <v>-24.04</v>
      </c>
      <c r="AG121" s="9">
        <v>1.0</v>
      </c>
    </row>
    <row r="122">
      <c r="A122" s="1">
        <v>1.0</v>
      </c>
      <c r="B122" s="1">
        <v>970.0</v>
      </c>
      <c r="C122" s="1">
        <v>0.0</v>
      </c>
      <c r="D122" s="1">
        <v>1.894</v>
      </c>
      <c r="E122" s="1">
        <v>1.328</v>
      </c>
      <c r="F122" s="1">
        <v>2.843</v>
      </c>
      <c r="G122" s="4">
        <v>0.0918</v>
      </c>
      <c r="H122" s="1">
        <v>2.601</v>
      </c>
      <c r="I122" s="8" t="s">
        <v>42</v>
      </c>
      <c r="K122" s="9">
        <v>759.0</v>
      </c>
      <c r="L122" s="9">
        <v>1.0</v>
      </c>
      <c r="M122" s="9">
        <v>0.416</v>
      </c>
      <c r="N122" s="9">
        <v>6.021</v>
      </c>
      <c r="O122" s="9">
        <v>5.605</v>
      </c>
      <c r="P122" s="9">
        <v>0.0</v>
      </c>
      <c r="Q122" s="9">
        <v>0.994</v>
      </c>
      <c r="R122" s="9">
        <v>98.897</v>
      </c>
      <c r="T122" s="9">
        <v>751.0</v>
      </c>
      <c r="U122" s="9">
        <v>1.0</v>
      </c>
      <c r="V122" s="9">
        <v>0.91</v>
      </c>
      <c r="W122" s="9">
        <v>0.91</v>
      </c>
      <c r="X122" s="9">
        <v>0.99</v>
      </c>
      <c r="Y122" s="9">
        <v>10000.0</v>
      </c>
      <c r="Z122" s="9">
        <v>0.01</v>
      </c>
      <c r="AA122" s="9">
        <v>86.07</v>
      </c>
      <c r="AB122" s="9">
        <v>0.0</v>
      </c>
      <c r="AC122" s="9">
        <v>6.0</v>
      </c>
      <c r="AD122" s="9">
        <v>0.0</v>
      </c>
      <c r="AE122" s="9">
        <v>-94.05</v>
      </c>
      <c r="AF122" s="9">
        <v>-57.89</v>
      </c>
      <c r="AG122" s="9">
        <v>0.0</v>
      </c>
    </row>
    <row r="123">
      <c r="A123" s="1">
        <v>1.0</v>
      </c>
      <c r="B123" s="1">
        <v>982.0</v>
      </c>
      <c r="C123" s="1">
        <v>0.0</v>
      </c>
      <c r="D123" s="1">
        <v>1.734</v>
      </c>
      <c r="E123" s="1">
        <v>1.19</v>
      </c>
      <c r="F123" s="1">
        <v>3.049</v>
      </c>
      <c r="G123" s="4">
        <v>0.0808</v>
      </c>
      <c r="H123" s="1">
        <v>2.331</v>
      </c>
      <c r="I123" s="8" t="s">
        <v>42</v>
      </c>
      <c r="K123" s="9">
        <v>760.0</v>
      </c>
      <c r="L123" s="9">
        <v>1.0</v>
      </c>
      <c r="M123" s="9">
        <v>0.472</v>
      </c>
      <c r="N123" s="9">
        <v>1.569</v>
      </c>
      <c r="O123" s="9">
        <v>1.097</v>
      </c>
      <c r="P123" s="9">
        <v>0.045</v>
      </c>
      <c r="Q123" s="9">
        <v>0.921</v>
      </c>
      <c r="R123" s="9">
        <v>6.915</v>
      </c>
      <c r="T123" s="9">
        <v>755.0</v>
      </c>
      <c r="U123" s="9">
        <v>1.0</v>
      </c>
      <c r="V123" s="9">
        <v>0.0</v>
      </c>
      <c r="W123" s="9">
        <v>0.0</v>
      </c>
      <c r="X123" s="9">
        <v>0.96</v>
      </c>
      <c r="Y123" s="9">
        <v>21.49</v>
      </c>
      <c r="Z123" s="9">
        <v>0.04</v>
      </c>
      <c r="AA123" s="9">
        <v>8.78</v>
      </c>
      <c r="AB123" s="9">
        <v>0.01</v>
      </c>
      <c r="AC123" s="9">
        <v>1.0</v>
      </c>
      <c r="AD123" s="9">
        <v>0.0</v>
      </c>
      <c r="AE123" s="9">
        <v>-17.37</v>
      </c>
      <c r="AF123" s="9">
        <v>-13.04</v>
      </c>
      <c r="AG123" s="9">
        <v>0.01</v>
      </c>
    </row>
    <row r="124">
      <c r="A124" s="1">
        <v>1.0</v>
      </c>
      <c r="B124" s="1">
        <v>992.0</v>
      </c>
      <c r="C124" s="1">
        <v>0.0</v>
      </c>
      <c r="D124" s="1">
        <v>0.713</v>
      </c>
      <c r="E124" s="1">
        <v>0.41</v>
      </c>
      <c r="F124" s="1">
        <v>3.168</v>
      </c>
      <c r="G124" s="4">
        <v>0.0751</v>
      </c>
      <c r="H124" s="1">
        <v>0.804</v>
      </c>
      <c r="I124" s="8" t="s">
        <v>42</v>
      </c>
      <c r="K124" s="9">
        <v>762.0</v>
      </c>
      <c r="L124" s="9">
        <v>1.0</v>
      </c>
      <c r="M124" s="9">
        <v>0.384</v>
      </c>
      <c r="N124" s="9">
        <v>1.219</v>
      </c>
      <c r="O124" s="9">
        <v>0.835</v>
      </c>
      <c r="P124" s="9">
        <v>0.047</v>
      </c>
      <c r="Q124" s="9">
        <v>0.925</v>
      </c>
      <c r="R124" s="9">
        <v>7.342</v>
      </c>
      <c r="T124" s="9">
        <v>759.0</v>
      </c>
      <c r="U124" s="9">
        <v>1.0</v>
      </c>
      <c r="V124" s="9">
        <v>0.0</v>
      </c>
      <c r="W124" s="9">
        <v>0.0</v>
      </c>
      <c r="X124" s="9">
        <v>0.6</v>
      </c>
      <c r="Y124" s="9">
        <v>21.08</v>
      </c>
      <c r="Z124" s="9">
        <v>0.4</v>
      </c>
      <c r="AA124" s="9">
        <v>7.1</v>
      </c>
      <c r="AB124" s="9">
        <v>0.01</v>
      </c>
      <c r="AC124" s="9">
        <v>6.0</v>
      </c>
      <c r="AD124" s="9">
        <v>0.0</v>
      </c>
      <c r="AE124" s="9">
        <v>-60.2</v>
      </c>
      <c r="AF124" s="9">
        <v>-59.66</v>
      </c>
      <c r="AG124" s="9">
        <v>0.58</v>
      </c>
    </row>
    <row r="125">
      <c r="A125" s="1">
        <v>1.0</v>
      </c>
      <c r="B125" s="1">
        <v>997.0</v>
      </c>
      <c r="C125" s="1">
        <v>0.0</v>
      </c>
      <c r="D125" s="1">
        <v>1.695</v>
      </c>
      <c r="E125" s="1">
        <v>1.043</v>
      </c>
      <c r="F125" s="1">
        <v>3.952</v>
      </c>
      <c r="G125" s="4">
        <v>0.0468</v>
      </c>
      <c r="H125" s="1">
        <v>2.043</v>
      </c>
      <c r="I125" s="8" t="s">
        <v>42</v>
      </c>
      <c r="K125" s="9">
        <v>763.0</v>
      </c>
      <c r="L125" s="9">
        <v>1.0</v>
      </c>
      <c r="M125" s="9">
        <v>0.347</v>
      </c>
      <c r="N125" s="9">
        <v>1.118</v>
      </c>
      <c r="O125" s="9">
        <v>0.771</v>
      </c>
      <c r="P125" s="9">
        <v>0.045</v>
      </c>
      <c r="Q125" s="9">
        <v>0.93</v>
      </c>
      <c r="R125" s="9">
        <v>7.851</v>
      </c>
      <c r="T125" s="9">
        <v>763.0</v>
      </c>
      <c r="U125" s="9">
        <v>1.0</v>
      </c>
      <c r="V125" s="9">
        <v>0.0</v>
      </c>
      <c r="W125" s="9">
        <v>0.0</v>
      </c>
      <c r="X125" s="9">
        <v>0.0</v>
      </c>
      <c r="Y125" s="9">
        <v>1.39</v>
      </c>
      <c r="Z125" s="9">
        <v>1.0</v>
      </c>
      <c r="AA125" s="9">
        <v>3.34</v>
      </c>
      <c r="AB125" s="9">
        <v>0.09</v>
      </c>
      <c r="AC125" s="9">
        <v>2.0</v>
      </c>
      <c r="AD125" s="9">
        <v>0.0</v>
      </c>
      <c r="AE125" s="9">
        <v>-25.46</v>
      </c>
      <c r="AF125" s="9">
        <v>-25.46</v>
      </c>
      <c r="AG125" s="9">
        <v>1.0</v>
      </c>
    </row>
    <row r="126">
      <c r="A126" s="1">
        <v>1.0</v>
      </c>
      <c r="B126" s="10">
        <v>1000.0</v>
      </c>
      <c r="C126" s="1">
        <v>0.0</v>
      </c>
      <c r="D126" s="1">
        <v>3.987</v>
      </c>
      <c r="E126" s="1">
        <v>2.57</v>
      </c>
      <c r="F126" s="1">
        <v>9.968</v>
      </c>
      <c r="G126" s="4">
        <v>0.0016</v>
      </c>
      <c r="H126" s="1">
        <v>5.035</v>
      </c>
      <c r="I126" s="8" t="s">
        <v>42</v>
      </c>
      <c r="K126" s="9">
        <v>766.0</v>
      </c>
      <c r="L126" s="9">
        <v>1.0</v>
      </c>
      <c r="M126" s="9">
        <v>0.464</v>
      </c>
      <c r="N126" s="9">
        <v>1.583</v>
      </c>
      <c r="O126" s="9">
        <v>1.118</v>
      </c>
      <c r="P126" s="9">
        <v>0.038</v>
      </c>
      <c r="Q126" s="9">
        <v>0.931</v>
      </c>
      <c r="R126" s="9">
        <v>8.065</v>
      </c>
      <c r="T126" s="9">
        <v>769.0</v>
      </c>
      <c r="U126" s="9">
        <v>1.0</v>
      </c>
      <c r="V126" s="9">
        <v>0.0</v>
      </c>
      <c r="W126" s="9">
        <v>0.0</v>
      </c>
      <c r="X126" s="9">
        <v>0.0</v>
      </c>
      <c r="Y126" s="9">
        <v>2.1</v>
      </c>
      <c r="Z126" s="9">
        <v>1.0</v>
      </c>
      <c r="AA126" s="9">
        <v>4.97</v>
      </c>
      <c r="AB126" s="9">
        <v>0.04</v>
      </c>
      <c r="AC126" s="9">
        <v>4.0</v>
      </c>
      <c r="AD126" s="9">
        <v>0.0</v>
      </c>
      <c r="AE126" s="9">
        <v>-36.17</v>
      </c>
      <c r="AF126" s="9">
        <v>-36.18</v>
      </c>
      <c r="AG126" s="9">
        <v>1.0</v>
      </c>
    </row>
    <row r="127">
      <c r="A127" s="1">
        <v>1.0</v>
      </c>
      <c r="B127" s="10">
        <v>1003.0</v>
      </c>
      <c r="C127" s="1">
        <v>0.0</v>
      </c>
      <c r="D127" s="1">
        <v>1.309</v>
      </c>
      <c r="E127" s="1">
        <v>0.951</v>
      </c>
      <c r="F127" s="1">
        <v>3.278</v>
      </c>
      <c r="G127" s="4">
        <v>0.0702</v>
      </c>
      <c r="H127" s="1">
        <v>1.863</v>
      </c>
      <c r="I127" s="8" t="s">
        <v>42</v>
      </c>
      <c r="K127" s="9">
        <v>769.0</v>
      </c>
      <c r="L127" s="9">
        <v>1.0</v>
      </c>
      <c r="M127" s="9">
        <v>0.337</v>
      </c>
      <c r="N127" s="9">
        <v>1.69</v>
      </c>
      <c r="O127" s="9">
        <v>1.353</v>
      </c>
      <c r="P127" s="9">
        <v>0.013</v>
      </c>
      <c r="Q127" s="9">
        <v>0.972</v>
      </c>
      <c r="R127" s="9">
        <v>20.465</v>
      </c>
      <c r="T127" s="9">
        <v>778.0</v>
      </c>
      <c r="U127" s="9">
        <v>1.0</v>
      </c>
      <c r="V127" s="9">
        <v>0.0</v>
      </c>
      <c r="W127" s="9">
        <v>0.0</v>
      </c>
      <c r="X127" s="9">
        <v>0.0</v>
      </c>
      <c r="Y127" s="9">
        <v>2.71</v>
      </c>
      <c r="Z127" s="9">
        <v>1.0</v>
      </c>
      <c r="AA127" s="9">
        <v>5.96</v>
      </c>
      <c r="AB127" s="9">
        <v>0.02</v>
      </c>
      <c r="AC127" s="9">
        <v>2.0</v>
      </c>
      <c r="AD127" s="9">
        <v>0.0</v>
      </c>
      <c r="AE127" s="9">
        <v>-27.67</v>
      </c>
      <c r="AF127" s="9">
        <v>-27.67</v>
      </c>
      <c r="AG127" s="9">
        <v>1.0</v>
      </c>
    </row>
    <row r="128">
      <c r="A128" s="1">
        <v>1.0</v>
      </c>
      <c r="B128" s="10">
        <v>1007.0</v>
      </c>
      <c r="C128" s="1">
        <v>3.599</v>
      </c>
      <c r="D128" s="1">
        <v>34.66</v>
      </c>
      <c r="E128" s="1">
        <v>26.702</v>
      </c>
      <c r="F128" s="1">
        <v>8.496</v>
      </c>
      <c r="G128" s="4">
        <v>0.0036</v>
      </c>
      <c r="H128" s="1">
        <v>52.303</v>
      </c>
      <c r="I128" s="8" t="s">
        <v>42</v>
      </c>
      <c r="K128" s="9">
        <v>774.0</v>
      </c>
      <c r="L128" s="9">
        <v>1.0</v>
      </c>
      <c r="M128" s="9">
        <v>0.449</v>
      </c>
      <c r="N128" s="9">
        <v>1.759</v>
      </c>
      <c r="O128" s="9">
        <v>1.31</v>
      </c>
      <c r="P128" s="9">
        <v>0.028</v>
      </c>
      <c r="Q128" s="9">
        <v>0.943</v>
      </c>
      <c r="R128" s="9">
        <v>9.761</v>
      </c>
      <c r="T128" s="9">
        <v>784.0</v>
      </c>
      <c r="U128" s="9">
        <v>1.0</v>
      </c>
      <c r="V128" s="9">
        <v>0.0</v>
      </c>
      <c r="W128" s="9">
        <v>0.0</v>
      </c>
      <c r="X128" s="9">
        <v>0.17</v>
      </c>
      <c r="Y128" s="9">
        <v>2.38</v>
      </c>
      <c r="Z128" s="9">
        <v>0.83</v>
      </c>
      <c r="AA128" s="9">
        <v>4.51</v>
      </c>
      <c r="AB128" s="9">
        <v>0.05</v>
      </c>
      <c r="AC128" s="9">
        <v>2.0</v>
      </c>
      <c r="AD128" s="9">
        <v>0.0</v>
      </c>
      <c r="AE128" s="9">
        <v>-27.78</v>
      </c>
      <c r="AF128" s="9">
        <v>-27.75</v>
      </c>
      <c r="AG128" s="9">
        <v>0.97</v>
      </c>
    </row>
    <row r="129">
      <c r="A129" s="1">
        <v>1.0</v>
      </c>
      <c r="B129" s="10">
        <v>1008.0</v>
      </c>
      <c r="C129" s="1">
        <v>0.0</v>
      </c>
      <c r="D129" s="1">
        <v>15.068</v>
      </c>
      <c r="E129" s="1">
        <v>9.673</v>
      </c>
      <c r="F129" s="1">
        <v>14.549</v>
      </c>
      <c r="G129" s="4">
        <v>1.0E-4</v>
      </c>
      <c r="H129" s="1">
        <v>18.948</v>
      </c>
      <c r="I129" s="8" t="s">
        <v>42</v>
      </c>
      <c r="K129" s="9">
        <v>778.0</v>
      </c>
      <c r="L129" s="9">
        <v>1.0</v>
      </c>
      <c r="M129" s="9">
        <v>0.33</v>
      </c>
      <c r="N129" s="9">
        <v>2.01</v>
      </c>
      <c r="O129" s="9">
        <v>1.68</v>
      </c>
      <c r="P129" s="9">
        <v>0.009</v>
      </c>
      <c r="Q129" s="9">
        <v>0.979</v>
      </c>
      <c r="R129" s="9">
        <v>28.232</v>
      </c>
      <c r="T129" s="9">
        <v>785.0</v>
      </c>
      <c r="U129" s="9">
        <v>1.0</v>
      </c>
      <c r="V129" s="9">
        <v>0.0</v>
      </c>
      <c r="W129" s="9">
        <v>0.0</v>
      </c>
      <c r="X129" s="9">
        <v>0.0</v>
      </c>
      <c r="Y129" s="9">
        <v>2.5</v>
      </c>
      <c r="Z129" s="9">
        <v>1.0</v>
      </c>
      <c r="AA129" s="9">
        <v>4.33</v>
      </c>
      <c r="AB129" s="9">
        <v>0.05</v>
      </c>
      <c r="AC129" s="9">
        <v>4.0</v>
      </c>
      <c r="AD129" s="9">
        <v>0.0</v>
      </c>
      <c r="AE129" s="9">
        <v>-49.67</v>
      </c>
      <c r="AF129" s="9">
        <v>-49.67</v>
      </c>
      <c r="AG129" s="9">
        <v>1.0</v>
      </c>
    </row>
    <row r="130">
      <c r="A130" s="1">
        <v>1.0</v>
      </c>
      <c r="B130" s="10">
        <v>1011.0</v>
      </c>
      <c r="C130" s="1">
        <v>0.0</v>
      </c>
      <c r="D130" s="1">
        <v>1.253</v>
      </c>
      <c r="E130" s="1">
        <v>0.836</v>
      </c>
      <c r="F130" s="1">
        <v>3.219</v>
      </c>
      <c r="G130" s="4">
        <v>0.0728</v>
      </c>
      <c r="H130" s="1">
        <v>1.638</v>
      </c>
      <c r="I130" s="8" t="s">
        <v>42</v>
      </c>
      <c r="K130" s="9">
        <v>780.0</v>
      </c>
      <c r="L130" s="9">
        <v>1.0</v>
      </c>
      <c r="M130" s="9">
        <v>0.351</v>
      </c>
      <c r="N130" s="9">
        <v>1.011</v>
      </c>
      <c r="O130" s="9">
        <v>0.66</v>
      </c>
      <c r="P130" s="9">
        <v>0.066</v>
      </c>
      <c r="Q130" s="9">
        <v>0.906</v>
      </c>
      <c r="R130" s="9">
        <v>5.692</v>
      </c>
      <c r="T130" s="9">
        <v>787.0</v>
      </c>
      <c r="U130" s="9">
        <v>1.0</v>
      </c>
      <c r="V130" s="9">
        <v>1.41</v>
      </c>
      <c r="W130" s="9">
        <v>0.57</v>
      </c>
      <c r="X130" s="9">
        <v>0.99</v>
      </c>
      <c r="Y130" s="9">
        <v>141.68</v>
      </c>
      <c r="Z130" s="9">
        <v>0.01</v>
      </c>
      <c r="AA130" s="9">
        <v>4.52</v>
      </c>
      <c r="AB130" s="9">
        <v>0.05</v>
      </c>
      <c r="AC130" s="9">
        <v>1.0</v>
      </c>
      <c r="AD130" s="9">
        <v>0.0</v>
      </c>
      <c r="AE130" s="9">
        <v>-24.94</v>
      </c>
      <c r="AF130" s="9">
        <v>-22.37</v>
      </c>
      <c r="AG130" s="9">
        <v>0.08</v>
      </c>
    </row>
    <row r="131">
      <c r="A131" s="1">
        <v>1.0</v>
      </c>
      <c r="B131" s="10">
        <v>1016.0</v>
      </c>
      <c r="C131" s="1">
        <v>0.0</v>
      </c>
      <c r="D131" s="1">
        <v>3.923</v>
      </c>
      <c r="E131" s="1">
        <v>2.753</v>
      </c>
      <c r="F131" s="1">
        <v>5.444</v>
      </c>
      <c r="G131" s="4">
        <v>0.0196</v>
      </c>
      <c r="H131" s="1">
        <v>5.392</v>
      </c>
      <c r="I131" s="8" t="s">
        <v>42</v>
      </c>
      <c r="K131" s="9">
        <v>782.0</v>
      </c>
      <c r="L131" s="9">
        <v>1.0</v>
      </c>
      <c r="M131" s="9">
        <v>0.431</v>
      </c>
      <c r="N131" s="9">
        <v>1.316</v>
      </c>
      <c r="O131" s="9">
        <v>0.885</v>
      </c>
      <c r="P131" s="9">
        <v>0.061</v>
      </c>
      <c r="Q131" s="9">
        <v>0.907</v>
      </c>
      <c r="R131" s="9">
        <v>5.788</v>
      </c>
      <c r="T131" s="9">
        <v>792.0</v>
      </c>
      <c r="U131" s="9">
        <v>1.0</v>
      </c>
      <c r="V131" s="9">
        <v>0.0</v>
      </c>
      <c r="W131" s="9">
        <v>0.0</v>
      </c>
      <c r="X131" s="9">
        <v>0.94</v>
      </c>
      <c r="Y131" s="9">
        <v>11.27</v>
      </c>
      <c r="Z131" s="9">
        <v>0.06</v>
      </c>
      <c r="AA131" s="9">
        <v>4.66</v>
      </c>
      <c r="AB131" s="9">
        <v>0.05</v>
      </c>
      <c r="AC131" s="9">
        <v>1.0</v>
      </c>
      <c r="AD131" s="9">
        <v>0.0</v>
      </c>
      <c r="AE131" s="9">
        <v>-13.46</v>
      </c>
      <c r="AF131" s="9">
        <v>-10.74</v>
      </c>
      <c r="AG131" s="9">
        <v>0.07</v>
      </c>
    </row>
    <row r="132">
      <c r="A132" s="1">
        <v>1.0</v>
      </c>
      <c r="B132" s="10">
        <v>1021.0</v>
      </c>
      <c r="C132" s="1">
        <v>0.0</v>
      </c>
      <c r="D132" s="1">
        <v>1.506</v>
      </c>
      <c r="E132" s="1">
        <v>0.923</v>
      </c>
      <c r="F132" s="1">
        <v>5.592</v>
      </c>
      <c r="G132" s="4">
        <v>0.018</v>
      </c>
      <c r="H132" s="1">
        <v>1.809</v>
      </c>
      <c r="I132" s="8" t="s">
        <v>42</v>
      </c>
      <c r="K132" s="9">
        <v>784.0</v>
      </c>
      <c r="L132" s="9">
        <v>1.0</v>
      </c>
      <c r="M132" s="9">
        <v>0.348</v>
      </c>
      <c r="N132" s="9">
        <v>1.549</v>
      </c>
      <c r="O132" s="9">
        <v>1.201</v>
      </c>
      <c r="P132" s="9">
        <v>0.019</v>
      </c>
      <c r="Q132" s="9">
        <v>0.963</v>
      </c>
      <c r="R132" s="9">
        <v>15.398</v>
      </c>
      <c r="T132" s="9">
        <v>797.0</v>
      </c>
      <c r="U132" s="9">
        <v>1.0</v>
      </c>
      <c r="V132" s="9">
        <v>0.0</v>
      </c>
      <c r="W132" s="9">
        <v>0.0</v>
      </c>
      <c r="X132" s="9">
        <v>0.95</v>
      </c>
      <c r="Y132" s="9">
        <v>10.97</v>
      </c>
      <c r="Z132" s="9">
        <v>0.05</v>
      </c>
      <c r="AA132" s="9">
        <v>7.37</v>
      </c>
      <c r="AB132" s="9">
        <v>0.01</v>
      </c>
      <c r="AC132" s="9">
        <v>1.0</v>
      </c>
      <c r="AD132" s="9">
        <v>0.0</v>
      </c>
      <c r="AE132" s="9">
        <v>-17.03</v>
      </c>
      <c r="AF132" s="9">
        <v>-13.91</v>
      </c>
      <c r="AG132" s="9">
        <v>0.04</v>
      </c>
    </row>
    <row r="133">
      <c r="A133" s="1">
        <v>1.0</v>
      </c>
      <c r="B133" s="10">
        <v>1033.0</v>
      </c>
      <c r="C133" s="1">
        <v>0.0</v>
      </c>
      <c r="D133" s="1">
        <v>1.286</v>
      </c>
      <c r="E133" s="1">
        <v>0.805</v>
      </c>
      <c r="F133" s="1">
        <v>3.763</v>
      </c>
      <c r="G133" s="4">
        <v>0.0524</v>
      </c>
      <c r="H133" s="1">
        <v>1.578</v>
      </c>
      <c r="I133" s="8" t="s">
        <v>42</v>
      </c>
      <c r="K133" s="9">
        <v>785.0</v>
      </c>
      <c r="L133" s="9">
        <v>1.0</v>
      </c>
      <c r="M133" s="9">
        <v>0.379</v>
      </c>
      <c r="N133" s="9">
        <v>2.004</v>
      </c>
      <c r="O133" s="9">
        <v>1.625</v>
      </c>
      <c r="P133" s="9">
        <v>0.011</v>
      </c>
      <c r="Q133" s="9">
        <v>0.972</v>
      </c>
      <c r="R133" s="9">
        <v>20.584</v>
      </c>
      <c r="T133" s="9">
        <v>806.0</v>
      </c>
      <c r="U133" s="9">
        <v>1.0</v>
      </c>
      <c r="V133" s="9">
        <v>0.0</v>
      </c>
      <c r="W133" s="9">
        <v>0.0</v>
      </c>
      <c r="X133" s="9">
        <v>0.74</v>
      </c>
      <c r="Y133" s="9">
        <v>4.03</v>
      </c>
      <c r="Z133" s="9">
        <v>0.26</v>
      </c>
      <c r="AA133" s="9">
        <v>3.47</v>
      </c>
      <c r="AB133" s="9">
        <v>0.08</v>
      </c>
      <c r="AC133" s="9">
        <v>2.0</v>
      </c>
      <c r="AD133" s="9">
        <v>0.0</v>
      </c>
      <c r="AE133" s="9">
        <v>-16.95</v>
      </c>
      <c r="AF133" s="9">
        <v>-16.28</v>
      </c>
      <c r="AG133" s="9">
        <v>0.51</v>
      </c>
    </row>
    <row r="134">
      <c r="A134" s="1">
        <v>1.0</v>
      </c>
      <c r="B134" s="10">
        <v>1035.0</v>
      </c>
      <c r="C134" s="1">
        <v>0.0</v>
      </c>
      <c r="D134" s="1">
        <v>0.722</v>
      </c>
      <c r="E134" s="1">
        <v>0.407</v>
      </c>
      <c r="F134" s="1">
        <v>3.211</v>
      </c>
      <c r="G134" s="4">
        <v>0.0731</v>
      </c>
      <c r="H134" s="1">
        <v>0.798</v>
      </c>
      <c r="I134" s="8" t="s">
        <v>42</v>
      </c>
      <c r="K134" s="9">
        <v>804.0</v>
      </c>
      <c r="L134" s="9">
        <v>1.0</v>
      </c>
      <c r="M134" s="9">
        <v>0.512</v>
      </c>
      <c r="N134" s="9">
        <v>1.563</v>
      </c>
      <c r="O134" s="9">
        <v>1.051</v>
      </c>
      <c r="P134" s="9">
        <v>0.053</v>
      </c>
      <c r="Q134" s="9">
        <v>0.909</v>
      </c>
      <c r="R134" s="9">
        <v>5.908</v>
      </c>
      <c r="T134" s="9">
        <v>810.0</v>
      </c>
      <c r="U134" s="9">
        <v>1.0</v>
      </c>
      <c r="V134" s="9">
        <v>0.0</v>
      </c>
      <c r="W134" s="9">
        <v>0.0</v>
      </c>
      <c r="X134" s="9">
        <v>0.73</v>
      </c>
      <c r="Y134" s="9">
        <v>11.73</v>
      </c>
      <c r="Z134" s="9">
        <v>0.27</v>
      </c>
      <c r="AA134" s="9">
        <v>7.36</v>
      </c>
      <c r="AB134" s="9">
        <v>0.01</v>
      </c>
      <c r="AC134" s="9">
        <v>5.0</v>
      </c>
      <c r="AD134" s="9">
        <v>0.0</v>
      </c>
      <c r="AE134" s="9">
        <v>-39.36</v>
      </c>
      <c r="AF134" s="9">
        <v>-37.41</v>
      </c>
      <c r="AG134" s="9">
        <v>0.14</v>
      </c>
    </row>
    <row r="135">
      <c r="A135" s="1">
        <v>1.0</v>
      </c>
      <c r="B135" s="10">
        <v>1037.0</v>
      </c>
      <c r="C135" s="1">
        <v>0.0</v>
      </c>
      <c r="D135" s="1">
        <v>1.867</v>
      </c>
      <c r="E135" s="1">
        <v>1.377</v>
      </c>
      <c r="F135" s="1">
        <v>3.068</v>
      </c>
      <c r="G135" s="4">
        <v>0.0798</v>
      </c>
      <c r="H135" s="1">
        <v>2.696</v>
      </c>
      <c r="I135" s="8" t="s">
        <v>42</v>
      </c>
      <c r="K135" s="9">
        <v>809.0</v>
      </c>
      <c r="L135" s="9">
        <v>1.0</v>
      </c>
      <c r="M135" s="9">
        <v>0.483</v>
      </c>
      <c r="N135" s="9">
        <v>1.818</v>
      </c>
      <c r="O135" s="9">
        <v>1.335</v>
      </c>
      <c r="P135" s="9">
        <v>0.035</v>
      </c>
      <c r="Q135" s="9">
        <v>0.932</v>
      </c>
      <c r="R135" s="9">
        <v>8.078</v>
      </c>
      <c r="T135" s="9">
        <v>818.0</v>
      </c>
      <c r="U135" s="9">
        <v>1.0</v>
      </c>
      <c r="V135" s="9">
        <v>0.0</v>
      </c>
      <c r="W135" s="9">
        <v>0.0</v>
      </c>
      <c r="X135" s="9">
        <v>0.88</v>
      </c>
      <c r="Y135" s="9">
        <v>52.13</v>
      </c>
      <c r="Z135" s="9">
        <v>0.12</v>
      </c>
      <c r="AA135" s="9">
        <v>14.18</v>
      </c>
      <c r="AB135" s="9">
        <v>0.0</v>
      </c>
      <c r="AC135" s="9">
        <v>5.0</v>
      </c>
      <c r="AD135" s="9">
        <v>0.0</v>
      </c>
      <c r="AE135" s="9">
        <v>-40.34</v>
      </c>
      <c r="AF135" s="9">
        <v>-35.55</v>
      </c>
      <c r="AG135" s="9">
        <v>0.01</v>
      </c>
    </row>
    <row r="136">
      <c r="A136" s="1">
        <v>1.0</v>
      </c>
      <c r="B136" s="10">
        <v>1038.0</v>
      </c>
      <c r="C136" s="1">
        <v>0.0</v>
      </c>
      <c r="D136" s="1">
        <v>1.154</v>
      </c>
      <c r="E136" s="1">
        <v>0.667</v>
      </c>
      <c r="F136" s="1">
        <v>2.94</v>
      </c>
      <c r="G136" s="4">
        <v>0.0864</v>
      </c>
      <c r="H136" s="1">
        <v>1.306</v>
      </c>
      <c r="I136" s="8" t="s">
        <v>42</v>
      </c>
      <c r="K136" s="9">
        <v>810.0</v>
      </c>
      <c r="L136" s="9">
        <v>1.0</v>
      </c>
      <c r="M136" s="9">
        <v>0.438</v>
      </c>
      <c r="N136" s="9">
        <v>2.137</v>
      </c>
      <c r="O136" s="9">
        <v>1.699</v>
      </c>
      <c r="P136" s="9">
        <v>0.019</v>
      </c>
      <c r="Q136" s="9">
        <v>0.958</v>
      </c>
      <c r="R136" s="9">
        <v>13.583</v>
      </c>
      <c r="T136" s="9">
        <v>823.0</v>
      </c>
      <c r="U136" s="9">
        <v>1.0</v>
      </c>
      <c r="V136" s="9">
        <v>0.0</v>
      </c>
      <c r="W136" s="9">
        <v>0.0</v>
      </c>
      <c r="X136" s="9">
        <v>0.8</v>
      </c>
      <c r="Y136" s="9">
        <v>6.2</v>
      </c>
      <c r="Z136" s="9">
        <v>0.2</v>
      </c>
      <c r="AA136" s="9">
        <v>4.24</v>
      </c>
      <c r="AB136" s="9">
        <v>0.06</v>
      </c>
      <c r="AC136" s="9">
        <v>0.0</v>
      </c>
      <c r="AD136" s="9">
        <v>0.0</v>
      </c>
      <c r="AE136" s="9">
        <v>-16.99</v>
      </c>
      <c r="AF136" s="9">
        <v>-16.55</v>
      </c>
      <c r="AG136" s="9">
        <v>0.64</v>
      </c>
    </row>
    <row r="137">
      <c r="A137" s="1">
        <v>1.0</v>
      </c>
      <c r="B137" s="10">
        <v>1039.0</v>
      </c>
      <c r="C137" s="1">
        <v>0.0</v>
      </c>
      <c r="D137" s="1">
        <v>1.915</v>
      </c>
      <c r="E137" s="1">
        <v>1.417</v>
      </c>
      <c r="F137" s="1">
        <v>3.11</v>
      </c>
      <c r="G137" s="4">
        <v>0.0778</v>
      </c>
      <c r="H137" s="1">
        <v>2.776</v>
      </c>
      <c r="I137" s="8" t="s">
        <v>42</v>
      </c>
      <c r="K137" s="9">
        <v>818.0</v>
      </c>
      <c r="L137" s="9">
        <v>1.0</v>
      </c>
      <c r="M137" s="9">
        <v>0.348</v>
      </c>
      <c r="N137" s="9">
        <v>1.61</v>
      </c>
      <c r="O137" s="9">
        <v>1.262</v>
      </c>
      <c r="P137" s="9">
        <v>0.025</v>
      </c>
      <c r="Q137" s="9">
        <v>0.957</v>
      </c>
      <c r="R137" s="9">
        <v>13.078</v>
      </c>
      <c r="T137" s="9">
        <v>824.0</v>
      </c>
      <c r="U137" s="9">
        <v>1.0</v>
      </c>
      <c r="V137" s="9">
        <v>1.78</v>
      </c>
      <c r="W137" s="9">
        <v>0.72</v>
      </c>
      <c r="X137" s="9">
        <v>1.0</v>
      </c>
      <c r="Y137" s="9">
        <v>3453.01</v>
      </c>
      <c r="Z137" s="9">
        <v>0.0</v>
      </c>
      <c r="AA137" s="9">
        <v>22.61</v>
      </c>
      <c r="AB137" s="9">
        <v>0.0</v>
      </c>
      <c r="AC137" s="9">
        <v>1.0</v>
      </c>
      <c r="AD137" s="9">
        <v>0.0</v>
      </c>
      <c r="AE137" s="9">
        <v>-42.49</v>
      </c>
      <c r="AF137" s="9">
        <v>-29.64</v>
      </c>
      <c r="AG137" s="9">
        <v>0.0</v>
      </c>
    </row>
    <row r="138">
      <c r="A138" s="1">
        <v>1.0</v>
      </c>
      <c r="B138" s="10">
        <v>1044.0</v>
      </c>
      <c r="C138" s="1">
        <v>0.0</v>
      </c>
      <c r="D138" s="1">
        <v>2.192</v>
      </c>
      <c r="E138" s="1">
        <v>1.451</v>
      </c>
      <c r="F138" s="1">
        <v>3.553</v>
      </c>
      <c r="G138" s="4">
        <v>0.0594</v>
      </c>
      <c r="H138" s="1">
        <v>2.842</v>
      </c>
      <c r="I138" s="8" t="s">
        <v>42</v>
      </c>
      <c r="K138" s="9">
        <v>823.0</v>
      </c>
      <c r="L138" s="9">
        <v>1.0</v>
      </c>
      <c r="M138" s="9">
        <v>0.375</v>
      </c>
      <c r="N138" s="9">
        <v>1.19</v>
      </c>
      <c r="O138" s="9">
        <v>0.815</v>
      </c>
      <c r="P138" s="9">
        <v>0.048</v>
      </c>
      <c r="Q138" s="9">
        <v>0.924</v>
      </c>
      <c r="R138" s="9">
        <v>7.266</v>
      </c>
      <c r="T138" s="9">
        <v>828.0</v>
      </c>
      <c r="U138" s="9">
        <v>1.0</v>
      </c>
      <c r="V138" s="9">
        <v>0.0</v>
      </c>
      <c r="W138" s="9">
        <v>0.0</v>
      </c>
      <c r="X138" s="9">
        <v>0.0</v>
      </c>
      <c r="Y138" s="9">
        <v>4.04</v>
      </c>
      <c r="Z138" s="9">
        <v>1.0</v>
      </c>
      <c r="AA138" s="9">
        <v>4.38</v>
      </c>
      <c r="AB138" s="9">
        <v>0.05</v>
      </c>
      <c r="AC138" s="9">
        <v>2.0</v>
      </c>
      <c r="AD138" s="9">
        <v>0.0</v>
      </c>
      <c r="AE138" s="9">
        <v>-31.36</v>
      </c>
      <c r="AF138" s="9">
        <v>-31.36</v>
      </c>
      <c r="AG138" s="9">
        <v>1.0</v>
      </c>
    </row>
    <row r="139">
      <c r="A139" s="1">
        <v>1.0</v>
      </c>
      <c r="B139" s="10">
        <v>1052.0</v>
      </c>
      <c r="C139" s="1">
        <v>0.0</v>
      </c>
      <c r="D139" s="1">
        <v>0.9</v>
      </c>
      <c r="E139" s="1">
        <v>0.537</v>
      </c>
      <c r="F139" s="1">
        <v>4.082</v>
      </c>
      <c r="G139" s="4">
        <v>0.0434</v>
      </c>
      <c r="H139" s="1">
        <v>1.052</v>
      </c>
      <c r="I139" s="8" t="s">
        <v>42</v>
      </c>
      <c r="K139" s="9">
        <v>828.0</v>
      </c>
      <c r="L139" s="9">
        <v>1.0</v>
      </c>
      <c r="M139" s="9">
        <v>0.398</v>
      </c>
      <c r="N139" s="9">
        <v>1.97</v>
      </c>
      <c r="O139" s="9">
        <v>1.571</v>
      </c>
      <c r="P139" s="9">
        <v>0.018</v>
      </c>
      <c r="Q139" s="9">
        <v>0.963</v>
      </c>
      <c r="R139" s="9">
        <v>15.287</v>
      </c>
      <c r="T139" s="9">
        <v>835.0</v>
      </c>
      <c r="U139" s="9">
        <v>1.0</v>
      </c>
      <c r="V139" s="9">
        <v>0.0</v>
      </c>
      <c r="W139" s="9">
        <v>0.0</v>
      </c>
      <c r="X139" s="9">
        <v>0.69</v>
      </c>
      <c r="Y139" s="9">
        <v>6.96</v>
      </c>
      <c r="Z139" s="9">
        <v>0.31</v>
      </c>
      <c r="AA139" s="9">
        <v>3.72</v>
      </c>
      <c r="AB139" s="9">
        <v>0.07</v>
      </c>
      <c r="AC139" s="9">
        <v>1.0</v>
      </c>
      <c r="AD139" s="9">
        <v>0.0</v>
      </c>
      <c r="AE139" s="9">
        <v>-30.85</v>
      </c>
      <c r="AF139" s="9">
        <v>-29.79</v>
      </c>
      <c r="AG139" s="9">
        <v>0.34</v>
      </c>
    </row>
    <row r="140">
      <c r="A140" s="1">
        <v>1.0</v>
      </c>
      <c r="B140" s="10">
        <v>1056.0</v>
      </c>
      <c r="C140" s="1">
        <v>0.0</v>
      </c>
      <c r="D140" s="1">
        <v>1.446</v>
      </c>
      <c r="E140" s="1">
        <v>0.812</v>
      </c>
      <c r="F140" s="1">
        <v>4.431</v>
      </c>
      <c r="G140" s="4">
        <v>0.0353</v>
      </c>
      <c r="H140" s="1">
        <v>1.59</v>
      </c>
      <c r="I140" s="8" t="s">
        <v>42</v>
      </c>
      <c r="K140" s="9">
        <v>835.0</v>
      </c>
      <c r="L140" s="9">
        <v>1.0</v>
      </c>
      <c r="M140" s="9">
        <v>0.457</v>
      </c>
      <c r="N140" s="9">
        <v>2.629</v>
      </c>
      <c r="O140" s="9">
        <v>2.172</v>
      </c>
      <c r="P140" s="9">
        <v>0.008</v>
      </c>
      <c r="Q140" s="9">
        <v>0.974</v>
      </c>
      <c r="R140" s="9">
        <v>22.507</v>
      </c>
      <c r="T140" s="9">
        <v>837.0</v>
      </c>
      <c r="U140" s="9">
        <v>1.0</v>
      </c>
      <c r="V140" s="9">
        <v>0.91</v>
      </c>
      <c r="W140" s="9">
        <v>0.0</v>
      </c>
      <c r="X140" s="9">
        <v>0.87</v>
      </c>
      <c r="Y140" s="9">
        <v>10.35</v>
      </c>
      <c r="Z140" s="9">
        <v>0.13</v>
      </c>
      <c r="AA140" s="9">
        <v>3.1</v>
      </c>
      <c r="AB140" s="9">
        <v>0.1</v>
      </c>
      <c r="AC140" s="9">
        <v>2.0</v>
      </c>
      <c r="AD140" s="9">
        <v>0.0</v>
      </c>
      <c r="AE140" s="9">
        <v>-24.6</v>
      </c>
      <c r="AF140" s="9">
        <v>-22.14</v>
      </c>
      <c r="AG140" s="9">
        <v>0.09</v>
      </c>
    </row>
    <row r="141">
      <c r="A141" s="1">
        <v>1.0</v>
      </c>
      <c r="B141" s="10">
        <v>1062.0</v>
      </c>
      <c r="C141" s="1">
        <v>0.0</v>
      </c>
      <c r="D141" s="1">
        <v>1.557</v>
      </c>
      <c r="E141" s="1">
        <v>1.029</v>
      </c>
      <c r="F141" s="1">
        <v>3.934</v>
      </c>
      <c r="G141" s="4">
        <v>0.0473</v>
      </c>
      <c r="H141" s="1">
        <v>2.016</v>
      </c>
      <c r="I141" s="8" t="s">
        <v>42</v>
      </c>
      <c r="K141" s="9">
        <v>839.0</v>
      </c>
      <c r="L141" s="9">
        <v>1.0</v>
      </c>
      <c r="M141" s="9">
        <v>0.365</v>
      </c>
      <c r="N141" s="9">
        <v>2.08</v>
      </c>
      <c r="O141" s="9">
        <v>1.714</v>
      </c>
      <c r="P141" s="9">
        <v>0.009</v>
      </c>
      <c r="Q141" s="9">
        <v>0.976</v>
      </c>
      <c r="R141" s="9">
        <v>23.901</v>
      </c>
      <c r="T141" s="9">
        <v>839.0</v>
      </c>
      <c r="U141" s="9">
        <v>1.0</v>
      </c>
      <c r="V141" s="9">
        <v>0.0</v>
      </c>
      <c r="W141" s="9">
        <v>0.0</v>
      </c>
      <c r="X141" s="9">
        <v>0.0</v>
      </c>
      <c r="Y141" s="9">
        <v>2.72</v>
      </c>
      <c r="Z141" s="9">
        <v>1.0</v>
      </c>
      <c r="AA141" s="9">
        <v>4.62</v>
      </c>
      <c r="AB141" s="9">
        <v>0.05</v>
      </c>
      <c r="AC141" s="9">
        <v>3.0</v>
      </c>
      <c r="AD141" s="9">
        <v>0.0</v>
      </c>
      <c r="AE141" s="9">
        <v>-37.73</v>
      </c>
      <c r="AF141" s="9">
        <v>-37.72</v>
      </c>
      <c r="AG141" s="9">
        <v>1.0</v>
      </c>
    </row>
    <row r="142">
      <c r="A142" s="1">
        <v>1.0</v>
      </c>
      <c r="B142" s="10">
        <v>1068.0</v>
      </c>
      <c r="C142" s="1">
        <v>0.0</v>
      </c>
      <c r="D142" s="1">
        <v>1.226</v>
      </c>
      <c r="E142" s="1">
        <v>0.864</v>
      </c>
      <c r="F142" s="1">
        <v>3.105</v>
      </c>
      <c r="G142" s="4">
        <v>0.0781</v>
      </c>
      <c r="H142" s="1">
        <v>1.693</v>
      </c>
      <c r="I142" s="8" t="s">
        <v>42</v>
      </c>
      <c r="K142" s="9">
        <v>840.0</v>
      </c>
      <c r="L142" s="9">
        <v>1.0</v>
      </c>
      <c r="M142" s="9">
        <v>0.216</v>
      </c>
      <c r="N142" s="9">
        <v>2.203</v>
      </c>
      <c r="O142" s="9">
        <v>1.986</v>
      </c>
      <c r="P142" s="9">
        <v>0.002</v>
      </c>
      <c r="Q142" s="9">
        <v>0.995</v>
      </c>
      <c r="R142" s="9">
        <v>127.54</v>
      </c>
      <c r="T142" s="9">
        <v>840.0</v>
      </c>
      <c r="U142" s="9">
        <v>1.0</v>
      </c>
      <c r="V142" s="9">
        <v>0.0</v>
      </c>
      <c r="W142" s="9">
        <v>0.0</v>
      </c>
      <c r="X142" s="9">
        <v>0.26</v>
      </c>
      <c r="Y142" s="9">
        <v>4.51</v>
      </c>
      <c r="Z142" s="9">
        <v>0.74</v>
      </c>
      <c r="AA142" s="9">
        <v>10.55</v>
      </c>
      <c r="AB142" s="9">
        <v>0.0</v>
      </c>
      <c r="AC142" s="9">
        <v>6.0</v>
      </c>
      <c r="AD142" s="9">
        <v>0.0</v>
      </c>
      <c r="AE142" s="9">
        <v>-53.1</v>
      </c>
      <c r="AF142" s="9">
        <v>-52.88</v>
      </c>
      <c r="AG142" s="9">
        <v>0.8</v>
      </c>
    </row>
    <row r="143">
      <c r="A143" s="1">
        <v>1.0</v>
      </c>
      <c r="B143" s="10">
        <v>1078.0</v>
      </c>
      <c r="C143" s="1">
        <v>0.0</v>
      </c>
      <c r="D143" s="1">
        <v>3.236</v>
      </c>
      <c r="E143" s="1">
        <v>2.408</v>
      </c>
      <c r="F143" s="1">
        <v>4.516</v>
      </c>
      <c r="G143" s="4">
        <v>0.0336</v>
      </c>
      <c r="H143" s="1">
        <v>4.716</v>
      </c>
      <c r="I143" s="8" t="s">
        <v>42</v>
      </c>
      <c r="K143" s="9">
        <v>856.0</v>
      </c>
      <c r="L143" s="9">
        <v>1.0</v>
      </c>
      <c r="M143" s="9">
        <v>0.751</v>
      </c>
      <c r="N143" s="9">
        <v>2.175</v>
      </c>
      <c r="O143" s="9">
        <v>1.424</v>
      </c>
      <c r="P143" s="9">
        <v>0.046</v>
      </c>
      <c r="Q143" s="9">
        <v>0.912</v>
      </c>
      <c r="R143" s="9">
        <v>6.13</v>
      </c>
      <c r="T143" s="9">
        <v>854.0</v>
      </c>
      <c r="U143" s="9">
        <v>1.0</v>
      </c>
      <c r="V143" s="9">
        <v>0.93</v>
      </c>
      <c r="W143" s="9">
        <v>0.5</v>
      </c>
      <c r="X143" s="9">
        <v>0.99</v>
      </c>
      <c r="Y143" s="9">
        <v>716.83</v>
      </c>
      <c r="Z143" s="9">
        <v>0.01</v>
      </c>
      <c r="AA143" s="9">
        <v>9.22</v>
      </c>
      <c r="AB143" s="9">
        <v>0.0</v>
      </c>
      <c r="AC143" s="9">
        <v>2.0</v>
      </c>
      <c r="AD143" s="9">
        <v>0.0</v>
      </c>
      <c r="AE143" s="9">
        <v>-44.02</v>
      </c>
      <c r="AF143" s="9">
        <v>-39.44</v>
      </c>
      <c r="AG143" s="9">
        <v>0.01</v>
      </c>
    </row>
    <row r="144">
      <c r="A144" s="1">
        <v>1.0</v>
      </c>
      <c r="B144" s="10">
        <v>1084.0</v>
      </c>
      <c r="C144" s="1">
        <v>0.0</v>
      </c>
      <c r="D144" s="1">
        <v>1.174</v>
      </c>
      <c r="E144" s="1">
        <v>0.721</v>
      </c>
      <c r="F144" s="1">
        <v>3.438</v>
      </c>
      <c r="G144" s="4">
        <v>0.0637</v>
      </c>
      <c r="H144" s="1">
        <v>1.413</v>
      </c>
      <c r="I144" s="8" t="s">
        <v>42</v>
      </c>
      <c r="K144" s="9">
        <v>860.0</v>
      </c>
      <c r="L144" s="9">
        <v>1.0</v>
      </c>
      <c r="M144" s="9">
        <v>0.329</v>
      </c>
      <c r="N144" s="9">
        <v>1.1</v>
      </c>
      <c r="O144" s="9">
        <v>0.77</v>
      </c>
      <c r="P144" s="9">
        <v>0.051</v>
      </c>
      <c r="Q144" s="9">
        <v>0.925</v>
      </c>
      <c r="R144" s="9">
        <v>7.338</v>
      </c>
      <c r="T144" s="9">
        <v>860.0</v>
      </c>
      <c r="U144" s="9">
        <v>1.0</v>
      </c>
      <c r="V144" s="9">
        <v>0.0</v>
      </c>
      <c r="W144" s="9">
        <v>0.0</v>
      </c>
      <c r="X144" s="9">
        <v>0.38</v>
      </c>
      <c r="Y144" s="9">
        <v>2.41</v>
      </c>
      <c r="Z144" s="9">
        <v>0.62</v>
      </c>
      <c r="AA144" s="9">
        <v>3.94</v>
      </c>
      <c r="AB144" s="9">
        <v>0.07</v>
      </c>
      <c r="AC144" s="9">
        <v>1.0</v>
      </c>
      <c r="AD144" s="9">
        <v>0.0</v>
      </c>
      <c r="AE144" s="9">
        <v>-25.37</v>
      </c>
      <c r="AF144" s="9">
        <v>-25.21</v>
      </c>
      <c r="AG144" s="9">
        <v>0.85</v>
      </c>
    </row>
    <row r="145">
      <c r="A145" s="1">
        <v>1.0</v>
      </c>
      <c r="B145" s="10">
        <v>1087.0</v>
      </c>
      <c r="C145" s="1">
        <v>0.0</v>
      </c>
      <c r="D145" s="1">
        <v>2.368</v>
      </c>
      <c r="E145" s="1">
        <v>1.67</v>
      </c>
      <c r="F145" s="1">
        <v>5.12</v>
      </c>
      <c r="G145" s="4">
        <v>0.0237</v>
      </c>
      <c r="H145" s="1">
        <v>3.271</v>
      </c>
      <c r="I145" s="8" t="s">
        <v>42</v>
      </c>
      <c r="K145" s="9">
        <v>861.0</v>
      </c>
      <c r="L145" s="9">
        <v>1.0</v>
      </c>
      <c r="M145" s="9">
        <v>0.364</v>
      </c>
      <c r="N145" s="9">
        <v>1.063</v>
      </c>
      <c r="O145" s="9">
        <v>0.699</v>
      </c>
      <c r="P145" s="9">
        <v>0.061</v>
      </c>
      <c r="Q145" s="9">
        <v>0.91</v>
      </c>
      <c r="R145" s="9">
        <v>5.977</v>
      </c>
      <c r="T145" s="9">
        <v>862.0</v>
      </c>
      <c r="U145" s="9">
        <v>1.0</v>
      </c>
      <c r="V145" s="9">
        <v>0.48</v>
      </c>
      <c r="W145" s="9">
        <v>0.48</v>
      </c>
      <c r="X145" s="9">
        <v>0.86</v>
      </c>
      <c r="Y145" s="9">
        <v>51.25</v>
      </c>
      <c r="Z145" s="9">
        <v>0.14</v>
      </c>
      <c r="AA145" s="9">
        <v>9.85</v>
      </c>
      <c r="AB145" s="9">
        <v>0.0</v>
      </c>
      <c r="AC145" s="9">
        <v>0.0</v>
      </c>
      <c r="AD145" s="9">
        <v>0.0</v>
      </c>
      <c r="AE145" s="9">
        <v>-57.47</v>
      </c>
      <c r="AF145" s="9">
        <v>-55.39</v>
      </c>
      <c r="AG145" s="9">
        <v>0.12</v>
      </c>
    </row>
    <row r="146">
      <c r="A146" s="1">
        <v>1.0</v>
      </c>
      <c r="B146" s="10">
        <v>1090.0</v>
      </c>
      <c r="C146" s="1">
        <v>0.0</v>
      </c>
      <c r="D146" s="1">
        <v>3.569</v>
      </c>
      <c r="E146" s="1">
        <v>1.944</v>
      </c>
      <c r="F146" s="1">
        <v>10.271</v>
      </c>
      <c r="G146" s="4">
        <v>0.0014</v>
      </c>
      <c r="H146" s="1">
        <v>3.808</v>
      </c>
      <c r="I146" s="8" t="s">
        <v>42</v>
      </c>
      <c r="K146" s="9">
        <v>862.0</v>
      </c>
      <c r="L146" s="9">
        <v>1.0</v>
      </c>
      <c r="M146" s="9">
        <v>0.365</v>
      </c>
      <c r="N146" s="9">
        <v>2.708</v>
      </c>
      <c r="O146" s="9">
        <v>2.342</v>
      </c>
      <c r="P146" s="9">
        <v>0.003</v>
      </c>
      <c r="Q146" s="9">
        <v>0.987</v>
      </c>
      <c r="R146" s="9">
        <v>46.756</v>
      </c>
      <c r="T146" s="9">
        <v>863.0</v>
      </c>
      <c r="U146" s="9">
        <v>1.0</v>
      </c>
      <c r="V146" s="9">
        <v>0.0</v>
      </c>
      <c r="W146" s="9">
        <v>0.0</v>
      </c>
      <c r="X146" s="9">
        <v>0.62</v>
      </c>
      <c r="Y146" s="9">
        <v>6.01</v>
      </c>
      <c r="Z146" s="9">
        <v>0.38</v>
      </c>
      <c r="AA146" s="9">
        <v>3.49</v>
      </c>
      <c r="AB146" s="9">
        <v>0.08</v>
      </c>
      <c r="AC146" s="9">
        <v>1.0</v>
      </c>
      <c r="AD146" s="9">
        <v>0.0</v>
      </c>
      <c r="AE146" s="9">
        <v>-22.94</v>
      </c>
      <c r="AF146" s="9">
        <v>-22.1</v>
      </c>
      <c r="AG146" s="9">
        <v>0.43</v>
      </c>
    </row>
    <row r="147">
      <c r="A147" s="1">
        <v>1.0</v>
      </c>
      <c r="B147" s="10">
        <v>1092.0</v>
      </c>
      <c r="C147" s="1">
        <v>0.0</v>
      </c>
      <c r="D147" s="1">
        <v>1.808</v>
      </c>
      <c r="E147" s="1">
        <v>1.215</v>
      </c>
      <c r="F147" s="1">
        <v>4.163</v>
      </c>
      <c r="G147" s="4">
        <v>0.0413</v>
      </c>
      <c r="H147" s="1">
        <v>2.38</v>
      </c>
      <c r="I147" s="8" t="s">
        <v>42</v>
      </c>
      <c r="K147" s="9">
        <v>865.0</v>
      </c>
      <c r="L147" s="9">
        <v>1.0</v>
      </c>
      <c r="M147" s="9">
        <v>0.344</v>
      </c>
      <c r="N147" s="9">
        <v>1.983</v>
      </c>
      <c r="O147" s="9">
        <v>1.639</v>
      </c>
      <c r="P147" s="9">
        <v>0.01</v>
      </c>
      <c r="Q147" s="9">
        <v>0.976</v>
      </c>
      <c r="R147" s="9">
        <v>24.52</v>
      </c>
      <c r="T147" s="9">
        <v>865.0</v>
      </c>
      <c r="U147" s="9">
        <v>1.0</v>
      </c>
      <c r="V147" s="9">
        <v>0.0</v>
      </c>
      <c r="W147" s="9">
        <v>0.0</v>
      </c>
      <c r="X147" s="9">
        <v>0.0</v>
      </c>
      <c r="Y147" s="9">
        <v>2.79</v>
      </c>
      <c r="Z147" s="9">
        <v>1.0</v>
      </c>
      <c r="AA147" s="9">
        <v>5.64</v>
      </c>
      <c r="AB147" s="9">
        <v>0.03</v>
      </c>
      <c r="AC147" s="9">
        <v>3.0</v>
      </c>
      <c r="AD147" s="9">
        <v>0.0</v>
      </c>
      <c r="AE147" s="9">
        <v>-38.74</v>
      </c>
      <c r="AF147" s="9">
        <v>-38.74</v>
      </c>
      <c r="AG147" s="9">
        <v>1.0</v>
      </c>
    </row>
    <row r="148">
      <c r="A148" s="1">
        <v>1.0</v>
      </c>
      <c r="B148" s="10">
        <v>1102.0</v>
      </c>
      <c r="C148" s="1">
        <v>0.0</v>
      </c>
      <c r="D148" s="1">
        <v>3.617</v>
      </c>
      <c r="E148" s="1">
        <v>1.863</v>
      </c>
      <c r="F148" s="1">
        <v>6.083</v>
      </c>
      <c r="G148" s="4">
        <v>0.0137</v>
      </c>
      <c r="H148" s="1">
        <v>3.65</v>
      </c>
      <c r="I148" s="8" t="s">
        <v>42</v>
      </c>
      <c r="K148" s="9">
        <v>866.0</v>
      </c>
      <c r="L148" s="9">
        <v>1.0</v>
      </c>
      <c r="M148" s="9">
        <v>0.387</v>
      </c>
      <c r="N148" s="9">
        <v>2.015</v>
      </c>
      <c r="O148" s="9">
        <v>1.627</v>
      </c>
      <c r="P148" s="9">
        <v>0.013</v>
      </c>
      <c r="Q148" s="9">
        <v>0.969</v>
      </c>
      <c r="R148" s="9">
        <v>18.367</v>
      </c>
      <c r="T148" s="9">
        <v>866.0</v>
      </c>
      <c r="U148" s="9">
        <v>1.0</v>
      </c>
      <c r="V148" s="9">
        <v>0.0</v>
      </c>
      <c r="W148" s="9">
        <v>0.0</v>
      </c>
      <c r="X148" s="9">
        <v>0.0</v>
      </c>
      <c r="Y148" s="9">
        <v>2.79</v>
      </c>
      <c r="Z148" s="9">
        <v>1.0</v>
      </c>
      <c r="AA148" s="9">
        <v>4.15</v>
      </c>
      <c r="AB148" s="9">
        <v>0.06</v>
      </c>
      <c r="AC148" s="9">
        <v>4.0</v>
      </c>
      <c r="AD148" s="9">
        <v>0.0</v>
      </c>
      <c r="AE148" s="9">
        <v>-46.26</v>
      </c>
      <c r="AF148" s="9">
        <v>-46.27</v>
      </c>
      <c r="AG148" s="9">
        <v>1.0</v>
      </c>
    </row>
    <row r="149">
      <c r="A149" s="1">
        <v>1.0</v>
      </c>
      <c r="B149" s="10">
        <v>1111.0</v>
      </c>
      <c r="C149" s="1">
        <v>0.0</v>
      </c>
      <c r="D149" s="1">
        <v>1.749</v>
      </c>
      <c r="E149" s="1">
        <v>1.229</v>
      </c>
      <c r="F149" s="1">
        <v>3.961</v>
      </c>
      <c r="G149" s="4">
        <v>0.0466</v>
      </c>
      <c r="H149" s="1">
        <v>2.408</v>
      </c>
      <c r="I149" s="8" t="s">
        <v>42</v>
      </c>
      <c r="K149" s="9">
        <v>868.0</v>
      </c>
      <c r="L149" s="9">
        <v>1.0</v>
      </c>
      <c r="M149" s="9">
        <v>0.354</v>
      </c>
      <c r="N149" s="9">
        <v>7.324</v>
      </c>
      <c r="O149" s="9">
        <v>6.97</v>
      </c>
      <c r="P149" s="9">
        <v>0.0</v>
      </c>
      <c r="Q149" s="9">
        <v>0.999</v>
      </c>
      <c r="R149" s="9">
        <v>613.655</v>
      </c>
      <c r="T149" s="9">
        <v>868.0</v>
      </c>
      <c r="U149" s="9">
        <v>1.0</v>
      </c>
      <c r="V149" s="9">
        <v>0.0</v>
      </c>
      <c r="W149" s="9">
        <v>0.0</v>
      </c>
      <c r="X149" s="9">
        <v>0.47</v>
      </c>
      <c r="Y149" s="9">
        <v>20.9</v>
      </c>
      <c r="Z149" s="9">
        <v>0.53</v>
      </c>
      <c r="AA149" s="9">
        <v>11.29</v>
      </c>
      <c r="AB149" s="9">
        <v>0.0</v>
      </c>
      <c r="AC149" s="9">
        <v>10.0</v>
      </c>
      <c r="AD149" s="9">
        <v>0.0</v>
      </c>
      <c r="AE149" s="9">
        <v>-74.35</v>
      </c>
      <c r="AF149" s="9">
        <v>-73.29</v>
      </c>
      <c r="AG149" s="9">
        <v>0.35</v>
      </c>
    </row>
    <row r="150">
      <c r="A150" s="1">
        <v>1.0</v>
      </c>
      <c r="B150" s="10">
        <v>1119.0</v>
      </c>
      <c r="C150" s="1">
        <v>0.0</v>
      </c>
      <c r="D150" s="1">
        <v>1.21</v>
      </c>
      <c r="E150" s="1">
        <v>0.646</v>
      </c>
      <c r="F150" s="1">
        <v>4.698</v>
      </c>
      <c r="G150" s="4">
        <v>0.0302</v>
      </c>
      <c r="H150" s="1">
        <v>1.265</v>
      </c>
      <c r="I150" s="8" t="s">
        <v>42</v>
      </c>
      <c r="K150" s="9">
        <v>869.0</v>
      </c>
      <c r="L150" s="9">
        <v>1.0</v>
      </c>
      <c r="M150" s="9">
        <v>0.387</v>
      </c>
      <c r="N150" s="9">
        <v>14.012</v>
      </c>
      <c r="O150" s="9">
        <v>13.624</v>
      </c>
      <c r="P150" s="9">
        <v>0.0</v>
      </c>
      <c r="Q150" s="9">
        <v>1.0</v>
      </c>
      <c r="R150" s="9">
        <v>8515.612</v>
      </c>
      <c r="T150" s="9">
        <v>869.0</v>
      </c>
      <c r="U150" s="9">
        <v>1.0</v>
      </c>
      <c r="V150" s="9">
        <v>0.9</v>
      </c>
      <c r="W150" s="9">
        <v>0.9</v>
      </c>
      <c r="X150" s="9">
        <v>0.95</v>
      </c>
      <c r="Y150" s="9">
        <v>307.8</v>
      </c>
      <c r="Z150" s="9">
        <v>0.05</v>
      </c>
      <c r="AA150" s="9">
        <v>40.3</v>
      </c>
      <c r="AB150" s="9">
        <v>0.0</v>
      </c>
      <c r="AC150" s="9">
        <v>7.0</v>
      </c>
      <c r="AD150" s="9">
        <v>0.0</v>
      </c>
      <c r="AE150" s="9">
        <v>-104.98</v>
      </c>
      <c r="AF150" s="9">
        <v>-91.5</v>
      </c>
      <c r="AG150" s="9">
        <v>0.0</v>
      </c>
    </row>
    <row r="151">
      <c r="A151" s="1">
        <v>1.0</v>
      </c>
      <c r="B151" s="10">
        <v>1128.0</v>
      </c>
      <c r="C151" s="1">
        <v>0.0</v>
      </c>
      <c r="D151" s="1">
        <v>3.752</v>
      </c>
      <c r="E151" s="1">
        <v>2.838</v>
      </c>
      <c r="F151" s="1">
        <v>3.417</v>
      </c>
      <c r="G151" s="4">
        <v>0.0645</v>
      </c>
      <c r="H151" s="1">
        <v>5.56</v>
      </c>
      <c r="I151" s="8" t="s">
        <v>42</v>
      </c>
      <c r="K151" s="9">
        <v>874.0</v>
      </c>
      <c r="L151" s="9">
        <v>1.0</v>
      </c>
      <c r="M151" s="9">
        <v>0.652</v>
      </c>
      <c r="N151" s="9">
        <v>2.152</v>
      </c>
      <c r="O151" s="9">
        <v>1.499</v>
      </c>
      <c r="P151" s="9">
        <v>0.041</v>
      </c>
      <c r="Q151" s="9">
        <v>0.909</v>
      </c>
      <c r="R151" s="9">
        <v>5.942</v>
      </c>
      <c r="T151" s="9">
        <v>878.0</v>
      </c>
      <c r="U151" s="9">
        <v>1.0</v>
      </c>
      <c r="V151" s="9">
        <v>1.15</v>
      </c>
      <c r="W151" s="9">
        <v>0.58</v>
      </c>
      <c r="X151" s="9">
        <v>0.99</v>
      </c>
      <c r="Y151" s="9">
        <v>857.58</v>
      </c>
      <c r="Z151" s="9">
        <v>0.01</v>
      </c>
      <c r="AA151" s="9">
        <v>20.02</v>
      </c>
      <c r="AB151" s="9">
        <v>0.0</v>
      </c>
      <c r="AC151" s="9">
        <v>3.0</v>
      </c>
      <c r="AD151" s="9">
        <v>0.0</v>
      </c>
      <c r="AE151" s="9">
        <v>-52.95</v>
      </c>
      <c r="AF151" s="9">
        <v>-43.2</v>
      </c>
      <c r="AG151" s="9">
        <v>0.0</v>
      </c>
    </row>
    <row r="152">
      <c r="A152" s="1">
        <v>1.0</v>
      </c>
      <c r="B152" s="10">
        <v>1129.0</v>
      </c>
      <c r="C152" s="1">
        <v>0.0</v>
      </c>
      <c r="D152" s="1">
        <v>1.339</v>
      </c>
      <c r="E152" s="1">
        <v>0.853</v>
      </c>
      <c r="F152" s="1">
        <v>2.986</v>
      </c>
      <c r="G152" s="4">
        <v>0.084</v>
      </c>
      <c r="H152" s="1">
        <v>1.671</v>
      </c>
      <c r="I152" s="8" t="s">
        <v>42</v>
      </c>
      <c r="K152" s="9">
        <v>875.0</v>
      </c>
      <c r="L152" s="9">
        <v>1.0</v>
      </c>
      <c r="M152" s="9">
        <v>0.605</v>
      </c>
      <c r="N152" s="9">
        <v>1.919</v>
      </c>
      <c r="O152" s="9">
        <v>1.314</v>
      </c>
      <c r="P152" s="9">
        <v>0.043</v>
      </c>
      <c r="Q152" s="9">
        <v>0.911</v>
      </c>
      <c r="R152" s="9">
        <v>6.065</v>
      </c>
      <c r="T152" s="9">
        <v>894.0</v>
      </c>
      <c r="U152" s="9">
        <v>1.0</v>
      </c>
      <c r="V152" s="9">
        <v>0.0</v>
      </c>
      <c r="W152" s="9">
        <v>0.0</v>
      </c>
      <c r="X152" s="9">
        <v>0.86</v>
      </c>
      <c r="Y152" s="9">
        <v>16.49</v>
      </c>
      <c r="Z152" s="9">
        <v>0.14</v>
      </c>
      <c r="AA152" s="9">
        <v>6.69</v>
      </c>
      <c r="AB152" s="9">
        <v>0.02</v>
      </c>
      <c r="AC152" s="9">
        <v>3.0</v>
      </c>
      <c r="AD152" s="9">
        <v>0.0</v>
      </c>
      <c r="AE152" s="9">
        <v>-29.93</v>
      </c>
      <c r="AF152" s="9">
        <v>-27.19</v>
      </c>
      <c r="AG152" s="9">
        <v>0.06</v>
      </c>
    </row>
    <row r="153">
      <c r="A153" s="1">
        <v>1.0</v>
      </c>
      <c r="B153" s="10">
        <v>1138.0</v>
      </c>
      <c r="C153" s="1">
        <v>0.0</v>
      </c>
      <c r="D153" s="1">
        <v>1.372</v>
      </c>
      <c r="E153" s="1">
        <v>0.872</v>
      </c>
      <c r="F153" s="1">
        <v>3.523</v>
      </c>
      <c r="G153" s="4">
        <v>0.0605</v>
      </c>
      <c r="H153" s="1">
        <v>1.709</v>
      </c>
      <c r="I153" s="8" t="s">
        <v>42</v>
      </c>
      <c r="K153" s="9">
        <v>887.0</v>
      </c>
      <c r="L153" s="9">
        <v>1.0</v>
      </c>
      <c r="M153" s="9">
        <v>0.697</v>
      </c>
      <c r="N153" s="9">
        <v>2.119</v>
      </c>
      <c r="O153" s="9">
        <v>1.422</v>
      </c>
      <c r="P153" s="9">
        <v>0.039</v>
      </c>
      <c r="Q153" s="9">
        <v>0.907</v>
      </c>
      <c r="R153" s="9">
        <v>5.763</v>
      </c>
      <c r="T153" s="9">
        <v>896.0</v>
      </c>
      <c r="U153" s="9">
        <v>1.0</v>
      </c>
      <c r="V153" s="9">
        <v>0.3</v>
      </c>
      <c r="W153" s="9">
        <v>0.3</v>
      </c>
      <c r="X153" s="9">
        <v>0.97</v>
      </c>
      <c r="Y153" s="9">
        <v>149.32</v>
      </c>
      <c r="Z153" s="9">
        <v>0.03</v>
      </c>
      <c r="AA153" s="9">
        <v>13.05</v>
      </c>
      <c r="AB153" s="9">
        <v>0.0</v>
      </c>
      <c r="AC153" s="9">
        <v>3.0</v>
      </c>
      <c r="AD153" s="9">
        <v>0.0</v>
      </c>
      <c r="AE153" s="9">
        <v>-42.17</v>
      </c>
      <c r="AF153" s="9">
        <v>-35.71</v>
      </c>
      <c r="AG153" s="9">
        <v>0.0</v>
      </c>
    </row>
    <row r="154">
      <c r="A154" s="1">
        <v>1.0</v>
      </c>
      <c r="B154" s="10">
        <v>1146.0</v>
      </c>
      <c r="C154" s="1">
        <v>0.0</v>
      </c>
      <c r="D154" s="1">
        <v>7.229</v>
      </c>
      <c r="E154" s="1">
        <v>5.592</v>
      </c>
      <c r="F154" s="1">
        <v>4.549</v>
      </c>
      <c r="G154" s="4">
        <v>0.0329</v>
      </c>
      <c r="H154" s="1">
        <v>10.954</v>
      </c>
      <c r="I154" s="8" t="s">
        <v>42</v>
      </c>
      <c r="K154" s="9">
        <v>895.0</v>
      </c>
      <c r="L154" s="9">
        <v>1.0</v>
      </c>
      <c r="M154" s="9">
        <v>0.506</v>
      </c>
      <c r="N154" s="9">
        <v>2.301</v>
      </c>
      <c r="O154" s="9">
        <v>1.794</v>
      </c>
      <c r="P154" s="9">
        <v>0.02</v>
      </c>
      <c r="Q154" s="9">
        <v>0.95</v>
      </c>
      <c r="R154" s="9">
        <v>11.22</v>
      </c>
      <c r="T154" s="9">
        <v>903.0</v>
      </c>
      <c r="U154" s="9">
        <v>1.0</v>
      </c>
      <c r="V154" s="9">
        <v>0.0</v>
      </c>
      <c r="W154" s="9">
        <v>0.0</v>
      </c>
      <c r="X154" s="9">
        <v>0.0</v>
      </c>
      <c r="Y154" s="9">
        <v>5.19</v>
      </c>
      <c r="Z154" s="9">
        <v>1.0</v>
      </c>
      <c r="AA154" s="9">
        <v>10.14</v>
      </c>
      <c r="AB154" s="9">
        <v>0.0</v>
      </c>
      <c r="AC154" s="9">
        <v>6.0</v>
      </c>
      <c r="AD154" s="9">
        <v>0.0</v>
      </c>
      <c r="AE154" s="9">
        <v>-67.31</v>
      </c>
      <c r="AF154" s="9">
        <v>-67.31</v>
      </c>
      <c r="AG154" s="9">
        <v>1.0</v>
      </c>
    </row>
    <row r="155">
      <c r="A155" s="1">
        <v>1.0</v>
      </c>
      <c r="B155" s="10">
        <v>1148.0</v>
      </c>
      <c r="C155" s="1">
        <v>0.0</v>
      </c>
      <c r="D155" s="1">
        <v>8.14</v>
      </c>
      <c r="E155" s="1">
        <v>5.785</v>
      </c>
      <c r="F155" s="1">
        <v>8.666</v>
      </c>
      <c r="G155" s="4">
        <v>0.0032</v>
      </c>
      <c r="H155" s="1">
        <v>11.332</v>
      </c>
      <c r="I155" s="8" t="s">
        <v>42</v>
      </c>
      <c r="K155" s="9">
        <v>901.0</v>
      </c>
      <c r="L155" s="9">
        <v>1.0</v>
      </c>
      <c r="M155" s="9">
        <v>0.518</v>
      </c>
      <c r="N155" s="9">
        <v>1.517</v>
      </c>
      <c r="O155" s="9">
        <v>0.999</v>
      </c>
      <c r="P155" s="9">
        <v>0.051</v>
      </c>
      <c r="Q155" s="9">
        <v>0.909</v>
      </c>
      <c r="R155" s="9">
        <v>5.899</v>
      </c>
      <c r="T155" s="9">
        <v>904.0</v>
      </c>
      <c r="U155" s="9">
        <v>1.0</v>
      </c>
      <c r="V155" s="9">
        <v>0.0</v>
      </c>
      <c r="W155" s="9">
        <v>0.0</v>
      </c>
      <c r="X155" s="9">
        <v>0.95</v>
      </c>
      <c r="Y155" s="9">
        <v>40.58</v>
      </c>
      <c r="Z155" s="9">
        <v>0.05</v>
      </c>
      <c r="AA155" s="9">
        <v>5.66</v>
      </c>
      <c r="AB155" s="9">
        <v>0.03</v>
      </c>
      <c r="AC155" s="9">
        <v>2.0</v>
      </c>
      <c r="AD155" s="9">
        <v>0.0</v>
      </c>
      <c r="AE155" s="9">
        <v>-22.02</v>
      </c>
      <c r="AF155" s="9">
        <v>-19.22</v>
      </c>
      <c r="AG155" s="9">
        <v>0.06</v>
      </c>
    </row>
    <row r="156">
      <c r="A156" s="1">
        <v>1.0</v>
      </c>
      <c r="B156" s="10">
        <v>1150.0</v>
      </c>
      <c r="C156" s="1">
        <v>0.0</v>
      </c>
      <c r="D156" s="1">
        <v>2.343</v>
      </c>
      <c r="E156" s="1">
        <v>1.183</v>
      </c>
      <c r="F156" s="1">
        <v>8.658</v>
      </c>
      <c r="G156" s="4">
        <v>0.0033</v>
      </c>
      <c r="H156" s="1">
        <v>2.318</v>
      </c>
      <c r="I156" s="8" t="s">
        <v>42</v>
      </c>
      <c r="K156" s="9">
        <v>903.0</v>
      </c>
      <c r="L156" s="9">
        <v>1.0</v>
      </c>
      <c r="M156" s="9">
        <v>0.29</v>
      </c>
      <c r="N156" s="9">
        <v>3.827</v>
      </c>
      <c r="O156" s="9">
        <v>3.537</v>
      </c>
      <c r="P156" s="9">
        <v>0.0</v>
      </c>
      <c r="Q156" s="9">
        <v>0.998</v>
      </c>
      <c r="R156" s="9">
        <v>252.073</v>
      </c>
      <c r="T156" s="9">
        <v>909.0</v>
      </c>
      <c r="U156" s="9">
        <v>1.0</v>
      </c>
      <c r="V156" s="9">
        <v>0.0</v>
      </c>
      <c r="W156" s="9">
        <v>0.0</v>
      </c>
      <c r="X156" s="9">
        <v>0.88</v>
      </c>
      <c r="Y156" s="9">
        <v>4.36</v>
      </c>
      <c r="Z156" s="9">
        <v>0.12</v>
      </c>
      <c r="AA156" s="9">
        <v>4.58</v>
      </c>
      <c r="AB156" s="9">
        <v>0.05</v>
      </c>
      <c r="AC156" s="9">
        <v>1.0</v>
      </c>
      <c r="AD156" s="9">
        <v>0.0</v>
      </c>
      <c r="AE156" s="9">
        <v>-11.41</v>
      </c>
      <c r="AF156" s="9">
        <v>-10.04</v>
      </c>
      <c r="AG156" s="9">
        <v>0.25</v>
      </c>
    </row>
    <row r="157">
      <c r="A157" s="1">
        <v>1.0</v>
      </c>
      <c r="B157" s="10">
        <v>1152.0</v>
      </c>
      <c r="C157" s="1">
        <v>0.0</v>
      </c>
      <c r="D157" s="1">
        <v>5.775</v>
      </c>
      <c r="E157" s="1">
        <v>4.003</v>
      </c>
      <c r="F157" s="1">
        <v>5.695</v>
      </c>
      <c r="G157" s="4">
        <v>0.017</v>
      </c>
      <c r="H157" s="1">
        <v>7.842</v>
      </c>
      <c r="I157" s="8" t="s">
        <v>42</v>
      </c>
      <c r="K157" s="9">
        <v>919.0</v>
      </c>
      <c r="L157" s="9">
        <v>1.0</v>
      </c>
      <c r="M157" s="9">
        <v>0.46</v>
      </c>
      <c r="N157" s="9">
        <v>1.737</v>
      </c>
      <c r="O157" s="9">
        <v>1.277</v>
      </c>
      <c r="P157" s="9">
        <v>0.031</v>
      </c>
      <c r="Q157" s="9">
        <v>0.938</v>
      </c>
      <c r="R157" s="9">
        <v>8.908</v>
      </c>
      <c r="T157" s="9">
        <v>912.0</v>
      </c>
      <c r="U157" s="9">
        <v>1.0</v>
      </c>
      <c r="V157" s="9">
        <v>3.13</v>
      </c>
      <c r="W157" s="9">
        <v>0.04</v>
      </c>
      <c r="X157" s="9">
        <v>0.98</v>
      </c>
      <c r="Y157" s="9">
        <v>10000.0</v>
      </c>
      <c r="Z157" s="9">
        <v>0.02</v>
      </c>
      <c r="AA157" s="9">
        <v>7.86</v>
      </c>
      <c r="AB157" s="9">
        <v>0.01</v>
      </c>
      <c r="AC157" s="9">
        <v>1.0</v>
      </c>
      <c r="AD157" s="9">
        <v>0.0</v>
      </c>
      <c r="AE157" s="9">
        <v>-35.9</v>
      </c>
      <c r="AF157" s="9">
        <v>-18.67</v>
      </c>
      <c r="AG157" s="9">
        <v>0.0</v>
      </c>
    </row>
    <row r="158">
      <c r="A158" s="1">
        <v>1.0</v>
      </c>
      <c r="B158" s="10">
        <v>1154.0</v>
      </c>
      <c r="C158" s="1">
        <v>0.0</v>
      </c>
      <c r="D158" s="1">
        <v>0.979</v>
      </c>
      <c r="E158" s="1">
        <v>0.641</v>
      </c>
      <c r="F158" s="1">
        <v>3.362</v>
      </c>
      <c r="G158" s="4">
        <v>0.0667</v>
      </c>
      <c r="H158" s="1">
        <v>1.255</v>
      </c>
      <c r="I158" s="8" t="s">
        <v>42</v>
      </c>
      <c r="K158" s="9">
        <v>920.0</v>
      </c>
      <c r="L158" s="9">
        <v>1.0</v>
      </c>
      <c r="M158" s="9">
        <v>0.434</v>
      </c>
      <c r="N158" s="9">
        <v>1.311</v>
      </c>
      <c r="O158" s="9">
        <v>0.876</v>
      </c>
      <c r="P158" s="9">
        <v>0.06</v>
      </c>
      <c r="Q158" s="9">
        <v>0.907</v>
      </c>
      <c r="R158" s="9">
        <v>5.78</v>
      </c>
      <c r="T158" s="9">
        <v>918.0</v>
      </c>
      <c r="U158" s="9">
        <v>1.0</v>
      </c>
      <c r="V158" s="9">
        <v>0.0</v>
      </c>
      <c r="W158" s="9">
        <v>0.0</v>
      </c>
      <c r="X158" s="9">
        <v>0.97</v>
      </c>
      <c r="Y158" s="9">
        <v>66.51</v>
      </c>
      <c r="Z158" s="9">
        <v>0.03</v>
      </c>
      <c r="AA158" s="9">
        <v>5.42</v>
      </c>
      <c r="AB158" s="9">
        <v>0.03</v>
      </c>
      <c r="AC158" s="9">
        <v>2.0</v>
      </c>
      <c r="AD158" s="9">
        <v>0.0</v>
      </c>
      <c r="AE158" s="9">
        <v>-21.33</v>
      </c>
      <c r="AF158" s="9">
        <v>-19.34</v>
      </c>
      <c r="AG158" s="9">
        <v>0.14</v>
      </c>
    </row>
    <row r="159">
      <c r="A159" s="1">
        <v>1.0</v>
      </c>
      <c r="B159" s="10">
        <v>1155.0</v>
      </c>
      <c r="C159" s="1">
        <v>0.0</v>
      </c>
      <c r="D159" s="1">
        <v>2.004</v>
      </c>
      <c r="E159" s="1">
        <v>1.302</v>
      </c>
      <c r="F159" s="1">
        <v>3.064</v>
      </c>
      <c r="G159" s="4">
        <v>0.0801</v>
      </c>
      <c r="H159" s="1">
        <v>2.55</v>
      </c>
      <c r="I159" s="8" t="s">
        <v>42</v>
      </c>
      <c r="K159" s="9">
        <v>921.0</v>
      </c>
      <c r="L159" s="9">
        <v>1.0</v>
      </c>
      <c r="M159" s="9">
        <v>0.691</v>
      </c>
      <c r="N159" s="9">
        <v>2.304</v>
      </c>
      <c r="O159" s="9">
        <v>1.613</v>
      </c>
      <c r="P159" s="9">
        <v>0.048</v>
      </c>
      <c r="Q159" s="9">
        <v>0.902</v>
      </c>
      <c r="R159" s="9">
        <v>5.469</v>
      </c>
      <c r="T159" s="9">
        <v>921.0</v>
      </c>
      <c r="U159" s="9">
        <v>1.0</v>
      </c>
      <c r="V159" s="9">
        <v>0.0</v>
      </c>
      <c r="W159" s="9">
        <v>0.0</v>
      </c>
      <c r="X159" s="9">
        <v>0.78</v>
      </c>
      <c r="Y159" s="9">
        <v>15.46</v>
      </c>
      <c r="Z159" s="9">
        <v>0.22</v>
      </c>
      <c r="AA159" s="9">
        <v>5.66</v>
      </c>
      <c r="AB159" s="9">
        <v>0.03</v>
      </c>
      <c r="AC159" s="9">
        <v>2.0</v>
      </c>
      <c r="AD159" s="9">
        <v>0.0</v>
      </c>
      <c r="AE159" s="9">
        <v>-34.1</v>
      </c>
      <c r="AF159" s="9">
        <v>-30.77</v>
      </c>
      <c r="AG159" s="9">
        <v>0.04</v>
      </c>
    </row>
    <row r="160">
      <c r="A160" s="1">
        <v>1.0</v>
      </c>
      <c r="B160" s="10">
        <v>1161.0</v>
      </c>
      <c r="C160" s="1">
        <v>0.0</v>
      </c>
      <c r="D160" s="1">
        <v>3.109</v>
      </c>
      <c r="E160" s="1">
        <v>2.382</v>
      </c>
      <c r="F160" s="1">
        <v>4.516</v>
      </c>
      <c r="G160" s="4">
        <v>0.0336</v>
      </c>
      <c r="H160" s="1">
        <v>4.666</v>
      </c>
      <c r="I160" s="8" t="s">
        <v>42</v>
      </c>
      <c r="K160" s="9">
        <v>923.0</v>
      </c>
      <c r="L160" s="9">
        <v>1.0</v>
      </c>
      <c r="M160" s="9">
        <v>0.425</v>
      </c>
      <c r="N160" s="9">
        <v>1.208</v>
      </c>
      <c r="O160" s="9">
        <v>0.783</v>
      </c>
      <c r="P160" s="9">
        <v>0.059</v>
      </c>
      <c r="Q160" s="9">
        <v>0.907</v>
      </c>
      <c r="R160" s="9">
        <v>5.799</v>
      </c>
      <c r="T160" s="9">
        <v>926.0</v>
      </c>
      <c r="U160" s="9">
        <v>1.0</v>
      </c>
      <c r="V160" s="9">
        <v>0.0</v>
      </c>
      <c r="W160" s="9">
        <v>0.0</v>
      </c>
      <c r="X160" s="9">
        <v>0.29</v>
      </c>
      <c r="Y160" s="9">
        <v>10.68</v>
      </c>
      <c r="Z160" s="9">
        <v>0.71</v>
      </c>
      <c r="AA160" s="9">
        <v>6.36</v>
      </c>
      <c r="AB160" s="9">
        <v>0.02</v>
      </c>
      <c r="AC160" s="9">
        <v>7.0</v>
      </c>
      <c r="AD160" s="9">
        <v>0.0</v>
      </c>
      <c r="AE160" s="9">
        <v>-68.18</v>
      </c>
      <c r="AF160" s="9">
        <v>-67.97</v>
      </c>
      <c r="AG160" s="9">
        <v>0.81</v>
      </c>
    </row>
    <row r="161">
      <c r="A161" s="1">
        <v>1.0</v>
      </c>
      <c r="B161" s="10">
        <v>1162.0</v>
      </c>
      <c r="C161" s="1">
        <v>0.332</v>
      </c>
      <c r="D161" s="1">
        <v>8.993</v>
      </c>
      <c r="E161" s="1">
        <v>5.918</v>
      </c>
      <c r="F161" s="1">
        <v>5.704</v>
      </c>
      <c r="G161" s="4">
        <v>0.0169</v>
      </c>
      <c r="H161" s="1">
        <v>11.592</v>
      </c>
      <c r="I161" s="8" t="s">
        <v>42</v>
      </c>
      <c r="K161" s="9">
        <v>926.0</v>
      </c>
      <c r="L161" s="9">
        <v>1.0</v>
      </c>
      <c r="M161" s="9">
        <v>0.42</v>
      </c>
      <c r="N161" s="9">
        <v>5.72</v>
      </c>
      <c r="O161" s="9">
        <v>5.3</v>
      </c>
      <c r="P161" s="9">
        <v>0.0</v>
      </c>
      <c r="Q161" s="9">
        <v>0.993</v>
      </c>
      <c r="R161" s="9">
        <v>87.219</v>
      </c>
      <c r="T161" s="9">
        <v>935.0</v>
      </c>
      <c r="U161" s="9">
        <v>1.0</v>
      </c>
      <c r="V161" s="9">
        <v>0.0</v>
      </c>
      <c r="W161" s="9">
        <v>0.0</v>
      </c>
      <c r="X161" s="9">
        <v>0.0</v>
      </c>
      <c r="Y161" s="9">
        <v>1.76</v>
      </c>
      <c r="Z161" s="9">
        <v>1.0</v>
      </c>
      <c r="AA161" s="9">
        <v>3.17</v>
      </c>
      <c r="AB161" s="9">
        <v>0.1</v>
      </c>
      <c r="AC161" s="9">
        <v>0.0</v>
      </c>
      <c r="AD161" s="9">
        <v>0.0</v>
      </c>
      <c r="AE161" s="9">
        <v>-19.03</v>
      </c>
      <c r="AF161" s="9">
        <v>-19.03</v>
      </c>
      <c r="AG161" s="9">
        <v>1.0</v>
      </c>
    </row>
    <row r="162">
      <c r="A162" s="1">
        <v>1.0</v>
      </c>
      <c r="B162" s="10">
        <v>1173.0</v>
      </c>
      <c r="C162" s="1">
        <v>0.0</v>
      </c>
      <c r="D162" s="1">
        <v>2.684</v>
      </c>
      <c r="E162" s="1">
        <v>1.371</v>
      </c>
      <c r="F162" s="1">
        <v>6.432</v>
      </c>
      <c r="G162" s="4">
        <v>0.0112</v>
      </c>
      <c r="H162" s="1">
        <v>2.685</v>
      </c>
      <c r="I162" s="8" t="s">
        <v>42</v>
      </c>
      <c r="K162" s="9">
        <v>935.0</v>
      </c>
      <c r="L162" s="9">
        <v>1.0</v>
      </c>
      <c r="M162" s="9">
        <v>0.396</v>
      </c>
      <c r="N162" s="9">
        <v>1.28</v>
      </c>
      <c r="O162" s="9">
        <v>0.885</v>
      </c>
      <c r="P162" s="9">
        <v>0.044</v>
      </c>
      <c r="Q162" s="9">
        <v>0.928</v>
      </c>
      <c r="R162" s="9">
        <v>7.599</v>
      </c>
      <c r="T162" s="9">
        <v>940.0</v>
      </c>
      <c r="U162" s="9">
        <v>1.0</v>
      </c>
      <c r="V162" s="9">
        <v>0.0</v>
      </c>
      <c r="W162" s="9">
        <v>0.0</v>
      </c>
      <c r="X162" s="9">
        <v>0.69</v>
      </c>
      <c r="Y162" s="9">
        <v>10.07</v>
      </c>
      <c r="Z162" s="9">
        <v>0.31</v>
      </c>
      <c r="AA162" s="9">
        <v>8.09</v>
      </c>
      <c r="AB162" s="9">
        <v>0.01</v>
      </c>
      <c r="AC162" s="9">
        <v>3.0</v>
      </c>
      <c r="AD162" s="9">
        <v>0.0</v>
      </c>
      <c r="AE162" s="9">
        <v>-34.98</v>
      </c>
      <c r="AF162" s="9">
        <v>-32.57</v>
      </c>
      <c r="AG162" s="9">
        <v>0.09</v>
      </c>
    </row>
    <row r="163">
      <c r="A163" s="1">
        <v>1.0</v>
      </c>
      <c r="B163" s="10">
        <v>1177.0</v>
      </c>
      <c r="C163" s="1">
        <v>0.0</v>
      </c>
      <c r="D163" s="1">
        <v>1.263</v>
      </c>
      <c r="E163" s="1">
        <v>0.802</v>
      </c>
      <c r="F163" s="1">
        <v>3.798</v>
      </c>
      <c r="G163" s="4">
        <v>0.0513</v>
      </c>
      <c r="H163" s="1">
        <v>1.571</v>
      </c>
      <c r="I163" s="8" t="s">
        <v>42</v>
      </c>
      <c r="K163" s="9">
        <v>937.0</v>
      </c>
      <c r="L163" s="9">
        <v>1.0</v>
      </c>
      <c r="M163" s="9">
        <v>0.553</v>
      </c>
      <c r="N163" s="9">
        <v>2.014</v>
      </c>
      <c r="O163" s="9">
        <v>1.46</v>
      </c>
      <c r="P163" s="9">
        <v>0.052</v>
      </c>
      <c r="Q163" s="9">
        <v>0.908</v>
      </c>
      <c r="R163" s="9">
        <v>5.89</v>
      </c>
      <c r="T163" s="9">
        <v>942.0</v>
      </c>
      <c r="U163" s="9">
        <v>1.0</v>
      </c>
      <c r="V163" s="9">
        <v>0.0</v>
      </c>
      <c r="W163" s="9">
        <v>0.0</v>
      </c>
      <c r="X163" s="9">
        <v>0.92</v>
      </c>
      <c r="Y163" s="9">
        <v>21.42</v>
      </c>
      <c r="Z163" s="9">
        <v>0.08</v>
      </c>
      <c r="AA163" s="9">
        <v>9.18</v>
      </c>
      <c r="AB163" s="9">
        <v>0.0</v>
      </c>
      <c r="AC163" s="9">
        <v>2.0</v>
      </c>
      <c r="AD163" s="9">
        <v>0.0</v>
      </c>
      <c r="AE163" s="9">
        <v>-24.76</v>
      </c>
      <c r="AF163" s="9">
        <v>-20.11</v>
      </c>
      <c r="AG163" s="9">
        <v>0.01</v>
      </c>
    </row>
    <row r="164">
      <c r="A164" s="1">
        <v>1.0</v>
      </c>
      <c r="B164" s="10">
        <v>1179.0</v>
      </c>
      <c r="C164" s="1">
        <v>0.0</v>
      </c>
      <c r="D164" s="1">
        <v>0.856</v>
      </c>
      <c r="E164" s="1">
        <v>0.457</v>
      </c>
      <c r="F164" s="1">
        <v>3.524</v>
      </c>
      <c r="G164" s="4">
        <v>0.0605</v>
      </c>
      <c r="H164" s="1">
        <v>0.895</v>
      </c>
      <c r="I164" s="8" t="s">
        <v>42</v>
      </c>
      <c r="K164" s="9">
        <v>940.0</v>
      </c>
      <c r="L164" s="9">
        <v>1.0</v>
      </c>
      <c r="M164" s="9">
        <v>0.469</v>
      </c>
      <c r="N164" s="9">
        <v>1.729</v>
      </c>
      <c r="O164" s="9">
        <v>1.26</v>
      </c>
      <c r="P164" s="9">
        <v>0.031</v>
      </c>
      <c r="Q164" s="9">
        <v>0.94</v>
      </c>
      <c r="R164" s="9">
        <v>9.378</v>
      </c>
      <c r="T164" s="9">
        <v>943.0</v>
      </c>
      <c r="U164" s="9">
        <v>1.0</v>
      </c>
      <c r="V164" s="9">
        <v>0.17</v>
      </c>
      <c r="W164" s="9">
        <v>0.17</v>
      </c>
      <c r="X164" s="9">
        <v>0.98</v>
      </c>
      <c r="Y164" s="9">
        <v>69.29</v>
      </c>
      <c r="Z164" s="9">
        <v>0.02</v>
      </c>
      <c r="AA164" s="9">
        <v>12.07</v>
      </c>
      <c r="AB164" s="9">
        <v>0.0</v>
      </c>
      <c r="AC164" s="9">
        <v>1.0</v>
      </c>
      <c r="AD164" s="9">
        <v>0.0</v>
      </c>
      <c r="AE164" s="9">
        <v>-23.54</v>
      </c>
      <c r="AF164" s="9">
        <v>-17.8</v>
      </c>
      <c r="AG164" s="9">
        <v>0.0</v>
      </c>
    </row>
    <row r="165">
      <c r="A165" s="1">
        <v>1.0</v>
      </c>
      <c r="B165" s="10">
        <v>1183.0</v>
      </c>
      <c r="C165" s="1">
        <v>0.0</v>
      </c>
      <c r="D165" s="1">
        <v>4.19</v>
      </c>
      <c r="E165" s="1">
        <v>3.225</v>
      </c>
      <c r="F165" s="1">
        <v>5.993</v>
      </c>
      <c r="G165" s="4">
        <v>0.0144</v>
      </c>
      <c r="H165" s="1">
        <v>6.317</v>
      </c>
      <c r="I165" s="8" t="s">
        <v>42</v>
      </c>
      <c r="K165" s="9">
        <v>962.0</v>
      </c>
      <c r="L165" s="9">
        <v>1.0</v>
      </c>
      <c r="M165" s="9">
        <v>0.333</v>
      </c>
      <c r="N165" s="9">
        <v>1.559</v>
      </c>
      <c r="O165" s="9">
        <v>1.225</v>
      </c>
      <c r="P165" s="9">
        <v>0.017</v>
      </c>
      <c r="Q165" s="9">
        <v>0.967</v>
      </c>
      <c r="R165" s="9">
        <v>17.259</v>
      </c>
      <c r="T165" s="9">
        <v>955.0</v>
      </c>
      <c r="U165" s="9">
        <v>1.0</v>
      </c>
      <c r="V165" s="9">
        <v>0.0</v>
      </c>
      <c r="W165" s="9">
        <v>0.0</v>
      </c>
      <c r="X165" s="9">
        <v>0.91</v>
      </c>
      <c r="Y165" s="9">
        <v>10000.0</v>
      </c>
      <c r="Z165" s="9">
        <v>0.09</v>
      </c>
      <c r="AA165" s="9">
        <v>3.98</v>
      </c>
      <c r="AB165" s="9">
        <v>0.06</v>
      </c>
      <c r="AC165" s="9">
        <v>0.0</v>
      </c>
      <c r="AD165" s="9">
        <v>0.0</v>
      </c>
      <c r="AE165" s="9">
        <v>-8.26</v>
      </c>
      <c r="AF165" s="9">
        <v>-6.28</v>
      </c>
      <c r="AG165" s="9">
        <v>0.14</v>
      </c>
    </row>
    <row r="166">
      <c r="A166" s="1">
        <v>1.0</v>
      </c>
      <c r="B166" s="10">
        <v>1186.0</v>
      </c>
      <c r="C166" s="1">
        <v>0.0</v>
      </c>
      <c r="D166" s="1">
        <v>4.325</v>
      </c>
      <c r="E166" s="1">
        <v>2.586</v>
      </c>
      <c r="F166" s="1">
        <v>9.891</v>
      </c>
      <c r="G166" s="4">
        <v>0.0017</v>
      </c>
      <c r="H166" s="1">
        <v>5.066</v>
      </c>
      <c r="I166" s="8" t="s">
        <v>42</v>
      </c>
      <c r="K166" s="9">
        <v>964.0</v>
      </c>
      <c r="L166" s="9">
        <v>1.0</v>
      </c>
      <c r="M166" s="9">
        <v>0.855</v>
      </c>
      <c r="N166" s="9">
        <v>2.877</v>
      </c>
      <c r="O166" s="9">
        <v>2.022</v>
      </c>
      <c r="P166" s="9">
        <v>0.01</v>
      </c>
      <c r="Q166" s="9">
        <v>0.921</v>
      </c>
      <c r="R166" s="9">
        <v>6.917</v>
      </c>
      <c r="T166" s="9">
        <v>956.0</v>
      </c>
      <c r="U166" s="9">
        <v>1.0</v>
      </c>
      <c r="V166" s="9">
        <v>0.0</v>
      </c>
      <c r="W166" s="9">
        <v>0.0</v>
      </c>
      <c r="X166" s="9">
        <v>1.0</v>
      </c>
      <c r="Y166" s="9">
        <v>1324.12</v>
      </c>
      <c r="Z166" s="9">
        <v>0.0</v>
      </c>
      <c r="AA166" s="9">
        <v>5.15</v>
      </c>
      <c r="AB166" s="9">
        <v>0.03</v>
      </c>
      <c r="AC166" s="9">
        <v>1.0</v>
      </c>
      <c r="AD166" s="9">
        <v>0.0</v>
      </c>
      <c r="AE166" s="9">
        <v>-16.64</v>
      </c>
      <c r="AF166" s="9">
        <v>-14.53</v>
      </c>
      <c r="AG166" s="9">
        <v>0.12</v>
      </c>
    </row>
    <row r="167">
      <c r="A167" s="1">
        <v>1.0</v>
      </c>
      <c r="B167" s="10">
        <v>1203.0</v>
      </c>
      <c r="C167" s="1">
        <v>0.0</v>
      </c>
      <c r="D167" s="1">
        <v>4.767</v>
      </c>
      <c r="E167" s="1">
        <v>3.244</v>
      </c>
      <c r="F167" s="1">
        <v>5.092</v>
      </c>
      <c r="G167" s="4">
        <v>0.024</v>
      </c>
      <c r="H167" s="1">
        <v>6.354</v>
      </c>
      <c r="I167" s="8" t="s">
        <v>42</v>
      </c>
      <c r="K167" s="9">
        <v>965.0</v>
      </c>
      <c r="L167" s="9">
        <v>1.0</v>
      </c>
      <c r="M167" s="9">
        <v>0.523</v>
      </c>
      <c r="N167" s="9">
        <v>2.106</v>
      </c>
      <c r="O167" s="9">
        <v>1.583</v>
      </c>
      <c r="P167" s="9">
        <v>0.012</v>
      </c>
      <c r="Q167" s="9">
        <v>0.969</v>
      </c>
      <c r="R167" s="9">
        <v>18.539</v>
      </c>
      <c r="T167" s="9">
        <v>962.0</v>
      </c>
      <c r="U167" s="9">
        <v>1.0</v>
      </c>
      <c r="V167" s="9">
        <v>0.0</v>
      </c>
      <c r="W167" s="9">
        <v>0.0</v>
      </c>
      <c r="X167" s="9">
        <v>0.06</v>
      </c>
      <c r="Y167" s="9">
        <v>2.24</v>
      </c>
      <c r="Z167" s="9">
        <v>0.94</v>
      </c>
      <c r="AA167" s="9">
        <v>4.65</v>
      </c>
      <c r="AB167" s="9">
        <v>0.05</v>
      </c>
      <c r="AC167" s="9">
        <v>5.0</v>
      </c>
      <c r="AD167" s="9">
        <v>0.0</v>
      </c>
      <c r="AE167" s="9">
        <v>-43.34</v>
      </c>
      <c r="AF167" s="9">
        <v>-43.33</v>
      </c>
      <c r="AG167" s="9">
        <v>0.99</v>
      </c>
    </row>
    <row r="168">
      <c r="A168" s="1">
        <v>1.0</v>
      </c>
      <c r="B168" s="10">
        <v>1210.0</v>
      </c>
      <c r="C168" s="1">
        <v>0.0</v>
      </c>
      <c r="D168" s="1">
        <v>1.374</v>
      </c>
      <c r="E168" s="1">
        <v>0.806</v>
      </c>
      <c r="F168" s="1">
        <v>3.953</v>
      </c>
      <c r="G168" s="4">
        <v>0.0468</v>
      </c>
      <c r="H168" s="1">
        <v>1.579</v>
      </c>
      <c r="I168" s="8" t="s">
        <v>42</v>
      </c>
      <c r="K168" s="9">
        <v>966.0</v>
      </c>
      <c r="L168" s="9">
        <v>1.0</v>
      </c>
      <c r="M168" s="9">
        <v>0.598</v>
      </c>
      <c r="N168" s="9">
        <v>2.589</v>
      </c>
      <c r="O168" s="9">
        <v>1.991</v>
      </c>
      <c r="P168" s="9">
        <v>0.017</v>
      </c>
      <c r="Q168" s="9">
        <v>0.947</v>
      </c>
      <c r="R168" s="9">
        <v>10.634</v>
      </c>
      <c r="T168" s="9">
        <v>965.0</v>
      </c>
      <c r="U168" s="9">
        <v>1.0</v>
      </c>
      <c r="V168" s="9">
        <v>0.4</v>
      </c>
      <c r="W168" s="9">
        <v>0.01</v>
      </c>
      <c r="X168" s="9">
        <v>0.0</v>
      </c>
      <c r="Y168" s="9">
        <v>2.98</v>
      </c>
      <c r="Z168" s="9">
        <v>1.0</v>
      </c>
      <c r="AA168" s="9">
        <v>4.25</v>
      </c>
      <c r="AB168" s="9">
        <v>0.06</v>
      </c>
      <c r="AC168" s="9">
        <v>2.0</v>
      </c>
      <c r="AD168" s="9">
        <v>0.0</v>
      </c>
      <c r="AE168" s="9">
        <v>-38.97</v>
      </c>
      <c r="AF168" s="9">
        <v>-38.97</v>
      </c>
      <c r="AG168" s="9">
        <v>1.0</v>
      </c>
    </row>
    <row r="169">
      <c r="A169" s="1">
        <v>1.0</v>
      </c>
      <c r="B169" s="10">
        <v>1216.0</v>
      </c>
      <c r="C169" s="1">
        <v>0.0</v>
      </c>
      <c r="D169" s="1">
        <v>2.55</v>
      </c>
      <c r="E169" s="1">
        <v>1.45</v>
      </c>
      <c r="F169" s="1">
        <v>6.375</v>
      </c>
      <c r="G169" s="4">
        <v>0.0116</v>
      </c>
      <c r="H169" s="1">
        <v>2.841</v>
      </c>
      <c r="I169" s="8" t="s">
        <v>42</v>
      </c>
      <c r="K169" s="9">
        <v>967.0</v>
      </c>
      <c r="L169" s="9">
        <v>1.0</v>
      </c>
      <c r="M169" s="9">
        <v>0.356</v>
      </c>
      <c r="N169" s="9">
        <v>2.039</v>
      </c>
      <c r="O169" s="9">
        <v>1.683</v>
      </c>
      <c r="P169" s="9">
        <v>0.012</v>
      </c>
      <c r="Q169" s="9">
        <v>0.974</v>
      </c>
      <c r="R169" s="9">
        <v>22.256</v>
      </c>
      <c r="T169" s="9">
        <v>967.0</v>
      </c>
      <c r="U169" s="9">
        <v>1.0</v>
      </c>
      <c r="V169" s="9">
        <v>0.0</v>
      </c>
      <c r="W169" s="9">
        <v>0.0</v>
      </c>
      <c r="X169" s="9">
        <v>0.0</v>
      </c>
      <c r="Y169" s="9">
        <v>2.93</v>
      </c>
      <c r="Z169" s="9">
        <v>1.0</v>
      </c>
      <c r="AA169" s="9">
        <v>5.18</v>
      </c>
      <c r="AB169" s="9">
        <v>0.03</v>
      </c>
      <c r="AC169" s="9">
        <v>1.0</v>
      </c>
      <c r="AD169" s="9">
        <v>0.0</v>
      </c>
      <c r="AE169" s="9">
        <v>-25.3</v>
      </c>
      <c r="AF169" s="9">
        <v>-25.3</v>
      </c>
      <c r="AG169" s="9">
        <v>1.0</v>
      </c>
    </row>
    <row r="170">
      <c r="A170" s="1">
        <v>1.0</v>
      </c>
      <c r="B170" s="10">
        <v>1230.0</v>
      </c>
      <c r="C170" s="1">
        <v>0.28</v>
      </c>
      <c r="D170" s="1">
        <v>9.006</v>
      </c>
      <c r="E170" s="1">
        <v>6.027</v>
      </c>
      <c r="F170" s="1">
        <v>7.765</v>
      </c>
      <c r="G170" s="4">
        <v>0.0053</v>
      </c>
      <c r="H170" s="1">
        <v>11.806</v>
      </c>
      <c r="I170" s="8" t="s">
        <v>42</v>
      </c>
      <c r="K170" s="9">
        <v>970.0</v>
      </c>
      <c r="L170" s="9">
        <v>1.0</v>
      </c>
      <c r="M170" s="9">
        <v>0.429</v>
      </c>
      <c r="N170" s="9">
        <v>1.391</v>
      </c>
      <c r="O170" s="9">
        <v>0.962</v>
      </c>
      <c r="P170" s="9">
        <v>0.054</v>
      </c>
      <c r="Q170" s="9">
        <v>0.914</v>
      </c>
      <c r="R170" s="9">
        <v>6.332</v>
      </c>
      <c r="T170" s="9">
        <v>968.0</v>
      </c>
      <c r="U170" s="9">
        <v>1.0</v>
      </c>
      <c r="V170" s="9">
        <v>0.0</v>
      </c>
      <c r="W170" s="9">
        <v>0.0</v>
      </c>
      <c r="X170" s="9">
        <v>0.87</v>
      </c>
      <c r="Y170" s="9">
        <v>13.1</v>
      </c>
      <c r="Z170" s="9">
        <v>0.13</v>
      </c>
      <c r="AA170" s="9">
        <v>6.08</v>
      </c>
      <c r="AB170" s="9">
        <v>0.02</v>
      </c>
      <c r="AC170" s="9">
        <v>2.0</v>
      </c>
      <c r="AD170" s="9">
        <v>0.0</v>
      </c>
      <c r="AE170" s="9">
        <v>-21.06</v>
      </c>
      <c r="AF170" s="9">
        <v>-18.48</v>
      </c>
      <c r="AG170" s="9">
        <v>0.08</v>
      </c>
    </row>
    <row r="171">
      <c r="A171" s="1">
        <v>1.0</v>
      </c>
      <c r="B171" s="10">
        <v>1239.0</v>
      </c>
      <c r="C171" s="1">
        <v>0.0</v>
      </c>
      <c r="D171" s="1">
        <v>1.455</v>
      </c>
      <c r="E171" s="1">
        <v>1.046</v>
      </c>
      <c r="F171" s="1">
        <v>3.429</v>
      </c>
      <c r="G171" s="4">
        <v>0.0641</v>
      </c>
      <c r="H171" s="1">
        <v>2.049</v>
      </c>
      <c r="I171" s="8" t="s">
        <v>42</v>
      </c>
      <c r="K171" s="9">
        <v>979.0</v>
      </c>
      <c r="L171" s="9">
        <v>1.0</v>
      </c>
      <c r="M171" s="9">
        <v>0.641</v>
      </c>
      <c r="N171" s="9">
        <v>2.591</v>
      </c>
      <c r="O171" s="9">
        <v>1.949</v>
      </c>
      <c r="P171" s="9">
        <v>0.012</v>
      </c>
      <c r="Q171" s="9">
        <v>0.951</v>
      </c>
      <c r="R171" s="9">
        <v>11.526</v>
      </c>
      <c r="T171" s="9">
        <v>970.0</v>
      </c>
      <c r="U171" s="9">
        <v>1.0</v>
      </c>
      <c r="V171" s="9">
        <v>0.0</v>
      </c>
      <c r="W171" s="9">
        <v>0.0</v>
      </c>
      <c r="X171" s="9">
        <v>0.9</v>
      </c>
      <c r="Y171" s="9">
        <v>19.65</v>
      </c>
      <c r="Z171" s="9">
        <v>0.1</v>
      </c>
      <c r="AA171" s="9">
        <v>7.65</v>
      </c>
      <c r="AB171" s="9">
        <v>0.01</v>
      </c>
      <c r="AC171" s="9">
        <v>1.0</v>
      </c>
      <c r="AD171" s="9">
        <v>0.0</v>
      </c>
      <c r="AE171" s="9">
        <v>-24.16</v>
      </c>
      <c r="AF171" s="9">
        <v>-21.75</v>
      </c>
      <c r="AG171" s="9">
        <v>0.09</v>
      </c>
    </row>
    <row r="172">
      <c r="A172" s="1">
        <v>1.0</v>
      </c>
      <c r="B172" s="10">
        <v>1251.0</v>
      </c>
      <c r="C172" s="1">
        <v>0.0</v>
      </c>
      <c r="D172" s="1">
        <v>3.752</v>
      </c>
      <c r="E172" s="1">
        <v>2.44</v>
      </c>
      <c r="F172" s="1">
        <v>4.031</v>
      </c>
      <c r="G172" s="4">
        <v>0.0447</v>
      </c>
      <c r="H172" s="1">
        <v>4.78</v>
      </c>
      <c r="I172" s="8" t="s">
        <v>42</v>
      </c>
      <c r="K172" s="9">
        <v>982.0</v>
      </c>
      <c r="L172" s="9">
        <v>1.0</v>
      </c>
      <c r="M172" s="9">
        <v>0.406</v>
      </c>
      <c r="N172" s="9">
        <v>1.298</v>
      </c>
      <c r="O172" s="9">
        <v>0.891</v>
      </c>
      <c r="P172" s="9">
        <v>0.053</v>
      </c>
      <c r="Q172" s="9">
        <v>0.917</v>
      </c>
      <c r="R172" s="9">
        <v>6.523</v>
      </c>
      <c r="T172" s="9">
        <v>971.0</v>
      </c>
      <c r="U172" s="9">
        <v>1.0</v>
      </c>
      <c r="V172" s="9">
        <v>2.66</v>
      </c>
      <c r="W172" s="9">
        <v>0.83</v>
      </c>
      <c r="X172" s="9">
        <v>0.99</v>
      </c>
      <c r="Y172" s="9">
        <v>549.88</v>
      </c>
      <c r="Z172" s="9">
        <v>0.01</v>
      </c>
      <c r="AA172" s="9">
        <v>14.63</v>
      </c>
      <c r="AB172" s="9">
        <v>0.0</v>
      </c>
      <c r="AC172" s="9">
        <v>2.0</v>
      </c>
      <c r="AD172" s="9">
        <v>0.0</v>
      </c>
      <c r="AE172" s="9">
        <v>-40.05</v>
      </c>
      <c r="AF172" s="9">
        <v>-32.41</v>
      </c>
      <c r="AG172" s="9">
        <v>0.0</v>
      </c>
    </row>
    <row r="173">
      <c r="A173" s="1">
        <v>1.0</v>
      </c>
      <c r="B173" s="10">
        <v>1256.0</v>
      </c>
      <c r="C173" s="1">
        <v>0.0</v>
      </c>
      <c r="D173" s="1">
        <v>2.882</v>
      </c>
      <c r="E173" s="1">
        <v>2.104</v>
      </c>
      <c r="F173" s="1">
        <v>2.803</v>
      </c>
      <c r="G173" s="4">
        <v>0.0941</v>
      </c>
      <c r="H173" s="1">
        <v>4.121</v>
      </c>
      <c r="I173" s="8" t="s">
        <v>42</v>
      </c>
      <c r="K173" s="9">
        <v>992.0</v>
      </c>
      <c r="L173" s="9">
        <v>1.0</v>
      </c>
      <c r="M173" s="9">
        <v>0.255</v>
      </c>
      <c r="N173" s="9">
        <v>0.866</v>
      </c>
      <c r="O173" s="9">
        <v>0.611</v>
      </c>
      <c r="P173" s="9">
        <v>0.062</v>
      </c>
      <c r="Q173" s="9">
        <v>0.915</v>
      </c>
      <c r="R173" s="9">
        <v>6.392</v>
      </c>
      <c r="T173" s="9">
        <v>974.0</v>
      </c>
      <c r="U173" s="9">
        <v>1.0</v>
      </c>
      <c r="V173" s="9">
        <v>0.0</v>
      </c>
      <c r="W173" s="9">
        <v>0.0</v>
      </c>
      <c r="X173" s="9">
        <v>0.95</v>
      </c>
      <c r="Y173" s="9">
        <v>14.71</v>
      </c>
      <c r="Z173" s="9">
        <v>0.05</v>
      </c>
      <c r="AA173" s="9">
        <v>9.47</v>
      </c>
      <c r="AB173" s="9">
        <v>0.0</v>
      </c>
      <c r="AC173" s="9">
        <v>1.0</v>
      </c>
      <c r="AD173" s="9">
        <v>0.0</v>
      </c>
      <c r="AE173" s="9">
        <v>-17.58</v>
      </c>
      <c r="AF173" s="9">
        <v>-13.06</v>
      </c>
      <c r="AG173" s="9">
        <v>0.01</v>
      </c>
    </row>
    <row r="174">
      <c r="A174" s="1">
        <v>1.0</v>
      </c>
      <c r="B174" s="10">
        <v>1273.0</v>
      </c>
      <c r="C174" s="1">
        <v>0.0</v>
      </c>
      <c r="D174" s="1">
        <v>7.043</v>
      </c>
      <c r="E174" s="1">
        <v>4.104</v>
      </c>
      <c r="F174" s="1">
        <v>3.558</v>
      </c>
      <c r="G174" s="4">
        <v>0.0592</v>
      </c>
      <c r="H174" s="1">
        <v>8.039</v>
      </c>
      <c r="I174" s="8" t="s">
        <v>42</v>
      </c>
      <c r="K174" s="9">
        <v>997.0</v>
      </c>
      <c r="L174" s="9">
        <v>1.0</v>
      </c>
      <c r="M174" s="9">
        <v>0.345</v>
      </c>
      <c r="N174" s="9">
        <v>1.327</v>
      </c>
      <c r="O174" s="9">
        <v>0.982</v>
      </c>
      <c r="P174" s="9">
        <v>0.034</v>
      </c>
      <c r="Q174" s="9">
        <v>0.944</v>
      </c>
      <c r="R174" s="9">
        <v>10.079</v>
      </c>
      <c r="T174" s="9">
        <v>979.0</v>
      </c>
      <c r="U174" s="9">
        <v>1.0</v>
      </c>
      <c r="V174" s="9">
        <v>0.74</v>
      </c>
      <c r="W174" s="9">
        <v>0.74</v>
      </c>
      <c r="X174" s="9">
        <v>0.87</v>
      </c>
      <c r="Y174" s="9">
        <v>48.97</v>
      </c>
      <c r="Z174" s="9">
        <v>0.13</v>
      </c>
      <c r="AA174" s="9">
        <v>7.77</v>
      </c>
      <c r="AB174" s="9">
        <v>0.01</v>
      </c>
      <c r="AC174" s="9">
        <v>0.0</v>
      </c>
      <c r="AD174" s="9">
        <v>0.0</v>
      </c>
      <c r="AE174" s="9">
        <v>-64.13</v>
      </c>
      <c r="AF174" s="9">
        <v>-61.31</v>
      </c>
      <c r="AG174" s="9">
        <v>0.06</v>
      </c>
    </row>
    <row r="175">
      <c r="A175" s="1">
        <v>1.0</v>
      </c>
      <c r="B175" s="10">
        <v>1274.0</v>
      </c>
      <c r="C175" s="1">
        <v>0.0</v>
      </c>
      <c r="D175" s="1">
        <v>2.472</v>
      </c>
      <c r="E175" s="1">
        <v>1.5</v>
      </c>
      <c r="F175" s="1">
        <v>4.26</v>
      </c>
      <c r="G175" s="4">
        <v>0.039</v>
      </c>
      <c r="H175" s="1">
        <v>2.937</v>
      </c>
      <c r="I175" s="8" t="s">
        <v>42</v>
      </c>
      <c r="K175" s="9">
        <v>1000.0</v>
      </c>
      <c r="L175" s="9">
        <v>1.0</v>
      </c>
      <c r="M175" s="9">
        <v>0.261</v>
      </c>
      <c r="N175" s="9">
        <v>2.842</v>
      </c>
      <c r="O175" s="9">
        <v>2.581</v>
      </c>
      <c r="P175" s="9">
        <v>0.0</v>
      </c>
      <c r="Q175" s="9">
        <v>0.998</v>
      </c>
      <c r="R175" s="9">
        <v>370.59</v>
      </c>
      <c r="T175" s="9">
        <v>982.0</v>
      </c>
      <c r="U175" s="9">
        <v>1.0</v>
      </c>
      <c r="V175" s="9">
        <v>0.0</v>
      </c>
      <c r="W175" s="9">
        <v>0.0</v>
      </c>
      <c r="X175" s="9">
        <v>0.53</v>
      </c>
      <c r="Y175" s="9">
        <v>3.77</v>
      </c>
      <c r="Z175" s="9">
        <v>0.47</v>
      </c>
      <c r="AA175" s="9">
        <v>3.27</v>
      </c>
      <c r="AB175" s="9">
        <v>0.09</v>
      </c>
      <c r="AC175" s="9">
        <v>1.0</v>
      </c>
      <c r="AD175" s="9">
        <v>0.0</v>
      </c>
      <c r="AE175" s="9">
        <v>-20.1</v>
      </c>
      <c r="AF175" s="9">
        <v>-19.99</v>
      </c>
      <c r="AG175" s="9">
        <v>0.89</v>
      </c>
    </row>
    <row r="176">
      <c r="A176" s="1">
        <v>1.0</v>
      </c>
      <c r="B176" s="10">
        <v>1275.0</v>
      </c>
      <c r="C176" s="1">
        <v>0.0</v>
      </c>
      <c r="D176" s="1">
        <v>2.94</v>
      </c>
      <c r="E176" s="1">
        <v>1.618</v>
      </c>
      <c r="F176" s="1">
        <v>6.072</v>
      </c>
      <c r="G176" s="4">
        <v>0.0137</v>
      </c>
      <c r="H176" s="1">
        <v>3.169</v>
      </c>
      <c r="I176" s="8" t="s">
        <v>42</v>
      </c>
      <c r="K176" s="9">
        <v>1003.0</v>
      </c>
      <c r="L176" s="9">
        <v>1.0</v>
      </c>
      <c r="M176" s="9">
        <v>0.358</v>
      </c>
      <c r="N176" s="9">
        <v>1.116</v>
      </c>
      <c r="O176" s="9">
        <v>0.759</v>
      </c>
      <c r="P176" s="9">
        <v>0.046</v>
      </c>
      <c r="Q176" s="9">
        <v>0.928</v>
      </c>
      <c r="R176" s="9">
        <v>7.628</v>
      </c>
      <c r="T176" s="9">
        <v>992.0</v>
      </c>
      <c r="U176" s="9">
        <v>1.0</v>
      </c>
      <c r="V176" s="9">
        <v>0.0</v>
      </c>
      <c r="W176" s="9">
        <v>0.0</v>
      </c>
      <c r="X176" s="9">
        <v>0.58</v>
      </c>
      <c r="Y176" s="9">
        <v>1.69</v>
      </c>
      <c r="Z176" s="9">
        <v>0.42</v>
      </c>
      <c r="AA176" s="9">
        <v>3.22</v>
      </c>
      <c r="AB176" s="9">
        <v>0.1</v>
      </c>
      <c r="AC176" s="9">
        <v>1.0</v>
      </c>
      <c r="AD176" s="9">
        <v>0.0</v>
      </c>
      <c r="AE176" s="9">
        <v>-16.04</v>
      </c>
      <c r="AF176" s="9">
        <v>-16.02</v>
      </c>
      <c r="AG176" s="9">
        <v>0.98</v>
      </c>
    </row>
    <row r="177">
      <c r="A177" s="1">
        <v>1.0</v>
      </c>
      <c r="B177" s="10">
        <v>1288.0</v>
      </c>
      <c r="C177" s="1">
        <v>0.0</v>
      </c>
      <c r="D177" s="1">
        <v>1.0</v>
      </c>
      <c r="E177" s="1">
        <v>0.49</v>
      </c>
      <c r="F177" s="1">
        <v>2.93</v>
      </c>
      <c r="G177" s="4">
        <v>0.0869</v>
      </c>
      <c r="H177" s="1">
        <v>0.96</v>
      </c>
      <c r="I177" s="8" t="s">
        <v>42</v>
      </c>
      <c r="K177" s="9">
        <v>1007.0</v>
      </c>
      <c r="L177" s="9">
        <v>1.0</v>
      </c>
      <c r="M177" s="9">
        <v>1.873</v>
      </c>
      <c r="N177" s="9">
        <v>30.161</v>
      </c>
      <c r="O177" s="9">
        <v>28.288</v>
      </c>
      <c r="P177" s="9">
        <v>0.0</v>
      </c>
      <c r="Q177" s="9">
        <v>0.999</v>
      </c>
      <c r="R177" s="9">
        <v>582.278</v>
      </c>
      <c r="T177" s="9">
        <v>997.0</v>
      </c>
      <c r="U177" s="9">
        <v>1.0</v>
      </c>
      <c r="V177" s="9">
        <v>0.0</v>
      </c>
      <c r="W177" s="9">
        <v>0.0</v>
      </c>
      <c r="X177" s="9">
        <v>0.8</v>
      </c>
      <c r="Y177" s="9">
        <v>8.73</v>
      </c>
      <c r="Z177" s="9">
        <v>0.2</v>
      </c>
      <c r="AA177" s="9">
        <v>10.89</v>
      </c>
      <c r="AB177" s="9">
        <v>0.0</v>
      </c>
      <c r="AC177" s="9">
        <v>3.0</v>
      </c>
      <c r="AD177" s="9">
        <v>0.0</v>
      </c>
      <c r="AE177" s="9">
        <v>-27.73</v>
      </c>
      <c r="AF177" s="9">
        <v>-24.26</v>
      </c>
      <c r="AG177" s="9">
        <v>0.03</v>
      </c>
    </row>
    <row r="178">
      <c r="A178" s="1">
        <v>1.0</v>
      </c>
      <c r="B178" s="10">
        <v>1294.0</v>
      </c>
      <c r="C178" s="1">
        <v>0.0</v>
      </c>
      <c r="D178" s="1">
        <v>3.984</v>
      </c>
      <c r="E178" s="1">
        <v>2.307</v>
      </c>
      <c r="F178" s="1">
        <v>7.009</v>
      </c>
      <c r="G178" s="4">
        <v>0.0081</v>
      </c>
      <c r="H178" s="1">
        <v>4.518</v>
      </c>
      <c r="I178" s="8" t="s">
        <v>42</v>
      </c>
      <c r="K178" s="9">
        <v>1008.0</v>
      </c>
      <c r="L178" s="9">
        <v>1.0</v>
      </c>
      <c r="M178" s="9">
        <v>0.397</v>
      </c>
      <c r="N178" s="9">
        <v>13.58</v>
      </c>
      <c r="O178" s="9">
        <v>13.183</v>
      </c>
      <c r="P178" s="9">
        <v>0.0</v>
      </c>
      <c r="Q178" s="9">
        <v>1.0</v>
      </c>
      <c r="R178" s="9">
        <v>15642.64</v>
      </c>
      <c r="T178" s="9">
        <v>1000.0</v>
      </c>
      <c r="U178" s="9">
        <v>1.0</v>
      </c>
      <c r="V178" s="9">
        <v>0.0</v>
      </c>
      <c r="W178" s="9">
        <v>0.0</v>
      </c>
      <c r="X178" s="9">
        <v>0.64</v>
      </c>
      <c r="Y178" s="9">
        <v>17.27</v>
      </c>
      <c r="Z178" s="9">
        <v>0.36</v>
      </c>
      <c r="AA178" s="9">
        <v>17.51</v>
      </c>
      <c r="AB178" s="9">
        <v>0.0</v>
      </c>
      <c r="AC178" s="9">
        <v>9.0</v>
      </c>
      <c r="AD178" s="9">
        <v>0.0</v>
      </c>
      <c r="AE178" s="9">
        <v>-75.34</v>
      </c>
      <c r="AF178" s="9">
        <v>-71.57</v>
      </c>
      <c r="AG178" s="9">
        <v>0.02</v>
      </c>
    </row>
    <row r="179">
      <c r="A179" s="1">
        <v>1.0</v>
      </c>
      <c r="B179" s="10">
        <v>1297.0</v>
      </c>
      <c r="C179" s="1">
        <v>0.0</v>
      </c>
      <c r="D179" s="1">
        <v>2.172</v>
      </c>
      <c r="E179" s="1">
        <v>1.66</v>
      </c>
      <c r="F179" s="1">
        <v>3.576</v>
      </c>
      <c r="G179" s="4">
        <v>0.0586</v>
      </c>
      <c r="H179" s="1">
        <v>3.253</v>
      </c>
      <c r="I179" s="8" t="s">
        <v>42</v>
      </c>
      <c r="K179" s="9">
        <v>1011.0</v>
      </c>
      <c r="L179" s="9">
        <v>1.0</v>
      </c>
      <c r="M179" s="9">
        <v>0.351</v>
      </c>
      <c r="N179" s="9">
        <v>1.063</v>
      </c>
      <c r="O179" s="9">
        <v>0.712</v>
      </c>
      <c r="P179" s="9">
        <v>0.057</v>
      </c>
      <c r="Q179" s="9">
        <v>0.916</v>
      </c>
      <c r="R179" s="9">
        <v>6.461</v>
      </c>
      <c r="T179" s="9">
        <v>1003.0</v>
      </c>
      <c r="U179" s="9">
        <v>1.0</v>
      </c>
      <c r="V179" s="9">
        <v>0.0</v>
      </c>
      <c r="W179" s="9">
        <v>0.0</v>
      </c>
      <c r="X179" s="9">
        <v>0.0</v>
      </c>
      <c r="Y179" s="9">
        <v>1.31</v>
      </c>
      <c r="Z179" s="9">
        <v>1.0</v>
      </c>
      <c r="AA179" s="9">
        <v>3.28</v>
      </c>
      <c r="AB179" s="9">
        <v>0.09</v>
      </c>
      <c r="AC179" s="9">
        <v>1.0</v>
      </c>
      <c r="AD179" s="9">
        <v>0.0</v>
      </c>
      <c r="AE179" s="9">
        <v>-17.6</v>
      </c>
      <c r="AF179" s="9">
        <v>-17.6</v>
      </c>
      <c r="AG179" s="9">
        <v>1.0</v>
      </c>
    </row>
    <row r="180">
      <c r="A180" s="1">
        <v>1.0</v>
      </c>
      <c r="B180" s="10">
        <v>1300.0</v>
      </c>
      <c r="C180" s="1">
        <v>0.0</v>
      </c>
      <c r="D180" s="1">
        <v>1.694</v>
      </c>
      <c r="E180" s="1">
        <v>1.007</v>
      </c>
      <c r="F180" s="1">
        <v>3.545</v>
      </c>
      <c r="G180" s="4">
        <v>0.0597</v>
      </c>
      <c r="H180" s="1">
        <v>1.972</v>
      </c>
      <c r="I180" s="8" t="s">
        <v>42</v>
      </c>
      <c r="K180" s="9">
        <v>1016.0</v>
      </c>
      <c r="L180" s="9">
        <v>1.0</v>
      </c>
      <c r="M180" s="9">
        <v>0.384</v>
      </c>
      <c r="N180" s="9">
        <v>2.646</v>
      </c>
      <c r="O180" s="9">
        <v>2.263</v>
      </c>
      <c r="P180" s="9">
        <v>0.005</v>
      </c>
      <c r="Q180" s="9">
        <v>0.983</v>
      </c>
      <c r="R180" s="9">
        <v>33.529</v>
      </c>
      <c r="T180" s="9">
        <v>1007.0</v>
      </c>
      <c r="U180" s="9">
        <v>1.0</v>
      </c>
      <c r="V180" s="9">
        <v>3.47</v>
      </c>
      <c r="W180" s="9">
        <v>1.56</v>
      </c>
      <c r="X180" s="9">
        <v>0.89</v>
      </c>
      <c r="Y180" s="9">
        <v>379.82</v>
      </c>
      <c r="Z180" s="9">
        <v>0.11</v>
      </c>
      <c r="AA180" s="9">
        <v>31.28</v>
      </c>
      <c r="AB180" s="9">
        <v>0.0</v>
      </c>
      <c r="AC180" s="9">
        <v>15.0</v>
      </c>
      <c r="AD180" s="9">
        <v>0.0</v>
      </c>
      <c r="AE180" s="9">
        <v>-159.41</v>
      </c>
      <c r="AF180" s="9">
        <v>-148.01</v>
      </c>
      <c r="AG180" s="9">
        <v>0.0</v>
      </c>
    </row>
    <row r="181">
      <c r="A181" s="1">
        <v>1.0</v>
      </c>
      <c r="B181" s="10">
        <v>1305.0</v>
      </c>
      <c r="C181" s="1">
        <v>0.396</v>
      </c>
      <c r="D181" s="1">
        <v>19.432</v>
      </c>
      <c r="E181" s="1">
        <v>12.245</v>
      </c>
      <c r="F181" s="1">
        <v>20.958</v>
      </c>
      <c r="G181" s="4">
        <v>0.0</v>
      </c>
      <c r="H181" s="1">
        <v>23.986</v>
      </c>
      <c r="I181" s="8" t="s">
        <v>42</v>
      </c>
      <c r="K181" s="9">
        <v>1021.0</v>
      </c>
      <c r="L181" s="9">
        <v>1.0</v>
      </c>
      <c r="M181" s="9">
        <v>0.275</v>
      </c>
      <c r="N181" s="9">
        <v>1.167</v>
      </c>
      <c r="O181" s="9">
        <v>0.892</v>
      </c>
      <c r="P181" s="9">
        <v>0.021</v>
      </c>
      <c r="Q181" s="9">
        <v>0.966</v>
      </c>
      <c r="R181" s="9">
        <v>16.64</v>
      </c>
      <c r="T181" s="9">
        <v>1008.0</v>
      </c>
      <c r="U181" s="9">
        <v>1.0</v>
      </c>
      <c r="V181" s="9">
        <v>0.0</v>
      </c>
      <c r="W181" s="9">
        <v>0.0</v>
      </c>
      <c r="X181" s="9">
        <v>0.18</v>
      </c>
      <c r="Y181" s="9">
        <v>19.35</v>
      </c>
      <c r="Z181" s="9">
        <v>0.82</v>
      </c>
      <c r="AA181" s="9">
        <v>14.9</v>
      </c>
      <c r="AB181" s="9">
        <v>0.0</v>
      </c>
      <c r="AC181" s="9">
        <v>12.0</v>
      </c>
      <c r="AD181" s="9">
        <v>0.0</v>
      </c>
      <c r="AE181" s="9">
        <v>-98.43</v>
      </c>
      <c r="AF181" s="9">
        <v>-98.25</v>
      </c>
      <c r="AG181" s="9">
        <v>0.84</v>
      </c>
    </row>
    <row r="182">
      <c r="A182" s="1">
        <v>1.0</v>
      </c>
      <c r="B182" s="10">
        <v>1307.0</v>
      </c>
      <c r="C182" s="1">
        <v>0.0</v>
      </c>
      <c r="D182" s="1">
        <v>2.489</v>
      </c>
      <c r="E182" s="1">
        <v>1.51</v>
      </c>
      <c r="F182" s="1">
        <v>4.745</v>
      </c>
      <c r="G182" s="4">
        <v>0.0294</v>
      </c>
      <c r="H182" s="1">
        <v>2.957</v>
      </c>
      <c r="I182" s="8" t="s">
        <v>42</v>
      </c>
      <c r="K182" s="9">
        <v>1027.0</v>
      </c>
      <c r="L182" s="9">
        <v>1.0</v>
      </c>
      <c r="M182" s="9">
        <v>0.421</v>
      </c>
      <c r="N182" s="9">
        <v>1.227</v>
      </c>
      <c r="O182" s="9">
        <v>0.806</v>
      </c>
      <c r="P182" s="9">
        <v>0.064</v>
      </c>
      <c r="Q182" s="9">
        <v>0.902</v>
      </c>
      <c r="R182" s="9">
        <v>5.49</v>
      </c>
      <c r="T182" s="9">
        <v>1011.0</v>
      </c>
      <c r="U182" s="9">
        <v>1.0</v>
      </c>
      <c r="V182" s="9">
        <v>0.0</v>
      </c>
      <c r="W182" s="9">
        <v>0.0</v>
      </c>
      <c r="X182" s="9">
        <v>0.0</v>
      </c>
      <c r="Y182" s="9">
        <v>1.23</v>
      </c>
      <c r="Z182" s="9">
        <v>1.0</v>
      </c>
      <c r="AA182" s="9">
        <v>3.22</v>
      </c>
      <c r="AB182" s="9">
        <v>0.1</v>
      </c>
      <c r="AC182" s="9">
        <v>1.0</v>
      </c>
      <c r="AD182" s="9">
        <v>0.0</v>
      </c>
      <c r="AE182" s="9">
        <v>-16.31</v>
      </c>
      <c r="AF182" s="9">
        <v>-16.31</v>
      </c>
      <c r="AG182" s="9">
        <v>1.0</v>
      </c>
    </row>
    <row r="183">
      <c r="A183" s="1">
        <v>1.0</v>
      </c>
      <c r="B183" s="10">
        <v>1325.0</v>
      </c>
      <c r="C183" s="1">
        <v>0.0</v>
      </c>
      <c r="D183" s="1">
        <v>2.491</v>
      </c>
      <c r="E183" s="1">
        <v>1.82</v>
      </c>
      <c r="F183" s="1">
        <v>4.772</v>
      </c>
      <c r="G183" s="4">
        <v>0.0289</v>
      </c>
      <c r="H183" s="1">
        <v>3.564</v>
      </c>
      <c r="I183" s="8" t="s">
        <v>42</v>
      </c>
      <c r="K183" s="9">
        <v>1033.0</v>
      </c>
      <c r="L183" s="9">
        <v>1.0</v>
      </c>
      <c r="M183" s="9">
        <v>0.328</v>
      </c>
      <c r="N183" s="9">
        <v>1.095</v>
      </c>
      <c r="O183" s="9">
        <v>0.767</v>
      </c>
      <c r="P183" s="9">
        <v>0.047</v>
      </c>
      <c r="Q183" s="9">
        <v>0.93</v>
      </c>
      <c r="R183" s="9">
        <v>7.894</v>
      </c>
      <c r="T183" s="9">
        <v>1016.0</v>
      </c>
      <c r="U183" s="9">
        <v>1.0</v>
      </c>
      <c r="V183" s="9">
        <v>0.0</v>
      </c>
      <c r="W183" s="9">
        <v>0.0</v>
      </c>
      <c r="X183" s="9">
        <v>0.0</v>
      </c>
      <c r="Y183" s="9">
        <v>3.76</v>
      </c>
      <c r="Z183" s="9">
        <v>1.0</v>
      </c>
      <c r="AA183" s="9">
        <v>5.44</v>
      </c>
      <c r="AB183" s="9">
        <v>0.03</v>
      </c>
      <c r="AC183" s="9">
        <v>3.0</v>
      </c>
      <c r="AD183" s="9">
        <v>0.0</v>
      </c>
      <c r="AE183" s="9">
        <v>-34.09</v>
      </c>
      <c r="AF183" s="9">
        <v>-34.09</v>
      </c>
      <c r="AG183" s="9">
        <v>1.0</v>
      </c>
    </row>
    <row r="184">
      <c r="A184" s="1">
        <v>1.0</v>
      </c>
      <c r="B184" s="10">
        <v>1326.0</v>
      </c>
      <c r="C184" s="1">
        <v>0.0</v>
      </c>
      <c r="D184" s="1">
        <v>7.405</v>
      </c>
      <c r="E184" s="1">
        <v>5.106</v>
      </c>
      <c r="F184" s="1">
        <v>8.998</v>
      </c>
      <c r="G184" s="4">
        <v>0.0027</v>
      </c>
      <c r="H184" s="1">
        <v>10.001</v>
      </c>
      <c r="I184" s="8" t="s">
        <v>42</v>
      </c>
      <c r="K184" s="9">
        <v>1035.0</v>
      </c>
      <c r="L184" s="9">
        <v>1.0</v>
      </c>
      <c r="M184" s="9">
        <v>0.251</v>
      </c>
      <c r="N184" s="9">
        <v>0.882</v>
      </c>
      <c r="O184" s="9">
        <v>0.631</v>
      </c>
      <c r="P184" s="9">
        <v>0.058</v>
      </c>
      <c r="Q184" s="9">
        <v>0.92</v>
      </c>
      <c r="R184" s="9">
        <v>6.799</v>
      </c>
      <c r="T184" s="9">
        <v>1021.0</v>
      </c>
      <c r="U184" s="9">
        <v>1.0</v>
      </c>
      <c r="V184" s="9">
        <v>0.0</v>
      </c>
      <c r="W184" s="9">
        <v>0.0</v>
      </c>
      <c r="X184" s="9">
        <v>0.02</v>
      </c>
      <c r="Y184" s="9">
        <v>1.59</v>
      </c>
      <c r="Z184" s="9">
        <v>0.98</v>
      </c>
      <c r="AA184" s="9">
        <v>5.59</v>
      </c>
      <c r="AB184" s="9">
        <v>0.03</v>
      </c>
      <c r="AC184" s="9">
        <v>4.0</v>
      </c>
      <c r="AD184" s="9">
        <v>0.0</v>
      </c>
      <c r="AE184" s="9">
        <v>-33.02</v>
      </c>
      <c r="AF184" s="9">
        <v>-33.02</v>
      </c>
      <c r="AG184" s="9">
        <v>1.0</v>
      </c>
    </row>
    <row r="185">
      <c r="A185" s="1">
        <v>1.0</v>
      </c>
      <c r="B185" s="10">
        <v>1329.0</v>
      </c>
      <c r="C185" s="1">
        <v>0.0</v>
      </c>
      <c r="D185" s="1">
        <v>2.908</v>
      </c>
      <c r="E185" s="1">
        <v>2.0</v>
      </c>
      <c r="F185" s="1">
        <v>4.05</v>
      </c>
      <c r="G185" s="4">
        <v>0.0442</v>
      </c>
      <c r="H185" s="1">
        <v>3.917</v>
      </c>
      <c r="I185" s="8" t="s">
        <v>42</v>
      </c>
      <c r="K185" s="9">
        <v>1037.0</v>
      </c>
      <c r="L185" s="9">
        <v>1.0</v>
      </c>
      <c r="M185" s="9">
        <v>0.417</v>
      </c>
      <c r="N185" s="9">
        <v>1.379</v>
      </c>
      <c r="O185" s="9">
        <v>0.962</v>
      </c>
      <c r="P185" s="9">
        <v>0.045</v>
      </c>
      <c r="Q185" s="9">
        <v>0.926</v>
      </c>
      <c r="R185" s="9">
        <v>7.376</v>
      </c>
      <c r="T185" s="9">
        <v>1023.0</v>
      </c>
      <c r="U185" s="9">
        <v>1.0</v>
      </c>
      <c r="V185" s="9">
        <v>0.0</v>
      </c>
      <c r="W185" s="9">
        <v>0.0</v>
      </c>
      <c r="X185" s="9">
        <v>0.92</v>
      </c>
      <c r="Y185" s="9">
        <v>71.52</v>
      </c>
      <c r="Z185" s="9">
        <v>0.08</v>
      </c>
      <c r="AA185" s="9">
        <v>11.89</v>
      </c>
      <c r="AB185" s="9">
        <v>0.0</v>
      </c>
      <c r="AC185" s="9">
        <v>5.0</v>
      </c>
      <c r="AD185" s="9">
        <v>0.0</v>
      </c>
      <c r="AE185" s="9">
        <v>-45.76</v>
      </c>
      <c r="AF185" s="9">
        <v>-40.09</v>
      </c>
      <c r="AG185" s="9">
        <v>0.0</v>
      </c>
    </row>
    <row r="186">
      <c r="A186" s="1">
        <v>1.0</v>
      </c>
      <c r="B186" s="10">
        <v>1332.0</v>
      </c>
      <c r="C186" s="1">
        <v>0.0</v>
      </c>
      <c r="D186" s="1">
        <v>2.563</v>
      </c>
      <c r="E186" s="1">
        <v>2.119</v>
      </c>
      <c r="F186" s="1">
        <v>3.052</v>
      </c>
      <c r="G186" s="4">
        <v>0.0806</v>
      </c>
      <c r="H186" s="1">
        <v>4.151</v>
      </c>
      <c r="I186" s="8" t="s">
        <v>42</v>
      </c>
      <c r="K186" s="9">
        <v>1038.0</v>
      </c>
      <c r="L186" s="9">
        <v>1.0</v>
      </c>
      <c r="M186" s="9">
        <v>0.343</v>
      </c>
      <c r="N186" s="9">
        <v>1.056</v>
      </c>
      <c r="O186" s="9">
        <v>0.712</v>
      </c>
      <c r="P186" s="9">
        <v>0.067</v>
      </c>
      <c r="Q186" s="9">
        <v>0.905</v>
      </c>
      <c r="R186" s="9">
        <v>5.683</v>
      </c>
      <c r="T186" s="9">
        <v>1024.0</v>
      </c>
      <c r="U186" s="9">
        <v>1.0</v>
      </c>
      <c r="V186" s="9">
        <v>0.0</v>
      </c>
      <c r="W186" s="9">
        <v>0.0</v>
      </c>
      <c r="X186" s="9">
        <v>0.94</v>
      </c>
      <c r="Y186" s="9">
        <v>9.84</v>
      </c>
      <c r="Z186" s="9">
        <v>0.06</v>
      </c>
      <c r="AA186" s="9">
        <v>8.61</v>
      </c>
      <c r="AB186" s="9">
        <v>0.01</v>
      </c>
      <c r="AC186" s="9">
        <v>1.0</v>
      </c>
      <c r="AD186" s="9">
        <v>0.0</v>
      </c>
      <c r="AE186" s="9">
        <v>-15.78</v>
      </c>
      <c r="AF186" s="9">
        <v>-12.21</v>
      </c>
      <c r="AG186" s="9">
        <v>0.03</v>
      </c>
    </row>
    <row r="187">
      <c r="A187" s="1">
        <v>1.0</v>
      </c>
      <c r="B187" s="10">
        <v>1338.0</v>
      </c>
      <c r="C187" s="1">
        <v>0.0</v>
      </c>
      <c r="D187" s="1">
        <v>9.796</v>
      </c>
      <c r="E187" s="1">
        <v>6.713</v>
      </c>
      <c r="F187" s="1">
        <v>7.491</v>
      </c>
      <c r="G187" s="4">
        <v>0.0062</v>
      </c>
      <c r="H187" s="1">
        <v>13.149</v>
      </c>
      <c r="I187" s="8" t="s">
        <v>42</v>
      </c>
      <c r="K187" s="9">
        <v>1039.0</v>
      </c>
      <c r="L187" s="9">
        <v>1.0</v>
      </c>
      <c r="M187" s="9">
        <v>0.417</v>
      </c>
      <c r="N187" s="9">
        <v>1.427</v>
      </c>
      <c r="O187" s="9">
        <v>1.01</v>
      </c>
      <c r="P187" s="9">
        <v>0.042</v>
      </c>
      <c r="Q187" s="9">
        <v>0.929</v>
      </c>
      <c r="R187" s="9">
        <v>7.797</v>
      </c>
      <c r="T187" s="9">
        <v>1033.0</v>
      </c>
      <c r="U187" s="9">
        <v>1.0</v>
      </c>
      <c r="V187" s="9">
        <v>0.0</v>
      </c>
      <c r="W187" s="9">
        <v>0.0</v>
      </c>
      <c r="X187" s="9">
        <v>0.49</v>
      </c>
      <c r="Y187" s="9">
        <v>1.83</v>
      </c>
      <c r="Z187" s="9">
        <v>0.51</v>
      </c>
      <c r="AA187" s="9">
        <v>3.83</v>
      </c>
      <c r="AB187" s="9">
        <v>0.07</v>
      </c>
      <c r="AC187" s="9">
        <v>0.0</v>
      </c>
      <c r="AD187" s="9">
        <v>0.0</v>
      </c>
      <c r="AE187" s="9">
        <v>-20.59</v>
      </c>
      <c r="AF187" s="9">
        <v>-20.34</v>
      </c>
      <c r="AG187" s="9">
        <v>0.78</v>
      </c>
    </row>
    <row r="188">
      <c r="A188" s="1">
        <v>1.0</v>
      </c>
      <c r="B188" s="10">
        <v>1347.0</v>
      </c>
      <c r="C188" s="1">
        <v>0.0</v>
      </c>
      <c r="D188" s="1">
        <v>8.085</v>
      </c>
      <c r="E188" s="1">
        <v>6.472</v>
      </c>
      <c r="F188" s="1">
        <v>6.18</v>
      </c>
      <c r="G188" s="4">
        <v>0.0129</v>
      </c>
      <c r="H188" s="1">
        <v>12.677</v>
      </c>
      <c r="I188" s="8" t="s">
        <v>42</v>
      </c>
      <c r="K188" s="9">
        <v>1044.0</v>
      </c>
      <c r="L188" s="9">
        <v>1.0</v>
      </c>
      <c r="M188" s="9">
        <v>0.387</v>
      </c>
      <c r="N188" s="9">
        <v>1.547</v>
      </c>
      <c r="O188" s="9">
        <v>1.16</v>
      </c>
      <c r="P188" s="9">
        <v>0.033</v>
      </c>
      <c r="Q188" s="9">
        <v>0.942</v>
      </c>
      <c r="R188" s="9">
        <v>9.712</v>
      </c>
      <c r="T188" s="9">
        <v>1035.0</v>
      </c>
      <c r="U188" s="9">
        <v>1.0</v>
      </c>
      <c r="V188" s="9">
        <v>0.0</v>
      </c>
      <c r="W188" s="9">
        <v>0.0</v>
      </c>
      <c r="X188" s="9">
        <v>0.52</v>
      </c>
      <c r="Y188" s="9">
        <v>2.47</v>
      </c>
      <c r="Z188" s="9">
        <v>0.48</v>
      </c>
      <c r="AA188" s="9">
        <v>3.31</v>
      </c>
      <c r="AB188" s="9">
        <v>0.09</v>
      </c>
      <c r="AC188" s="9">
        <v>0.0</v>
      </c>
      <c r="AD188" s="9">
        <v>0.0</v>
      </c>
      <c r="AE188" s="9">
        <v>-16.5</v>
      </c>
      <c r="AF188" s="9">
        <v>-16.32</v>
      </c>
      <c r="AG188" s="9">
        <v>0.83</v>
      </c>
    </row>
    <row r="189">
      <c r="A189" s="1">
        <v>1.0</v>
      </c>
      <c r="B189" s="10">
        <v>1350.0</v>
      </c>
      <c r="C189" s="1">
        <v>0.395</v>
      </c>
      <c r="D189" s="1">
        <v>9.884</v>
      </c>
      <c r="E189" s="1">
        <v>7.183</v>
      </c>
      <c r="F189" s="1">
        <v>5.444</v>
      </c>
      <c r="G189" s="4">
        <v>0.0196</v>
      </c>
      <c r="H189" s="1">
        <v>14.07</v>
      </c>
      <c r="I189" s="8" t="s">
        <v>42</v>
      </c>
      <c r="K189" s="9">
        <v>1052.0</v>
      </c>
      <c r="L189" s="9">
        <v>1.0</v>
      </c>
      <c r="M189" s="9">
        <v>0.25</v>
      </c>
      <c r="N189" s="9">
        <v>0.951</v>
      </c>
      <c r="O189" s="9">
        <v>0.701</v>
      </c>
      <c r="P189" s="9">
        <v>0.038</v>
      </c>
      <c r="Q189" s="9">
        <v>0.944</v>
      </c>
      <c r="R189" s="9">
        <v>10.092</v>
      </c>
      <c r="T189" s="9">
        <v>1038.0</v>
      </c>
      <c r="U189" s="9">
        <v>1.0</v>
      </c>
      <c r="V189" s="9">
        <v>0.0</v>
      </c>
      <c r="W189" s="9">
        <v>0.0</v>
      </c>
      <c r="X189" s="9">
        <v>0.0</v>
      </c>
      <c r="Y189" s="9">
        <v>2.03</v>
      </c>
      <c r="Z189" s="9">
        <v>1.0</v>
      </c>
      <c r="AA189" s="9">
        <v>3.1</v>
      </c>
      <c r="AB189" s="9">
        <v>0.1</v>
      </c>
      <c r="AC189" s="9">
        <v>2.0</v>
      </c>
      <c r="AD189" s="9">
        <v>0.0</v>
      </c>
      <c r="AE189" s="9">
        <v>-29.35</v>
      </c>
      <c r="AF189" s="9">
        <v>-29.35</v>
      </c>
      <c r="AG189" s="9">
        <v>1.0</v>
      </c>
    </row>
    <row r="190">
      <c r="A190" s="1">
        <v>1.0</v>
      </c>
      <c r="B190" s="10">
        <v>1360.0</v>
      </c>
      <c r="C190" s="1">
        <v>0.0</v>
      </c>
      <c r="D190" s="1">
        <v>7.168</v>
      </c>
      <c r="E190" s="1">
        <v>4.808</v>
      </c>
      <c r="F190" s="1">
        <v>10.636</v>
      </c>
      <c r="G190" s="4">
        <v>0.0011</v>
      </c>
      <c r="H190" s="1">
        <v>9.418</v>
      </c>
      <c r="I190" s="8" t="s">
        <v>42</v>
      </c>
      <c r="K190" s="9">
        <v>1054.0</v>
      </c>
      <c r="L190" s="9">
        <v>1.0</v>
      </c>
      <c r="M190" s="9">
        <v>0.449</v>
      </c>
      <c r="N190" s="9">
        <v>1.741</v>
      </c>
      <c r="O190" s="9">
        <v>1.291</v>
      </c>
      <c r="P190" s="9">
        <v>0.031</v>
      </c>
      <c r="Q190" s="9">
        <v>0.94</v>
      </c>
      <c r="R190" s="9">
        <v>9.269</v>
      </c>
      <c r="T190" s="9">
        <v>1042.0</v>
      </c>
      <c r="U190" s="9">
        <v>1.0</v>
      </c>
      <c r="V190" s="9">
        <v>0.81</v>
      </c>
      <c r="W190" s="9">
        <v>0.0</v>
      </c>
      <c r="X190" s="9">
        <v>0.87</v>
      </c>
      <c r="Y190" s="9">
        <v>26.38</v>
      </c>
      <c r="Z190" s="9">
        <v>0.13</v>
      </c>
      <c r="AA190" s="9">
        <v>6.88</v>
      </c>
      <c r="AB190" s="9">
        <v>0.01</v>
      </c>
      <c r="AC190" s="9">
        <v>4.0</v>
      </c>
      <c r="AD190" s="9">
        <v>0.0</v>
      </c>
      <c r="AE190" s="9">
        <v>-54.07</v>
      </c>
      <c r="AF190" s="9">
        <v>-49.31</v>
      </c>
      <c r="AG190" s="9">
        <v>0.01</v>
      </c>
    </row>
    <row r="191">
      <c r="A191" s="1">
        <v>1.0</v>
      </c>
      <c r="B191" s="10">
        <v>1361.0</v>
      </c>
      <c r="C191" s="1">
        <v>0.0</v>
      </c>
      <c r="D191" s="1">
        <v>4.082</v>
      </c>
      <c r="E191" s="1">
        <v>2.302</v>
      </c>
      <c r="F191" s="1">
        <v>8.623</v>
      </c>
      <c r="G191" s="4">
        <v>0.0033</v>
      </c>
      <c r="H191" s="1">
        <v>4.51</v>
      </c>
      <c r="I191" s="8" t="s">
        <v>42</v>
      </c>
      <c r="K191" s="9">
        <v>1056.0</v>
      </c>
      <c r="L191" s="9">
        <v>1.0</v>
      </c>
      <c r="M191" s="9">
        <v>0.299</v>
      </c>
      <c r="N191" s="9">
        <v>1.188</v>
      </c>
      <c r="O191" s="9">
        <v>0.889</v>
      </c>
      <c r="P191" s="9">
        <v>0.031</v>
      </c>
      <c r="Q191" s="9">
        <v>0.951</v>
      </c>
      <c r="R191" s="9">
        <v>11.593</v>
      </c>
      <c r="T191" s="9">
        <v>1044.0</v>
      </c>
      <c r="U191" s="9">
        <v>1.0</v>
      </c>
      <c r="V191" s="9">
        <v>0.0</v>
      </c>
      <c r="W191" s="9">
        <v>0.0</v>
      </c>
      <c r="X191" s="9">
        <v>0.51</v>
      </c>
      <c r="Y191" s="9">
        <v>5.15</v>
      </c>
      <c r="Z191" s="9">
        <v>0.49</v>
      </c>
      <c r="AA191" s="9">
        <v>5.07</v>
      </c>
      <c r="AB191" s="9">
        <v>0.04</v>
      </c>
      <c r="AC191" s="9">
        <v>2.0</v>
      </c>
      <c r="AD191" s="9">
        <v>0.0</v>
      </c>
      <c r="AE191" s="9">
        <v>-25.17</v>
      </c>
      <c r="AF191" s="9">
        <v>-24.41</v>
      </c>
      <c r="AG191" s="9">
        <v>0.47</v>
      </c>
    </row>
    <row r="192">
      <c r="A192" s="1">
        <v>1.0</v>
      </c>
      <c r="B192" s="10">
        <v>1362.0</v>
      </c>
      <c r="C192" s="1">
        <v>0.0</v>
      </c>
      <c r="D192" s="1">
        <v>15.849</v>
      </c>
      <c r="E192" s="1">
        <v>12.464</v>
      </c>
      <c r="F192" s="1">
        <v>12.049</v>
      </c>
      <c r="G192" s="4">
        <v>5.0E-4</v>
      </c>
      <c r="H192" s="1">
        <v>24.415</v>
      </c>
      <c r="I192" s="8" t="s">
        <v>42</v>
      </c>
      <c r="K192" s="9">
        <v>1062.0</v>
      </c>
      <c r="L192" s="9">
        <v>1.0</v>
      </c>
      <c r="M192" s="9">
        <v>0.342</v>
      </c>
      <c r="N192" s="9">
        <v>1.209</v>
      </c>
      <c r="O192" s="9">
        <v>0.867</v>
      </c>
      <c r="P192" s="9">
        <v>0.037</v>
      </c>
      <c r="Q192" s="9">
        <v>0.941</v>
      </c>
      <c r="R192" s="9">
        <v>9.404</v>
      </c>
      <c r="T192" s="9">
        <v>1047.0</v>
      </c>
      <c r="U192" s="9">
        <v>1.0</v>
      </c>
      <c r="V192" s="9">
        <v>0.0</v>
      </c>
      <c r="W192" s="9">
        <v>0.0</v>
      </c>
      <c r="X192" s="9">
        <v>0.9</v>
      </c>
      <c r="Y192" s="9">
        <v>51.82</v>
      </c>
      <c r="Z192" s="9">
        <v>0.1</v>
      </c>
      <c r="AA192" s="9">
        <v>5.56</v>
      </c>
      <c r="AB192" s="9">
        <v>0.03</v>
      </c>
      <c r="AC192" s="9">
        <v>4.0</v>
      </c>
      <c r="AD192" s="9">
        <v>0.0</v>
      </c>
      <c r="AE192" s="9">
        <v>-49.48</v>
      </c>
      <c r="AF192" s="9">
        <v>-44.81</v>
      </c>
      <c r="AG192" s="9">
        <v>0.01</v>
      </c>
    </row>
    <row r="193">
      <c r="A193" s="1">
        <v>1.0</v>
      </c>
      <c r="B193" s="10">
        <v>1364.0</v>
      </c>
      <c r="C193" s="1">
        <v>0.0</v>
      </c>
      <c r="D193" s="1">
        <v>3.521</v>
      </c>
      <c r="E193" s="1">
        <v>2.071</v>
      </c>
      <c r="F193" s="1">
        <v>9.068</v>
      </c>
      <c r="G193" s="4">
        <v>0.0026</v>
      </c>
      <c r="H193" s="1">
        <v>4.056</v>
      </c>
      <c r="I193" s="8" t="s">
        <v>42</v>
      </c>
      <c r="K193" s="9">
        <v>1068.0</v>
      </c>
      <c r="L193" s="9">
        <v>1.0</v>
      </c>
      <c r="M193" s="9">
        <v>0.347</v>
      </c>
      <c r="N193" s="9">
        <v>1.089</v>
      </c>
      <c r="O193" s="9">
        <v>0.742</v>
      </c>
      <c r="P193" s="9">
        <v>0.051</v>
      </c>
      <c r="Q193" s="9">
        <v>0.923</v>
      </c>
      <c r="R193" s="9">
        <v>7.117</v>
      </c>
      <c r="T193" s="9">
        <v>1052.0</v>
      </c>
      <c r="U193" s="9">
        <v>1.0</v>
      </c>
      <c r="V193" s="9">
        <v>0.0</v>
      </c>
      <c r="W193" s="9">
        <v>0.0</v>
      </c>
      <c r="X193" s="9">
        <v>0.01</v>
      </c>
      <c r="Y193" s="9">
        <v>0.89</v>
      </c>
      <c r="Z193" s="9">
        <v>0.99</v>
      </c>
      <c r="AA193" s="9">
        <v>4.08</v>
      </c>
      <c r="AB193" s="9">
        <v>0.06</v>
      </c>
      <c r="AC193" s="9">
        <v>2.0</v>
      </c>
      <c r="AD193" s="9">
        <v>0.0</v>
      </c>
      <c r="AE193" s="9">
        <v>-27.57</v>
      </c>
      <c r="AF193" s="9">
        <v>-27.57</v>
      </c>
      <c r="AG193" s="9">
        <v>1.0</v>
      </c>
    </row>
    <row r="194">
      <c r="A194" s="1">
        <v>1.0</v>
      </c>
      <c r="B194" s="10">
        <v>1371.0</v>
      </c>
      <c r="C194" s="1">
        <v>1.31</v>
      </c>
      <c r="D194" s="1">
        <v>9.122</v>
      </c>
      <c r="E194" s="1">
        <v>6.561</v>
      </c>
      <c r="F194" s="1">
        <v>5.547</v>
      </c>
      <c r="G194" s="4">
        <v>0.0185</v>
      </c>
      <c r="H194" s="1">
        <v>12.851</v>
      </c>
      <c r="I194" s="8" t="s">
        <v>42</v>
      </c>
      <c r="K194" s="9">
        <v>1078.0</v>
      </c>
      <c r="L194" s="9">
        <v>1.0</v>
      </c>
      <c r="M194" s="9">
        <v>0.389</v>
      </c>
      <c r="N194" s="9">
        <v>2.446</v>
      </c>
      <c r="O194" s="9">
        <v>2.057</v>
      </c>
      <c r="P194" s="9">
        <v>0.005</v>
      </c>
      <c r="Q194" s="9">
        <v>0.982</v>
      </c>
      <c r="R194" s="9">
        <v>31.871</v>
      </c>
      <c r="T194" s="9">
        <v>1056.0</v>
      </c>
      <c r="U194" s="9">
        <v>1.0</v>
      </c>
      <c r="V194" s="9">
        <v>0.0</v>
      </c>
      <c r="W194" s="9">
        <v>0.0</v>
      </c>
      <c r="X194" s="9">
        <v>0.0</v>
      </c>
      <c r="Y194" s="9">
        <v>1.43</v>
      </c>
      <c r="Z194" s="9">
        <v>1.0</v>
      </c>
      <c r="AA194" s="9">
        <v>4.43</v>
      </c>
      <c r="AB194" s="9">
        <v>0.05</v>
      </c>
      <c r="AC194" s="9">
        <v>1.0</v>
      </c>
      <c r="AD194" s="9">
        <v>0.0</v>
      </c>
      <c r="AE194" s="9">
        <v>-24.14</v>
      </c>
      <c r="AF194" s="9">
        <v>-24.14</v>
      </c>
      <c r="AG194" s="9">
        <v>1.0</v>
      </c>
    </row>
    <row r="195">
      <c r="A195" s="1">
        <v>1.0</v>
      </c>
      <c r="B195" s="10">
        <v>1382.0</v>
      </c>
      <c r="C195" s="1">
        <v>0.0</v>
      </c>
      <c r="D195" s="1">
        <v>2.762</v>
      </c>
      <c r="E195" s="1">
        <v>1.939</v>
      </c>
      <c r="F195" s="1">
        <v>5.281</v>
      </c>
      <c r="G195" s="4">
        <v>0.0216</v>
      </c>
      <c r="H195" s="1">
        <v>3.798</v>
      </c>
      <c r="I195" s="8" t="s">
        <v>42</v>
      </c>
      <c r="K195" s="9">
        <v>1084.0</v>
      </c>
      <c r="L195" s="9">
        <v>1.0</v>
      </c>
      <c r="M195" s="9">
        <v>0.329</v>
      </c>
      <c r="N195" s="9">
        <v>1.063</v>
      </c>
      <c r="O195" s="9">
        <v>0.734</v>
      </c>
      <c r="P195" s="9">
        <v>0.054</v>
      </c>
      <c r="Q195" s="9">
        <v>0.922</v>
      </c>
      <c r="R195" s="9">
        <v>6.971</v>
      </c>
      <c r="T195" s="9">
        <v>1062.0</v>
      </c>
      <c r="U195" s="9">
        <v>1.0</v>
      </c>
      <c r="V195" s="9">
        <v>0.0</v>
      </c>
      <c r="W195" s="9">
        <v>0.0</v>
      </c>
      <c r="X195" s="9">
        <v>0.66</v>
      </c>
      <c r="Y195" s="9">
        <v>7.29</v>
      </c>
      <c r="Z195" s="9">
        <v>0.34</v>
      </c>
      <c r="AA195" s="9">
        <v>6.11</v>
      </c>
      <c r="AB195" s="9">
        <v>0.02</v>
      </c>
      <c r="AC195" s="9">
        <v>4.0</v>
      </c>
      <c r="AD195" s="9">
        <v>0.0</v>
      </c>
      <c r="AE195" s="9">
        <v>-37.09</v>
      </c>
      <c r="AF195" s="9">
        <v>-36.0</v>
      </c>
      <c r="AG195" s="9">
        <v>0.34</v>
      </c>
    </row>
    <row r="196">
      <c r="A196" s="1">
        <v>1.0</v>
      </c>
      <c r="B196" s="10">
        <v>1385.0</v>
      </c>
      <c r="C196" s="1">
        <v>0.0</v>
      </c>
      <c r="D196" s="1">
        <v>2.621</v>
      </c>
      <c r="E196" s="1">
        <v>1.846</v>
      </c>
      <c r="F196" s="1">
        <v>5.591</v>
      </c>
      <c r="G196" s="4">
        <v>0.0181</v>
      </c>
      <c r="H196" s="1">
        <v>3.616</v>
      </c>
      <c r="I196" s="8" t="s">
        <v>42</v>
      </c>
      <c r="K196" s="9">
        <v>1087.0</v>
      </c>
      <c r="L196" s="9">
        <v>1.0</v>
      </c>
      <c r="M196" s="9">
        <v>0.343</v>
      </c>
      <c r="N196" s="9">
        <v>1.873</v>
      </c>
      <c r="O196" s="9">
        <v>1.53</v>
      </c>
      <c r="P196" s="9">
        <v>0.011</v>
      </c>
      <c r="Q196" s="9">
        <v>0.975</v>
      </c>
      <c r="R196" s="9">
        <v>23.18</v>
      </c>
      <c r="T196" s="9">
        <v>1067.0</v>
      </c>
      <c r="U196" s="9">
        <v>1.0</v>
      </c>
      <c r="V196" s="9">
        <v>0.0</v>
      </c>
      <c r="W196" s="9">
        <v>0.0</v>
      </c>
      <c r="X196" s="9">
        <v>0.77</v>
      </c>
      <c r="Y196" s="9">
        <v>7.15</v>
      </c>
      <c r="Z196" s="9">
        <v>0.23</v>
      </c>
      <c r="AA196" s="9">
        <v>4.01</v>
      </c>
      <c r="AB196" s="9">
        <v>0.06</v>
      </c>
      <c r="AC196" s="9">
        <v>3.0</v>
      </c>
      <c r="AD196" s="9">
        <v>0.0</v>
      </c>
      <c r="AE196" s="9">
        <v>-24.97</v>
      </c>
      <c r="AF196" s="9">
        <v>-23.86</v>
      </c>
      <c r="AG196" s="9">
        <v>0.33</v>
      </c>
    </row>
    <row r="197">
      <c r="A197" s="1">
        <v>1.0</v>
      </c>
      <c r="B197" s="10">
        <v>1388.0</v>
      </c>
      <c r="C197" s="1">
        <v>0.343</v>
      </c>
      <c r="D197" s="1">
        <v>7.615</v>
      </c>
      <c r="E197" s="1">
        <v>5.157</v>
      </c>
      <c r="F197" s="1">
        <v>4.022</v>
      </c>
      <c r="G197" s="4">
        <v>0.0449</v>
      </c>
      <c r="H197" s="1">
        <v>10.102</v>
      </c>
      <c r="I197" s="8" t="s">
        <v>42</v>
      </c>
      <c r="K197" s="9">
        <v>1090.0</v>
      </c>
      <c r="L197" s="9">
        <v>1.0</v>
      </c>
      <c r="M197" s="9">
        <v>0.242</v>
      </c>
      <c r="N197" s="9">
        <v>2.627</v>
      </c>
      <c r="O197" s="9">
        <v>2.385</v>
      </c>
      <c r="P197" s="9">
        <v>0.001</v>
      </c>
      <c r="Q197" s="9">
        <v>0.997</v>
      </c>
      <c r="R197" s="9">
        <v>197.428</v>
      </c>
      <c r="T197" s="9">
        <v>1068.0</v>
      </c>
      <c r="U197" s="9">
        <v>1.0</v>
      </c>
      <c r="V197" s="9">
        <v>0.0</v>
      </c>
      <c r="W197" s="9">
        <v>0.0</v>
      </c>
      <c r="X197" s="9">
        <v>0.7</v>
      </c>
      <c r="Y197" s="9">
        <v>8.7</v>
      </c>
      <c r="Z197" s="9">
        <v>0.3</v>
      </c>
      <c r="AA197" s="9">
        <v>7.06</v>
      </c>
      <c r="AB197" s="9">
        <v>0.01</v>
      </c>
      <c r="AC197" s="9">
        <v>4.0</v>
      </c>
      <c r="AD197" s="9">
        <v>0.0</v>
      </c>
      <c r="AE197" s="9">
        <v>-37.92</v>
      </c>
      <c r="AF197" s="9">
        <v>-35.94</v>
      </c>
      <c r="AG197" s="9">
        <v>0.14</v>
      </c>
    </row>
    <row r="198">
      <c r="A198" s="1">
        <v>1.0</v>
      </c>
      <c r="B198" s="10">
        <v>1395.0</v>
      </c>
      <c r="C198" s="1">
        <v>0.0</v>
      </c>
      <c r="D198" s="1">
        <v>1.465</v>
      </c>
      <c r="E198" s="1">
        <v>1.127</v>
      </c>
      <c r="F198" s="1">
        <v>2.798</v>
      </c>
      <c r="G198" s="4">
        <v>0.0944</v>
      </c>
      <c r="H198" s="1">
        <v>2.208</v>
      </c>
      <c r="I198" s="8" t="s">
        <v>42</v>
      </c>
      <c r="K198" s="9">
        <v>1092.0</v>
      </c>
      <c r="L198" s="9">
        <v>1.0</v>
      </c>
      <c r="M198" s="9">
        <v>0.337</v>
      </c>
      <c r="N198" s="9">
        <v>1.437</v>
      </c>
      <c r="O198" s="9">
        <v>1.1</v>
      </c>
      <c r="P198" s="9">
        <v>0.023</v>
      </c>
      <c r="Q198" s="9">
        <v>0.958</v>
      </c>
      <c r="R198" s="9">
        <v>13.649</v>
      </c>
      <c r="T198" s="9">
        <v>1069.0</v>
      </c>
      <c r="U198" s="9">
        <v>1.0</v>
      </c>
      <c r="V198" s="9">
        <v>0.0</v>
      </c>
      <c r="W198" s="9">
        <v>0.0</v>
      </c>
      <c r="X198" s="9">
        <v>1.0</v>
      </c>
      <c r="Y198" s="9">
        <v>1162.04</v>
      </c>
      <c r="Z198" s="9">
        <v>0.0</v>
      </c>
      <c r="AA198" s="9">
        <v>4.86</v>
      </c>
      <c r="AB198" s="9">
        <v>0.04</v>
      </c>
      <c r="AC198" s="9">
        <v>1.0</v>
      </c>
      <c r="AD198" s="9">
        <v>0.0</v>
      </c>
      <c r="AE198" s="9">
        <v>-14.87</v>
      </c>
      <c r="AF198" s="9">
        <v>-12.93</v>
      </c>
      <c r="AG198" s="9">
        <v>0.14</v>
      </c>
    </row>
    <row r="199">
      <c r="A199" s="1">
        <v>1.0</v>
      </c>
      <c r="B199" s="10">
        <v>1398.0</v>
      </c>
      <c r="C199" s="1">
        <v>0.0</v>
      </c>
      <c r="D199" s="1">
        <v>3.032</v>
      </c>
      <c r="E199" s="1">
        <v>2.065</v>
      </c>
      <c r="F199" s="1">
        <v>3.163</v>
      </c>
      <c r="G199" s="4">
        <v>0.0753</v>
      </c>
      <c r="H199" s="1">
        <v>4.045</v>
      </c>
      <c r="I199" s="8" t="s">
        <v>42</v>
      </c>
      <c r="K199" s="9">
        <v>1102.0</v>
      </c>
      <c r="L199" s="9">
        <v>1.0</v>
      </c>
      <c r="M199" s="9">
        <v>0.337</v>
      </c>
      <c r="N199" s="9">
        <v>2.282</v>
      </c>
      <c r="O199" s="9">
        <v>1.945</v>
      </c>
      <c r="P199" s="9">
        <v>0.01</v>
      </c>
      <c r="Q199" s="9">
        <v>0.979</v>
      </c>
      <c r="R199" s="9">
        <v>27.623</v>
      </c>
      <c r="T199" s="9">
        <v>1078.0</v>
      </c>
      <c r="U199" s="9">
        <v>1.0</v>
      </c>
      <c r="V199" s="9">
        <v>0.0</v>
      </c>
      <c r="W199" s="9">
        <v>0.0</v>
      </c>
      <c r="X199" s="9">
        <v>0.26</v>
      </c>
      <c r="Y199" s="9">
        <v>5.19</v>
      </c>
      <c r="Z199" s="9">
        <v>0.74</v>
      </c>
      <c r="AA199" s="9">
        <v>4.81</v>
      </c>
      <c r="AB199" s="9">
        <v>0.04</v>
      </c>
      <c r="AC199" s="9">
        <v>2.0</v>
      </c>
      <c r="AD199" s="9">
        <v>0.0</v>
      </c>
      <c r="AE199" s="9">
        <v>-47.19</v>
      </c>
      <c r="AF199" s="9">
        <v>-47.05</v>
      </c>
      <c r="AG199" s="9">
        <v>0.87</v>
      </c>
    </row>
    <row r="200">
      <c r="A200" s="1">
        <v>1.0</v>
      </c>
      <c r="B200" s="10">
        <v>1400.0</v>
      </c>
      <c r="C200" s="1">
        <v>0.0</v>
      </c>
      <c r="D200" s="1">
        <v>2.966</v>
      </c>
      <c r="E200" s="1">
        <v>2.054</v>
      </c>
      <c r="F200" s="1">
        <v>4.569</v>
      </c>
      <c r="G200" s="4">
        <v>0.0326</v>
      </c>
      <c r="H200" s="1">
        <v>4.024</v>
      </c>
      <c r="I200" s="8" t="s">
        <v>42</v>
      </c>
      <c r="K200" s="9">
        <v>1111.0</v>
      </c>
      <c r="L200" s="9">
        <v>1.0</v>
      </c>
      <c r="M200" s="9">
        <v>0.358</v>
      </c>
      <c r="N200" s="9">
        <v>1.326</v>
      </c>
      <c r="O200" s="9">
        <v>0.968</v>
      </c>
      <c r="P200" s="9">
        <v>0.031</v>
      </c>
      <c r="Q200" s="9">
        <v>0.947</v>
      </c>
      <c r="R200" s="9">
        <v>10.562</v>
      </c>
      <c r="T200" s="9">
        <v>1084.0</v>
      </c>
      <c r="U200" s="9">
        <v>1.0</v>
      </c>
      <c r="V200" s="9">
        <v>0.0</v>
      </c>
      <c r="W200" s="9">
        <v>0.0</v>
      </c>
      <c r="X200" s="9">
        <v>0.0</v>
      </c>
      <c r="Y200" s="9">
        <v>1.17</v>
      </c>
      <c r="Z200" s="9">
        <v>1.0</v>
      </c>
      <c r="AA200" s="9">
        <v>3.44</v>
      </c>
      <c r="AB200" s="9">
        <v>0.08</v>
      </c>
      <c r="AC200" s="9">
        <v>2.0</v>
      </c>
      <c r="AD200" s="9">
        <v>0.0</v>
      </c>
      <c r="AE200" s="9">
        <v>-18.62</v>
      </c>
      <c r="AF200" s="9">
        <v>-18.62</v>
      </c>
      <c r="AG200" s="9">
        <v>1.0</v>
      </c>
    </row>
    <row r="201">
      <c r="A201" s="1">
        <v>1.0</v>
      </c>
      <c r="B201" s="10">
        <v>1401.0</v>
      </c>
      <c r="C201" s="1">
        <v>0.0</v>
      </c>
      <c r="D201" s="1">
        <v>2.394</v>
      </c>
      <c r="E201" s="1">
        <v>1.656</v>
      </c>
      <c r="F201" s="1">
        <v>3.562</v>
      </c>
      <c r="G201" s="4">
        <v>0.0591</v>
      </c>
      <c r="H201" s="1">
        <v>3.244</v>
      </c>
      <c r="I201" s="8" t="s">
        <v>42</v>
      </c>
      <c r="K201" s="9">
        <v>1119.0</v>
      </c>
      <c r="L201" s="9">
        <v>1.0</v>
      </c>
      <c r="M201" s="9">
        <v>0.261</v>
      </c>
      <c r="N201" s="9">
        <v>1.058</v>
      </c>
      <c r="O201" s="9">
        <v>0.797</v>
      </c>
      <c r="P201" s="9">
        <v>0.031</v>
      </c>
      <c r="Q201" s="9">
        <v>0.954</v>
      </c>
      <c r="R201" s="9">
        <v>12.17</v>
      </c>
      <c r="T201" s="9">
        <v>1087.0</v>
      </c>
      <c r="U201" s="9">
        <v>1.0</v>
      </c>
      <c r="V201" s="9">
        <v>0.0</v>
      </c>
      <c r="W201" s="9">
        <v>0.0</v>
      </c>
      <c r="X201" s="9">
        <v>0.0</v>
      </c>
      <c r="Y201" s="9">
        <v>2.35</v>
      </c>
      <c r="Z201" s="9">
        <v>1.0</v>
      </c>
      <c r="AA201" s="9">
        <v>5.12</v>
      </c>
      <c r="AB201" s="9">
        <v>0.04</v>
      </c>
      <c r="AC201" s="9">
        <v>3.0</v>
      </c>
      <c r="AD201" s="9">
        <v>0.0</v>
      </c>
      <c r="AE201" s="9">
        <v>-37.44</v>
      </c>
      <c r="AF201" s="9">
        <v>-37.44</v>
      </c>
      <c r="AG201" s="9">
        <v>1.0</v>
      </c>
    </row>
    <row r="202">
      <c r="A202" s="1">
        <v>1.0</v>
      </c>
      <c r="B202" s="10">
        <v>1407.0</v>
      </c>
      <c r="C202" s="1">
        <v>0.0</v>
      </c>
      <c r="D202" s="1">
        <v>2.419</v>
      </c>
      <c r="E202" s="1">
        <v>1.442</v>
      </c>
      <c r="F202" s="1">
        <v>5.01</v>
      </c>
      <c r="G202" s="4">
        <v>0.0252</v>
      </c>
      <c r="H202" s="1">
        <v>2.824</v>
      </c>
      <c r="I202" s="8" t="s">
        <v>42</v>
      </c>
      <c r="K202" s="9">
        <v>1128.0</v>
      </c>
      <c r="L202" s="9">
        <v>1.0</v>
      </c>
      <c r="M202" s="9">
        <v>0.48</v>
      </c>
      <c r="N202" s="9">
        <v>2.633</v>
      </c>
      <c r="O202" s="9">
        <v>2.154</v>
      </c>
      <c r="P202" s="9">
        <v>0.009</v>
      </c>
      <c r="Q202" s="9">
        <v>0.967</v>
      </c>
      <c r="R202" s="9">
        <v>17.596</v>
      </c>
      <c r="T202" s="9">
        <v>1090.0</v>
      </c>
      <c r="U202" s="9">
        <v>1.0</v>
      </c>
      <c r="V202" s="9">
        <v>0.0</v>
      </c>
      <c r="W202" s="9">
        <v>0.0</v>
      </c>
      <c r="X202" s="9">
        <v>0.01</v>
      </c>
      <c r="Y202" s="9">
        <v>3.6</v>
      </c>
      <c r="Z202" s="9">
        <v>0.99</v>
      </c>
      <c r="AA202" s="9">
        <v>10.27</v>
      </c>
      <c r="AB202" s="9">
        <v>0.0</v>
      </c>
      <c r="AC202" s="9">
        <v>1.0</v>
      </c>
      <c r="AD202" s="9">
        <v>0.0</v>
      </c>
      <c r="AE202" s="9">
        <v>-42.9</v>
      </c>
      <c r="AF202" s="9">
        <v>-42.9</v>
      </c>
      <c r="AG202" s="9">
        <v>1.0</v>
      </c>
    </row>
    <row r="203">
      <c r="A203" s="1">
        <v>1.0</v>
      </c>
      <c r="B203" s="10">
        <v>1409.0</v>
      </c>
      <c r="C203" s="1">
        <v>0.0</v>
      </c>
      <c r="D203" s="1">
        <v>3.79</v>
      </c>
      <c r="E203" s="1">
        <v>2.516</v>
      </c>
      <c r="F203" s="1">
        <v>6.807</v>
      </c>
      <c r="G203" s="4">
        <v>0.0091</v>
      </c>
      <c r="H203" s="1">
        <v>4.929</v>
      </c>
      <c r="I203" s="8" t="s">
        <v>42</v>
      </c>
      <c r="K203" s="9">
        <v>1129.0</v>
      </c>
      <c r="L203" s="9">
        <v>1.0</v>
      </c>
      <c r="M203" s="9">
        <v>0.371</v>
      </c>
      <c r="N203" s="9">
        <v>1.109</v>
      </c>
      <c r="O203" s="9">
        <v>0.737</v>
      </c>
      <c r="P203" s="9">
        <v>0.064</v>
      </c>
      <c r="Q203" s="9">
        <v>0.906</v>
      </c>
      <c r="R203" s="9">
        <v>5.737</v>
      </c>
      <c r="T203" s="9">
        <v>1092.0</v>
      </c>
      <c r="U203" s="9">
        <v>1.0</v>
      </c>
      <c r="V203" s="9">
        <v>0.0</v>
      </c>
      <c r="W203" s="9">
        <v>0.0</v>
      </c>
      <c r="X203" s="9">
        <v>0.0</v>
      </c>
      <c r="Y203" s="9">
        <v>1.75</v>
      </c>
      <c r="Z203" s="9">
        <v>1.0</v>
      </c>
      <c r="AA203" s="9">
        <v>4.16</v>
      </c>
      <c r="AB203" s="9">
        <v>0.06</v>
      </c>
      <c r="AC203" s="9">
        <v>2.0</v>
      </c>
      <c r="AD203" s="9">
        <v>0.0</v>
      </c>
      <c r="AE203" s="9">
        <v>-34.74</v>
      </c>
      <c r="AF203" s="9">
        <v>-34.74</v>
      </c>
      <c r="AG203" s="9">
        <v>1.0</v>
      </c>
    </row>
    <row r="204">
      <c r="A204" s="1">
        <v>1.0</v>
      </c>
      <c r="B204" s="10">
        <v>1424.0</v>
      </c>
      <c r="C204" s="1">
        <v>0.0</v>
      </c>
      <c r="D204" s="1">
        <v>3.234</v>
      </c>
      <c r="E204" s="1">
        <v>2.339</v>
      </c>
      <c r="F204" s="1">
        <v>6.094</v>
      </c>
      <c r="G204" s="4">
        <v>0.0136</v>
      </c>
      <c r="H204" s="1">
        <v>4.581</v>
      </c>
      <c r="I204" s="8" t="s">
        <v>42</v>
      </c>
      <c r="K204" s="9">
        <v>1132.0</v>
      </c>
      <c r="L204" s="9">
        <v>1.0</v>
      </c>
      <c r="M204" s="9">
        <v>0.424</v>
      </c>
      <c r="N204" s="9">
        <v>1.236</v>
      </c>
      <c r="O204" s="9">
        <v>0.811</v>
      </c>
      <c r="P204" s="9">
        <v>0.06</v>
      </c>
      <c r="Q204" s="9">
        <v>0.907</v>
      </c>
      <c r="R204" s="9">
        <v>5.799</v>
      </c>
      <c r="T204" s="9">
        <v>1099.0</v>
      </c>
      <c r="U204" s="9">
        <v>1.0</v>
      </c>
      <c r="V204" s="9">
        <v>0.0</v>
      </c>
      <c r="W204" s="9">
        <v>0.0</v>
      </c>
      <c r="X204" s="9">
        <v>0.88</v>
      </c>
      <c r="Y204" s="9">
        <v>5.46</v>
      </c>
      <c r="Z204" s="9">
        <v>0.12</v>
      </c>
      <c r="AA204" s="9">
        <v>4.76</v>
      </c>
      <c r="AB204" s="9">
        <v>0.04</v>
      </c>
      <c r="AC204" s="9">
        <v>1.0</v>
      </c>
      <c r="AD204" s="9">
        <v>0.0</v>
      </c>
      <c r="AE204" s="9">
        <v>-11.75</v>
      </c>
      <c r="AF204" s="9">
        <v>-10.06</v>
      </c>
      <c r="AG204" s="9">
        <v>0.19</v>
      </c>
    </row>
    <row r="205">
      <c r="A205" s="1">
        <v>1.0</v>
      </c>
      <c r="B205" s="10">
        <v>1426.0</v>
      </c>
      <c r="C205" s="1">
        <v>0.0</v>
      </c>
      <c r="D205" s="1">
        <v>1.915</v>
      </c>
      <c r="E205" s="1">
        <v>1.292</v>
      </c>
      <c r="F205" s="1">
        <v>3.138</v>
      </c>
      <c r="G205" s="4">
        <v>0.0765</v>
      </c>
      <c r="H205" s="1">
        <v>2.53</v>
      </c>
      <c r="I205" s="8" t="s">
        <v>42</v>
      </c>
      <c r="K205" s="9">
        <v>1138.0</v>
      </c>
      <c r="L205" s="9">
        <v>1.0</v>
      </c>
      <c r="M205" s="9">
        <v>0.341</v>
      </c>
      <c r="N205" s="9">
        <v>1.13</v>
      </c>
      <c r="O205" s="9">
        <v>0.789</v>
      </c>
      <c r="P205" s="9">
        <v>0.05</v>
      </c>
      <c r="Q205" s="9">
        <v>0.925</v>
      </c>
      <c r="R205" s="9">
        <v>7.349</v>
      </c>
      <c r="T205" s="9">
        <v>1100.0</v>
      </c>
      <c r="U205" s="9">
        <v>1.0</v>
      </c>
      <c r="V205" s="9">
        <v>0.0</v>
      </c>
      <c r="W205" s="9">
        <v>0.0</v>
      </c>
      <c r="X205" s="9">
        <v>0.99</v>
      </c>
      <c r="Y205" s="9">
        <v>264.18</v>
      </c>
      <c r="Z205" s="9">
        <v>0.01</v>
      </c>
      <c r="AA205" s="9">
        <v>3.66</v>
      </c>
      <c r="AB205" s="9">
        <v>0.08</v>
      </c>
      <c r="AC205" s="9">
        <v>1.0</v>
      </c>
      <c r="AD205" s="9">
        <v>0.0</v>
      </c>
      <c r="AE205" s="9">
        <v>-14.13</v>
      </c>
      <c r="AF205" s="9">
        <v>-12.59</v>
      </c>
      <c r="AG205" s="9">
        <v>0.21</v>
      </c>
    </row>
    <row r="206">
      <c r="A206" s="1">
        <v>1.0</v>
      </c>
      <c r="B206" s="10">
        <v>1428.0</v>
      </c>
      <c r="C206" s="1">
        <v>0.0</v>
      </c>
      <c r="D206" s="1">
        <v>1.825</v>
      </c>
      <c r="E206" s="1">
        <v>1.334</v>
      </c>
      <c r="F206" s="1">
        <v>3.053</v>
      </c>
      <c r="G206" s="4">
        <v>0.0806</v>
      </c>
      <c r="H206" s="1">
        <v>2.613</v>
      </c>
      <c r="I206" s="8" t="s">
        <v>42</v>
      </c>
      <c r="K206" s="9">
        <v>1145.0</v>
      </c>
      <c r="L206" s="9">
        <v>1.0</v>
      </c>
      <c r="M206" s="9">
        <v>0.513</v>
      </c>
      <c r="N206" s="9">
        <v>2.02</v>
      </c>
      <c r="O206" s="9">
        <v>1.508</v>
      </c>
      <c r="P206" s="9">
        <v>0.052</v>
      </c>
      <c r="Q206" s="9">
        <v>0.915</v>
      </c>
      <c r="R206" s="9">
        <v>6.364</v>
      </c>
      <c r="T206" s="9">
        <v>1102.0</v>
      </c>
      <c r="U206" s="9">
        <v>1.0</v>
      </c>
      <c r="V206" s="9">
        <v>0.0</v>
      </c>
      <c r="W206" s="9">
        <v>0.0</v>
      </c>
      <c r="X206" s="9">
        <v>0.01</v>
      </c>
      <c r="Y206" s="9">
        <v>3.61</v>
      </c>
      <c r="Z206" s="9">
        <v>0.99</v>
      </c>
      <c r="AA206" s="9">
        <v>6.08</v>
      </c>
      <c r="AB206" s="9">
        <v>0.02</v>
      </c>
      <c r="AC206" s="9">
        <v>3.0</v>
      </c>
      <c r="AD206" s="9">
        <v>0.0</v>
      </c>
      <c r="AE206" s="9">
        <v>-38.63</v>
      </c>
      <c r="AF206" s="9">
        <v>-38.63</v>
      </c>
      <c r="AG206" s="9">
        <v>1.0</v>
      </c>
    </row>
    <row r="207">
      <c r="A207" s="1">
        <v>1.0</v>
      </c>
      <c r="B207" s="10">
        <v>1433.0</v>
      </c>
      <c r="C207" s="1">
        <v>0.0</v>
      </c>
      <c r="D207" s="1">
        <v>1.707</v>
      </c>
      <c r="E207" s="1">
        <v>1.243</v>
      </c>
      <c r="F207" s="1">
        <v>4.104</v>
      </c>
      <c r="G207" s="4">
        <v>0.0428</v>
      </c>
      <c r="H207" s="1">
        <v>2.435</v>
      </c>
      <c r="I207" s="8" t="s">
        <v>42</v>
      </c>
      <c r="K207" s="9">
        <v>1146.0</v>
      </c>
      <c r="L207" s="9">
        <v>1.0</v>
      </c>
      <c r="M207" s="9">
        <v>0.452</v>
      </c>
      <c r="N207" s="9">
        <v>5.934</v>
      </c>
      <c r="O207" s="9">
        <v>5.481</v>
      </c>
      <c r="P207" s="9">
        <v>0.001</v>
      </c>
      <c r="Q207" s="9">
        <v>0.988</v>
      </c>
      <c r="R207" s="9">
        <v>49.918</v>
      </c>
      <c r="T207" s="9">
        <v>1111.0</v>
      </c>
      <c r="U207" s="9">
        <v>1.0</v>
      </c>
      <c r="V207" s="9">
        <v>0.0</v>
      </c>
      <c r="W207" s="9">
        <v>0.0</v>
      </c>
      <c r="X207" s="9">
        <v>0.0</v>
      </c>
      <c r="Y207" s="9">
        <v>1.74</v>
      </c>
      <c r="Z207" s="9">
        <v>1.0</v>
      </c>
      <c r="AA207" s="9">
        <v>3.96</v>
      </c>
      <c r="AB207" s="9">
        <v>0.06</v>
      </c>
      <c r="AC207" s="9">
        <v>0.0</v>
      </c>
      <c r="AD207" s="9">
        <v>0.0</v>
      </c>
      <c r="AE207" s="9">
        <v>-18.36</v>
      </c>
      <c r="AF207" s="9">
        <v>-18.36</v>
      </c>
      <c r="AG207" s="9">
        <v>1.0</v>
      </c>
    </row>
    <row r="208">
      <c r="A208" s="1">
        <v>1.0</v>
      </c>
      <c r="B208" s="10">
        <v>1434.0</v>
      </c>
      <c r="C208" s="1">
        <v>0.0</v>
      </c>
      <c r="D208" s="1">
        <v>3.196</v>
      </c>
      <c r="E208" s="1">
        <v>2.282</v>
      </c>
      <c r="F208" s="1">
        <v>3.836</v>
      </c>
      <c r="G208" s="4">
        <v>0.0502</v>
      </c>
      <c r="H208" s="1">
        <v>4.47</v>
      </c>
      <c r="I208" s="8" t="s">
        <v>42</v>
      </c>
      <c r="K208" s="9">
        <v>1148.0</v>
      </c>
      <c r="L208" s="9">
        <v>1.0</v>
      </c>
      <c r="M208" s="9">
        <v>0.366</v>
      </c>
      <c r="N208" s="9">
        <v>7.02</v>
      </c>
      <c r="O208" s="9">
        <v>6.654</v>
      </c>
      <c r="P208" s="9">
        <v>0.0</v>
      </c>
      <c r="Q208" s="9">
        <v>0.999</v>
      </c>
      <c r="R208" s="9">
        <v>611.799</v>
      </c>
      <c r="T208" s="9">
        <v>1119.0</v>
      </c>
      <c r="U208" s="9">
        <v>1.0</v>
      </c>
      <c r="V208" s="9">
        <v>0.0</v>
      </c>
      <c r="W208" s="9">
        <v>0.0</v>
      </c>
      <c r="X208" s="9">
        <v>0.01</v>
      </c>
      <c r="Y208" s="9">
        <v>1.24</v>
      </c>
      <c r="Z208" s="9">
        <v>0.99</v>
      </c>
      <c r="AA208" s="9">
        <v>4.7</v>
      </c>
      <c r="AB208" s="9">
        <v>0.04</v>
      </c>
      <c r="AC208" s="9">
        <v>1.0</v>
      </c>
      <c r="AD208" s="9">
        <v>0.0</v>
      </c>
      <c r="AE208" s="9">
        <v>-24.88</v>
      </c>
      <c r="AF208" s="9">
        <v>-24.88</v>
      </c>
      <c r="AG208" s="9">
        <v>1.0</v>
      </c>
    </row>
    <row r="209">
      <c r="A209" s="1">
        <v>1.0</v>
      </c>
      <c r="B209" s="10">
        <v>1438.0</v>
      </c>
      <c r="C209" s="1">
        <v>0.0</v>
      </c>
      <c r="D209" s="1">
        <v>6.428</v>
      </c>
      <c r="E209" s="1">
        <v>3.603</v>
      </c>
      <c r="F209" s="1">
        <v>7.124</v>
      </c>
      <c r="G209" s="4">
        <v>0.0076</v>
      </c>
      <c r="H209" s="1">
        <v>7.057</v>
      </c>
      <c r="I209" s="8" t="s">
        <v>42</v>
      </c>
      <c r="K209" s="9">
        <v>1150.0</v>
      </c>
      <c r="L209" s="9">
        <v>1.0</v>
      </c>
      <c r="M209" s="9">
        <v>0.228</v>
      </c>
      <c r="N209" s="9">
        <v>1.859</v>
      </c>
      <c r="O209" s="9">
        <v>1.631</v>
      </c>
      <c r="P209" s="9">
        <v>0.004</v>
      </c>
      <c r="Q209" s="9">
        <v>0.991</v>
      </c>
      <c r="R209" s="9">
        <v>67.78</v>
      </c>
      <c r="T209" s="9">
        <v>1122.0</v>
      </c>
      <c r="U209" s="9">
        <v>1.0</v>
      </c>
      <c r="V209" s="9">
        <v>0.0</v>
      </c>
      <c r="W209" s="9">
        <v>0.0</v>
      </c>
      <c r="X209" s="9">
        <v>0.78</v>
      </c>
      <c r="Y209" s="9">
        <v>7.24</v>
      </c>
      <c r="Z209" s="9">
        <v>0.22</v>
      </c>
      <c r="AA209" s="9">
        <v>4.67</v>
      </c>
      <c r="AB209" s="9">
        <v>0.04</v>
      </c>
      <c r="AC209" s="9">
        <v>3.0</v>
      </c>
      <c r="AD209" s="9">
        <v>0.0</v>
      </c>
      <c r="AE209" s="9">
        <v>-26.17</v>
      </c>
      <c r="AF209" s="9">
        <v>-25.04</v>
      </c>
      <c r="AG209" s="9">
        <v>0.32</v>
      </c>
    </row>
    <row r="210">
      <c r="A210" s="1">
        <v>1.0</v>
      </c>
      <c r="B210" s="10">
        <v>1439.0</v>
      </c>
      <c r="C210" s="1">
        <v>0.0</v>
      </c>
      <c r="D210" s="1">
        <v>1.354</v>
      </c>
      <c r="E210" s="1">
        <v>0.952</v>
      </c>
      <c r="F210" s="1">
        <v>3.566</v>
      </c>
      <c r="G210" s="4">
        <v>0.059</v>
      </c>
      <c r="H210" s="1">
        <v>1.864</v>
      </c>
      <c r="I210" s="8" t="s">
        <v>42</v>
      </c>
      <c r="K210" s="9">
        <v>1151.0</v>
      </c>
      <c r="L210" s="9">
        <v>1.0</v>
      </c>
      <c r="M210" s="9">
        <v>0.417</v>
      </c>
      <c r="N210" s="9">
        <v>1.213</v>
      </c>
      <c r="O210" s="9">
        <v>0.797</v>
      </c>
      <c r="P210" s="9">
        <v>0.055</v>
      </c>
      <c r="Q210" s="9">
        <v>0.912</v>
      </c>
      <c r="R210" s="9">
        <v>6.145</v>
      </c>
      <c r="T210" s="9">
        <v>1128.0</v>
      </c>
      <c r="U210" s="9">
        <v>1.0</v>
      </c>
      <c r="V210" s="9">
        <v>0.0</v>
      </c>
      <c r="W210" s="9">
        <v>0.0</v>
      </c>
      <c r="X210" s="9">
        <v>0.0</v>
      </c>
      <c r="Y210" s="9">
        <v>3.69</v>
      </c>
      <c r="Z210" s="9">
        <v>1.0</v>
      </c>
      <c r="AA210" s="9">
        <v>3.42</v>
      </c>
      <c r="AB210" s="9">
        <v>0.09</v>
      </c>
      <c r="AC210" s="9">
        <v>2.0</v>
      </c>
      <c r="AD210" s="9">
        <v>0.0</v>
      </c>
      <c r="AE210" s="9">
        <v>-39.44</v>
      </c>
      <c r="AF210" s="9">
        <v>-39.44</v>
      </c>
      <c r="AG210" s="9">
        <v>1.0</v>
      </c>
    </row>
    <row r="211">
      <c r="A211" s="1">
        <v>1.0</v>
      </c>
      <c r="B211" s="10">
        <v>1440.0</v>
      </c>
      <c r="C211" s="1">
        <v>0.0</v>
      </c>
      <c r="D211" s="1">
        <v>2.567</v>
      </c>
      <c r="E211" s="1">
        <v>1.782</v>
      </c>
      <c r="F211" s="1">
        <v>4.06</v>
      </c>
      <c r="G211" s="4">
        <v>0.0439</v>
      </c>
      <c r="H211" s="1">
        <v>3.49</v>
      </c>
      <c r="I211" s="8" t="s">
        <v>42</v>
      </c>
      <c r="K211" s="9">
        <v>1152.0</v>
      </c>
      <c r="L211" s="9">
        <v>1.0</v>
      </c>
      <c r="M211" s="9">
        <v>0.461</v>
      </c>
      <c r="N211" s="9">
        <v>4.52</v>
      </c>
      <c r="O211" s="9">
        <v>4.059</v>
      </c>
      <c r="P211" s="9">
        <v>0.001</v>
      </c>
      <c r="Q211" s="9">
        <v>0.987</v>
      </c>
      <c r="R211" s="9">
        <v>45.848</v>
      </c>
      <c r="T211" s="9">
        <v>1129.0</v>
      </c>
      <c r="U211" s="9">
        <v>1.0</v>
      </c>
      <c r="V211" s="9">
        <v>0.0</v>
      </c>
      <c r="W211" s="9">
        <v>0.0</v>
      </c>
      <c r="X211" s="9">
        <v>0.46</v>
      </c>
      <c r="Y211" s="9">
        <v>2.12</v>
      </c>
      <c r="Z211" s="9">
        <v>0.54</v>
      </c>
      <c r="AA211" s="9">
        <v>3.18</v>
      </c>
      <c r="AB211" s="9">
        <v>0.1</v>
      </c>
      <c r="AC211" s="9">
        <v>1.0</v>
      </c>
      <c r="AD211" s="9">
        <v>0.0</v>
      </c>
      <c r="AE211" s="9">
        <v>-13.24</v>
      </c>
      <c r="AF211" s="9">
        <v>-13.14</v>
      </c>
      <c r="AG211" s="9">
        <v>0.91</v>
      </c>
    </row>
    <row r="212">
      <c r="A212" s="1">
        <v>1.0</v>
      </c>
      <c r="B212" s="10">
        <v>1442.0</v>
      </c>
      <c r="C212" s="1">
        <v>0.0</v>
      </c>
      <c r="D212" s="1">
        <v>1.27</v>
      </c>
      <c r="E212" s="1">
        <v>0.861</v>
      </c>
      <c r="F212" s="1">
        <v>3.085</v>
      </c>
      <c r="G212" s="4">
        <v>0.079</v>
      </c>
      <c r="H212" s="1">
        <v>1.686</v>
      </c>
      <c r="I212" s="8" t="s">
        <v>42</v>
      </c>
      <c r="K212" s="9">
        <v>1154.0</v>
      </c>
      <c r="L212" s="9">
        <v>1.0</v>
      </c>
      <c r="M212" s="9">
        <v>0.314</v>
      </c>
      <c r="N212" s="9">
        <v>0.951</v>
      </c>
      <c r="O212" s="9">
        <v>0.637</v>
      </c>
      <c r="P212" s="9">
        <v>0.063</v>
      </c>
      <c r="Q212" s="9">
        <v>0.912</v>
      </c>
      <c r="R212" s="9">
        <v>6.118</v>
      </c>
      <c r="T212" s="9">
        <v>1138.0</v>
      </c>
      <c r="U212" s="9">
        <v>1.0</v>
      </c>
      <c r="V212" s="9">
        <v>0.0</v>
      </c>
      <c r="W212" s="9">
        <v>0.0</v>
      </c>
      <c r="X212" s="9">
        <v>0.0</v>
      </c>
      <c r="Y212" s="9">
        <v>1.38</v>
      </c>
      <c r="Z212" s="9">
        <v>1.0</v>
      </c>
      <c r="AA212" s="9">
        <v>3.52</v>
      </c>
      <c r="AB212" s="9">
        <v>0.08</v>
      </c>
      <c r="AC212" s="9">
        <v>1.0</v>
      </c>
      <c r="AD212" s="9">
        <v>0.0</v>
      </c>
      <c r="AE212" s="9">
        <v>-17.65</v>
      </c>
      <c r="AF212" s="9">
        <v>-17.65</v>
      </c>
      <c r="AG212" s="9">
        <v>1.0</v>
      </c>
    </row>
    <row r="213">
      <c r="A213" s="1">
        <v>1.0</v>
      </c>
      <c r="B213" s="10">
        <v>1445.0</v>
      </c>
      <c r="C213" s="1">
        <v>0.0</v>
      </c>
      <c r="D213" s="1">
        <v>1.536</v>
      </c>
      <c r="E213" s="1">
        <v>1.099</v>
      </c>
      <c r="F213" s="1">
        <v>2.762</v>
      </c>
      <c r="G213" s="4">
        <v>0.0965</v>
      </c>
      <c r="H213" s="1">
        <v>2.153</v>
      </c>
      <c r="I213" s="8" t="s">
        <v>42</v>
      </c>
      <c r="K213" s="9">
        <v>1155.0</v>
      </c>
      <c r="L213" s="9">
        <v>1.0</v>
      </c>
      <c r="M213" s="9">
        <v>0.426</v>
      </c>
      <c r="N213" s="9">
        <v>1.453</v>
      </c>
      <c r="O213" s="9">
        <v>1.027</v>
      </c>
      <c r="P213" s="9">
        <v>0.059</v>
      </c>
      <c r="Q213" s="9">
        <v>0.911</v>
      </c>
      <c r="R213" s="9">
        <v>6.104</v>
      </c>
      <c r="T213" s="9">
        <v>1145.0</v>
      </c>
      <c r="U213" s="9">
        <v>1.0</v>
      </c>
      <c r="V213" s="9">
        <v>0.0</v>
      </c>
      <c r="W213" s="9">
        <v>0.0</v>
      </c>
      <c r="X213" s="9">
        <v>0.91</v>
      </c>
      <c r="Y213" s="9">
        <v>232.68</v>
      </c>
      <c r="Z213" s="9">
        <v>0.09</v>
      </c>
      <c r="AA213" s="9">
        <v>10.29</v>
      </c>
      <c r="AB213" s="9">
        <v>0.0</v>
      </c>
      <c r="AC213" s="9">
        <v>1.0</v>
      </c>
      <c r="AD213" s="9">
        <v>0.0</v>
      </c>
      <c r="AE213" s="9">
        <v>-22.26</v>
      </c>
      <c r="AF213" s="9">
        <v>-18.39</v>
      </c>
      <c r="AG213" s="9">
        <v>0.02</v>
      </c>
    </row>
    <row r="214">
      <c r="K214" s="9">
        <v>1161.0</v>
      </c>
      <c r="L214" s="9">
        <v>1.0</v>
      </c>
      <c r="M214" s="9">
        <v>0.384</v>
      </c>
      <c r="N214" s="9">
        <v>2.292</v>
      </c>
      <c r="O214" s="9">
        <v>1.909</v>
      </c>
      <c r="P214" s="9">
        <v>0.007</v>
      </c>
      <c r="Q214" s="9">
        <v>0.978</v>
      </c>
      <c r="R214" s="9">
        <v>26.175</v>
      </c>
      <c r="T214" s="9">
        <v>1146.0</v>
      </c>
      <c r="U214" s="9">
        <v>1.0</v>
      </c>
      <c r="V214" s="9">
        <v>0.26</v>
      </c>
      <c r="W214" s="9">
        <v>0.26</v>
      </c>
      <c r="X214" s="9">
        <v>0.84</v>
      </c>
      <c r="Y214" s="9">
        <v>52.87</v>
      </c>
      <c r="Z214" s="9">
        <v>0.16</v>
      </c>
      <c r="AA214" s="9">
        <v>10.48</v>
      </c>
      <c r="AB214" s="9">
        <v>0.0</v>
      </c>
      <c r="AC214" s="9">
        <v>8.0</v>
      </c>
      <c r="AD214" s="9">
        <v>0.0</v>
      </c>
      <c r="AE214" s="9">
        <v>-73.79</v>
      </c>
      <c r="AF214" s="9">
        <v>-70.83</v>
      </c>
      <c r="AG214" s="9">
        <v>0.05</v>
      </c>
    </row>
    <row r="215">
      <c r="K215" s="9">
        <v>1162.0</v>
      </c>
      <c r="L215" s="9">
        <v>1.0</v>
      </c>
      <c r="M215" s="9">
        <v>0.535</v>
      </c>
      <c r="N215" s="9">
        <v>6.242</v>
      </c>
      <c r="O215" s="9">
        <v>5.707</v>
      </c>
      <c r="P215" s="9">
        <v>0.001</v>
      </c>
      <c r="Q215" s="9">
        <v>0.99</v>
      </c>
      <c r="R215" s="9">
        <v>58.055</v>
      </c>
      <c r="T215" s="9">
        <v>1148.0</v>
      </c>
      <c r="U215" s="9">
        <v>1.0</v>
      </c>
      <c r="V215" s="9">
        <v>0.0</v>
      </c>
      <c r="W215" s="9">
        <v>0.0</v>
      </c>
      <c r="X215" s="9">
        <v>0.0</v>
      </c>
      <c r="Y215" s="9">
        <v>8.07</v>
      </c>
      <c r="Z215" s="9">
        <v>1.0</v>
      </c>
      <c r="AA215" s="9">
        <v>8.67</v>
      </c>
      <c r="AB215" s="9">
        <v>0.01</v>
      </c>
      <c r="AC215" s="9">
        <v>6.0</v>
      </c>
      <c r="AD215" s="9">
        <v>0.0</v>
      </c>
      <c r="AE215" s="9">
        <v>-76.86</v>
      </c>
      <c r="AF215" s="9">
        <v>-76.86</v>
      </c>
      <c r="AG215" s="9">
        <v>1.0</v>
      </c>
    </row>
    <row r="216">
      <c r="K216" s="9">
        <v>1171.0</v>
      </c>
      <c r="L216" s="9">
        <v>1.0</v>
      </c>
      <c r="M216" s="9">
        <v>0.536</v>
      </c>
      <c r="N216" s="9">
        <v>1.578</v>
      </c>
      <c r="O216" s="9">
        <v>1.042</v>
      </c>
      <c r="P216" s="9">
        <v>0.057</v>
      </c>
      <c r="Q216" s="9">
        <v>0.902</v>
      </c>
      <c r="R216" s="9">
        <v>5.453</v>
      </c>
      <c r="T216" s="9">
        <v>1150.0</v>
      </c>
      <c r="U216" s="9">
        <v>1.0</v>
      </c>
      <c r="V216" s="9">
        <v>0.0</v>
      </c>
      <c r="W216" s="9">
        <v>0.0</v>
      </c>
      <c r="X216" s="9">
        <v>0.0</v>
      </c>
      <c r="Y216" s="9">
        <v>2.35</v>
      </c>
      <c r="Z216" s="9">
        <v>1.0</v>
      </c>
      <c r="AA216" s="9">
        <v>8.66</v>
      </c>
      <c r="AB216" s="9">
        <v>0.01</v>
      </c>
      <c r="AC216" s="9">
        <v>5.0</v>
      </c>
      <c r="AD216" s="9">
        <v>0.0</v>
      </c>
      <c r="AE216" s="9">
        <v>-42.97</v>
      </c>
      <c r="AF216" s="9">
        <v>-42.97</v>
      </c>
      <c r="AG216" s="9">
        <v>1.0</v>
      </c>
    </row>
    <row r="217">
      <c r="K217" s="9">
        <v>1173.0</v>
      </c>
      <c r="L217" s="9">
        <v>1.0</v>
      </c>
      <c r="M217" s="9">
        <v>0.305</v>
      </c>
      <c r="N217" s="9">
        <v>1.845</v>
      </c>
      <c r="O217" s="9">
        <v>1.54</v>
      </c>
      <c r="P217" s="9">
        <v>0.012</v>
      </c>
      <c r="Q217" s="9">
        <v>0.977</v>
      </c>
      <c r="R217" s="9">
        <v>24.943</v>
      </c>
      <c r="T217" s="9">
        <v>1151.0</v>
      </c>
      <c r="U217" s="9">
        <v>1.0</v>
      </c>
      <c r="V217" s="9">
        <v>0.0</v>
      </c>
      <c r="W217" s="9">
        <v>0.0</v>
      </c>
      <c r="X217" s="9">
        <v>0.54</v>
      </c>
      <c r="Y217" s="9">
        <v>3.44</v>
      </c>
      <c r="Z217" s="9">
        <v>0.46</v>
      </c>
      <c r="AA217" s="9">
        <v>3.21</v>
      </c>
      <c r="AB217" s="9">
        <v>0.1</v>
      </c>
      <c r="AC217" s="9">
        <v>1.0</v>
      </c>
      <c r="AD217" s="9">
        <v>0.0</v>
      </c>
      <c r="AE217" s="9">
        <v>-19.68</v>
      </c>
      <c r="AF217" s="9">
        <v>-19.41</v>
      </c>
      <c r="AG217" s="9">
        <v>0.77</v>
      </c>
    </row>
    <row r="218">
      <c r="K218" s="9">
        <v>1176.0</v>
      </c>
      <c r="L218" s="9">
        <v>1.0</v>
      </c>
      <c r="M218" s="9">
        <v>0.393</v>
      </c>
      <c r="N218" s="9">
        <v>1.136</v>
      </c>
      <c r="O218" s="9">
        <v>0.742</v>
      </c>
      <c r="P218" s="9">
        <v>0.061</v>
      </c>
      <c r="Q218" s="9">
        <v>0.908</v>
      </c>
      <c r="R218" s="9">
        <v>5.827</v>
      </c>
      <c r="T218" s="9">
        <v>1152.0</v>
      </c>
      <c r="U218" s="9">
        <v>1.0</v>
      </c>
      <c r="V218" s="9">
        <v>0.8</v>
      </c>
      <c r="W218" s="9">
        <v>0.03</v>
      </c>
      <c r="X218" s="9">
        <v>0.62</v>
      </c>
      <c r="Y218" s="9">
        <v>20.34</v>
      </c>
      <c r="Z218" s="9">
        <v>0.38</v>
      </c>
      <c r="AA218" s="9">
        <v>10.2</v>
      </c>
      <c r="AB218" s="9">
        <v>0.0</v>
      </c>
      <c r="AC218" s="9">
        <v>7.0</v>
      </c>
      <c r="AD218" s="9">
        <v>0.0</v>
      </c>
      <c r="AE218" s="9">
        <v>-77.24</v>
      </c>
      <c r="AF218" s="9">
        <v>-74.99</v>
      </c>
      <c r="AG218" s="9">
        <v>0.11</v>
      </c>
    </row>
    <row r="219">
      <c r="K219" s="9">
        <v>1177.0</v>
      </c>
      <c r="L219" s="9">
        <v>1.0</v>
      </c>
      <c r="M219" s="9">
        <v>0.309</v>
      </c>
      <c r="N219" s="9">
        <v>1.071</v>
      </c>
      <c r="O219" s="9">
        <v>0.763</v>
      </c>
      <c r="P219" s="9">
        <v>0.041</v>
      </c>
      <c r="Q219" s="9">
        <v>0.937</v>
      </c>
      <c r="R219" s="9">
        <v>8.89</v>
      </c>
      <c r="T219" s="9">
        <v>1154.0</v>
      </c>
      <c r="U219" s="9">
        <v>1.0</v>
      </c>
      <c r="V219" s="9">
        <v>0.0</v>
      </c>
      <c r="W219" s="9">
        <v>0.0</v>
      </c>
      <c r="X219" s="9">
        <v>0.49</v>
      </c>
      <c r="Y219" s="9">
        <v>1.92</v>
      </c>
      <c r="Z219" s="9">
        <v>0.51</v>
      </c>
      <c r="AA219" s="9">
        <v>3.56</v>
      </c>
      <c r="AB219" s="9">
        <v>0.08</v>
      </c>
      <c r="AC219" s="9">
        <v>3.0</v>
      </c>
      <c r="AD219" s="9">
        <v>0.0</v>
      </c>
      <c r="AE219" s="9">
        <v>-22.77</v>
      </c>
      <c r="AF219" s="9">
        <v>-22.68</v>
      </c>
      <c r="AG219" s="9">
        <v>0.91</v>
      </c>
    </row>
    <row r="220">
      <c r="K220" s="9">
        <v>1179.0</v>
      </c>
      <c r="L220" s="9">
        <v>1.0</v>
      </c>
      <c r="M220" s="9">
        <v>0.258</v>
      </c>
      <c r="N220" s="9">
        <v>0.946</v>
      </c>
      <c r="O220" s="9">
        <v>0.687</v>
      </c>
      <c r="P220" s="9">
        <v>0.049</v>
      </c>
      <c r="Q220" s="9">
        <v>0.931</v>
      </c>
      <c r="R220" s="9">
        <v>8.042</v>
      </c>
      <c r="T220" s="9">
        <v>1161.0</v>
      </c>
      <c r="U220" s="9">
        <v>1.0</v>
      </c>
      <c r="V220" s="9">
        <v>0.0</v>
      </c>
      <c r="W220" s="9">
        <v>0.0</v>
      </c>
      <c r="X220" s="9">
        <v>0.0</v>
      </c>
      <c r="Y220" s="9">
        <v>3.1</v>
      </c>
      <c r="Z220" s="9">
        <v>1.0</v>
      </c>
      <c r="AA220" s="9">
        <v>4.52</v>
      </c>
      <c r="AB220" s="9">
        <v>0.05</v>
      </c>
      <c r="AC220" s="9">
        <v>4.0</v>
      </c>
      <c r="AD220" s="9">
        <v>0.0</v>
      </c>
      <c r="AE220" s="9">
        <v>-35.36</v>
      </c>
      <c r="AF220" s="9">
        <v>-35.36</v>
      </c>
      <c r="AG220" s="9">
        <v>1.0</v>
      </c>
    </row>
    <row r="221">
      <c r="K221" s="9">
        <v>1183.0</v>
      </c>
      <c r="L221" s="9">
        <v>1.0</v>
      </c>
      <c r="M221" s="9">
        <v>0.377</v>
      </c>
      <c r="N221" s="9">
        <v>2.888</v>
      </c>
      <c r="O221" s="9">
        <v>2.512</v>
      </c>
      <c r="P221" s="9">
        <v>0.001</v>
      </c>
      <c r="Q221" s="9">
        <v>0.989</v>
      </c>
      <c r="R221" s="9">
        <v>55.328</v>
      </c>
      <c r="T221" s="9">
        <v>1162.0</v>
      </c>
      <c r="U221" s="9">
        <v>1.0</v>
      </c>
      <c r="V221" s="9">
        <v>0.7</v>
      </c>
      <c r="W221" s="9">
        <v>0.49</v>
      </c>
      <c r="X221" s="9">
        <v>0.61</v>
      </c>
      <c r="Y221" s="9">
        <v>24.37</v>
      </c>
      <c r="Z221" s="9">
        <v>0.39</v>
      </c>
      <c r="AA221" s="9">
        <v>10.05</v>
      </c>
      <c r="AB221" s="9">
        <v>0.0</v>
      </c>
      <c r="AC221" s="9">
        <v>0.0</v>
      </c>
      <c r="AD221" s="9">
        <v>0.0</v>
      </c>
      <c r="AE221" s="9">
        <v>-72.22</v>
      </c>
      <c r="AF221" s="9">
        <v>-70.05</v>
      </c>
      <c r="AG221" s="9">
        <v>0.11</v>
      </c>
    </row>
    <row r="222">
      <c r="K222" s="9">
        <v>1186.0</v>
      </c>
      <c r="L222" s="9">
        <v>1.0</v>
      </c>
      <c r="M222" s="9">
        <v>0.267</v>
      </c>
      <c r="N222" s="9">
        <v>2.928</v>
      </c>
      <c r="O222" s="9">
        <v>2.661</v>
      </c>
      <c r="P222" s="9">
        <v>0.001</v>
      </c>
      <c r="Q222" s="9">
        <v>0.997</v>
      </c>
      <c r="R222" s="9">
        <v>169.386</v>
      </c>
      <c r="T222" s="9">
        <v>1173.0</v>
      </c>
      <c r="U222" s="9">
        <v>1.0</v>
      </c>
      <c r="V222" s="9">
        <v>0.0</v>
      </c>
      <c r="W222" s="9">
        <v>0.0</v>
      </c>
      <c r="X222" s="9">
        <v>0.74</v>
      </c>
      <c r="Y222" s="9">
        <v>20.48</v>
      </c>
      <c r="Z222" s="9">
        <v>0.26</v>
      </c>
      <c r="AA222" s="9">
        <v>14.35</v>
      </c>
      <c r="AB222" s="9">
        <v>0.0</v>
      </c>
      <c r="AC222" s="9">
        <v>3.0</v>
      </c>
      <c r="AD222" s="9">
        <v>0.0</v>
      </c>
      <c r="AE222" s="9">
        <v>-49.0</v>
      </c>
      <c r="AF222" s="9">
        <v>-45.04</v>
      </c>
      <c r="AG222" s="9">
        <v>0.02</v>
      </c>
    </row>
    <row r="223">
      <c r="K223" s="9">
        <v>1194.0</v>
      </c>
      <c r="L223" s="9">
        <v>1.0</v>
      </c>
      <c r="M223" s="9">
        <v>0.683</v>
      </c>
      <c r="N223" s="9">
        <v>2.753</v>
      </c>
      <c r="O223" s="9">
        <v>2.07</v>
      </c>
      <c r="P223" s="9">
        <v>0.025</v>
      </c>
      <c r="Q223" s="9">
        <v>0.925</v>
      </c>
      <c r="R223" s="9">
        <v>7.3</v>
      </c>
      <c r="T223" s="9">
        <v>1177.0</v>
      </c>
      <c r="U223" s="9">
        <v>1.0</v>
      </c>
      <c r="V223" s="9">
        <v>0.0</v>
      </c>
      <c r="W223" s="9">
        <v>0.0</v>
      </c>
      <c r="X223" s="9">
        <v>0.0</v>
      </c>
      <c r="Y223" s="9">
        <v>1.28</v>
      </c>
      <c r="Z223" s="9">
        <v>1.0</v>
      </c>
      <c r="AA223" s="9">
        <v>3.8</v>
      </c>
      <c r="AB223" s="9">
        <v>0.07</v>
      </c>
      <c r="AC223" s="9">
        <v>1.0</v>
      </c>
      <c r="AD223" s="9">
        <v>0.0</v>
      </c>
      <c r="AE223" s="9">
        <v>-19.9</v>
      </c>
      <c r="AF223" s="9">
        <v>-19.9</v>
      </c>
      <c r="AG223" s="9">
        <v>1.0</v>
      </c>
    </row>
    <row r="224">
      <c r="K224" s="9">
        <v>1203.0</v>
      </c>
      <c r="L224" s="9">
        <v>1.0</v>
      </c>
      <c r="M224" s="9">
        <v>0.428</v>
      </c>
      <c r="N224" s="9">
        <v>3.211</v>
      </c>
      <c r="O224" s="9">
        <v>2.783</v>
      </c>
      <c r="P224" s="9">
        <v>0.002</v>
      </c>
      <c r="Q224" s="9">
        <v>0.985</v>
      </c>
      <c r="R224" s="9">
        <v>39.919</v>
      </c>
      <c r="T224" s="9">
        <v>1179.0</v>
      </c>
      <c r="U224" s="9">
        <v>1.0</v>
      </c>
      <c r="V224" s="9">
        <v>0.0</v>
      </c>
      <c r="W224" s="9">
        <v>0.0</v>
      </c>
      <c r="X224" s="9">
        <v>0.0</v>
      </c>
      <c r="Y224" s="9">
        <v>0.86</v>
      </c>
      <c r="Z224" s="9">
        <v>1.0</v>
      </c>
      <c r="AA224" s="9">
        <v>3.52</v>
      </c>
      <c r="AB224" s="9">
        <v>0.08</v>
      </c>
      <c r="AC224" s="9">
        <v>0.0</v>
      </c>
      <c r="AD224" s="9">
        <v>0.0</v>
      </c>
      <c r="AE224" s="9">
        <v>-16.73</v>
      </c>
      <c r="AF224" s="9">
        <v>-16.73</v>
      </c>
      <c r="AG224" s="9">
        <v>1.0</v>
      </c>
    </row>
    <row r="225">
      <c r="K225" s="9">
        <v>1210.0</v>
      </c>
      <c r="L225" s="9">
        <v>1.0</v>
      </c>
      <c r="M225" s="9">
        <v>0.302</v>
      </c>
      <c r="N225" s="9">
        <v>1.128</v>
      </c>
      <c r="O225" s="9">
        <v>0.826</v>
      </c>
      <c r="P225" s="9">
        <v>0.037</v>
      </c>
      <c r="Q225" s="9">
        <v>0.944</v>
      </c>
      <c r="R225" s="9">
        <v>9.946</v>
      </c>
      <c r="T225" s="9">
        <v>1183.0</v>
      </c>
      <c r="U225" s="9">
        <v>1.0</v>
      </c>
      <c r="V225" s="9">
        <v>0.0</v>
      </c>
      <c r="W225" s="9">
        <v>0.0</v>
      </c>
      <c r="X225" s="9">
        <v>0.0</v>
      </c>
      <c r="Y225" s="9">
        <v>4.19</v>
      </c>
      <c r="Z225" s="9">
        <v>1.0</v>
      </c>
      <c r="AA225" s="9">
        <v>6.0</v>
      </c>
      <c r="AB225" s="9">
        <v>0.02</v>
      </c>
      <c r="AC225" s="9">
        <v>5.0</v>
      </c>
      <c r="AD225" s="9">
        <v>0.0</v>
      </c>
      <c r="AE225" s="9">
        <v>-49.73</v>
      </c>
      <c r="AF225" s="9">
        <v>-49.73</v>
      </c>
      <c r="AG225" s="9">
        <v>1.0</v>
      </c>
    </row>
    <row r="226">
      <c r="K226" s="9">
        <v>1216.0</v>
      </c>
      <c r="L226" s="9">
        <v>1.0</v>
      </c>
      <c r="M226" s="9">
        <v>0.289</v>
      </c>
      <c r="N226" s="9">
        <v>1.812</v>
      </c>
      <c r="O226" s="9">
        <v>1.523</v>
      </c>
      <c r="P226" s="9">
        <v>0.009</v>
      </c>
      <c r="Q226" s="9">
        <v>0.981</v>
      </c>
      <c r="R226" s="9">
        <v>31.147</v>
      </c>
      <c r="T226" s="9">
        <v>1186.0</v>
      </c>
      <c r="U226" s="9">
        <v>1.0</v>
      </c>
      <c r="V226" s="9">
        <v>0.0</v>
      </c>
      <c r="W226" s="9">
        <v>0.0</v>
      </c>
      <c r="X226" s="9">
        <v>0.0</v>
      </c>
      <c r="Y226" s="9">
        <v>4.32</v>
      </c>
      <c r="Z226" s="9">
        <v>1.0</v>
      </c>
      <c r="AA226" s="9">
        <v>9.89</v>
      </c>
      <c r="AB226" s="9">
        <v>0.0</v>
      </c>
      <c r="AC226" s="9">
        <v>4.0</v>
      </c>
      <c r="AD226" s="9">
        <v>0.0</v>
      </c>
      <c r="AE226" s="9">
        <v>-36.13</v>
      </c>
      <c r="AF226" s="9">
        <v>-36.13</v>
      </c>
      <c r="AG226" s="9">
        <v>1.0</v>
      </c>
    </row>
    <row r="227">
      <c r="K227" s="9">
        <v>1225.0</v>
      </c>
      <c r="L227" s="9">
        <v>1.0</v>
      </c>
      <c r="M227" s="9">
        <v>0.568</v>
      </c>
      <c r="N227" s="9">
        <v>2.453</v>
      </c>
      <c r="O227" s="9">
        <v>1.884</v>
      </c>
      <c r="P227" s="9">
        <v>0.017</v>
      </c>
      <c r="Q227" s="9">
        <v>0.947</v>
      </c>
      <c r="R227" s="9">
        <v>10.631</v>
      </c>
      <c r="T227" s="9">
        <v>1188.0</v>
      </c>
      <c r="U227" s="9">
        <v>1.0</v>
      </c>
      <c r="V227" s="9">
        <v>0.0</v>
      </c>
      <c r="W227" s="9">
        <v>0.0</v>
      </c>
      <c r="X227" s="9">
        <v>0.71</v>
      </c>
      <c r="Y227" s="9">
        <v>4.87</v>
      </c>
      <c r="Z227" s="9">
        <v>0.29</v>
      </c>
      <c r="AA227" s="9">
        <v>3.52</v>
      </c>
      <c r="AB227" s="9">
        <v>0.08</v>
      </c>
      <c r="AC227" s="9">
        <v>0.0</v>
      </c>
      <c r="AD227" s="9">
        <v>0.0</v>
      </c>
      <c r="AE227" s="9">
        <v>-14.07</v>
      </c>
      <c r="AF227" s="9">
        <v>-13.53</v>
      </c>
      <c r="AG227" s="9">
        <v>0.58</v>
      </c>
    </row>
    <row r="228">
      <c r="K228" s="9">
        <v>1230.0</v>
      </c>
      <c r="L228" s="9">
        <v>1.0</v>
      </c>
      <c r="M228" s="9">
        <v>0.465</v>
      </c>
      <c r="N228" s="9">
        <v>7.15</v>
      </c>
      <c r="O228" s="9">
        <v>6.685</v>
      </c>
      <c r="P228" s="9">
        <v>0.0</v>
      </c>
      <c r="Q228" s="9">
        <v>0.998</v>
      </c>
      <c r="R228" s="9">
        <v>313.129</v>
      </c>
      <c r="T228" s="9">
        <v>1189.0</v>
      </c>
      <c r="U228" s="9">
        <v>1.0</v>
      </c>
      <c r="V228" s="9">
        <v>0.0</v>
      </c>
      <c r="W228" s="9">
        <v>0.0</v>
      </c>
      <c r="X228" s="9">
        <v>0.67</v>
      </c>
      <c r="Y228" s="9">
        <v>7.41</v>
      </c>
      <c r="Z228" s="9">
        <v>0.33</v>
      </c>
      <c r="AA228" s="9">
        <v>4.43</v>
      </c>
      <c r="AB228" s="9">
        <v>0.05</v>
      </c>
      <c r="AC228" s="9">
        <v>2.0</v>
      </c>
      <c r="AD228" s="9">
        <v>0.0</v>
      </c>
      <c r="AE228" s="9">
        <v>-31.36</v>
      </c>
      <c r="AF228" s="9">
        <v>-30.22</v>
      </c>
      <c r="AG228" s="9">
        <v>0.32</v>
      </c>
    </row>
    <row r="229">
      <c r="K229" s="9">
        <v>1239.0</v>
      </c>
      <c r="L229" s="9">
        <v>1.0</v>
      </c>
      <c r="M229" s="9">
        <v>0.362</v>
      </c>
      <c r="N229" s="9">
        <v>1.181</v>
      </c>
      <c r="O229" s="9">
        <v>0.819</v>
      </c>
      <c r="P229" s="9">
        <v>0.041</v>
      </c>
      <c r="Q229" s="9">
        <v>0.933</v>
      </c>
      <c r="R229" s="9">
        <v>8.269</v>
      </c>
      <c r="T229" s="9">
        <v>1194.0</v>
      </c>
      <c r="U229" s="9">
        <v>1.0</v>
      </c>
      <c r="V229" s="9">
        <v>0.0</v>
      </c>
      <c r="W229" s="9">
        <v>0.0</v>
      </c>
      <c r="X229" s="9">
        <v>0.71</v>
      </c>
      <c r="Y229" s="9">
        <v>13.01</v>
      </c>
      <c r="Z229" s="9">
        <v>0.29</v>
      </c>
      <c r="AA229" s="9">
        <v>4.16</v>
      </c>
      <c r="AB229" s="9">
        <v>0.06</v>
      </c>
      <c r="AC229" s="9">
        <v>3.0</v>
      </c>
      <c r="AD229" s="9">
        <v>0.0</v>
      </c>
      <c r="AE229" s="9">
        <v>-28.94</v>
      </c>
      <c r="AF229" s="9">
        <v>-27.34</v>
      </c>
      <c r="AG229" s="9">
        <v>0.2</v>
      </c>
    </row>
    <row r="230">
      <c r="K230" s="9">
        <v>1241.0</v>
      </c>
      <c r="L230" s="9">
        <v>1.0</v>
      </c>
      <c r="M230" s="9">
        <v>0.592</v>
      </c>
      <c r="N230" s="9">
        <v>1.676</v>
      </c>
      <c r="O230" s="9">
        <v>1.084</v>
      </c>
      <c r="P230" s="9">
        <v>0.05</v>
      </c>
      <c r="Q230" s="9">
        <v>0.903</v>
      </c>
      <c r="R230" s="9">
        <v>5.526</v>
      </c>
      <c r="T230" s="9">
        <v>1198.0</v>
      </c>
      <c r="U230" s="9">
        <v>1.0</v>
      </c>
      <c r="V230" s="9">
        <v>0.92</v>
      </c>
      <c r="W230" s="9">
        <v>0.28</v>
      </c>
      <c r="X230" s="9">
        <v>1.0</v>
      </c>
      <c r="Y230" s="9">
        <v>10000.0</v>
      </c>
      <c r="Z230" s="9">
        <v>0.0</v>
      </c>
      <c r="AA230" s="9">
        <v>13.43</v>
      </c>
      <c r="AB230" s="9">
        <v>0.0</v>
      </c>
      <c r="AC230" s="9">
        <v>1.0</v>
      </c>
      <c r="AD230" s="9">
        <v>0.0</v>
      </c>
      <c r="AE230" s="9">
        <v>-26.52</v>
      </c>
      <c r="AF230" s="9">
        <v>-19.74</v>
      </c>
      <c r="AG230" s="9">
        <v>0.0</v>
      </c>
    </row>
    <row r="231">
      <c r="K231" s="9">
        <v>1251.0</v>
      </c>
      <c r="L231" s="9">
        <v>1.0</v>
      </c>
      <c r="M231" s="9">
        <v>0.444</v>
      </c>
      <c r="N231" s="9">
        <v>2.517</v>
      </c>
      <c r="O231" s="9">
        <v>2.073</v>
      </c>
      <c r="P231" s="9">
        <v>0.009</v>
      </c>
      <c r="Q231" s="9">
        <v>0.973</v>
      </c>
      <c r="R231" s="9">
        <v>21.06</v>
      </c>
      <c r="T231" s="9">
        <v>1203.0</v>
      </c>
      <c r="U231" s="9">
        <v>1.0</v>
      </c>
      <c r="V231" s="9">
        <v>0.0</v>
      </c>
      <c r="W231" s="9">
        <v>0.0</v>
      </c>
      <c r="X231" s="9">
        <v>0.93</v>
      </c>
      <c r="Y231" s="9">
        <v>118.55</v>
      </c>
      <c r="Z231" s="9">
        <v>0.07</v>
      </c>
      <c r="AA231" s="9">
        <v>31.38</v>
      </c>
      <c r="AB231" s="9">
        <v>0.0</v>
      </c>
      <c r="AC231" s="9">
        <v>9.0</v>
      </c>
      <c r="AD231" s="9">
        <v>0.0</v>
      </c>
      <c r="AE231" s="9">
        <v>-74.88</v>
      </c>
      <c r="AF231" s="9">
        <v>-61.73</v>
      </c>
      <c r="AG231" s="9">
        <v>0.0</v>
      </c>
    </row>
    <row r="232">
      <c r="K232" s="9">
        <v>1252.0</v>
      </c>
      <c r="L232" s="9">
        <v>1.0</v>
      </c>
      <c r="M232" s="9">
        <v>0.461</v>
      </c>
      <c r="N232" s="9">
        <v>1.83</v>
      </c>
      <c r="O232" s="9">
        <v>1.369</v>
      </c>
      <c r="P232" s="9">
        <v>0.031</v>
      </c>
      <c r="Q232" s="9">
        <v>0.939</v>
      </c>
      <c r="R232" s="9">
        <v>9.072</v>
      </c>
      <c r="T232" s="9">
        <v>1208.0</v>
      </c>
      <c r="U232" s="9">
        <v>1.0</v>
      </c>
      <c r="V232" s="9">
        <v>0.0</v>
      </c>
      <c r="W232" s="9">
        <v>0.0</v>
      </c>
      <c r="X232" s="9">
        <v>0.83</v>
      </c>
      <c r="Y232" s="9">
        <v>3.6</v>
      </c>
      <c r="Z232" s="9">
        <v>0.17</v>
      </c>
      <c r="AA232" s="9">
        <v>3.45</v>
      </c>
      <c r="AB232" s="9">
        <v>0.08</v>
      </c>
      <c r="AC232" s="9">
        <v>1.0</v>
      </c>
      <c r="AD232" s="9">
        <v>0.0</v>
      </c>
      <c r="AE232" s="9">
        <v>-10.14</v>
      </c>
      <c r="AF232" s="9">
        <v>-9.18</v>
      </c>
      <c r="AG232" s="9">
        <v>0.39</v>
      </c>
    </row>
    <row r="233">
      <c r="K233" s="9">
        <v>1256.0</v>
      </c>
      <c r="L233" s="9">
        <v>1.0</v>
      </c>
      <c r="M233" s="9">
        <v>0.472</v>
      </c>
      <c r="N233" s="9">
        <v>1.958</v>
      </c>
      <c r="O233" s="9">
        <v>1.486</v>
      </c>
      <c r="P233" s="9">
        <v>0.029</v>
      </c>
      <c r="Q233" s="9">
        <v>0.942</v>
      </c>
      <c r="R233" s="9">
        <v>9.642</v>
      </c>
      <c r="T233" s="9">
        <v>1210.0</v>
      </c>
      <c r="U233" s="9">
        <v>1.0</v>
      </c>
      <c r="V233" s="9">
        <v>0.0</v>
      </c>
      <c r="W233" s="9">
        <v>0.0</v>
      </c>
      <c r="X233" s="9">
        <v>0.0</v>
      </c>
      <c r="Y233" s="9">
        <v>1.37</v>
      </c>
      <c r="Z233" s="9">
        <v>1.0</v>
      </c>
      <c r="AA233" s="9">
        <v>3.96</v>
      </c>
      <c r="AB233" s="9">
        <v>0.06</v>
      </c>
      <c r="AC233" s="9">
        <v>1.0</v>
      </c>
      <c r="AD233" s="9">
        <v>0.0</v>
      </c>
      <c r="AE233" s="9">
        <v>-17.84</v>
      </c>
      <c r="AF233" s="9">
        <v>-17.84</v>
      </c>
      <c r="AG233" s="9">
        <v>1.0</v>
      </c>
    </row>
    <row r="234">
      <c r="K234" s="9">
        <v>1273.0</v>
      </c>
      <c r="L234" s="9">
        <v>1.0</v>
      </c>
      <c r="M234" s="9">
        <v>0.585</v>
      </c>
      <c r="N234" s="9">
        <v>4.685</v>
      </c>
      <c r="O234" s="9">
        <v>4.101</v>
      </c>
      <c r="P234" s="9">
        <v>0.005</v>
      </c>
      <c r="Q234" s="9">
        <v>0.963</v>
      </c>
      <c r="R234" s="9">
        <v>15.339</v>
      </c>
      <c r="T234" s="9">
        <v>1216.0</v>
      </c>
      <c r="U234" s="9">
        <v>1.0</v>
      </c>
      <c r="V234" s="9">
        <v>0.0</v>
      </c>
      <c r="W234" s="9">
        <v>0.0</v>
      </c>
      <c r="X234" s="9">
        <v>0.0</v>
      </c>
      <c r="Y234" s="9">
        <v>2.55</v>
      </c>
      <c r="Z234" s="9">
        <v>1.0</v>
      </c>
      <c r="AA234" s="9">
        <v>6.38</v>
      </c>
      <c r="AB234" s="9">
        <v>0.02</v>
      </c>
      <c r="AC234" s="9">
        <v>0.0</v>
      </c>
      <c r="AD234" s="9">
        <v>0.0</v>
      </c>
      <c r="AE234" s="9">
        <v>-20.65</v>
      </c>
      <c r="AF234" s="9">
        <v>-20.65</v>
      </c>
      <c r="AG234" s="9">
        <v>1.0</v>
      </c>
    </row>
    <row r="235">
      <c r="K235" s="9">
        <v>1274.0</v>
      </c>
      <c r="L235" s="9">
        <v>1.0</v>
      </c>
      <c r="M235" s="9">
        <v>0.391</v>
      </c>
      <c r="N235" s="9">
        <v>1.732</v>
      </c>
      <c r="O235" s="9">
        <v>1.341</v>
      </c>
      <c r="P235" s="9">
        <v>0.027</v>
      </c>
      <c r="Q235" s="9">
        <v>0.951</v>
      </c>
      <c r="R235" s="9">
        <v>11.56</v>
      </c>
      <c r="T235" s="9">
        <v>1226.0</v>
      </c>
      <c r="U235" s="9">
        <v>1.0</v>
      </c>
      <c r="V235" s="9">
        <v>0.41</v>
      </c>
      <c r="W235" s="9">
        <v>0.0</v>
      </c>
      <c r="X235" s="9">
        <v>0.87</v>
      </c>
      <c r="Y235" s="9">
        <v>21.33</v>
      </c>
      <c r="Z235" s="9">
        <v>0.13</v>
      </c>
      <c r="AA235" s="9">
        <v>4.17</v>
      </c>
      <c r="AB235" s="9">
        <v>0.06</v>
      </c>
      <c r="AC235" s="9">
        <v>3.0</v>
      </c>
      <c r="AD235" s="9">
        <v>0.0</v>
      </c>
      <c r="AE235" s="9">
        <v>-32.99</v>
      </c>
      <c r="AF235" s="9">
        <v>-31.21</v>
      </c>
      <c r="AG235" s="9">
        <v>0.17</v>
      </c>
    </row>
    <row r="236">
      <c r="K236" s="9">
        <v>1275.0</v>
      </c>
      <c r="L236" s="9">
        <v>1.0</v>
      </c>
      <c r="M236" s="9">
        <v>0.342</v>
      </c>
      <c r="N236" s="9">
        <v>2.063</v>
      </c>
      <c r="O236" s="9">
        <v>1.721</v>
      </c>
      <c r="P236" s="9">
        <v>0.011</v>
      </c>
      <c r="Q236" s="9">
        <v>0.977</v>
      </c>
      <c r="R236" s="9">
        <v>25.198</v>
      </c>
      <c r="T236" s="9">
        <v>1230.0</v>
      </c>
      <c r="U236" s="9">
        <v>1.0</v>
      </c>
      <c r="V236" s="9">
        <v>0.23</v>
      </c>
      <c r="W236" s="9">
        <v>0.01</v>
      </c>
      <c r="X236" s="9">
        <v>0.1</v>
      </c>
      <c r="Y236" s="9">
        <v>10.12</v>
      </c>
      <c r="Z236" s="9">
        <v>0.9</v>
      </c>
      <c r="AA236" s="9">
        <v>7.83</v>
      </c>
      <c r="AB236" s="9">
        <v>0.01</v>
      </c>
      <c r="AC236" s="9">
        <v>3.0</v>
      </c>
      <c r="AD236" s="9">
        <v>0.0</v>
      </c>
      <c r="AE236" s="9">
        <v>-67.65</v>
      </c>
      <c r="AF236" s="9">
        <v>-67.62</v>
      </c>
      <c r="AG236" s="9">
        <v>0.97</v>
      </c>
    </row>
    <row r="237">
      <c r="K237" s="9">
        <v>1288.0</v>
      </c>
      <c r="L237" s="9">
        <v>1.0</v>
      </c>
      <c r="M237" s="9">
        <v>0.295</v>
      </c>
      <c r="N237" s="9">
        <v>1.017</v>
      </c>
      <c r="O237" s="9">
        <v>0.723</v>
      </c>
      <c r="P237" s="9">
        <v>0.061</v>
      </c>
      <c r="Q237" s="9">
        <v>0.915</v>
      </c>
      <c r="R237" s="9">
        <v>6.395</v>
      </c>
      <c r="T237" s="9">
        <v>1231.0</v>
      </c>
      <c r="U237" s="9">
        <v>1.0</v>
      </c>
      <c r="V237" s="9">
        <v>1.12</v>
      </c>
      <c r="W237" s="9">
        <v>1.07</v>
      </c>
      <c r="X237" s="9">
        <v>1.0</v>
      </c>
      <c r="Y237" s="9">
        <v>1742.66</v>
      </c>
      <c r="Z237" s="9">
        <v>0.0</v>
      </c>
      <c r="AA237" s="9">
        <v>16.31</v>
      </c>
      <c r="AB237" s="9">
        <v>0.0</v>
      </c>
      <c r="AC237" s="9">
        <v>2.0</v>
      </c>
      <c r="AD237" s="9">
        <v>0.0</v>
      </c>
      <c r="AE237" s="9">
        <v>-44.34</v>
      </c>
      <c r="AF237" s="9">
        <v>-36.61</v>
      </c>
      <c r="AG237" s="9">
        <v>0.0</v>
      </c>
    </row>
    <row r="238">
      <c r="K238" s="9">
        <v>1292.0</v>
      </c>
      <c r="L238" s="9">
        <v>1.0</v>
      </c>
      <c r="M238" s="9">
        <v>0.46</v>
      </c>
      <c r="N238" s="9">
        <v>1.544</v>
      </c>
      <c r="O238" s="9">
        <v>1.084</v>
      </c>
      <c r="P238" s="9">
        <v>0.049</v>
      </c>
      <c r="Q238" s="9">
        <v>0.917</v>
      </c>
      <c r="R238" s="9">
        <v>6.583</v>
      </c>
      <c r="T238" s="9">
        <v>1232.0</v>
      </c>
      <c r="U238" s="9">
        <v>1.0</v>
      </c>
      <c r="V238" s="9">
        <v>3.99</v>
      </c>
      <c r="W238" s="9">
        <v>0.97</v>
      </c>
      <c r="X238" s="9">
        <v>0.99</v>
      </c>
      <c r="Y238" s="9">
        <v>4750.16</v>
      </c>
      <c r="Z238" s="9">
        <v>0.01</v>
      </c>
      <c r="AA238" s="9">
        <v>25.13</v>
      </c>
      <c r="AB238" s="9">
        <v>0.0</v>
      </c>
      <c r="AC238" s="9">
        <v>3.0</v>
      </c>
      <c r="AD238" s="9">
        <v>0.0</v>
      </c>
      <c r="AE238" s="9">
        <v>-60.36</v>
      </c>
      <c r="AF238" s="9">
        <v>-46.45</v>
      </c>
      <c r="AG238" s="9">
        <v>0.0</v>
      </c>
    </row>
    <row r="239">
      <c r="K239" s="9">
        <v>1294.0</v>
      </c>
      <c r="L239" s="9">
        <v>1.0</v>
      </c>
      <c r="M239" s="9">
        <v>0.341</v>
      </c>
      <c r="N239" s="9">
        <v>2.675</v>
      </c>
      <c r="O239" s="9">
        <v>2.334</v>
      </c>
      <c r="P239" s="9">
        <v>0.003</v>
      </c>
      <c r="Q239" s="9">
        <v>0.99</v>
      </c>
      <c r="R239" s="9">
        <v>56.099</v>
      </c>
      <c r="T239" s="9">
        <v>1233.0</v>
      </c>
      <c r="U239" s="9">
        <v>1.0</v>
      </c>
      <c r="V239" s="9">
        <v>2.54</v>
      </c>
      <c r="W239" s="9">
        <v>1.28</v>
      </c>
      <c r="X239" s="9">
        <v>1.0</v>
      </c>
      <c r="Y239" s="9">
        <v>10000.0</v>
      </c>
      <c r="Z239" s="9">
        <v>0.0</v>
      </c>
      <c r="AA239" s="9">
        <v>22.66</v>
      </c>
      <c r="AB239" s="9">
        <v>0.0</v>
      </c>
      <c r="AC239" s="9">
        <v>2.0</v>
      </c>
      <c r="AD239" s="9">
        <v>0.0</v>
      </c>
      <c r="AE239" s="9">
        <v>-70.11</v>
      </c>
      <c r="AF239" s="9">
        <v>-59.04</v>
      </c>
      <c r="AG239" s="9">
        <v>0.0</v>
      </c>
    </row>
    <row r="240">
      <c r="K240" s="9">
        <v>1297.0</v>
      </c>
      <c r="L240" s="9">
        <v>1.0</v>
      </c>
      <c r="M240" s="9">
        <v>0.404</v>
      </c>
      <c r="N240" s="9">
        <v>1.612</v>
      </c>
      <c r="O240" s="9">
        <v>1.208</v>
      </c>
      <c r="P240" s="9">
        <v>0.026</v>
      </c>
      <c r="Q240" s="9">
        <v>0.949</v>
      </c>
      <c r="R240" s="9">
        <v>10.953</v>
      </c>
      <c r="T240" s="9">
        <v>1239.0</v>
      </c>
      <c r="U240" s="9">
        <v>1.0</v>
      </c>
      <c r="V240" s="9">
        <v>0.0</v>
      </c>
      <c r="W240" s="9">
        <v>0.0</v>
      </c>
      <c r="X240" s="9">
        <v>0.0</v>
      </c>
      <c r="Y240" s="9">
        <v>1.46</v>
      </c>
      <c r="Z240" s="9">
        <v>1.0</v>
      </c>
      <c r="AA240" s="9">
        <v>3.43</v>
      </c>
      <c r="AB240" s="9">
        <v>0.09</v>
      </c>
      <c r="AC240" s="9">
        <v>0.0</v>
      </c>
      <c r="AD240" s="9">
        <v>0.0</v>
      </c>
      <c r="AE240" s="9">
        <v>-16.21</v>
      </c>
      <c r="AF240" s="9">
        <v>-16.21</v>
      </c>
      <c r="AG240" s="9">
        <v>1.0</v>
      </c>
    </row>
    <row r="241">
      <c r="K241" s="9">
        <v>1300.0</v>
      </c>
      <c r="L241" s="9">
        <v>1.0</v>
      </c>
      <c r="M241" s="9">
        <v>0.367</v>
      </c>
      <c r="N241" s="9">
        <v>1.268</v>
      </c>
      <c r="O241" s="9">
        <v>0.901</v>
      </c>
      <c r="P241" s="9">
        <v>0.042</v>
      </c>
      <c r="Q241" s="9">
        <v>0.933</v>
      </c>
      <c r="R241" s="9">
        <v>8.322</v>
      </c>
      <c r="T241" s="9">
        <v>1246.0</v>
      </c>
      <c r="U241" s="9">
        <v>1.0</v>
      </c>
      <c r="V241" s="9">
        <v>1.48</v>
      </c>
      <c r="W241" s="9">
        <v>0.09</v>
      </c>
      <c r="X241" s="9">
        <v>0.99</v>
      </c>
      <c r="Y241" s="9">
        <v>10000.0</v>
      </c>
      <c r="Z241" s="9">
        <v>0.01</v>
      </c>
      <c r="AA241" s="9">
        <v>15.17</v>
      </c>
      <c r="AB241" s="9">
        <v>0.0</v>
      </c>
      <c r="AC241" s="9">
        <v>4.0</v>
      </c>
      <c r="AD241" s="9">
        <v>0.0</v>
      </c>
      <c r="AE241" s="9">
        <v>-60.6</v>
      </c>
      <c r="AF241" s="9">
        <v>-53.02</v>
      </c>
      <c r="AG241" s="9">
        <v>0.0</v>
      </c>
    </row>
    <row r="242">
      <c r="K242" s="9">
        <v>1305.0</v>
      </c>
      <c r="L242" s="9">
        <v>1.0</v>
      </c>
      <c r="M242" s="9">
        <v>0.488</v>
      </c>
      <c r="N242" s="9">
        <v>15.957</v>
      </c>
      <c r="O242" s="9">
        <v>15.469</v>
      </c>
      <c r="P242" s="9">
        <v>0.0</v>
      </c>
      <c r="Q242" s="9">
        <v>1.0</v>
      </c>
      <c r="R242" s="9">
        <v>621672.3</v>
      </c>
      <c r="T242" s="9">
        <v>1251.0</v>
      </c>
      <c r="U242" s="9">
        <v>1.0</v>
      </c>
      <c r="V242" s="9">
        <v>0.0</v>
      </c>
      <c r="W242" s="9">
        <v>0.0</v>
      </c>
      <c r="X242" s="9">
        <v>0.49</v>
      </c>
      <c r="Y242" s="9">
        <v>7.12</v>
      </c>
      <c r="Z242" s="9">
        <v>0.51</v>
      </c>
      <c r="AA242" s="9">
        <v>4.9</v>
      </c>
      <c r="AB242" s="9">
        <v>0.04</v>
      </c>
      <c r="AC242" s="9">
        <v>2.0</v>
      </c>
      <c r="AD242" s="9">
        <v>0.0</v>
      </c>
      <c r="AE242" s="9">
        <v>-34.83</v>
      </c>
      <c r="AF242" s="9">
        <v>-34.39</v>
      </c>
      <c r="AG242" s="9">
        <v>0.65</v>
      </c>
    </row>
    <row r="243">
      <c r="K243" s="9">
        <v>1307.0</v>
      </c>
      <c r="L243" s="9">
        <v>1.0</v>
      </c>
      <c r="M243" s="9">
        <v>0.359</v>
      </c>
      <c r="N243" s="9">
        <v>1.683</v>
      </c>
      <c r="O243" s="9">
        <v>1.324</v>
      </c>
      <c r="P243" s="9">
        <v>0.022</v>
      </c>
      <c r="Q243" s="9">
        <v>0.959</v>
      </c>
      <c r="R243" s="9">
        <v>13.966</v>
      </c>
      <c r="T243" s="9">
        <v>1269.0</v>
      </c>
      <c r="U243" s="9">
        <v>1.0</v>
      </c>
      <c r="V243" s="9">
        <v>0.0</v>
      </c>
      <c r="W243" s="9">
        <v>0.0</v>
      </c>
      <c r="X243" s="9">
        <v>0.98</v>
      </c>
      <c r="Y243" s="9">
        <v>246.42</v>
      </c>
      <c r="Z243" s="9">
        <v>0.02</v>
      </c>
      <c r="AA243" s="9">
        <v>7.06</v>
      </c>
      <c r="AB243" s="9">
        <v>0.01</v>
      </c>
      <c r="AC243" s="9">
        <v>2.0</v>
      </c>
      <c r="AD243" s="9">
        <v>0.0</v>
      </c>
      <c r="AE243" s="9">
        <v>-24.31</v>
      </c>
      <c r="AF243" s="9">
        <v>-21.43</v>
      </c>
      <c r="AG243" s="9">
        <v>0.06</v>
      </c>
    </row>
    <row r="244">
      <c r="K244" s="9">
        <v>1311.0</v>
      </c>
      <c r="L244" s="9">
        <v>1.0</v>
      </c>
      <c r="M244" s="9">
        <v>0.406</v>
      </c>
      <c r="N244" s="9">
        <v>1.2</v>
      </c>
      <c r="O244" s="9">
        <v>0.794</v>
      </c>
      <c r="P244" s="9">
        <v>0.059</v>
      </c>
      <c r="Q244" s="9">
        <v>0.912</v>
      </c>
      <c r="R244" s="9">
        <v>6.185</v>
      </c>
      <c r="T244" s="9">
        <v>1273.0</v>
      </c>
      <c r="U244" s="9">
        <v>1.0</v>
      </c>
      <c r="V244" s="9">
        <v>1.08</v>
      </c>
      <c r="W244" s="9">
        <v>0.47</v>
      </c>
      <c r="X244" s="9">
        <v>0.79</v>
      </c>
      <c r="Y244" s="9">
        <v>36.4</v>
      </c>
      <c r="Z244" s="9">
        <v>0.21</v>
      </c>
      <c r="AA244" s="9">
        <v>5.55</v>
      </c>
      <c r="AB244" s="9">
        <v>0.03</v>
      </c>
      <c r="AC244" s="9">
        <v>0.0</v>
      </c>
      <c r="AD244" s="9">
        <v>0.0</v>
      </c>
      <c r="AE244" s="9">
        <v>-59.35</v>
      </c>
      <c r="AF244" s="9">
        <v>-58.35</v>
      </c>
      <c r="AG244" s="9">
        <v>0.37</v>
      </c>
    </row>
    <row r="245">
      <c r="K245" s="9">
        <v>1325.0</v>
      </c>
      <c r="L245" s="9">
        <v>1.0</v>
      </c>
      <c r="M245" s="9">
        <v>0.364</v>
      </c>
      <c r="N245" s="9">
        <v>1.838</v>
      </c>
      <c r="O245" s="9">
        <v>1.474</v>
      </c>
      <c r="P245" s="9">
        <v>0.014</v>
      </c>
      <c r="Q245" s="9">
        <v>0.969</v>
      </c>
      <c r="R245" s="9">
        <v>18.606</v>
      </c>
      <c r="T245" s="9">
        <v>1274.0</v>
      </c>
      <c r="U245" s="9">
        <v>1.0</v>
      </c>
      <c r="V245" s="9">
        <v>0.24</v>
      </c>
      <c r="W245" s="9">
        <v>0.24</v>
      </c>
      <c r="X245" s="9">
        <v>0.91</v>
      </c>
      <c r="Y245" s="9">
        <v>24.8</v>
      </c>
      <c r="Z245" s="9">
        <v>0.09</v>
      </c>
      <c r="AA245" s="9">
        <v>9.11</v>
      </c>
      <c r="AB245" s="9">
        <v>0.0</v>
      </c>
      <c r="AC245" s="9">
        <v>1.0</v>
      </c>
      <c r="AD245" s="9">
        <v>0.0</v>
      </c>
      <c r="AE245" s="9">
        <v>-31.71</v>
      </c>
      <c r="AF245" s="9">
        <v>-29.29</v>
      </c>
      <c r="AG245" s="9">
        <v>0.09</v>
      </c>
    </row>
    <row r="246">
      <c r="K246" s="9">
        <v>1326.0</v>
      </c>
      <c r="L246" s="9">
        <v>1.0</v>
      </c>
      <c r="M246" s="9">
        <v>0.345</v>
      </c>
      <c r="N246" s="9">
        <v>5.706</v>
      </c>
      <c r="O246" s="9">
        <v>5.361</v>
      </c>
      <c r="P246" s="9">
        <v>0.0</v>
      </c>
      <c r="Q246" s="9">
        <v>0.997</v>
      </c>
      <c r="R246" s="9">
        <v>222.454</v>
      </c>
      <c r="T246" s="9">
        <v>1275.0</v>
      </c>
      <c r="U246" s="9">
        <v>1.0</v>
      </c>
      <c r="V246" s="9">
        <v>0.0</v>
      </c>
      <c r="W246" s="9">
        <v>0.0</v>
      </c>
      <c r="X246" s="9">
        <v>0.01</v>
      </c>
      <c r="Y246" s="9">
        <v>2.93</v>
      </c>
      <c r="Z246" s="9">
        <v>0.99</v>
      </c>
      <c r="AA246" s="9">
        <v>6.07</v>
      </c>
      <c r="AB246" s="9">
        <v>0.02</v>
      </c>
      <c r="AC246" s="9">
        <v>2.0</v>
      </c>
      <c r="AD246" s="9">
        <v>0.0</v>
      </c>
      <c r="AE246" s="9">
        <v>-26.82</v>
      </c>
      <c r="AF246" s="9">
        <v>-26.82</v>
      </c>
      <c r="AG246" s="9">
        <v>1.0</v>
      </c>
    </row>
    <row r="247">
      <c r="K247" s="9">
        <v>1329.0</v>
      </c>
      <c r="L247" s="9">
        <v>1.0</v>
      </c>
      <c r="M247" s="9">
        <v>0.399</v>
      </c>
      <c r="N247" s="9">
        <v>2.199</v>
      </c>
      <c r="O247" s="9">
        <v>1.799</v>
      </c>
      <c r="P247" s="9">
        <v>0.01</v>
      </c>
      <c r="Q247" s="9">
        <v>0.973</v>
      </c>
      <c r="R247" s="9">
        <v>21.153</v>
      </c>
      <c r="T247" s="9">
        <v>1278.0</v>
      </c>
      <c r="U247" s="9">
        <v>1.0</v>
      </c>
      <c r="V247" s="9">
        <v>0.0</v>
      </c>
      <c r="W247" s="9">
        <v>0.0</v>
      </c>
      <c r="X247" s="9">
        <v>0.94</v>
      </c>
      <c r="Y247" s="9">
        <v>28.95</v>
      </c>
      <c r="Z247" s="9">
        <v>0.06</v>
      </c>
      <c r="AA247" s="9">
        <v>9.88</v>
      </c>
      <c r="AB247" s="9">
        <v>0.0</v>
      </c>
      <c r="AC247" s="9">
        <v>2.0</v>
      </c>
      <c r="AD247" s="9">
        <v>0.0</v>
      </c>
      <c r="AE247" s="9">
        <v>-25.33</v>
      </c>
      <c r="AF247" s="9">
        <v>-20.1</v>
      </c>
      <c r="AG247" s="9">
        <v>0.01</v>
      </c>
    </row>
    <row r="248">
      <c r="K248" s="9">
        <v>1332.0</v>
      </c>
      <c r="L248" s="9">
        <v>1.0</v>
      </c>
      <c r="M248" s="9">
        <v>0.435</v>
      </c>
      <c r="N248" s="9">
        <v>1.877</v>
      </c>
      <c r="O248" s="9">
        <v>1.443</v>
      </c>
      <c r="P248" s="9">
        <v>0.02</v>
      </c>
      <c r="Q248" s="9">
        <v>0.954</v>
      </c>
      <c r="R248" s="9">
        <v>12.22</v>
      </c>
      <c r="T248" s="9">
        <v>1294.0</v>
      </c>
      <c r="U248" s="9">
        <v>1.0</v>
      </c>
      <c r="V248" s="9">
        <v>0.0</v>
      </c>
      <c r="W248" s="9">
        <v>0.0</v>
      </c>
      <c r="X248" s="9">
        <v>0.72</v>
      </c>
      <c r="Y248" s="9">
        <v>22.01</v>
      </c>
      <c r="Z248" s="9">
        <v>0.28</v>
      </c>
      <c r="AA248" s="9">
        <v>13.18</v>
      </c>
      <c r="AB248" s="9">
        <v>0.0</v>
      </c>
      <c r="AC248" s="9">
        <v>8.0</v>
      </c>
      <c r="AD248" s="9">
        <v>0.0</v>
      </c>
      <c r="AE248" s="9">
        <v>-52.19</v>
      </c>
      <c r="AF248" s="9">
        <v>-49.11</v>
      </c>
      <c r="AG248" s="9">
        <v>0.05</v>
      </c>
    </row>
    <row r="249">
      <c r="K249" s="9">
        <v>1336.0</v>
      </c>
      <c r="L249" s="9">
        <v>1.0</v>
      </c>
      <c r="M249" s="9">
        <v>0.605</v>
      </c>
      <c r="N249" s="9">
        <v>2.545</v>
      </c>
      <c r="O249" s="9">
        <v>1.94</v>
      </c>
      <c r="P249" s="9">
        <v>0.029</v>
      </c>
      <c r="Q249" s="9">
        <v>0.932</v>
      </c>
      <c r="R249" s="9">
        <v>8.165</v>
      </c>
      <c r="T249" s="9">
        <v>1297.0</v>
      </c>
      <c r="U249" s="9">
        <v>1.0</v>
      </c>
      <c r="V249" s="9">
        <v>0.0</v>
      </c>
      <c r="W249" s="9">
        <v>0.0</v>
      </c>
      <c r="X249" s="9">
        <v>0.0</v>
      </c>
      <c r="Y249" s="9">
        <v>2.17</v>
      </c>
      <c r="Z249" s="9">
        <v>1.0</v>
      </c>
      <c r="AA249" s="9">
        <v>3.58</v>
      </c>
      <c r="AB249" s="9">
        <v>0.08</v>
      </c>
      <c r="AC249" s="9">
        <v>2.0</v>
      </c>
      <c r="AD249" s="9">
        <v>0.0</v>
      </c>
      <c r="AE249" s="9">
        <v>-22.04</v>
      </c>
      <c r="AF249" s="9">
        <v>-22.04</v>
      </c>
      <c r="AG249" s="9">
        <v>1.0</v>
      </c>
    </row>
    <row r="250">
      <c r="K250" s="9">
        <v>1338.0</v>
      </c>
      <c r="L250" s="9">
        <v>1.0</v>
      </c>
      <c r="M250" s="9">
        <v>0.432</v>
      </c>
      <c r="N250" s="9">
        <v>7.672</v>
      </c>
      <c r="O250" s="9">
        <v>7.239</v>
      </c>
      <c r="P250" s="9">
        <v>0.0</v>
      </c>
      <c r="Q250" s="9">
        <v>0.999</v>
      </c>
      <c r="R250" s="9">
        <v>622.657</v>
      </c>
      <c r="T250" s="9">
        <v>1300.0</v>
      </c>
      <c r="U250" s="9">
        <v>1.0</v>
      </c>
      <c r="V250" s="9">
        <v>0.0</v>
      </c>
      <c r="W250" s="9">
        <v>0.0</v>
      </c>
      <c r="X250" s="9">
        <v>0.0</v>
      </c>
      <c r="Y250" s="9">
        <v>1.79</v>
      </c>
      <c r="Z250" s="9">
        <v>1.0</v>
      </c>
      <c r="AA250" s="9">
        <v>3.54</v>
      </c>
      <c r="AB250" s="9">
        <v>0.08</v>
      </c>
      <c r="AC250" s="9">
        <v>1.0</v>
      </c>
      <c r="AD250" s="9">
        <v>0.0</v>
      </c>
      <c r="AE250" s="9">
        <v>-19.74</v>
      </c>
      <c r="AF250" s="9">
        <v>-19.74</v>
      </c>
      <c r="AG250" s="9">
        <v>1.0</v>
      </c>
    </row>
    <row r="251">
      <c r="K251" s="9">
        <v>1344.0</v>
      </c>
      <c r="L251" s="9">
        <v>1.0</v>
      </c>
      <c r="M251" s="9">
        <v>1.378</v>
      </c>
      <c r="N251" s="9">
        <v>7.5</v>
      </c>
      <c r="O251" s="9">
        <v>6.123</v>
      </c>
      <c r="P251" s="9">
        <v>0.042</v>
      </c>
      <c r="Q251" s="9">
        <v>0.922</v>
      </c>
      <c r="R251" s="9">
        <v>7.005</v>
      </c>
      <c r="T251" s="9">
        <v>1305.0</v>
      </c>
      <c r="U251" s="9">
        <v>1.0</v>
      </c>
      <c r="V251" s="9">
        <v>0.0</v>
      </c>
      <c r="W251" s="9">
        <v>0.0</v>
      </c>
      <c r="X251" s="9">
        <v>0.46</v>
      </c>
      <c r="Y251" s="9">
        <v>41.5</v>
      </c>
      <c r="Z251" s="9">
        <v>0.54</v>
      </c>
      <c r="AA251" s="9">
        <v>23.76</v>
      </c>
      <c r="AB251" s="9">
        <v>0.0</v>
      </c>
      <c r="AC251" s="9">
        <v>14.0</v>
      </c>
      <c r="AD251" s="9">
        <v>0.0</v>
      </c>
      <c r="AE251" s="9">
        <v>-142.41</v>
      </c>
      <c r="AF251" s="9">
        <v>-140.6</v>
      </c>
      <c r="AG251" s="9">
        <v>0.16</v>
      </c>
    </row>
    <row r="252">
      <c r="K252" s="9">
        <v>1347.0</v>
      </c>
      <c r="L252" s="9">
        <v>1.0</v>
      </c>
      <c r="M252" s="9">
        <v>0.405</v>
      </c>
      <c r="N252" s="9">
        <v>6.334</v>
      </c>
      <c r="O252" s="9">
        <v>5.929</v>
      </c>
      <c r="P252" s="9">
        <v>0.0</v>
      </c>
      <c r="Q252" s="9">
        <v>0.995</v>
      </c>
      <c r="R252" s="9">
        <v>123.766</v>
      </c>
      <c r="T252" s="9">
        <v>1307.0</v>
      </c>
      <c r="U252" s="9">
        <v>1.0</v>
      </c>
      <c r="V252" s="9">
        <v>0.0</v>
      </c>
      <c r="W252" s="9">
        <v>0.0</v>
      </c>
      <c r="X252" s="9">
        <v>0.16</v>
      </c>
      <c r="Y252" s="9">
        <v>3.01</v>
      </c>
      <c r="Z252" s="9">
        <v>0.84</v>
      </c>
      <c r="AA252" s="9">
        <v>4.79</v>
      </c>
      <c r="AB252" s="9">
        <v>0.04</v>
      </c>
      <c r="AC252" s="9">
        <v>2.0</v>
      </c>
      <c r="AD252" s="9">
        <v>0.0</v>
      </c>
      <c r="AE252" s="9">
        <v>-23.28</v>
      </c>
      <c r="AF252" s="9">
        <v>-23.25</v>
      </c>
      <c r="AG252" s="9">
        <v>0.98</v>
      </c>
    </row>
    <row r="253">
      <c r="K253" s="9">
        <v>1350.0</v>
      </c>
      <c r="L253" s="9">
        <v>1.0</v>
      </c>
      <c r="M253" s="9">
        <v>0.498</v>
      </c>
      <c r="N253" s="9">
        <v>7.62</v>
      </c>
      <c r="O253" s="9">
        <v>7.122</v>
      </c>
      <c r="P253" s="9">
        <v>0.0</v>
      </c>
      <c r="Q253" s="9">
        <v>0.998</v>
      </c>
      <c r="R253" s="9">
        <v>258.649</v>
      </c>
      <c r="T253" s="9">
        <v>1325.0</v>
      </c>
      <c r="U253" s="9">
        <v>1.0</v>
      </c>
      <c r="V253" s="9">
        <v>0.0</v>
      </c>
      <c r="W253" s="9">
        <v>0.0</v>
      </c>
      <c r="X253" s="9">
        <v>0.0</v>
      </c>
      <c r="Y253" s="9">
        <v>2.51</v>
      </c>
      <c r="Z253" s="9">
        <v>1.0</v>
      </c>
      <c r="AA253" s="9">
        <v>4.77</v>
      </c>
      <c r="AB253" s="9">
        <v>0.04</v>
      </c>
      <c r="AC253" s="9">
        <v>2.0</v>
      </c>
      <c r="AD253" s="9">
        <v>0.0</v>
      </c>
      <c r="AE253" s="9">
        <v>-29.28</v>
      </c>
      <c r="AF253" s="9">
        <v>-29.28</v>
      </c>
      <c r="AG253" s="9">
        <v>1.0</v>
      </c>
    </row>
    <row r="254">
      <c r="K254" s="9">
        <v>1356.0</v>
      </c>
      <c r="L254" s="9">
        <v>1.0</v>
      </c>
      <c r="M254" s="9">
        <v>0.557</v>
      </c>
      <c r="N254" s="9">
        <v>1.911</v>
      </c>
      <c r="O254" s="9">
        <v>1.353</v>
      </c>
      <c r="P254" s="9">
        <v>0.038</v>
      </c>
      <c r="Q254" s="9">
        <v>0.921</v>
      </c>
      <c r="R254" s="9">
        <v>6.938</v>
      </c>
      <c r="T254" s="9">
        <v>1326.0</v>
      </c>
      <c r="U254" s="9">
        <v>1.0</v>
      </c>
      <c r="V254" s="9">
        <v>0.0</v>
      </c>
      <c r="W254" s="9">
        <v>0.0</v>
      </c>
      <c r="X254" s="9">
        <v>0.29</v>
      </c>
      <c r="Y254" s="9">
        <v>10.91</v>
      </c>
      <c r="Z254" s="9">
        <v>0.71</v>
      </c>
      <c r="AA254" s="9">
        <v>9.59</v>
      </c>
      <c r="AB254" s="9">
        <v>0.0</v>
      </c>
      <c r="AC254" s="9">
        <v>8.0</v>
      </c>
      <c r="AD254" s="9">
        <v>0.0</v>
      </c>
      <c r="AE254" s="9">
        <v>-60.97</v>
      </c>
      <c r="AF254" s="9">
        <v>-60.68</v>
      </c>
      <c r="AG254" s="9">
        <v>0.74</v>
      </c>
    </row>
    <row r="255">
      <c r="K255" s="9">
        <v>1360.0</v>
      </c>
      <c r="L255" s="9">
        <v>1.0</v>
      </c>
      <c r="M255" s="9">
        <v>0.314</v>
      </c>
      <c r="N255" s="9">
        <v>5.88</v>
      </c>
      <c r="O255" s="9">
        <v>5.566</v>
      </c>
      <c r="P255" s="9">
        <v>0.0</v>
      </c>
      <c r="Q255" s="9">
        <v>0.999</v>
      </c>
      <c r="R255" s="9">
        <v>440.186</v>
      </c>
      <c r="T255" s="9">
        <v>1329.0</v>
      </c>
      <c r="U255" s="9">
        <v>1.0</v>
      </c>
      <c r="V255" s="9">
        <v>0.0</v>
      </c>
      <c r="W255" s="9">
        <v>0.0</v>
      </c>
      <c r="X255" s="9">
        <v>0.58</v>
      </c>
      <c r="Y255" s="9">
        <v>8.68</v>
      </c>
      <c r="Z255" s="9">
        <v>0.42</v>
      </c>
      <c r="AA255" s="9">
        <v>7.16</v>
      </c>
      <c r="AB255" s="9">
        <v>0.01</v>
      </c>
      <c r="AC255" s="9">
        <v>5.0</v>
      </c>
      <c r="AD255" s="9">
        <v>0.0</v>
      </c>
      <c r="AE255" s="9">
        <v>-49.28</v>
      </c>
      <c r="AF255" s="9">
        <v>-47.73</v>
      </c>
      <c r="AG255" s="9">
        <v>0.21</v>
      </c>
    </row>
    <row r="256">
      <c r="K256" s="9">
        <v>1361.0</v>
      </c>
      <c r="L256" s="9">
        <v>1.0</v>
      </c>
      <c r="M256" s="9">
        <v>0.293</v>
      </c>
      <c r="N256" s="9">
        <v>2.642</v>
      </c>
      <c r="O256" s="9">
        <v>2.349</v>
      </c>
      <c r="P256" s="9">
        <v>0.002</v>
      </c>
      <c r="Q256" s="9">
        <v>0.993</v>
      </c>
      <c r="R256" s="9">
        <v>85.909</v>
      </c>
      <c r="T256" s="9">
        <v>1332.0</v>
      </c>
      <c r="U256" s="9">
        <v>1.0</v>
      </c>
      <c r="V256" s="9">
        <v>0.0</v>
      </c>
      <c r="W256" s="9">
        <v>0.0</v>
      </c>
      <c r="X256" s="9">
        <v>0.55</v>
      </c>
      <c r="Y256" s="9">
        <v>5.13</v>
      </c>
      <c r="Z256" s="9">
        <v>0.45</v>
      </c>
      <c r="AA256" s="9">
        <v>3.75</v>
      </c>
      <c r="AB256" s="9">
        <v>0.07</v>
      </c>
      <c r="AC256" s="9">
        <v>2.0</v>
      </c>
      <c r="AD256" s="9">
        <v>0.0</v>
      </c>
      <c r="AE256" s="9">
        <v>-27.97</v>
      </c>
      <c r="AF256" s="9">
        <v>-27.66</v>
      </c>
      <c r="AG256" s="9">
        <v>0.73</v>
      </c>
    </row>
    <row r="257">
      <c r="K257" s="9">
        <v>1362.0</v>
      </c>
      <c r="L257" s="9">
        <v>1.0</v>
      </c>
      <c r="M257" s="9">
        <v>0.404</v>
      </c>
      <c r="N257" s="9">
        <v>14.39</v>
      </c>
      <c r="O257" s="9">
        <v>13.985</v>
      </c>
      <c r="P257" s="9">
        <v>0.0</v>
      </c>
      <c r="Q257" s="9">
        <v>1.0</v>
      </c>
      <c r="R257" s="9">
        <v>3981.34</v>
      </c>
      <c r="T257" s="9">
        <v>1338.0</v>
      </c>
      <c r="U257" s="9">
        <v>1.0</v>
      </c>
      <c r="V257" s="9">
        <v>0.0</v>
      </c>
      <c r="W257" s="9">
        <v>0.0</v>
      </c>
      <c r="X257" s="9">
        <v>0.31</v>
      </c>
      <c r="Y257" s="9">
        <v>15.35</v>
      </c>
      <c r="Z257" s="9">
        <v>0.69</v>
      </c>
      <c r="AA257" s="9">
        <v>8.73</v>
      </c>
      <c r="AB257" s="9">
        <v>0.01</v>
      </c>
      <c r="AC257" s="9">
        <v>6.0</v>
      </c>
      <c r="AD257" s="9">
        <v>0.0</v>
      </c>
      <c r="AE257" s="9">
        <v>-85.58</v>
      </c>
      <c r="AF257" s="9">
        <v>-84.96</v>
      </c>
      <c r="AG257" s="9">
        <v>0.54</v>
      </c>
    </row>
    <row r="258">
      <c r="K258" s="9">
        <v>1364.0</v>
      </c>
      <c r="L258" s="9">
        <v>1.0</v>
      </c>
      <c r="M258" s="9">
        <v>0.28</v>
      </c>
      <c r="N258" s="9">
        <v>2.675</v>
      </c>
      <c r="O258" s="9">
        <v>2.396</v>
      </c>
      <c r="P258" s="9">
        <v>0.001</v>
      </c>
      <c r="Q258" s="9">
        <v>0.997</v>
      </c>
      <c r="R258" s="9">
        <v>171.863</v>
      </c>
      <c r="T258" s="9">
        <v>1344.0</v>
      </c>
      <c r="U258" s="9">
        <v>1.0</v>
      </c>
      <c r="V258" s="9">
        <v>0.0</v>
      </c>
      <c r="W258" s="9">
        <v>0.0</v>
      </c>
      <c r="X258" s="9">
        <v>0.91</v>
      </c>
      <c r="Y258" s="9">
        <v>246.07</v>
      </c>
      <c r="Z258" s="9">
        <v>0.09</v>
      </c>
      <c r="AA258" s="9">
        <v>5.09</v>
      </c>
      <c r="AB258" s="9">
        <v>0.04</v>
      </c>
      <c r="AC258" s="9">
        <v>0.0</v>
      </c>
      <c r="AD258" s="9">
        <v>0.0</v>
      </c>
      <c r="AE258" s="9">
        <v>-18.76</v>
      </c>
      <c r="AF258" s="9">
        <v>-16.27</v>
      </c>
      <c r="AG258" s="9">
        <v>0.08</v>
      </c>
    </row>
    <row r="259">
      <c r="K259" s="9">
        <v>1371.0</v>
      </c>
      <c r="L259" s="9">
        <v>1.0</v>
      </c>
      <c r="M259" s="9">
        <v>0.741</v>
      </c>
      <c r="N259" s="9">
        <v>7.684</v>
      </c>
      <c r="O259" s="9">
        <v>6.944</v>
      </c>
      <c r="P259" s="9">
        <v>0.0</v>
      </c>
      <c r="Q259" s="9">
        <v>0.995</v>
      </c>
      <c r="R259" s="9">
        <v>114.878</v>
      </c>
      <c r="T259" s="9">
        <v>1347.0</v>
      </c>
      <c r="U259" s="9">
        <v>1.0</v>
      </c>
      <c r="V259" s="9">
        <v>0.0</v>
      </c>
      <c r="W259" s="9">
        <v>0.0</v>
      </c>
      <c r="X259" s="9">
        <v>0.13</v>
      </c>
      <c r="Y259" s="9">
        <v>9.81</v>
      </c>
      <c r="Z259" s="9">
        <v>0.87</v>
      </c>
      <c r="AA259" s="9">
        <v>6.38</v>
      </c>
      <c r="AB259" s="9">
        <v>0.02</v>
      </c>
      <c r="AC259" s="9">
        <v>6.0</v>
      </c>
      <c r="AD259" s="9">
        <v>0.0</v>
      </c>
      <c r="AE259" s="9">
        <v>-80.43</v>
      </c>
      <c r="AF259" s="9">
        <v>-80.33</v>
      </c>
      <c r="AG259" s="9">
        <v>0.9</v>
      </c>
    </row>
    <row r="260">
      <c r="K260" s="9">
        <v>1382.0</v>
      </c>
      <c r="L260" s="9">
        <v>1.0</v>
      </c>
      <c r="M260" s="9">
        <v>0.344</v>
      </c>
      <c r="N260" s="9">
        <v>2.035</v>
      </c>
      <c r="O260" s="9">
        <v>1.69</v>
      </c>
      <c r="P260" s="9">
        <v>0.008</v>
      </c>
      <c r="Q260" s="9">
        <v>0.979</v>
      </c>
      <c r="R260" s="9">
        <v>27.868</v>
      </c>
      <c r="T260" s="9">
        <v>1350.0</v>
      </c>
      <c r="U260" s="9">
        <v>1.0</v>
      </c>
      <c r="V260" s="9">
        <v>0.36</v>
      </c>
      <c r="W260" s="9">
        <v>0.0</v>
      </c>
      <c r="X260" s="9">
        <v>0.11</v>
      </c>
      <c r="Y260" s="9">
        <v>11.51</v>
      </c>
      <c r="Z260" s="9">
        <v>0.89</v>
      </c>
      <c r="AA260" s="9">
        <v>5.53</v>
      </c>
      <c r="AB260" s="9">
        <v>0.03</v>
      </c>
      <c r="AC260" s="9">
        <v>10.0</v>
      </c>
      <c r="AD260" s="9">
        <v>0.0</v>
      </c>
      <c r="AE260" s="9">
        <v>-94.96</v>
      </c>
      <c r="AF260" s="9">
        <v>-94.92</v>
      </c>
      <c r="AG260" s="9">
        <v>0.96</v>
      </c>
    </row>
    <row r="261">
      <c r="K261" s="9">
        <v>1385.0</v>
      </c>
      <c r="L261" s="9">
        <v>1.0</v>
      </c>
      <c r="M261" s="9">
        <v>0.336</v>
      </c>
      <c r="N261" s="9">
        <v>2.12</v>
      </c>
      <c r="O261" s="9">
        <v>1.784</v>
      </c>
      <c r="P261" s="9">
        <v>0.006</v>
      </c>
      <c r="Q261" s="9">
        <v>0.982</v>
      </c>
      <c r="R261" s="9">
        <v>33.218</v>
      </c>
      <c r="T261" s="9">
        <v>1360.0</v>
      </c>
      <c r="U261" s="9">
        <v>1.0</v>
      </c>
      <c r="V261" s="9">
        <v>0.0</v>
      </c>
      <c r="W261" s="9">
        <v>0.0</v>
      </c>
      <c r="X261" s="9">
        <v>0.05</v>
      </c>
      <c r="Y261" s="9">
        <v>7.69</v>
      </c>
      <c r="Z261" s="9">
        <v>0.95</v>
      </c>
      <c r="AA261" s="9">
        <v>10.66</v>
      </c>
      <c r="AB261" s="9">
        <v>0.0</v>
      </c>
      <c r="AC261" s="9">
        <v>6.0</v>
      </c>
      <c r="AD261" s="9">
        <v>0.0</v>
      </c>
      <c r="AE261" s="9">
        <v>-59.23</v>
      </c>
      <c r="AF261" s="9">
        <v>-59.22</v>
      </c>
      <c r="AG261" s="9">
        <v>0.99</v>
      </c>
    </row>
    <row r="262">
      <c r="K262" s="9">
        <v>1386.0</v>
      </c>
      <c r="L262" s="9">
        <v>1.0</v>
      </c>
      <c r="M262" s="9">
        <v>0.436</v>
      </c>
      <c r="N262" s="9">
        <v>1.166</v>
      </c>
      <c r="O262" s="9">
        <v>0.73</v>
      </c>
      <c r="P262" s="9">
        <v>0.062</v>
      </c>
      <c r="Q262" s="9">
        <v>0.902</v>
      </c>
      <c r="R262" s="9">
        <v>5.487</v>
      </c>
      <c r="T262" s="9">
        <v>1361.0</v>
      </c>
      <c r="U262" s="9">
        <v>1.0</v>
      </c>
      <c r="V262" s="9">
        <v>0.0</v>
      </c>
      <c r="W262" s="9">
        <v>0.0</v>
      </c>
      <c r="X262" s="9">
        <v>0.34</v>
      </c>
      <c r="Y262" s="9">
        <v>6.56</v>
      </c>
      <c r="Z262" s="9">
        <v>0.66</v>
      </c>
      <c r="AA262" s="9">
        <v>9.6</v>
      </c>
      <c r="AB262" s="9">
        <v>0.0</v>
      </c>
      <c r="AC262" s="9">
        <v>5.0</v>
      </c>
      <c r="AD262" s="9">
        <v>0.0</v>
      </c>
      <c r="AE262" s="9">
        <v>-45.96</v>
      </c>
      <c r="AF262" s="9">
        <v>-45.47</v>
      </c>
      <c r="AG262" s="9">
        <v>0.61</v>
      </c>
    </row>
    <row r="263">
      <c r="K263" s="9">
        <v>1388.0</v>
      </c>
      <c r="L263" s="9">
        <v>1.0</v>
      </c>
      <c r="M263" s="9">
        <v>0.527</v>
      </c>
      <c r="N263" s="9">
        <v>6.022</v>
      </c>
      <c r="O263" s="9">
        <v>5.495</v>
      </c>
      <c r="P263" s="9">
        <v>0.001</v>
      </c>
      <c r="Q263" s="9">
        <v>0.988</v>
      </c>
      <c r="R263" s="9">
        <v>47.125</v>
      </c>
      <c r="T263" s="9">
        <v>1362.0</v>
      </c>
      <c r="U263" s="9">
        <v>1.0</v>
      </c>
      <c r="V263" s="9">
        <v>1.23</v>
      </c>
      <c r="W263" s="9">
        <v>1.23</v>
      </c>
      <c r="X263" s="9">
        <v>0.94</v>
      </c>
      <c r="Y263" s="9">
        <v>328.15</v>
      </c>
      <c r="Z263" s="9">
        <v>0.06</v>
      </c>
      <c r="AA263" s="9">
        <v>37.92</v>
      </c>
      <c r="AB263" s="9">
        <v>0.0</v>
      </c>
      <c r="AC263" s="9">
        <v>7.0</v>
      </c>
      <c r="AD263" s="9">
        <v>0.0</v>
      </c>
      <c r="AE263" s="9">
        <v>-107.22</v>
      </c>
      <c r="AF263" s="9">
        <v>-94.29</v>
      </c>
      <c r="AG263" s="9">
        <v>0.0</v>
      </c>
    </row>
    <row r="264">
      <c r="K264" s="9">
        <v>1395.0</v>
      </c>
      <c r="L264" s="9">
        <v>1.0</v>
      </c>
      <c r="M264" s="9">
        <v>0.391</v>
      </c>
      <c r="N264" s="9">
        <v>1.149</v>
      </c>
      <c r="O264" s="9">
        <v>0.758</v>
      </c>
      <c r="P264" s="9">
        <v>0.052</v>
      </c>
      <c r="Q264" s="9">
        <v>0.918</v>
      </c>
      <c r="R264" s="9">
        <v>6.658</v>
      </c>
      <c r="T264" s="9">
        <v>1364.0</v>
      </c>
      <c r="U264" s="9">
        <v>1.0</v>
      </c>
      <c r="V264" s="9">
        <v>0.0</v>
      </c>
      <c r="W264" s="9">
        <v>0.0</v>
      </c>
      <c r="X264" s="9">
        <v>0.49</v>
      </c>
      <c r="Y264" s="9">
        <v>8.39</v>
      </c>
      <c r="Z264" s="9">
        <v>0.51</v>
      </c>
      <c r="AA264" s="9">
        <v>9.7</v>
      </c>
      <c r="AB264" s="9">
        <v>0.0</v>
      </c>
      <c r="AC264" s="9">
        <v>5.0</v>
      </c>
      <c r="AD264" s="9">
        <v>0.0</v>
      </c>
      <c r="AE264" s="9">
        <v>-54.54</v>
      </c>
      <c r="AF264" s="9">
        <v>-54.22</v>
      </c>
      <c r="AG264" s="9">
        <v>0.73</v>
      </c>
    </row>
    <row r="265">
      <c r="K265" s="9">
        <v>1398.0</v>
      </c>
      <c r="L265" s="9">
        <v>1.0</v>
      </c>
      <c r="M265" s="9">
        <v>0.442</v>
      </c>
      <c r="N265" s="9">
        <v>2.049</v>
      </c>
      <c r="O265" s="9">
        <v>1.607</v>
      </c>
      <c r="P265" s="9">
        <v>0.02</v>
      </c>
      <c r="Q265" s="9">
        <v>0.956</v>
      </c>
      <c r="R265" s="9">
        <v>12.755</v>
      </c>
      <c r="T265" s="9">
        <v>1371.0</v>
      </c>
      <c r="U265" s="9">
        <v>1.0</v>
      </c>
      <c r="V265" s="9">
        <v>1.25</v>
      </c>
      <c r="W265" s="9">
        <v>0.69</v>
      </c>
      <c r="X265" s="9">
        <v>0.49</v>
      </c>
      <c r="Y265" s="9">
        <v>19.73</v>
      </c>
      <c r="Z265" s="9">
        <v>0.51</v>
      </c>
      <c r="AA265" s="9">
        <v>6.63</v>
      </c>
      <c r="AB265" s="9">
        <v>0.02</v>
      </c>
      <c r="AC265" s="9">
        <v>0.0</v>
      </c>
      <c r="AD265" s="9">
        <v>0.0</v>
      </c>
      <c r="AE265" s="9">
        <v>-84.66</v>
      </c>
      <c r="AF265" s="9">
        <v>-84.12</v>
      </c>
      <c r="AG265" s="9">
        <v>0.58</v>
      </c>
    </row>
    <row r="266">
      <c r="K266" s="9">
        <v>1399.0</v>
      </c>
      <c r="L266" s="9">
        <v>1.0</v>
      </c>
      <c r="M266" s="9">
        <v>0.759</v>
      </c>
      <c r="N266" s="9">
        <v>6.073</v>
      </c>
      <c r="O266" s="9">
        <v>5.314</v>
      </c>
      <c r="P266" s="9">
        <v>0.003</v>
      </c>
      <c r="Q266" s="9">
        <v>0.964</v>
      </c>
      <c r="R266" s="9">
        <v>15.944</v>
      </c>
      <c r="T266" s="9">
        <v>1372.0</v>
      </c>
      <c r="U266" s="9">
        <v>1.0</v>
      </c>
      <c r="V266" s="9">
        <v>0.4</v>
      </c>
      <c r="W266" s="9">
        <v>0.34</v>
      </c>
      <c r="X266" s="9">
        <v>0.94</v>
      </c>
      <c r="Y266" s="9">
        <v>28.39</v>
      </c>
      <c r="Z266" s="9">
        <v>0.06</v>
      </c>
      <c r="AA266" s="9">
        <v>7.45</v>
      </c>
      <c r="AB266" s="9">
        <v>0.01</v>
      </c>
      <c r="AC266" s="9">
        <v>1.0</v>
      </c>
      <c r="AD266" s="9">
        <v>0.0</v>
      </c>
      <c r="AE266" s="9">
        <v>-27.45</v>
      </c>
      <c r="AF266" s="9">
        <v>-24.24</v>
      </c>
      <c r="AG266" s="9">
        <v>0.04</v>
      </c>
    </row>
    <row r="267">
      <c r="K267" s="9">
        <v>1400.0</v>
      </c>
      <c r="L267" s="9">
        <v>1.0</v>
      </c>
      <c r="M267" s="9">
        <v>0.389</v>
      </c>
      <c r="N267" s="9">
        <v>2.06</v>
      </c>
      <c r="O267" s="9">
        <v>1.671</v>
      </c>
      <c r="P267" s="9">
        <v>0.016</v>
      </c>
      <c r="Q267" s="9">
        <v>0.966</v>
      </c>
      <c r="R267" s="9">
        <v>16.889</v>
      </c>
      <c r="T267" s="9">
        <v>1374.0</v>
      </c>
      <c r="U267" s="9">
        <v>1.0</v>
      </c>
      <c r="V267" s="9">
        <v>0.82</v>
      </c>
      <c r="W267" s="9">
        <v>0.37</v>
      </c>
      <c r="X267" s="9">
        <v>0.7</v>
      </c>
      <c r="Y267" s="9">
        <v>9.09</v>
      </c>
      <c r="Z267" s="9">
        <v>0.3</v>
      </c>
      <c r="AA267" s="9">
        <v>3.15</v>
      </c>
      <c r="AB267" s="9">
        <v>0.1</v>
      </c>
      <c r="AC267" s="9">
        <v>0.0</v>
      </c>
      <c r="AD267" s="9">
        <v>0.0</v>
      </c>
      <c r="AE267" s="9">
        <v>-36.02</v>
      </c>
      <c r="AF267" s="9">
        <v>-34.94</v>
      </c>
      <c r="AG267" s="9">
        <v>0.34</v>
      </c>
    </row>
    <row r="268">
      <c r="K268" s="9">
        <v>1401.0</v>
      </c>
      <c r="L268" s="9">
        <v>1.0</v>
      </c>
      <c r="M268" s="9">
        <v>0.413</v>
      </c>
      <c r="N268" s="9">
        <v>1.644</v>
      </c>
      <c r="O268" s="9">
        <v>1.231</v>
      </c>
      <c r="P268" s="9">
        <v>0.033</v>
      </c>
      <c r="Q268" s="9">
        <v>0.941</v>
      </c>
      <c r="R268" s="9">
        <v>9.421</v>
      </c>
      <c r="T268" s="9">
        <v>1382.0</v>
      </c>
      <c r="U268" s="9">
        <v>1.0</v>
      </c>
      <c r="V268" s="9">
        <v>0.0</v>
      </c>
      <c r="W268" s="9">
        <v>0.0</v>
      </c>
      <c r="X268" s="9">
        <v>0.11</v>
      </c>
      <c r="Y268" s="9">
        <v>3.39</v>
      </c>
      <c r="Z268" s="9">
        <v>0.89</v>
      </c>
      <c r="AA268" s="9">
        <v>5.35</v>
      </c>
      <c r="AB268" s="9">
        <v>0.03</v>
      </c>
      <c r="AC268" s="9">
        <v>2.0</v>
      </c>
      <c r="AD268" s="9">
        <v>0.0</v>
      </c>
      <c r="AE268" s="9">
        <v>-42.08</v>
      </c>
      <c r="AF268" s="9">
        <v>-42.05</v>
      </c>
      <c r="AG268" s="9">
        <v>0.97</v>
      </c>
    </row>
    <row r="269">
      <c r="K269" s="9">
        <v>1407.0</v>
      </c>
      <c r="L269" s="9">
        <v>1.0</v>
      </c>
      <c r="M269" s="9">
        <v>0.347</v>
      </c>
      <c r="N269" s="9">
        <v>1.735</v>
      </c>
      <c r="O269" s="9">
        <v>1.389</v>
      </c>
      <c r="P269" s="9">
        <v>0.017</v>
      </c>
      <c r="Q269" s="9">
        <v>0.966</v>
      </c>
      <c r="R269" s="9">
        <v>17.028</v>
      </c>
      <c r="T269" s="9">
        <v>1383.0</v>
      </c>
      <c r="U269" s="9">
        <v>1.0</v>
      </c>
      <c r="V269" s="9">
        <v>0.0</v>
      </c>
      <c r="W269" s="9">
        <v>0.0</v>
      </c>
      <c r="X269" s="9">
        <v>1.0</v>
      </c>
      <c r="Y269" s="9">
        <v>476.28</v>
      </c>
      <c r="Z269" s="9">
        <v>0.0</v>
      </c>
      <c r="AA269" s="9">
        <v>3.94</v>
      </c>
      <c r="AB269" s="9">
        <v>0.07</v>
      </c>
      <c r="AC269" s="9">
        <v>1.0</v>
      </c>
      <c r="AD269" s="9">
        <v>0.0</v>
      </c>
      <c r="AE269" s="9">
        <v>-14.49</v>
      </c>
      <c r="AF269" s="9">
        <v>-12.81</v>
      </c>
      <c r="AG269" s="9">
        <v>0.19</v>
      </c>
    </row>
    <row r="270">
      <c r="K270" s="9">
        <v>1409.0</v>
      </c>
      <c r="L270" s="9">
        <v>1.0</v>
      </c>
      <c r="M270" s="9">
        <v>0.338</v>
      </c>
      <c r="N270" s="9">
        <v>2.675</v>
      </c>
      <c r="O270" s="9">
        <v>2.337</v>
      </c>
      <c r="P270" s="9">
        <v>0.002</v>
      </c>
      <c r="Q270" s="9">
        <v>0.991</v>
      </c>
      <c r="R270" s="9">
        <v>62.412</v>
      </c>
      <c r="T270" s="9">
        <v>1385.0</v>
      </c>
      <c r="U270" s="9">
        <v>1.0</v>
      </c>
      <c r="V270" s="9">
        <v>0.0</v>
      </c>
      <c r="W270" s="9">
        <v>0.0</v>
      </c>
      <c r="X270" s="9">
        <v>0.71</v>
      </c>
      <c r="Y270" s="9">
        <v>13.28</v>
      </c>
      <c r="Z270" s="9">
        <v>0.29</v>
      </c>
      <c r="AA270" s="9">
        <v>9.9</v>
      </c>
      <c r="AB270" s="9">
        <v>0.0</v>
      </c>
      <c r="AC270" s="9">
        <v>6.0</v>
      </c>
      <c r="AD270" s="9">
        <v>0.0</v>
      </c>
      <c r="AE270" s="9">
        <v>-51.93</v>
      </c>
      <c r="AF270" s="9">
        <v>-49.77</v>
      </c>
      <c r="AG270" s="9">
        <v>0.12</v>
      </c>
    </row>
    <row r="271">
      <c r="K271" s="9">
        <v>1415.0</v>
      </c>
      <c r="L271" s="9">
        <v>1.0</v>
      </c>
      <c r="M271" s="9">
        <v>0.425</v>
      </c>
      <c r="N271" s="9">
        <v>1.196</v>
      </c>
      <c r="O271" s="9">
        <v>0.77</v>
      </c>
      <c r="P271" s="9">
        <v>0.061</v>
      </c>
      <c r="Q271" s="9">
        <v>0.906</v>
      </c>
      <c r="R271" s="9">
        <v>5.7</v>
      </c>
      <c r="T271" s="9">
        <v>1388.0</v>
      </c>
      <c r="U271" s="9">
        <v>1.0</v>
      </c>
      <c r="V271" s="9">
        <v>0.36</v>
      </c>
      <c r="W271" s="9">
        <v>0.03</v>
      </c>
      <c r="X271" s="9">
        <v>0.0</v>
      </c>
      <c r="Y271" s="9">
        <v>7.55</v>
      </c>
      <c r="Z271" s="9">
        <v>1.0</v>
      </c>
      <c r="AA271" s="9">
        <v>4.02</v>
      </c>
      <c r="AB271" s="9">
        <v>0.06</v>
      </c>
      <c r="AC271" s="9">
        <v>5.0</v>
      </c>
      <c r="AD271" s="9">
        <v>0.0</v>
      </c>
      <c r="AE271" s="9">
        <v>-60.55</v>
      </c>
      <c r="AF271" s="9">
        <v>-60.55</v>
      </c>
      <c r="AG271" s="9">
        <v>1.0</v>
      </c>
    </row>
    <row r="272">
      <c r="K272" s="9">
        <v>1416.0</v>
      </c>
      <c r="L272" s="9">
        <v>1.0</v>
      </c>
      <c r="M272" s="9">
        <v>0.679</v>
      </c>
      <c r="N272" s="9">
        <v>2.282</v>
      </c>
      <c r="O272" s="9">
        <v>1.604</v>
      </c>
      <c r="P272" s="9">
        <v>0.022</v>
      </c>
      <c r="Q272" s="9">
        <v>0.937</v>
      </c>
      <c r="R272" s="9">
        <v>8.785</v>
      </c>
      <c r="T272" s="9">
        <v>1389.0</v>
      </c>
      <c r="U272" s="9">
        <v>1.0</v>
      </c>
      <c r="V272" s="9">
        <v>0.58</v>
      </c>
      <c r="W272" s="9">
        <v>0.45</v>
      </c>
      <c r="X272" s="9">
        <v>0.98</v>
      </c>
      <c r="Y272" s="9">
        <v>145.12</v>
      </c>
      <c r="Z272" s="9">
        <v>0.02</v>
      </c>
      <c r="AA272" s="9">
        <v>3.2</v>
      </c>
      <c r="AB272" s="9">
        <v>0.1</v>
      </c>
      <c r="AC272" s="9">
        <v>3.0</v>
      </c>
      <c r="AD272" s="9">
        <v>0.0</v>
      </c>
      <c r="AE272" s="9">
        <v>-34.59</v>
      </c>
      <c r="AF272" s="9">
        <v>-33.37</v>
      </c>
      <c r="AG272" s="9">
        <v>0.3</v>
      </c>
    </row>
    <row r="273">
      <c r="K273" s="9">
        <v>1424.0</v>
      </c>
      <c r="L273" s="9">
        <v>1.0</v>
      </c>
      <c r="M273" s="9">
        <v>0.346</v>
      </c>
      <c r="N273" s="9">
        <v>2.47</v>
      </c>
      <c r="O273" s="9">
        <v>2.124</v>
      </c>
      <c r="P273" s="9">
        <v>0.003</v>
      </c>
      <c r="Q273" s="9">
        <v>0.989</v>
      </c>
      <c r="R273" s="9">
        <v>51.128</v>
      </c>
      <c r="T273" s="9">
        <v>1394.0</v>
      </c>
      <c r="U273" s="9">
        <v>1.0</v>
      </c>
      <c r="V273" s="9">
        <v>0.26</v>
      </c>
      <c r="W273" s="9">
        <v>0.26</v>
      </c>
      <c r="X273" s="9">
        <v>0.95</v>
      </c>
      <c r="Y273" s="9">
        <v>26.58</v>
      </c>
      <c r="Z273" s="9">
        <v>0.05</v>
      </c>
      <c r="AA273" s="9">
        <v>7.53</v>
      </c>
      <c r="AB273" s="9">
        <v>0.01</v>
      </c>
      <c r="AC273" s="9">
        <v>1.0</v>
      </c>
      <c r="AD273" s="9">
        <v>0.0</v>
      </c>
      <c r="AE273" s="9">
        <v>-26.06</v>
      </c>
      <c r="AF273" s="9">
        <v>-22.34</v>
      </c>
      <c r="AG273" s="9">
        <v>0.02</v>
      </c>
    </row>
    <row r="274">
      <c r="K274" s="9">
        <v>1426.0</v>
      </c>
      <c r="L274" s="9">
        <v>1.0</v>
      </c>
      <c r="M274" s="9">
        <v>0.416</v>
      </c>
      <c r="N274" s="9">
        <v>1.342</v>
      </c>
      <c r="O274" s="9">
        <v>0.926</v>
      </c>
      <c r="P274" s="9">
        <v>0.054</v>
      </c>
      <c r="Q274" s="9">
        <v>0.916</v>
      </c>
      <c r="R274" s="9">
        <v>6.456</v>
      </c>
      <c r="T274" s="9">
        <v>1398.0</v>
      </c>
      <c r="U274" s="9">
        <v>1.0</v>
      </c>
      <c r="V274" s="9">
        <v>0.0</v>
      </c>
      <c r="W274" s="9">
        <v>0.0</v>
      </c>
      <c r="X274" s="9">
        <v>0.0</v>
      </c>
      <c r="Y274" s="9">
        <v>3.02</v>
      </c>
      <c r="Z274" s="9">
        <v>1.0</v>
      </c>
      <c r="AA274" s="9">
        <v>3.16</v>
      </c>
      <c r="AB274" s="9">
        <v>0.1</v>
      </c>
      <c r="AC274" s="9">
        <v>0.0</v>
      </c>
      <c r="AD274" s="9">
        <v>0.0</v>
      </c>
      <c r="AE274" s="9">
        <v>-25.61</v>
      </c>
      <c r="AF274" s="9">
        <v>-25.61</v>
      </c>
      <c r="AG274" s="9">
        <v>1.0</v>
      </c>
    </row>
    <row r="275">
      <c r="K275" s="9">
        <v>1427.0</v>
      </c>
      <c r="L275" s="9">
        <v>1.0</v>
      </c>
      <c r="M275" s="9">
        <v>0.806</v>
      </c>
      <c r="N275" s="9">
        <v>2.427</v>
      </c>
      <c r="O275" s="9">
        <v>1.62</v>
      </c>
      <c r="P275" s="9">
        <v>0.022</v>
      </c>
      <c r="Q275" s="9">
        <v>0.916</v>
      </c>
      <c r="R275" s="9">
        <v>6.477</v>
      </c>
      <c r="T275" s="9">
        <v>1400.0</v>
      </c>
      <c r="U275" s="9">
        <v>1.0</v>
      </c>
      <c r="V275" s="9">
        <v>0.0</v>
      </c>
      <c r="W275" s="9">
        <v>0.0</v>
      </c>
      <c r="X275" s="9">
        <v>0.0</v>
      </c>
      <c r="Y275" s="9">
        <v>2.97</v>
      </c>
      <c r="Z275" s="9">
        <v>1.0</v>
      </c>
      <c r="AA275" s="9">
        <v>4.57</v>
      </c>
      <c r="AB275" s="9">
        <v>0.05</v>
      </c>
      <c r="AC275" s="9">
        <v>1.0</v>
      </c>
      <c r="AD275" s="9">
        <v>0.0</v>
      </c>
      <c r="AE275" s="9">
        <v>-24.45</v>
      </c>
      <c r="AF275" s="9">
        <v>-24.45</v>
      </c>
      <c r="AG275" s="9">
        <v>1.0</v>
      </c>
    </row>
    <row r="276">
      <c r="K276" s="9">
        <v>1428.0</v>
      </c>
      <c r="L276" s="9">
        <v>1.0</v>
      </c>
      <c r="M276" s="9">
        <v>0.414</v>
      </c>
      <c r="N276" s="9">
        <v>1.334</v>
      </c>
      <c r="O276" s="9">
        <v>0.919</v>
      </c>
      <c r="P276" s="9">
        <v>0.048</v>
      </c>
      <c r="Q276" s="9">
        <v>0.922</v>
      </c>
      <c r="R276" s="9">
        <v>7.055</v>
      </c>
      <c r="T276" s="9">
        <v>1401.0</v>
      </c>
      <c r="U276" s="9">
        <v>1.0</v>
      </c>
      <c r="V276" s="9">
        <v>0.0</v>
      </c>
      <c r="W276" s="9">
        <v>0.0</v>
      </c>
      <c r="X276" s="9">
        <v>0.46</v>
      </c>
      <c r="Y276" s="9">
        <v>5.42</v>
      </c>
      <c r="Z276" s="9">
        <v>0.54</v>
      </c>
      <c r="AA276" s="9">
        <v>4.23</v>
      </c>
      <c r="AB276" s="9">
        <v>0.06</v>
      </c>
      <c r="AC276" s="9">
        <v>3.0</v>
      </c>
      <c r="AD276" s="9">
        <v>0.0</v>
      </c>
      <c r="AE276" s="9">
        <v>-32.26</v>
      </c>
      <c r="AF276" s="9">
        <v>-31.93</v>
      </c>
      <c r="AG276" s="9">
        <v>0.71</v>
      </c>
    </row>
    <row r="277">
      <c r="K277" s="9">
        <v>1433.0</v>
      </c>
      <c r="L277" s="9">
        <v>1.0</v>
      </c>
      <c r="M277" s="9">
        <v>0.349</v>
      </c>
      <c r="N277" s="9">
        <v>1.33</v>
      </c>
      <c r="O277" s="9">
        <v>0.981</v>
      </c>
      <c r="P277" s="9">
        <v>0.025</v>
      </c>
      <c r="Q277" s="9">
        <v>0.954</v>
      </c>
      <c r="R277" s="9">
        <v>12.232</v>
      </c>
      <c r="T277" s="9">
        <v>1407.0</v>
      </c>
      <c r="U277" s="9">
        <v>1.0</v>
      </c>
      <c r="V277" s="9">
        <v>0.0</v>
      </c>
      <c r="W277" s="9">
        <v>0.0</v>
      </c>
      <c r="X277" s="9">
        <v>0.01</v>
      </c>
      <c r="Y277" s="9">
        <v>2.42</v>
      </c>
      <c r="Z277" s="9">
        <v>0.99</v>
      </c>
      <c r="AA277" s="9">
        <v>5.01</v>
      </c>
      <c r="AB277" s="9">
        <v>0.04</v>
      </c>
      <c r="AC277" s="9">
        <v>3.0</v>
      </c>
      <c r="AD277" s="9">
        <v>0.0</v>
      </c>
      <c r="AE277" s="9">
        <v>-43.28</v>
      </c>
      <c r="AF277" s="9">
        <v>-43.28</v>
      </c>
      <c r="AG277" s="9">
        <v>1.0</v>
      </c>
    </row>
    <row r="278">
      <c r="K278" s="9">
        <v>1434.0</v>
      </c>
      <c r="L278" s="9">
        <v>1.0</v>
      </c>
      <c r="M278" s="9">
        <v>0.433</v>
      </c>
      <c r="N278" s="9">
        <v>2.349</v>
      </c>
      <c r="O278" s="9">
        <v>1.917</v>
      </c>
      <c r="P278" s="9">
        <v>0.01</v>
      </c>
      <c r="Q278" s="9">
        <v>0.971</v>
      </c>
      <c r="R278" s="9">
        <v>20.009</v>
      </c>
      <c r="T278" s="9">
        <v>1409.0</v>
      </c>
      <c r="U278" s="9">
        <v>1.0</v>
      </c>
      <c r="V278" s="9">
        <v>0.0</v>
      </c>
      <c r="W278" s="9">
        <v>0.0</v>
      </c>
      <c r="X278" s="9">
        <v>0.0</v>
      </c>
      <c r="Y278" s="9">
        <v>3.8</v>
      </c>
      <c r="Z278" s="9">
        <v>1.0</v>
      </c>
      <c r="AA278" s="9">
        <v>6.81</v>
      </c>
      <c r="AB278" s="9">
        <v>0.01</v>
      </c>
      <c r="AC278" s="9">
        <v>3.0</v>
      </c>
      <c r="AD278" s="9">
        <v>0.0</v>
      </c>
      <c r="AE278" s="9">
        <v>-43.95</v>
      </c>
      <c r="AF278" s="9">
        <v>-43.95</v>
      </c>
      <c r="AG278" s="9">
        <v>1.0</v>
      </c>
    </row>
    <row r="279">
      <c r="K279" s="9">
        <v>1438.0</v>
      </c>
      <c r="L279" s="9">
        <v>1.0</v>
      </c>
      <c r="M279" s="9">
        <v>0.407</v>
      </c>
      <c r="N279" s="9">
        <v>5.009</v>
      </c>
      <c r="O279" s="9">
        <v>4.603</v>
      </c>
      <c r="P279" s="9">
        <v>0.001</v>
      </c>
      <c r="Q279" s="9">
        <v>0.993</v>
      </c>
      <c r="R279" s="9">
        <v>79.915</v>
      </c>
      <c r="T279" s="9">
        <v>1412.0</v>
      </c>
      <c r="U279" s="9">
        <v>1.0</v>
      </c>
      <c r="V279" s="9">
        <v>0.0</v>
      </c>
      <c r="W279" s="9">
        <v>0.0</v>
      </c>
      <c r="X279" s="9">
        <v>0.81</v>
      </c>
      <c r="Y279" s="9">
        <v>28.18</v>
      </c>
      <c r="Z279" s="9">
        <v>0.19</v>
      </c>
      <c r="AA279" s="9">
        <v>5.96</v>
      </c>
      <c r="AB279" s="9">
        <v>0.02</v>
      </c>
      <c r="AC279" s="9">
        <v>6.0</v>
      </c>
      <c r="AD279" s="9">
        <v>0.0</v>
      </c>
      <c r="AE279" s="9">
        <v>-44.14</v>
      </c>
      <c r="AF279" s="9">
        <v>-41.2</v>
      </c>
      <c r="AG279" s="9">
        <v>0.05</v>
      </c>
    </row>
    <row r="280">
      <c r="K280" s="9">
        <v>1439.0</v>
      </c>
      <c r="L280" s="9">
        <v>1.0</v>
      </c>
      <c r="M280" s="9">
        <v>0.347</v>
      </c>
      <c r="N280" s="9">
        <v>1.115</v>
      </c>
      <c r="O280" s="9">
        <v>0.768</v>
      </c>
      <c r="P280" s="9">
        <v>0.044</v>
      </c>
      <c r="Q280" s="9">
        <v>0.931</v>
      </c>
      <c r="R280" s="9">
        <v>8.064</v>
      </c>
      <c r="T280" s="9">
        <v>1417.0</v>
      </c>
      <c r="U280" s="9">
        <v>1.0</v>
      </c>
      <c r="V280" s="9">
        <v>0.0</v>
      </c>
      <c r="W280" s="9">
        <v>0.0</v>
      </c>
      <c r="X280" s="9">
        <v>0.91</v>
      </c>
      <c r="Y280" s="9">
        <v>41.73</v>
      </c>
      <c r="Z280" s="9">
        <v>0.09</v>
      </c>
      <c r="AA280" s="9">
        <v>9.07</v>
      </c>
      <c r="AB280" s="9">
        <v>0.0</v>
      </c>
      <c r="AC280" s="9">
        <v>4.0</v>
      </c>
      <c r="AD280" s="9">
        <v>0.0</v>
      </c>
      <c r="AE280" s="9">
        <v>-35.59</v>
      </c>
      <c r="AF280" s="9">
        <v>-32.31</v>
      </c>
      <c r="AG280" s="9">
        <v>0.04</v>
      </c>
    </row>
    <row r="281">
      <c r="K281" s="9">
        <v>1440.0</v>
      </c>
      <c r="L281" s="9">
        <v>1.0</v>
      </c>
      <c r="M281" s="9">
        <v>0.395</v>
      </c>
      <c r="N281" s="9">
        <v>1.852</v>
      </c>
      <c r="O281" s="9">
        <v>1.458</v>
      </c>
      <c r="P281" s="9">
        <v>0.021</v>
      </c>
      <c r="Q281" s="9">
        <v>0.958</v>
      </c>
      <c r="R281" s="9">
        <v>13.476</v>
      </c>
      <c r="T281" s="9">
        <v>1423.0</v>
      </c>
      <c r="U281" s="9">
        <v>1.0</v>
      </c>
      <c r="V281" s="9">
        <v>0.0</v>
      </c>
      <c r="W281" s="9">
        <v>0.0</v>
      </c>
      <c r="X281" s="9">
        <v>0.87</v>
      </c>
      <c r="Y281" s="9">
        <v>10.33</v>
      </c>
      <c r="Z281" s="9">
        <v>0.13</v>
      </c>
      <c r="AA281" s="9">
        <v>7.64</v>
      </c>
      <c r="AB281" s="9">
        <v>0.01</v>
      </c>
      <c r="AC281" s="9">
        <v>2.0</v>
      </c>
      <c r="AD281" s="9">
        <v>0.0</v>
      </c>
      <c r="AE281" s="9">
        <v>-20.02</v>
      </c>
      <c r="AF281" s="9">
        <v>-17.13</v>
      </c>
      <c r="AG281" s="9">
        <v>0.06</v>
      </c>
    </row>
    <row r="282">
      <c r="K282" s="9">
        <v>1442.0</v>
      </c>
      <c r="L282" s="9">
        <v>1.0</v>
      </c>
      <c r="M282" s="9">
        <v>0.364</v>
      </c>
      <c r="N282" s="9">
        <v>1.048</v>
      </c>
      <c r="O282" s="9">
        <v>0.684</v>
      </c>
      <c r="P282" s="9">
        <v>0.062</v>
      </c>
      <c r="Q282" s="9">
        <v>0.909</v>
      </c>
      <c r="R282" s="9">
        <v>5.945</v>
      </c>
      <c r="T282" s="9">
        <v>1424.0</v>
      </c>
      <c r="U282" s="9">
        <v>1.0</v>
      </c>
      <c r="V282" s="9">
        <v>0.0</v>
      </c>
      <c r="W282" s="9">
        <v>0.0</v>
      </c>
      <c r="X282" s="9">
        <v>0.27</v>
      </c>
      <c r="Y282" s="9">
        <v>5.06</v>
      </c>
      <c r="Z282" s="9">
        <v>0.73</v>
      </c>
      <c r="AA282" s="9">
        <v>6.37</v>
      </c>
      <c r="AB282" s="9">
        <v>0.02</v>
      </c>
      <c r="AC282" s="9">
        <v>5.0</v>
      </c>
      <c r="AD282" s="9">
        <v>0.0</v>
      </c>
      <c r="AE282" s="9">
        <v>-51.59</v>
      </c>
      <c r="AF282" s="9">
        <v>-51.45</v>
      </c>
      <c r="AG282" s="9">
        <v>0.87</v>
      </c>
    </row>
    <row r="283">
      <c r="K283" s="9">
        <v>1445.0</v>
      </c>
      <c r="L283" s="9">
        <v>1.0</v>
      </c>
      <c r="M283" s="9">
        <v>0.414</v>
      </c>
      <c r="N283" s="9">
        <v>1.175</v>
      </c>
      <c r="O283" s="9">
        <v>0.761</v>
      </c>
      <c r="P283" s="9">
        <v>0.065</v>
      </c>
      <c r="Q283" s="9">
        <v>0.903</v>
      </c>
      <c r="R283" s="9">
        <v>5.507</v>
      </c>
      <c r="T283" s="9">
        <v>1426.0</v>
      </c>
      <c r="U283" s="9">
        <v>1.0</v>
      </c>
      <c r="V283" s="9">
        <v>0.0</v>
      </c>
      <c r="W283" s="9">
        <v>0.0</v>
      </c>
      <c r="X283" s="9">
        <v>0.0</v>
      </c>
      <c r="Y283" s="9">
        <v>2.03</v>
      </c>
      <c r="Z283" s="9">
        <v>1.0</v>
      </c>
      <c r="AA283" s="9">
        <v>3.13</v>
      </c>
      <c r="AB283" s="9">
        <v>0.1</v>
      </c>
      <c r="AC283" s="9">
        <v>0.0</v>
      </c>
      <c r="AD283" s="9">
        <v>0.0</v>
      </c>
      <c r="AE283" s="9">
        <v>-17.02</v>
      </c>
      <c r="AF283" s="9">
        <v>-17.03</v>
      </c>
      <c r="AG283" s="9">
        <v>1.0</v>
      </c>
    </row>
    <row r="284">
      <c r="K284" s="9">
        <v>1447.0</v>
      </c>
      <c r="L284" s="9">
        <v>1.0</v>
      </c>
      <c r="M284" s="9">
        <v>0.417</v>
      </c>
      <c r="N284" s="9">
        <v>1.194</v>
      </c>
      <c r="O284" s="9">
        <v>0.777</v>
      </c>
      <c r="P284" s="9">
        <v>0.063</v>
      </c>
      <c r="Q284" s="9">
        <v>0.904</v>
      </c>
      <c r="R284" s="9">
        <v>5.557</v>
      </c>
      <c r="T284" s="9">
        <v>1428.0</v>
      </c>
      <c r="U284" s="9">
        <v>1.0</v>
      </c>
      <c r="V284" s="9">
        <v>0.0</v>
      </c>
      <c r="W284" s="9">
        <v>0.0</v>
      </c>
      <c r="X284" s="9">
        <v>0.32</v>
      </c>
      <c r="Y284" s="9">
        <v>2.73</v>
      </c>
      <c r="Z284" s="9">
        <v>0.68</v>
      </c>
      <c r="AA284" s="9">
        <v>3.38</v>
      </c>
      <c r="AB284" s="9">
        <v>0.09</v>
      </c>
      <c r="AC284" s="9">
        <v>1.0</v>
      </c>
      <c r="AD284" s="9">
        <v>0.0</v>
      </c>
      <c r="AE284" s="9">
        <v>-26.03</v>
      </c>
      <c r="AF284" s="9">
        <v>-25.87</v>
      </c>
      <c r="AG284" s="9">
        <v>0.85</v>
      </c>
    </row>
    <row r="285">
      <c r="T285" s="9">
        <v>1433.0</v>
      </c>
      <c r="U285" s="9">
        <v>1.0</v>
      </c>
      <c r="V285" s="9">
        <v>0.0</v>
      </c>
      <c r="W285" s="9">
        <v>0.0</v>
      </c>
      <c r="X285" s="9">
        <v>0.0</v>
      </c>
      <c r="Y285" s="9">
        <v>1.7</v>
      </c>
      <c r="Z285" s="9">
        <v>1.0</v>
      </c>
      <c r="AA285" s="9">
        <v>4.11</v>
      </c>
      <c r="AB285" s="9">
        <v>0.06</v>
      </c>
      <c r="AC285" s="9">
        <v>2.0</v>
      </c>
      <c r="AD285" s="9">
        <v>0.0</v>
      </c>
      <c r="AE285" s="9">
        <v>-30.61</v>
      </c>
      <c r="AF285" s="9">
        <v>-30.61</v>
      </c>
      <c r="AG285" s="9">
        <v>1.0</v>
      </c>
    </row>
    <row r="286">
      <c r="T286" s="9">
        <v>1434.0</v>
      </c>
      <c r="U286" s="9">
        <v>1.0</v>
      </c>
      <c r="V286" s="9">
        <v>0.0</v>
      </c>
      <c r="W286" s="9">
        <v>0.0</v>
      </c>
      <c r="X286" s="9">
        <v>0.01</v>
      </c>
      <c r="Y286" s="9">
        <v>3.2</v>
      </c>
      <c r="Z286" s="9">
        <v>0.99</v>
      </c>
      <c r="AA286" s="9">
        <v>3.83</v>
      </c>
      <c r="AB286" s="9">
        <v>0.07</v>
      </c>
      <c r="AC286" s="9">
        <v>4.0</v>
      </c>
      <c r="AD286" s="9">
        <v>0.0</v>
      </c>
      <c r="AE286" s="9">
        <v>-31.38</v>
      </c>
      <c r="AF286" s="9">
        <v>-31.38</v>
      </c>
      <c r="AG286" s="9">
        <v>1.0</v>
      </c>
    </row>
    <row r="287">
      <c r="T287" s="9">
        <v>1438.0</v>
      </c>
      <c r="U287" s="9">
        <v>1.0</v>
      </c>
      <c r="V287" s="9">
        <v>0.0</v>
      </c>
      <c r="W287" s="9">
        <v>0.0</v>
      </c>
      <c r="X287" s="9">
        <v>0.0</v>
      </c>
      <c r="Y287" s="9">
        <v>6.38</v>
      </c>
      <c r="Z287" s="9">
        <v>1.0</v>
      </c>
      <c r="AA287" s="9">
        <v>7.12</v>
      </c>
      <c r="AB287" s="9">
        <v>0.01</v>
      </c>
      <c r="AC287" s="9">
        <v>4.0</v>
      </c>
      <c r="AD287" s="9">
        <v>0.0</v>
      </c>
      <c r="AE287" s="9">
        <v>-56.41</v>
      </c>
      <c r="AF287" s="9">
        <v>-56.41</v>
      </c>
      <c r="AG287" s="9">
        <v>1.0</v>
      </c>
    </row>
    <row r="288">
      <c r="T288" s="9">
        <v>1439.0</v>
      </c>
      <c r="U288" s="9">
        <v>1.0</v>
      </c>
      <c r="V288" s="9">
        <v>0.0</v>
      </c>
      <c r="W288" s="9">
        <v>0.0</v>
      </c>
      <c r="X288" s="9">
        <v>0.0</v>
      </c>
      <c r="Y288" s="9">
        <v>1.37</v>
      </c>
      <c r="Z288" s="9">
        <v>1.0</v>
      </c>
      <c r="AA288" s="9">
        <v>3.57</v>
      </c>
      <c r="AB288" s="9">
        <v>0.08</v>
      </c>
      <c r="AC288" s="9">
        <v>2.0</v>
      </c>
      <c r="AD288" s="9">
        <v>0.0</v>
      </c>
      <c r="AE288" s="9">
        <v>-23.34</v>
      </c>
      <c r="AF288" s="9">
        <v>-23.34</v>
      </c>
      <c r="AG288" s="9">
        <v>1.0</v>
      </c>
    </row>
    <row r="289">
      <c r="T289" s="9">
        <v>1440.0</v>
      </c>
      <c r="U289" s="9">
        <v>1.0</v>
      </c>
      <c r="V289" s="9">
        <v>0.0</v>
      </c>
      <c r="W289" s="9">
        <v>0.0</v>
      </c>
      <c r="X289" s="9">
        <v>0.29</v>
      </c>
      <c r="Y289" s="9">
        <v>3.68</v>
      </c>
      <c r="Z289" s="9">
        <v>0.71</v>
      </c>
      <c r="AA289" s="9">
        <v>4.17</v>
      </c>
      <c r="AB289" s="9">
        <v>0.06</v>
      </c>
      <c r="AC289" s="9">
        <v>2.0</v>
      </c>
      <c r="AD289" s="9">
        <v>0.0</v>
      </c>
      <c r="AE289" s="9">
        <v>-31.53</v>
      </c>
      <c r="AF289" s="9">
        <v>-31.48</v>
      </c>
      <c r="AG289" s="9">
        <v>0.95</v>
      </c>
    </row>
    <row r="290"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1" t="s">
        <v>13</v>
      </c>
      <c r="C1" s="11" t="s">
        <v>9</v>
      </c>
      <c r="D1" s="11">
        <f>COUNT(C3:C170)</f>
        <v>168</v>
      </c>
      <c r="E1" s="11"/>
      <c r="F1" s="11"/>
      <c r="G1" s="11"/>
      <c r="H1" s="11"/>
      <c r="I1" s="11"/>
      <c r="J1" s="11"/>
      <c r="L1" s="11" t="s">
        <v>14</v>
      </c>
      <c r="M1" s="11" t="s">
        <v>8</v>
      </c>
      <c r="N1" s="11">
        <f>COUNT(L3:L101)</f>
        <v>99</v>
      </c>
      <c r="O1" s="11"/>
      <c r="P1" s="11"/>
      <c r="Q1" s="11"/>
      <c r="R1" s="11"/>
      <c r="S1" s="11"/>
      <c r="T1" s="11"/>
      <c r="U1" s="11"/>
    </row>
    <row r="2"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L2" s="11" t="s">
        <v>25</v>
      </c>
      <c r="M2" s="11" t="s">
        <v>26</v>
      </c>
      <c r="N2" s="11" t="s">
        <v>33</v>
      </c>
      <c r="O2" s="11" t="s">
        <v>43</v>
      </c>
      <c r="P2" s="11" t="s">
        <v>44</v>
      </c>
      <c r="Q2" s="11" t="s">
        <v>45</v>
      </c>
      <c r="R2" s="11" t="s">
        <v>46</v>
      </c>
      <c r="S2" s="11" t="s">
        <v>47</v>
      </c>
      <c r="T2" s="11"/>
      <c r="U2" s="11"/>
    </row>
    <row r="3">
      <c r="B3" s="1">
        <v>1.0</v>
      </c>
      <c r="C3" s="1">
        <v>2.0</v>
      </c>
      <c r="D3" s="1">
        <v>10000.0</v>
      </c>
      <c r="E3" s="1">
        <v>0.767</v>
      </c>
      <c r="F3" s="1">
        <v>0.788</v>
      </c>
      <c r="G3" s="1">
        <v>3.358</v>
      </c>
      <c r="H3" s="4">
        <v>0.0669</v>
      </c>
      <c r="I3" s="1">
        <v>1.543</v>
      </c>
      <c r="J3" s="12" t="s">
        <v>48</v>
      </c>
      <c r="L3" s="9">
        <v>6.0</v>
      </c>
      <c r="M3" s="9">
        <v>1.0</v>
      </c>
      <c r="N3" s="9">
        <v>24.968</v>
      </c>
      <c r="O3" s="9">
        <v>0.626</v>
      </c>
      <c r="P3" s="9">
        <v>-24.342</v>
      </c>
      <c r="Q3" s="9">
        <v>1.0</v>
      </c>
      <c r="R3" s="9">
        <v>0.0</v>
      </c>
      <c r="S3" s="9">
        <v>0.0</v>
      </c>
    </row>
    <row r="4">
      <c r="B4" s="1">
        <v>1.0</v>
      </c>
      <c r="C4" s="1">
        <v>6.0</v>
      </c>
      <c r="D4" s="1">
        <v>31.984</v>
      </c>
      <c r="E4" s="1">
        <v>0.664</v>
      </c>
      <c r="F4" s="1">
        <v>3.176</v>
      </c>
      <c r="G4" s="1">
        <v>17.398</v>
      </c>
      <c r="H4" s="4">
        <v>0.0</v>
      </c>
      <c r="I4" s="1">
        <v>6.221</v>
      </c>
      <c r="J4" s="12" t="s">
        <v>48</v>
      </c>
      <c r="L4" s="9">
        <v>8.0</v>
      </c>
      <c r="M4" s="9">
        <v>1.0</v>
      </c>
      <c r="N4" s="9">
        <v>19.455</v>
      </c>
      <c r="O4" s="9">
        <v>0.949</v>
      </c>
      <c r="P4" s="9">
        <v>-18.506</v>
      </c>
      <c r="Q4" s="9">
        <v>1.0</v>
      </c>
      <c r="R4" s="9">
        <v>0.0</v>
      </c>
      <c r="S4" s="9">
        <v>0.0</v>
      </c>
    </row>
    <row r="5">
      <c r="B5" s="1">
        <v>1.0</v>
      </c>
      <c r="C5" s="1">
        <v>8.0</v>
      </c>
      <c r="D5" s="1">
        <v>21.68</v>
      </c>
      <c r="E5" s="1">
        <v>1.533</v>
      </c>
      <c r="F5" s="1">
        <v>6.687</v>
      </c>
      <c r="G5" s="1">
        <v>18.568</v>
      </c>
      <c r="H5" s="4">
        <v>0.0</v>
      </c>
      <c r="I5" s="1">
        <v>13.099</v>
      </c>
      <c r="J5" s="12" t="s">
        <v>48</v>
      </c>
      <c r="L5" s="9">
        <v>11.0</v>
      </c>
      <c r="M5" s="9">
        <v>1.0</v>
      </c>
      <c r="N5" s="9">
        <v>8.804</v>
      </c>
      <c r="O5" s="9">
        <v>2.261</v>
      </c>
      <c r="P5" s="9">
        <v>-6.543</v>
      </c>
      <c r="Q5" s="9">
        <v>0.917</v>
      </c>
      <c r="R5" s="9">
        <v>0.005</v>
      </c>
      <c r="S5" s="9">
        <v>0.003</v>
      </c>
    </row>
    <row r="6">
      <c r="B6" s="1">
        <v>1.0</v>
      </c>
      <c r="C6" s="1">
        <v>10.0</v>
      </c>
      <c r="D6" s="1">
        <v>50.704</v>
      </c>
      <c r="E6" s="1">
        <v>1.728</v>
      </c>
      <c r="F6" s="1">
        <v>2.335</v>
      </c>
      <c r="G6" s="1">
        <v>3.431</v>
      </c>
      <c r="H6" s="4">
        <v>0.064</v>
      </c>
      <c r="I6" s="1">
        <v>4.575</v>
      </c>
      <c r="J6" s="12" t="s">
        <v>48</v>
      </c>
      <c r="L6" s="9">
        <v>16.0</v>
      </c>
      <c r="M6" s="9">
        <v>1.0</v>
      </c>
      <c r="N6" s="9">
        <v>10.842</v>
      </c>
      <c r="O6" s="9">
        <v>1.016</v>
      </c>
      <c r="P6" s="9">
        <v>-9.827</v>
      </c>
      <c r="Q6" s="9">
        <v>0.99</v>
      </c>
      <c r="R6" s="9">
        <v>0.001</v>
      </c>
      <c r="S6" s="9">
        <v>0.001</v>
      </c>
    </row>
    <row r="7">
      <c r="B7" s="1">
        <v>1.0</v>
      </c>
      <c r="C7" s="1">
        <v>11.0</v>
      </c>
      <c r="D7" s="1">
        <v>12.067</v>
      </c>
      <c r="E7" s="1">
        <v>3.233</v>
      </c>
      <c r="F7" s="1">
        <v>5.251</v>
      </c>
      <c r="G7" s="1">
        <v>4.112</v>
      </c>
      <c r="H7" s="4">
        <v>0.0426</v>
      </c>
      <c r="I7" s="1">
        <v>10.286</v>
      </c>
      <c r="J7" s="12" t="s">
        <v>48</v>
      </c>
      <c r="L7" s="9">
        <v>18.0</v>
      </c>
      <c r="M7" s="9">
        <v>1.0</v>
      </c>
      <c r="N7" s="9">
        <v>1.505</v>
      </c>
      <c r="O7" s="9">
        <v>0.185</v>
      </c>
      <c r="P7" s="9">
        <v>-1.32</v>
      </c>
      <c r="Q7" s="9">
        <v>0.918</v>
      </c>
      <c r="R7" s="9">
        <v>0.06</v>
      </c>
      <c r="S7" s="9">
        <v>0.038</v>
      </c>
    </row>
    <row r="8">
      <c r="B8" s="1">
        <v>1.0</v>
      </c>
      <c r="C8" s="1">
        <v>15.0</v>
      </c>
      <c r="D8" s="1">
        <v>2.716</v>
      </c>
      <c r="E8" s="1">
        <v>0.515</v>
      </c>
      <c r="F8" s="1">
        <v>1.039</v>
      </c>
      <c r="G8" s="1">
        <v>3.164</v>
      </c>
      <c r="H8" s="4">
        <v>0.0753</v>
      </c>
      <c r="I8" s="1">
        <v>2.036</v>
      </c>
      <c r="J8" s="12" t="s">
        <v>48</v>
      </c>
      <c r="L8" s="9">
        <v>19.0</v>
      </c>
      <c r="M8" s="9">
        <v>1.0</v>
      </c>
      <c r="N8" s="9">
        <v>6.083</v>
      </c>
      <c r="O8" s="9">
        <v>0.129</v>
      </c>
      <c r="P8" s="9">
        <v>-5.954</v>
      </c>
      <c r="Q8" s="9">
        <v>1.0</v>
      </c>
      <c r="R8" s="9">
        <v>0.0</v>
      </c>
      <c r="S8" s="9">
        <v>0.0</v>
      </c>
    </row>
    <row r="9">
      <c r="B9" s="1">
        <v>1.0</v>
      </c>
      <c r="C9" s="1">
        <v>16.0</v>
      </c>
      <c r="D9" s="1">
        <v>13.234</v>
      </c>
      <c r="E9" s="1">
        <v>1.554</v>
      </c>
      <c r="F9" s="1">
        <v>3.912</v>
      </c>
      <c r="G9" s="1">
        <v>7.788</v>
      </c>
      <c r="H9" s="4">
        <v>0.0053</v>
      </c>
      <c r="I9" s="1">
        <v>7.663</v>
      </c>
      <c r="J9" s="12" t="s">
        <v>48</v>
      </c>
      <c r="L9" s="9">
        <v>20.0</v>
      </c>
      <c r="M9" s="9">
        <v>1.0</v>
      </c>
      <c r="N9" s="9">
        <v>3.69</v>
      </c>
      <c r="O9" s="9">
        <v>0.519</v>
      </c>
      <c r="P9" s="9">
        <v>-3.17</v>
      </c>
      <c r="Q9" s="9">
        <v>0.962</v>
      </c>
      <c r="R9" s="9">
        <v>0.025</v>
      </c>
      <c r="S9" s="9">
        <v>0.015</v>
      </c>
    </row>
    <row r="10">
      <c r="B10" s="1">
        <v>1.0</v>
      </c>
      <c r="C10" s="1">
        <v>18.0</v>
      </c>
      <c r="D10" s="1">
        <v>1.353</v>
      </c>
      <c r="E10" s="1">
        <v>0.0</v>
      </c>
      <c r="F10" s="1">
        <v>0.151</v>
      </c>
      <c r="G10" s="1">
        <v>3.789</v>
      </c>
      <c r="H10" s="4">
        <v>0.0516</v>
      </c>
      <c r="I10" s="1">
        <v>0.295</v>
      </c>
      <c r="J10" s="12" t="s">
        <v>48</v>
      </c>
      <c r="L10" s="9">
        <v>24.0</v>
      </c>
      <c r="M10" s="9">
        <v>1.0</v>
      </c>
      <c r="N10" s="9">
        <v>12.586</v>
      </c>
      <c r="O10" s="9">
        <v>0.459</v>
      </c>
      <c r="P10" s="9">
        <v>-12.127</v>
      </c>
      <c r="Q10" s="9">
        <v>1.0</v>
      </c>
      <c r="R10" s="9">
        <v>0.0</v>
      </c>
      <c r="S10" s="9">
        <v>0.0</v>
      </c>
    </row>
    <row r="11">
      <c r="B11" s="1">
        <v>1.0</v>
      </c>
      <c r="C11" s="1">
        <v>19.0</v>
      </c>
      <c r="D11" s="1">
        <v>7.896</v>
      </c>
      <c r="E11" s="1">
        <v>0.0</v>
      </c>
      <c r="F11" s="1">
        <v>0.917</v>
      </c>
      <c r="G11" s="1">
        <v>24.332</v>
      </c>
      <c r="H11" s="4">
        <v>0.0</v>
      </c>
      <c r="I11" s="1">
        <v>1.796</v>
      </c>
      <c r="J11" s="12" t="s">
        <v>48</v>
      </c>
      <c r="L11" s="9">
        <v>29.0</v>
      </c>
      <c r="M11" s="9">
        <v>1.0</v>
      </c>
      <c r="N11" s="9">
        <v>1.839</v>
      </c>
      <c r="O11" s="9">
        <v>0.234</v>
      </c>
      <c r="P11" s="9">
        <v>-1.605</v>
      </c>
      <c r="Q11" s="9">
        <v>0.937</v>
      </c>
      <c r="R11" s="9">
        <v>0.047</v>
      </c>
      <c r="S11" s="9">
        <v>0.029</v>
      </c>
    </row>
    <row r="12">
      <c r="B12" s="1">
        <v>1.0</v>
      </c>
      <c r="C12" s="1">
        <v>20.0</v>
      </c>
      <c r="D12" s="1">
        <v>4.863</v>
      </c>
      <c r="E12" s="1">
        <v>0.305</v>
      </c>
      <c r="F12" s="1">
        <v>1.63</v>
      </c>
      <c r="G12" s="1">
        <v>7.096</v>
      </c>
      <c r="H12" s="4">
        <v>0.0077</v>
      </c>
      <c r="I12" s="1">
        <v>3.193</v>
      </c>
      <c r="J12" s="12" t="s">
        <v>48</v>
      </c>
      <c r="L12" s="9">
        <v>30.0</v>
      </c>
      <c r="M12" s="9">
        <v>1.0</v>
      </c>
      <c r="N12" s="9">
        <v>13.352</v>
      </c>
      <c r="O12" s="9">
        <v>0.21</v>
      </c>
      <c r="P12" s="9">
        <v>-13.142</v>
      </c>
      <c r="Q12" s="9">
        <v>1.0</v>
      </c>
      <c r="R12" s="9">
        <v>0.0</v>
      </c>
      <c r="S12" s="9">
        <v>0.0</v>
      </c>
    </row>
    <row r="13">
      <c r="B13" s="1">
        <v>1.0</v>
      </c>
      <c r="C13" s="1">
        <v>21.0</v>
      </c>
      <c r="D13" s="1">
        <v>3.176</v>
      </c>
      <c r="E13" s="1">
        <v>0.27</v>
      </c>
      <c r="F13" s="1">
        <v>0.833</v>
      </c>
      <c r="G13" s="1">
        <v>4.76</v>
      </c>
      <c r="H13" s="4">
        <v>0.0291</v>
      </c>
      <c r="I13" s="1">
        <v>1.631</v>
      </c>
      <c r="J13" s="12" t="s">
        <v>48</v>
      </c>
      <c r="L13" s="9">
        <v>31.0</v>
      </c>
      <c r="M13" s="9">
        <v>1.0</v>
      </c>
      <c r="N13" s="9">
        <v>2.744</v>
      </c>
      <c r="O13" s="9">
        <v>0.168</v>
      </c>
      <c r="P13" s="9">
        <v>-2.576</v>
      </c>
      <c r="Q13" s="9">
        <v>0.992</v>
      </c>
      <c r="R13" s="9">
        <v>0.005</v>
      </c>
      <c r="S13" s="9">
        <v>0.003</v>
      </c>
    </row>
    <row r="14">
      <c r="B14" s="1">
        <v>1.0</v>
      </c>
      <c r="C14" s="1">
        <v>24.0</v>
      </c>
      <c r="D14" s="1">
        <v>16.695</v>
      </c>
      <c r="E14" s="1">
        <v>0.299</v>
      </c>
      <c r="F14" s="1">
        <v>2.344</v>
      </c>
      <c r="G14" s="1">
        <v>18.871</v>
      </c>
      <c r="H14" s="4">
        <v>0.0</v>
      </c>
      <c r="I14" s="1">
        <v>4.591</v>
      </c>
      <c r="J14" s="12" t="s">
        <v>48</v>
      </c>
      <c r="L14" s="9">
        <v>32.0</v>
      </c>
      <c r="M14" s="9">
        <v>1.0</v>
      </c>
      <c r="N14" s="9">
        <v>6.906</v>
      </c>
      <c r="O14" s="9">
        <v>0.166</v>
      </c>
      <c r="P14" s="9">
        <v>-6.74</v>
      </c>
      <c r="Q14" s="9">
        <v>1.0</v>
      </c>
      <c r="R14" s="9">
        <v>0.0</v>
      </c>
      <c r="S14" s="9">
        <v>0.0</v>
      </c>
    </row>
    <row r="15">
      <c r="B15" s="1">
        <v>1.0</v>
      </c>
      <c r="C15" s="1">
        <v>27.0</v>
      </c>
      <c r="D15" s="1">
        <v>1.903</v>
      </c>
      <c r="E15" s="1">
        <v>0.214</v>
      </c>
      <c r="F15" s="1">
        <v>0.522</v>
      </c>
      <c r="G15" s="1">
        <v>3.066</v>
      </c>
      <c r="H15" s="4">
        <v>0.08</v>
      </c>
      <c r="I15" s="1">
        <v>1.023</v>
      </c>
      <c r="J15" s="12" t="s">
        <v>48</v>
      </c>
      <c r="L15" s="9">
        <v>33.0</v>
      </c>
      <c r="M15" s="9">
        <v>1.0</v>
      </c>
      <c r="N15" s="9">
        <v>1.425</v>
      </c>
      <c r="O15" s="9">
        <v>0.207</v>
      </c>
      <c r="P15" s="9">
        <v>-1.217</v>
      </c>
      <c r="Q15" s="9">
        <v>0.94</v>
      </c>
      <c r="R15" s="9">
        <v>0.044</v>
      </c>
      <c r="S15" s="9">
        <v>0.027</v>
      </c>
    </row>
    <row r="16">
      <c r="B16" s="1">
        <v>1.0</v>
      </c>
      <c r="C16" s="1">
        <v>28.0</v>
      </c>
      <c r="D16" s="1">
        <v>1.353</v>
      </c>
      <c r="E16" s="1">
        <v>0.0</v>
      </c>
      <c r="F16" s="1">
        <v>0.309</v>
      </c>
      <c r="G16" s="1">
        <v>3.743</v>
      </c>
      <c r="H16" s="4">
        <v>0.053</v>
      </c>
      <c r="I16" s="1">
        <v>0.606</v>
      </c>
      <c r="J16" s="12" t="s">
        <v>48</v>
      </c>
      <c r="L16" s="9">
        <v>36.0</v>
      </c>
      <c r="M16" s="9">
        <v>1.0</v>
      </c>
      <c r="N16" s="9">
        <v>5.623</v>
      </c>
      <c r="O16" s="9">
        <v>0.495</v>
      </c>
      <c r="P16" s="9">
        <v>-5.127</v>
      </c>
      <c r="Q16" s="9">
        <v>0.982</v>
      </c>
      <c r="R16" s="9">
        <v>0.011</v>
      </c>
      <c r="S16" s="9">
        <v>0.007</v>
      </c>
    </row>
    <row r="17">
      <c r="B17" s="1">
        <v>1.0</v>
      </c>
      <c r="C17" s="1">
        <v>29.0</v>
      </c>
      <c r="D17" s="1">
        <v>2.109</v>
      </c>
      <c r="E17" s="1">
        <v>0.0</v>
      </c>
      <c r="F17" s="1">
        <v>0.374</v>
      </c>
      <c r="G17" s="1">
        <v>6.347</v>
      </c>
      <c r="H17" s="4">
        <v>0.0118</v>
      </c>
      <c r="I17" s="1">
        <v>0.733</v>
      </c>
      <c r="J17" s="12" t="s">
        <v>48</v>
      </c>
      <c r="L17" s="9">
        <v>37.0</v>
      </c>
      <c r="M17" s="9">
        <v>1.0</v>
      </c>
      <c r="N17" s="9">
        <v>3.944</v>
      </c>
      <c r="O17" s="9">
        <v>0.507</v>
      </c>
      <c r="P17" s="9">
        <v>-3.437</v>
      </c>
      <c r="Q17" s="9">
        <v>0.965</v>
      </c>
      <c r="R17" s="9">
        <v>0.022</v>
      </c>
      <c r="S17" s="9">
        <v>0.014</v>
      </c>
    </row>
    <row r="18">
      <c r="B18" s="1">
        <v>1.0</v>
      </c>
      <c r="C18" s="1">
        <v>30.0</v>
      </c>
      <c r="D18" s="1">
        <v>15.762</v>
      </c>
      <c r="E18" s="1">
        <v>0.0</v>
      </c>
      <c r="F18" s="1">
        <v>1.268</v>
      </c>
      <c r="G18" s="1">
        <v>22.897</v>
      </c>
      <c r="H18" s="4">
        <v>0.0</v>
      </c>
      <c r="I18" s="1">
        <v>2.485</v>
      </c>
      <c r="J18" s="12" t="s">
        <v>48</v>
      </c>
      <c r="L18" s="9">
        <v>43.0</v>
      </c>
      <c r="M18" s="9">
        <v>1.0</v>
      </c>
      <c r="N18" s="9">
        <v>5.646</v>
      </c>
      <c r="O18" s="9">
        <v>0.59</v>
      </c>
      <c r="P18" s="9">
        <v>-5.055</v>
      </c>
      <c r="Q18" s="9">
        <v>0.982</v>
      </c>
      <c r="R18" s="9">
        <v>0.01</v>
      </c>
      <c r="S18" s="9">
        <v>0.006</v>
      </c>
    </row>
    <row r="19">
      <c r="B19" s="1">
        <v>1.0</v>
      </c>
      <c r="C19" s="1">
        <v>31.0</v>
      </c>
      <c r="D19" s="1">
        <v>3.066</v>
      </c>
      <c r="E19" s="1">
        <v>0.0</v>
      </c>
      <c r="F19" s="1">
        <v>0.592</v>
      </c>
      <c r="G19" s="1">
        <v>11.731</v>
      </c>
      <c r="H19" s="4">
        <v>6.0E-4</v>
      </c>
      <c r="I19" s="1">
        <v>1.16</v>
      </c>
      <c r="J19" s="12" t="s">
        <v>48</v>
      </c>
      <c r="L19" s="9">
        <v>47.0</v>
      </c>
      <c r="M19" s="9">
        <v>1.0</v>
      </c>
      <c r="N19" s="9">
        <v>2.26</v>
      </c>
      <c r="O19" s="9">
        <v>0.225</v>
      </c>
      <c r="P19" s="9">
        <v>-2.035</v>
      </c>
      <c r="Q19" s="9">
        <v>0.948</v>
      </c>
      <c r="R19" s="9">
        <v>0.039</v>
      </c>
      <c r="S19" s="9">
        <v>0.024</v>
      </c>
    </row>
    <row r="20">
      <c r="B20" s="1">
        <v>1.0</v>
      </c>
      <c r="C20" s="1">
        <v>32.0</v>
      </c>
      <c r="D20" s="1">
        <v>8.447</v>
      </c>
      <c r="E20" s="1">
        <v>0.0</v>
      </c>
      <c r="F20" s="1">
        <v>1.28</v>
      </c>
      <c r="G20" s="1">
        <v>22.033</v>
      </c>
      <c r="H20" s="4">
        <v>0.0</v>
      </c>
      <c r="I20" s="1">
        <v>2.507</v>
      </c>
      <c r="J20" s="12" t="s">
        <v>48</v>
      </c>
      <c r="L20" s="9">
        <v>52.0</v>
      </c>
      <c r="M20" s="9">
        <v>1.0</v>
      </c>
      <c r="N20" s="9">
        <v>2.716</v>
      </c>
      <c r="O20" s="9">
        <v>0.189</v>
      </c>
      <c r="P20" s="9">
        <v>-2.526</v>
      </c>
      <c r="Q20" s="9">
        <v>0.979</v>
      </c>
      <c r="R20" s="9">
        <v>0.015</v>
      </c>
      <c r="S20" s="9">
        <v>0.009</v>
      </c>
    </row>
    <row r="21">
      <c r="B21" s="1">
        <v>1.0</v>
      </c>
      <c r="C21" s="1">
        <v>33.0</v>
      </c>
      <c r="D21" s="1">
        <v>1.591</v>
      </c>
      <c r="E21" s="1">
        <v>0.0</v>
      </c>
      <c r="F21" s="1">
        <v>0.339</v>
      </c>
      <c r="G21" s="1">
        <v>6.015</v>
      </c>
      <c r="H21" s="4">
        <v>0.0142</v>
      </c>
      <c r="I21" s="1">
        <v>0.663</v>
      </c>
      <c r="J21" s="12" t="s">
        <v>48</v>
      </c>
      <c r="L21" s="9">
        <v>53.0</v>
      </c>
      <c r="M21" s="9">
        <v>1.0</v>
      </c>
      <c r="N21" s="9">
        <v>4.22</v>
      </c>
      <c r="O21" s="9">
        <v>0.182</v>
      </c>
      <c r="P21" s="9">
        <v>-4.038</v>
      </c>
      <c r="Q21" s="9">
        <v>0.991</v>
      </c>
      <c r="R21" s="9">
        <v>0.006</v>
      </c>
      <c r="S21" s="9">
        <v>0.004</v>
      </c>
    </row>
    <row r="22">
      <c r="B22" s="1">
        <v>1.0</v>
      </c>
      <c r="C22" s="1">
        <v>36.0</v>
      </c>
      <c r="D22" s="1">
        <v>7.432</v>
      </c>
      <c r="E22" s="1">
        <v>0.286</v>
      </c>
      <c r="F22" s="1">
        <v>1.647</v>
      </c>
      <c r="G22" s="1">
        <v>8.736</v>
      </c>
      <c r="H22" s="4">
        <v>0.0031</v>
      </c>
      <c r="I22" s="1">
        <v>3.227</v>
      </c>
      <c r="J22" s="12" t="s">
        <v>48</v>
      </c>
      <c r="L22" s="9">
        <v>55.0</v>
      </c>
      <c r="M22" s="9">
        <v>1.0</v>
      </c>
      <c r="N22" s="9">
        <v>1.827</v>
      </c>
      <c r="O22" s="9">
        <v>0.263</v>
      </c>
      <c r="P22" s="9">
        <v>-1.564</v>
      </c>
      <c r="Q22" s="9">
        <v>0.921</v>
      </c>
      <c r="R22" s="9">
        <v>0.06</v>
      </c>
      <c r="S22" s="9">
        <v>0.038</v>
      </c>
    </row>
    <row r="23">
      <c r="B23" s="1">
        <v>1.0</v>
      </c>
      <c r="C23" s="1">
        <v>37.0</v>
      </c>
      <c r="D23" s="1">
        <v>5.859</v>
      </c>
      <c r="E23" s="1">
        <v>0.322</v>
      </c>
      <c r="F23" s="1">
        <v>1.559</v>
      </c>
      <c r="G23" s="1">
        <v>7.483</v>
      </c>
      <c r="H23" s="4">
        <v>0.0062</v>
      </c>
      <c r="I23" s="1">
        <v>3.053</v>
      </c>
      <c r="J23" s="12" t="s">
        <v>48</v>
      </c>
      <c r="L23" s="9">
        <v>57.0</v>
      </c>
      <c r="M23" s="9">
        <v>1.0</v>
      </c>
      <c r="N23" s="9">
        <v>3.315</v>
      </c>
      <c r="O23" s="9">
        <v>0.51</v>
      </c>
      <c r="P23" s="9">
        <v>-2.805</v>
      </c>
      <c r="Q23" s="9">
        <v>0.943</v>
      </c>
      <c r="R23" s="9">
        <v>0.039</v>
      </c>
      <c r="S23" s="9">
        <v>0.024</v>
      </c>
    </row>
    <row r="24">
      <c r="B24" s="1">
        <v>1.0</v>
      </c>
      <c r="C24" s="1">
        <v>39.0</v>
      </c>
      <c r="D24" s="1">
        <v>12.396</v>
      </c>
      <c r="E24" s="1">
        <v>0.509</v>
      </c>
      <c r="F24" s="1">
        <v>1.059</v>
      </c>
      <c r="G24" s="1">
        <v>5.316</v>
      </c>
      <c r="H24" s="4">
        <v>0.0211</v>
      </c>
      <c r="I24" s="1">
        <v>2.074</v>
      </c>
      <c r="J24" s="12" t="s">
        <v>48</v>
      </c>
      <c r="L24" s="9">
        <v>58.0</v>
      </c>
      <c r="M24" s="9">
        <v>1.0</v>
      </c>
      <c r="N24" s="9">
        <v>18.251</v>
      </c>
      <c r="O24" s="9">
        <v>0.233</v>
      </c>
      <c r="P24" s="9">
        <v>-18.018</v>
      </c>
      <c r="Q24" s="9">
        <v>1.0</v>
      </c>
      <c r="R24" s="9">
        <v>0.0</v>
      </c>
      <c r="S24" s="9">
        <v>0.0</v>
      </c>
    </row>
    <row r="25">
      <c r="B25" s="1">
        <v>1.0</v>
      </c>
      <c r="C25" s="1">
        <v>40.0</v>
      </c>
      <c r="D25" s="1">
        <v>3.305</v>
      </c>
      <c r="E25" s="1">
        <v>0.269</v>
      </c>
      <c r="F25" s="1">
        <v>0.864</v>
      </c>
      <c r="G25" s="1">
        <v>4.83</v>
      </c>
      <c r="H25" s="4">
        <v>0.028</v>
      </c>
      <c r="I25" s="1">
        <v>1.692</v>
      </c>
      <c r="J25" s="12" t="s">
        <v>48</v>
      </c>
      <c r="L25" s="9">
        <v>59.0</v>
      </c>
      <c r="M25" s="9">
        <v>1.0</v>
      </c>
      <c r="N25" s="9">
        <v>1.428</v>
      </c>
      <c r="O25" s="9">
        <v>0.214</v>
      </c>
      <c r="P25" s="9">
        <v>-1.214</v>
      </c>
      <c r="Q25" s="9">
        <v>0.905</v>
      </c>
      <c r="R25" s="9">
        <v>0.072</v>
      </c>
      <c r="S25" s="9">
        <v>0.046</v>
      </c>
    </row>
    <row r="26">
      <c r="B26" s="1">
        <v>1.0</v>
      </c>
      <c r="C26" s="1">
        <v>43.0</v>
      </c>
      <c r="D26" s="1">
        <v>8.617</v>
      </c>
      <c r="E26" s="1">
        <v>0.54</v>
      </c>
      <c r="F26" s="1">
        <v>1.528</v>
      </c>
      <c r="G26" s="1">
        <v>9.124</v>
      </c>
      <c r="H26" s="4">
        <v>0.0025</v>
      </c>
      <c r="I26" s="1">
        <v>2.993</v>
      </c>
      <c r="J26" s="12" t="s">
        <v>48</v>
      </c>
      <c r="L26" s="9">
        <v>60.0</v>
      </c>
      <c r="M26" s="9">
        <v>1.0</v>
      </c>
      <c r="N26" s="9">
        <v>6.936</v>
      </c>
      <c r="O26" s="9">
        <v>0.714</v>
      </c>
      <c r="P26" s="9">
        <v>-6.222</v>
      </c>
      <c r="Q26" s="9">
        <v>0.992</v>
      </c>
      <c r="R26" s="9">
        <v>0.003</v>
      </c>
      <c r="S26" s="9">
        <v>0.002</v>
      </c>
    </row>
    <row r="27">
      <c r="B27" s="1">
        <v>1.0</v>
      </c>
      <c r="C27" s="1">
        <v>46.0</v>
      </c>
      <c r="D27" s="1">
        <v>1.897</v>
      </c>
      <c r="E27" s="1">
        <v>0.221</v>
      </c>
      <c r="F27" s="1">
        <v>0.669</v>
      </c>
      <c r="G27" s="1">
        <v>4.048</v>
      </c>
      <c r="H27" s="4">
        <v>0.0442</v>
      </c>
      <c r="I27" s="1">
        <v>1.311</v>
      </c>
      <c r="J27" s="12" t="s">
        <v>48</v>
      </c>
      <c r="L27" s="9">
        <v>64.0</v>
      </c>
      <c r="M27" s="9">
        <v>1.0</v>
      </c>
      <c r="N27" s="9">
        <v>33.781</v>
      </c>
      <c r="O27" s="9">
        <v>0.699</v>
      </c>
      <c r="P27" s="9">
        <v>-33.081</v>
      </c>
      <c r="Q27" s="9">
        <v>1.0</v>
      </c>
      <c r="R27" s="9">
        <v>0.0</v>
      </c>
      <c r="S27" s="9">
        <v>0.0</v>
      </c>
    </row>
    <row r="28">
      <c r="B28" s="1">
        <v>1.0</v>
      </c>
      <c r="C28" s="1">
        <v>47.0</v>
      </c>
      <c r="D28" s="1">
        <v>2.81</v>
      </c>
      <c r="E28" s="1">
        <v>0.0</v>
      </c>
      <c r="F28" s="1">
        <v>0.396</v>
      </c>
      <c r="G28" s="1">
        <v>7.059</v>
      </c>
      <c r="H28" s="4">
        <v>0.0079</v>
      </c>
      <c r="I28" s="1">
        <v>0.776</v>
      </c>
      <c r="J28" s="12" t="s">
        <v>48</v>
      </c>
      <c r="L28" s="9">
        <v>69.0</v>
      </c>
      <c r="M28" s="9">
        <v>1.0</v>
      </c>
      <c r="N28" s="9">
        <v>7.868</v>
      </c>
      <c r="O28" s="9">
        <v>1.025</v>
      </c>
      <c r="P28" s="9">
        <v>-6.843</v>
      </c>
      <c r="Q28" s="9">
        <v>0.976</v>
      </c>
      <c r="R28" s="9">
        <v>0.005</v>
      </c>
      <c r="S28" s="9">
        <v>0.003</v>
      </c>
    </row>
    <row r="29">
      <c r="B29" s="1">
        <v>1.0</v>
      </c>
      <c r="C29" s="1">
        <v>52.0</v>
      </c>
      <c r="D29" s="1">
        <v>2.81</v>
      </c>
      <c r="E29" s="1">
        <v>0.0</v>
      </c>
      <c r="F29" s="1">
        <v>0.492</v>
      </c>
      <c r="G29" s="1">
        <v>8.877</v>
      </c>
      <c r="H29" s="4">
        <v>0.0029</v>
      </c>
      <c r="I29" s="1">
        <v>0.965</v>
      </c>
      <c r="J29" s="12" t="s">
        <v>48</v>
      </c>
      <c r="L29" s="9">
        <v>87.0</v>
      </c>
      <c r="M29" s="9">
        <v>1.0</v>
      </c>
      <c r="N29" s="9">
        <v>1.284</v>
      </c>
      <c r="O29" s="9">
        <v>0.214</v>
      </c>
      <c r="P29" s="9">
        <v>-1.07</v>
      </c>
      <c r="Q29" s="9">
        <v>0.929</v>
      </c>
      <c r="R29" s="9">
        <v>0.053</v>
      </c>
      <c r="S29" s="9">
        <v>0.033</v>
      </c>
    </row>
    <row r="30">
      <c r="B30" s="1">
        <v>1.0</v>
      </c>
      <c r="C30" s="1">
        <v>53.0</v>
      </c>
      <c r="D30" s="1">
        <v>6.01</v>
      </c>
      <c r="E30" s="1">
        <v>0.0</v>
      </c>
      <c r="F30" s="1">
        <v>0.552</v>
      </c>
      <c r="G30" s="1">
        <v>11.795</v>
      </c>
      <c r="H30" s="4">
        <v>6.0E-4</v>
      </c>
      <c r="I30" s="1">
        <v>1.082</v>
      </c>
      <c r="J30" s="12" t="s">
        <v>48</v>
      </c>
      <c r="L30" s="9">
        <v>109.0</v>
      </c>
      <c r="M30" s="9">
        <v>1.0</v>
      </c>
      <c r="N30" s="9">
        <v>3.603</v>
      </c>
      <c r="O30" s="9">
        <v>0.547</v>
      </c>
      <c r="P30" s="9">
        <v>-3.055</v>
      </c>
      <c r="Q30" s="9">
        <v>0.914</v>
      </c>
      <c r="R30" s="9">
        <v>0.062</v>
      </c>
      <c r="S30" s="9">
        <v>0.039</v>
      </c>
    </row>
    <row r="31">
      <c r="B31" s="1">
        <v>1.0</v>
      </c>
      <c r="C31" s="1">
        <v>54.0</v>
      </c>
      <c r="D31" s="1">
        <v>1.87</v>
      </c>
      <c r="E31" s="1">
        <v>0.0</v>
      </c>
      <c r="F31" s="1">
        <v>0.226</v>
      </c>
      <c r="G31" s="1">
        <v>4.281</v>
      </c>
      <c r="H31" s="4">
        <v>0.0385</v>
      </c>
      <c r="I31" s="1">
        <v>0.443</v>
      </c>
      <c r="J31" s="12" t="s">
        <v>48</v>
      </c>
      <c r="L31" s="9">
        <v>183.0</v>
      </c>
      <c r="M31" s="9">
        <v>1.0</v>
      </c>
      <c r="N31" s="9">
        <v>35.547</v>
      </c>
      <c r="O31" s="9">
        <v>0.453</v>
      </c>
      <c r="P31" s="9">
        <v>-35.094</v>
      </c>
      <c r="Q31" s="9">
        <v>1.0</v>
      </c>
      <c r="R31" s="9">
        <v>0.0</v>
      </c>
      <c r="S31" s="9">
        <v>0.0</v>
      </c>
    </row>
    <row r="32">
      <c r="B32" s="1">
        <v>1.0</v>
      </c>
      <c r="C32" s="1">
        <v>55.0</v>
      </c>
      <c r="D32" s="1">
        <v>2.497</v>
      </c>
      <c r="E32" s="1">
        <v>0.0</v>
      </c>
      <c r="F32" s="1">
        <v>0.389</v>
      </c>
      <c r="G32" s="1">
        <v>6.471</v>
      </c>
      <c r="H32" s="4">
        <v>0.011</v>
      </c>
      <c r="I32" s="1">
        <v>0.762</v>
      </c>
      <c r="J32" s="12" t="s">
        <v>48</v>
      </c>
      <c r="L32" s="9">
        <v>237.0</v>
      </c>
      <c r="M32" s="9">
        <v>1.0</v>
      </c>
      <c r="N32" s="9">
        <v>3.961</v>
      </c>
      <c r="O32" s="9">
        <v>0.161</v>
      </c>
      <c r="P32" s="9">
        <v>-3.801</v>
      </c>
      <c r="Q32" s="9">
        <v>0.984</v>
      </c>
      <c r="R32" s="9">
        <v>0.011</v>
      </c>
      <c r="S32" s="9">
        <v>0.007</v>
      </c>
    </row>
    <row r="33">
      <c r="B33" s="1">
        <v>1.0</v>
      </c>
      <c r="C33" s="1">
        <v>57.0</v>
      </c>
      <c r="D33" s="1">
        <v>4.501</v>
      </c>
      <c r="E33" s="1">
        <v>0.311</v>
      </c>
      <c r="F33" s="1">
        <v>1.242</v>
      </c>
      <c r="G33" s="1">
        <v>6.123</v>
      </c>
      <c r="H33" s="4">
        <v>0.0133</v>
      </c>
      <c r="I33" s="1">
        <v>2.433</v>
      </c>
      <c r="J33" s="12" t="s">
        <v>48</v>
      </c>
      <c r="L33" s="9">
        <v>247.0</v>
      </c>
      <c r="M33" s="9">
        <v>1.0</v>
      </c>
      <c r="N33" s="9">
        <v>4.554</v>
      </c>
      <c r="O33" s="9">
        <v>0.433</v>
      </c>
      <c r="P33" s="9">
        <v>-4.121</v>
      </c>
      <c r="Q33" s="9">
        <v>0.995</v>
      </c>
      <c r="R33" s="9">
        <v>0.003</v>
      </c>
      <c r="S33" s="9">
        <v>0.002</v>
      </c>
    </row>
    <row r="34">
      <c r="B34" s="1">
        <v>1.0</v>
      </c>
      <c r="C34" s="1">
        <v>58.0</v>
      </c>
      <c r="D34" s="1">
        <v>22.986</v>
      </c>
      <c r="E34" s="1">
        <v>0.0</v>
      </c>
      <c r="F34" s="1">
        <v>3.563</v>
      </c>
      <c r="G34" s="1">
        <v>32.154</v>
      </c>
      <c r="H34" s="4">
        <v>0.0</v>
      </c>
      <c r="I34" s="1">
        <v>6.979</v>
      </c>
      <c r="J34" s="12" t="s">
        <v>48</v>
      </c>
      <c r="L34" s="9">
        <v>362.0</v>
      </c>
      <c r="M34" s="9">
        <v>1.0</v>
      </c>
      <c r="N34" s="9">
        <v>7.667</v>
      </c>
      <c r="O34" s="9">
        <v>0.581</v>
      </c>
      <c r="P34" s="9">
        <v>-7.086</v>
      </c>
      <c r="Q34" s="9">
        <v>0.983</v>
      </c>
      <c r="R34" s="9">
        <v>0.011</v>
      </c>
      <c r="S34" s="9">
        <v>0.007</v>
      </c>
    </row>
    <row r="35">
      <c r="B35" s="1">
        <v>1.0</v>
      </c>
      <c r="C35" s="1">
        <v>59.0</v>
      </c>
      <c r="D35" s="1">
        <v>1.629</v>
      </c>
      <c r="E35" s="1">
        <v>0.0</v>
      </c>
      <c r="F35" s="1">
        <v>0.181</v>
      </c>
      <c r="G35" s="1">
        <v>3.954</v>
      </c>
      <c r="H35" s="4">
        <v>0.0468</v>
      </c>
      <c r="I35" s="1">
        <v>0.354</v>
      </c>
      <c r="J35" s="12" t="s">
        <v>48</v>
      </c>
      <c r="L35" s="9">
        <v>413.0</v>
      </c>
      <c r="M35" s="9">
        <v>1.0</v>
      </c>
      <c r="N35" s="9">
        <v>4.887</v>
      </c>
      <c r="O35" s="9">
        <v>0.57</v>
      </c>
      <c r="P35" s="9">
        <v>-4.317</v>
      </c>
      <c r="Q35" s="9">
        <v>0.979</v>
      </c>
      <c r="R35" s="9">
        <v>0.011</v>
      </c>
      <c r="S35" s="9">
        <v>0.007</v>
      </c>
    </row>
    <row r="36">
      <c r="B36" s="1">
        <v>1.0</v>
      </c>
      <c r="C36" s="1">
        <v>60.0</v>
      </c>
      <c r="D36" s="1">
        <v>9.09</v>
      </c>
      <c r="E36" s="1">
        <v>0.809</v>
      </c>
      <c r="F36" s="1">
        <v>2.226</v>
      </c>
      <c r="G36" s="1">
        <v>9.218</v>
      </c>
      <c r="H36" s="4">
        <v>0.0024</v>
      </c>
      <c r="I36" s="1">
        <v>4.36</v>
      </c>
      <c r="J36" s="12" t="s">
        <v>48</v>
      </c>
      <c r="L36" s="9">
        <v>529.0</v>
      </c>
      <c r="M36" s="9">
        <v>1.0</v>
      </c>
      <c r="N36" s="9">
        <v>5.142</v>
      </c>
      <c r="O36" s="9">
        <v>0.883</v>
      </c>
      <c r="P36" s="9">
        <v>-4.26</v>
      </c>
      <c r="Q36" s="9">
        <v>0.961</v>
      </c>
      <c r="R36" s="9">
        <v>0.013</v>
      </c>
      <c r="S36" s="9">
        <v>0.008</v>
      </c>
    </row>
    <row r="37">
      <c r="B37" s="1">
        <v>1.0</v>
      </c>
      <c r="C37" s="1">
        <v>64.0</v>
      </c>
      <c r="D37" s="1">
        <v>37.056</v>
      </c>
      <c r="E37" s="1">
        <v>0.92</v>
      </c>
      <c r="F37" s="1">
        <v>4.817</v>
      </c>
      <c r="G37" s="1">
        <v>30.917</v>
      </c>
      <c r="H37" s="4">
        <v>0.0</v>
      </c>
      <c r="I37" s="1">
        <v>9.435</v>
      </c>
      <c r="J37" s="12" t="s">
        <v>48</v>
      </c>
      <c r="L37" s="9">
        <v>532.0</v>
      </c>
      <c r="M37" s="9">
        <v>1.0</v>
      </c>
      <c r="N37" s="9">
        <v>7.531</v>
      </c>
      <c r="O37" s="9">
        <v>0.803</v>
      </c>
      <c r="P37" s="9">
        <v>-6.729</v>
      </c>
      <c r="Q37" s="9">
        <v>0.982</v>
      </c>
      <c r="R37" s="9">
        <v>0.007</v>
      </c>
      <c r="S37" s="9">
        <v>0.004</v>
      </c>
    </row>
    <row r="38">
      <c r="B38" s="1">
        <v>1.0</v>
      </c>
      <c r="C38" s="1">
        <v>69.0</v>
      </c>
      <c r="D38" s="1">
        <v>11.259</v>
      </c>
      <c r="E38" s="1">
        <v>1.528</v>
      </c>
      <c r="F38" s="1">
        <v>3.812</v>
      </c>
      <c r="G38" s="1">
        <v>6.855</v>
      </c>
      <c r="H38" s="4">
        <v>0.0088</v>
      </c>
      <c r="I38" s="1">
        <v>7.466</v>
      </c>
      <c r="J38" s="12" t="s">
        <v>48</v>
      </c>
      <c r="L38" s="9">
        <v>533.0</v>
      </c>
      <c r="M38" s="9">
        <v>1.0</v>
      </c>
      <c r="N38" s="9">
        <v>19.708</v>
      </c>
      <c r="O38" s="9">
        <v>0.606</v>
      </c>
      <c r="P38" s="9">
        <v>-19.101</v>
      </c>
      <c r="Q38" s="9">
        <v>1.0</v>
      </c>
      <c r="R38" s="9">
        <v>0.0</v>
      </c>
      <c r="S38" s="9">
        <v>0.0</v>
      </c>
    </row>
    <row r="39">
      <c r="B39" s="1">
        <v>1.0</v>
      </c>
      <c r="C39" s="1">
        <v>71.0</v>
      </c>
      <c r="D39" s="1">
        <v>1.78</v>
      </c>
      <c r="E39" s="1">
        <v>0.0</v>
      </c>
      <c r="F39" s="1">
        <v>0.749</v>
      </c>
      <c r="G39" s="1">
        <v>3.752</v>
      </c>
      <c r="H39" s="4">
        <v>0.0528</v>
      </c>
      <c r="I39" s="1">
        <v>1.467</v>
      </c>
      <c r="J39" s="12" t="s">
        <v>48</v>
      </c>
      <c r="L39" s="9">
        <v>538.0</v>
      </c>
      <c r="M39" s="9">
        <v>1.0</v>
      </c>
      <c r="N39" s="9">
        <v>9.016</v>
      </c>
      <c r="O39" s="9">
        <v>0.594</v>
      </c>
      <c r="P39" s="9">
        <v>-8.422</v>
      </c>
      <c r="Q39" s="9">
        <v>1.0</v>
      </c>
      <c r="R39" s="9">
        <v>0.0</v>
      </c>
      <c r="S39" s="9">
        <v>0.0</v>
      </c>
    </row>
    <row r="40">
      <c r="B40" s="1">
        <v>1.0</v>
      </c>
      <c r="C40" s="1">
        <v>87.0</v>
      </c>
      <c r="D40" s="1">
        <v>1.353</v>
      </c>
      <c r="E40" s="1">
        <v>0.0</v>
      </c>
      <c r="F40" s="1">
        <v>0.332</v>
      </c>
      <c r="G40" s="1">
        <v>5.722</v>
      </c>
      <c r="H40" s="4">
        <v>0.0168</v>
      </c>
      <c r="I40" s="1">
        <v>0.651</v>
      </c>
      <c r="J40" s="12" t="s">
        <v>48</v>
      </c>
      <c r="L40" s="9">
        <v>539.0</v>
      </c>
      <c r="M40" s="9">
        <v>1.0</v>
      </c>
      <c r="N40" s="9">
        <v>8.002</v>
      </c>
      <c r="O40" s="9">
        <v>0.248</v>
      </c>
      <c r="P40" s="9">
        <v>-7.754</v>
      </c>
      <c r="Q40" s="9">
        <v>0.999</v>
      </c>
      <c r="R40" s="9">
        <v>0.001</v>
      </c>
      <c r="S40" s="9">
        <v>0.0</v>
      </c>
    </row>
    <row r="41">
      <c r="B41" s="1">
        <v>1.0</v>
      </c>
      <c r="C41" s="1">
        <v>92.0</v>
      </c>
      <c r="D41" s="1">
        <v>1.105</v>
      </c>
      <c r="E41" s="1">
        <v>0.0</v>
      </c>
      <c r="F41" s="1">
        <v>0.252</v>
      </c>
      <c r="G41" s="1">
        <v>3.033</v>
      </c>
      <c r="H41" s="4">
        <v>0.0816</v>
      </c>
      <c r="I41" s="1">
        <v>0.493</v>
      </c>
      <c r="J41" s="12" t="s">
        <v>48</v>
      </c>
      <c r="L41" s="9">
        <v>547.0</v>
      </c>
      <c r="M41" s="9">
        <v>1.0</v>
      </c>
      <c r="N41" s="9">
        <v>2.018</v>
      </c>
      <c r="O41" s="9">
        <v>0.294</v>
      </c>
      <c r="P41" s="9">
        <v>-1.724</v>
      </c>
      <c r="Q41" s="9">
        <v>0.953</v>
      </c>
      <c r="R41" s="9">
        <v>0.031</v>
      </c>
      <c r="S41" s="9">
        <v>0.019</v>
      </c>
    </row>
    <row r="42">
      <c r="B42" s="1">
        <v>1.0</v>
      </c>
      <c r="C42" s="1">
        <v>109.0</v>
      </c>
      <c r="D42" s="1">
        <v>5.171</v>
      </c>
      <c r="E42" s="1">
        <v>0.351</v>
      </c>
      <c r="F42" s="1">
        <v>1.189</v>
      </c>
      <c r="G42" s="1">
        <v>5.61</v>
      </c>
      <c r="H42" s="4">
        <v>0.0179</v>
      </c>
      <c r="I42" s="1">
        <v>2.33</v>
      </c>
      <c r="J42" s="12" t="s">
        <v>48</v>
      </c>
      <c r="L42" s="9">
        <v>552.0</v>
      </c>
      <c r="M42" s="9">
        <v>1.0</v>
      </c>
      <c r="N42" s="9">
        <v>2.808</v>
      </c>
      <c r="O42" s="9">
        <v>0.19</v>
      </c>
      <c r="P42" s="9">
        <v>-2.618</v>
      </c>
      <c r="Q42" s="9">
        <v>0.983</v>
      </c>
      <c r="R42" s="9">
        <v>0.012</v>
      </c>
      <c r="S42" s="9">
        <v>0.007</v>
      </c>
    </row>
    <row r="43">
      <c r="B43" s="1">
        <v>1.0</v>
      </c>
      <c r="C43" s="1">
        <v>113.0</v>
      </c>
      <c r="D43" s="1">
        <v>1.353</v>
      </c>
      <c r="E43" s="1">
        <v>0.0</v>
      </c>
      <c r="F43" s="1">
        <v>0.202</v>
      </c>
      <c r="G43" s="1">
        <v>3.682</v>
      </c>
      <c r="H43" s="4">
        <v>0.055</v>
      </c>
      <c r="I43" s="1">
        <v>0.395</v>
      </c>
      <c r="J43" s="12" t="s">
        <v>48</v>
      </c>
      <c r="L43" s="9">
        <v>567.0</v>
      </c>
      <c r="M43" s="9">
        <v>1.0</v>
      </c>
      <c r="N43" s="9">
        <v>3.461</v>
      </c>
      <c r="O43" s="9">
        <v>0.221</v>
      </c>
      <c r="P43" s="9">
        <v>-3.24</v>
      </c>
      <c r="Q43" s="9">
        <v>0.986</v>
      </c>
      <c r="R43" s="9">
        <v>0.01</v>
      </c>
      <c r="S43" s="9">
        <v>0.006</v>
      </c>
    </row>
    <row r="44">
      <c r="B44" s="1">
        <v>1.0</v>
      </c>
      <c r="C44" s="1">
        <v>140.0</v>
      </c>
      <c r="D44" s="1">
        <v>6.081</v>
      </c>
      <c r="E44" s="1">
        <v>0.58</v>
      </c>
      <c r="F44" s="1">
        <v>0.99</v>
      </c>
      <c r="G44" s="1">
        <v>2.959</v>
      </c>
      <c r="H44" s="4">
        <v>0.0854</v>
      </c>
      <c r="I44" s="1">
        <v>1.939</v>
      </c>
      <c r="J44" s="12" t="s">
        <v>48</v>
      </c>
      <c r="L44" s="9">
        <v>570.0</v>
      </c>
      <c r="M44" s="9">
        <v>1.0</v>
      </c>
      <c r="N44" s="9">
        <v>4.522</v>
      </c>
      <c r="O44" s="9">
        <v>0.463</v>
      </c>
      <c r="P44" s="9">
        <v>-4.058</v>
      </c>
      <c r="Q44" s="9">
        <v>0.95</v>
      </c>
      <c r="R44" s="9">
        <v>0.036</v>
      </c>
      <c r="S44" s="9">
        <v>0.022</v>
      </c>
    </row>
    <row r="45">
      <c r="B45" s="1">
        <v>1.0</v>
      </c>
      <c r="C45" s="1">
        <v>152.0</v>
      </c>
      <c r="D45" s="1">
        <v>2.793</v>
      </c>
      <c r="E45" s="1">
        <v>0.28</v>
      </c>
      <c r="F45" s="1">
        <v>0.841</v>
      </c>
      <c r="G45" s="1">
        <v>3.717</v>
      </c>
      <c r="H45" s="4">
        <v>0.0538</v>
      </c>
      <c r="I45" s="1">
        <v>1.647</v>
      </c>
      <c r="J45" s="12" t="s">
        <v>48</v>
      </c>
      <c r="L45" s="9">
        <v>571.0</v>
      </c>
      <c r="M45" s="9">
        <v>1.0</v>
      </c>
      <c r="N45" s="9">
        <v>2.552</v>
      </c>
      <c r="O45" s="9">
        <v>0.459</v>
      </c>
      <c r="P45" s="9">
        <v>-2.092</v>
      </c>
      <c r="Q45" s="9">
        <v>0.903</v>
      </c>
      <c r="R45" s="9">
        <v>0.072</v>
      </c>
      <c r="S45" s="9">
        <v>0.046</v>
      </c>
    </row>
    <row r="46">
      <c r="B46" s="1">
        <v>1.0</v>
      </c>
      <c r="C46" s="1">
        <v>183.0</v>
      </c>
      <c r="D46" s="1">
        <v>43.9</v>
      </c>
      <c r="E46" s="1">
        <v>0.294</v>
      </c>
      <c r="F46" s="1">
        <v>11.892</v>
      </c>
      <c r="G46" s="1">
        <v>49.914</v>
      </c>
      <c r="H46" s="4">
        <v>0.0</v>
      </c>
      <c r="I46" s="1">
        <v>23.293</v>
      </c>
      <c r="J46" s="12" t="s">
        <v>48</v>
      </c>
      <c r="L46" s="9">
        <v>572.0</v>
      </c>
      <c r="M46" s="9">
        <v>1.0</v>
      </c>
      <c r="N46" s="9">
        <v>6.647</v>
      </c>
      <c r="O46" s="9">
        <v>0.815</v>
      </c>
      <c r="P46" s="9">
        <v>-5.832</v>
      </c>
      <c r="Q46" s="9">
        <v>0.947</v>
      </c>
      <c r="R46" s="9">
        <v>0.03</v>
      </c>
      <c r="S46" s="9">
        <v>0.019</v>
      </c>
    </row>
    <row r="47">
      <c r="B47" s="1">
        <v>1.0</v>
      </c>
      <c r="C47" s="1">
        <v>221.0</v>
      </c>
      <c r="D47" s="1">
        <v>8.95</v>
      </c>
      <c r="E47" s="1">
        <v>2.452</v>
      </c>
      <c r="F47" s="1">
        <v>4.075</v>
      </c>
      <c r="G47" s="1">
        <v>2.821</v>
      </c>
      <c r="H47" s="4">
        <v>0.0931</v>
      </c>
      <c r="I47" s="1">
        <v>7.982</v>
      </c>
      <c r="J47" s="12" t="s">
        <v>48</v>
      </c>
      <c r="L47" s="9">
        <v>573.0</v>
      </c>
      <c r="M47" s="9">
        <v>1.0</v>
      </c>
      <c r="N47" s="9">
        <v>3.085</v>
      </c>
      <c r="O47" s="9">
        <v>0.405</v>
      </c>
      <c r="P47" s="9">
        <v>-2.68</v>
      </c>
      <c r="Q47" s="9">
        <v>0.977</v>
      </c>
      <c r="R47" s="9">
        <v>0.015</v>
      </c>
      <c r="S47" s="9">
        <v>0.009</v>
      </c>
    </row>
    <row r="48">
      <c r="B48" s="1">
        <v>1.0</v>
      </c>
      <c r="C48" s="1">
        <v>237.0</v>
      </c>
      <c r="D48" s="1">
        <v>6.706</v>
      </c>
      <c r="E48" s="1">
        <v>0.0</v>
      </c>
      <c r="F48" s="1">
        <v>0.313</v>
      </c>
      <c r="G48" s="1">
        <v>9.758</v>
      </c>
      <c r="H48" s="4">
        <v>0.0018</v>
      </c>
      <c r="I48" s="1">
        <v>0.613</v>
      </c>
      <c r="J48" s="12" t="s">
        <v>48</v>
      </c>
      <c r="L48" s="9">
        <v>578.0</v>
      </c>
      <c r="M48" s="9">
        <v>1.0</v>
      </c>
      <c r="N48" s="9">
        <v>9.387</v>
      </c>
      <c r="O48" s="9">
        <v>0.441</v>
      </c>
      <c r="P48" s="9">
        <v>-8.946</v>
      </c>
      <c r="Q48" s="9">
        <v>1.0</v>
      </c>
      <c r="R48" s="9">
        <v>0.0</v>
      </c>
      <c r="S48" s="9">
        <v>0.0</v>
      </c>
    </row>
    <row r="49">
      <c r="B49" s="1">
        <v>1.0</v>
      </c>
      <c r="C49" s="1">
        <v>247.0</v>
      </c>
      <c r="D49" s="1">
        <v>5.666</v>
      </c>
      <c r="E49" s="1">
        <v>0.254</v>
      </c>
      <c r="F49" s="1">
        <v>1.488</v>
      </c>
      <c r="G49" s="1">
        <v>11.078</v>
      </c>
      <c r="H49" s="4">
        <v>9.0E-4</v>
      </c>
      <c r="I49" s="1">
        <v>2.914</v>
      </c>
      <c r="J49" s="12" t="s">
        <v>48</v>
      </c>
      <c r="L49" s="9">
        <v>581.0</v>
      </c>
      <c r="M49" s="9">
        <v>1.0</v>
      </c>
      <c r="N49" s="9">
        <v>2.932</v>
      </c>
      <c r="O49" s="9">
        <v>0.481</v>
      </c>
      <c r="P49" s="9">
        <v>-2.451</v>
      </c>
      <c r="Q49" s="9">
        <v>0.973</v>
      </c>
      <c r="R49" s="9">
        <v>0.016</v>
      </c>
      <c r="S49" s="9">
        <v>0.01</v>
      </c>
    </row>
    <row r="50">
      <c r="B50" s="1">
        <v>1.0</v>
      </c>
      <c r="C50" s="1">
        <v>258.0</v>
      </c>
      <c r="D50" s="1">
        <v>5.454</v>
      </c>
      <c r="E50" s="1">
        <v>1.077</v>
      </c>
      <c r="F50" s="1">
        <v>2.01</v>
      </c>
      <c r="G50" s="1">
        <v>3.519</v>
      </c>
      <c r="H50" s="4">
        <v>0.0607</v>
      </c>
      <c r="I50" s="1">
        <v>3.938</v>
      </c>
      <c r="J50" s="12" t="s">
        <v>48</v>
      </c>
      <c r="L50" s="9">
        <v>587.0</v>
      </c>
      <c r="M50" s="9">
        <v>1.0</v>
      </c>
      <c r="N50" s="9">
        <v>2.935</v>
      </c>
      <c r="O50" s="9">
        <v>0.279</v>
      </c>
      <c r="P50" s="9">
        <v>-2.655</v>
      </c>
      <c r="Q50" s="9">
        <v>0.966</v>
      </c>
      <c r="R50" s="9">
        <v>0.024</v>
      </c>
      <c r="S50" s="9">
        <v>0.014</v>
      </c>
    </row>
    <row r="51">
      <c r="B51" s="1">
        <v>1.0</v>
      </c>
      <c r="C51" s="1">
        <v>337.0</v>
      </c>
      <c r="D51" s="1">
        <v>1.5</v>
      </c>
      <c r="E51" s="1">
        <v>0.0</v>
      </c>
      <c r="F51" s="1">
        <v>0.451</v>
      </c>
      <c r="G51" s="1">
        <v>4.696</v>
      </c>
      <c r="H51" s="4">
        <v>0.0302</v>
      </c>
      <c r="I51" s="1">
        <v>0.884</v>
      </c>
      <c r="J51" s="12" t="s">
        <v>48</v>
      </c>
      <c r="L51" s="9">
        <v>591.0</v>
      </c>
      <c r="M51" s="9">
        <v>1.0</v>
      </c>
      <c r="N51" s="9">
        <v>4.732</v>
      </c>
      <c r="O51" s="9">
        <v>0.595</v>
      </c>
      <c r="P51" s="9">
        <v>-4.137</v>
      </c>
      <c r="Q51" s="9">
        <v>0.967</v>
      </c>
      <c r="R51" s="9">
        <v>0.021</v>
      </c>
      <c r="S51" s="9">
        <v>0.013</v>
      </c>
    </row>
    <row r="52">
      <c r="B52" s="1">
        <v>1.0</v>
      </c>
      <c r="C52" s="1">
        <v>362.0</v>
      </c>
      <c r="D52" s="1">
        <v>10.632</v>
      </c>
      <c r="E52" s="1">
        <v>0.545</v>
      </c>
      <c r="F52" s="1">
        <v>1.321</v>
      </c>
      <c r="G52" s="1">
        <v>9.799</v>
      </c>
      <c r="H52" s="4">
        <v>0.0017</v>
      </c>
      <c r="I52" s="1">
        <v>2.588</v>
      </c>
      <c r="J52" s="12" t="s">
        <v>48</v>
      </c>
      <c r="L52" s="9">
        <v>594.0</v>
      </c>
      <c r="M52" s="9">
        <v>1.0</v>
      </c>
      <c r="N52" s="9">
        <v>5.87</v>
      </c>
      <c r="O52" s="9">
        <v>0.821</v>
      </c>
      <c r="P52" s="9">
        <v>-5.049</v>
      </c>
      <c r="Q52" s="9">
        <v>0.987</v>
      </c>
      <c r="R52" s="9">
        <v>0.001</v>
      </c>
      <c r="S52" s="9">
        <v>0.0</v>
      </c>
    </row>
    <row r="53">
      <c r="B53" s="1">
        <v>1.0</v>
      </c>
      <c r="C53" s="1">
        <v>413.0</v>
      </c>
      <c r="D53" s="1">
        <v>6.616</v>
      </c>
      <c r="E53" s="1">
        <v>0.409</v>
      </c>
      <c r="F53" s="1">
        <v>2.045</v>
      </c>
      <c r="G53" s="1">
        <v>7.62</v>
      </c>
      <c r="H53" s="4">
        <v>0.0058</v>
      </c>
      <c r="I53" s="1">
        <v>4.007</v>
      </c>
      <c r="J53" s="12" t="s">
        <v>48</v>
      </c>
      <c r="L53" s="9">
        <v>599.0</v>
      </c>
      <c r="M53" s="9">
        <v>1.0</v>
      </c>
      <c r="N53" s="9">
        <v>2.983</v>
      </c>
      <c r="O53" s="9">
        <v>0.223</v>
      </c>
      <c r="P53" s="9">
        <v>-2.76</v>
      </c>
      <c r="Q53" s="9">
        <v>0.98</v>
      </c>
      <c r="R53" s="9">
        <v>0.014</v>
      </c>
      <c r="S53" s="9">
        <v>0.008</v>
      </c>
    </row>
    <row r="54">
      <c r="B54" s="1">
        <v>1.0</v>
      </c>
      <c r="C54" s="1">
        <v>461.0</v>
      </c>
      <c r="D54" s="1">
        <v>3.854</v>
      </c>
      <c r="E54" s="1">
        <v>0.613</v>
      </c>
      <c r="F54" s="1">
        <v>1.265</v>
      </c>
      <c r="G54" s="1">
        <v>3.122</v>
      </c>
      <c r="H54" s="4">
        <v>0.0772</v>
      </c>
      <c r="I54" s="1">
        <v>2.477</v>
      </c>
      <c r="J54" s="12" t="s">
        <v>48</v>
      </c>
      <c r="L54" s="9">
        <v>601.0</v>
      </c>
      <c r="M54" s="9">
        <v>1.0</v>
      </c>
      <c r="N54" s="9">
        <v>1.421</v>
      </c>
      <c r="O54" s="9">
        <v>0.219</v>
      </c>
      <c r="P54" s="9">
        <v>-1.201</v>
      </c>
      <c r="Q54" s="9">
        <v>0.931</v>
      </c>
      <c r="R54" s="9">
        <v>0.051</v>
      </c>
      <c r="S54" s="9">
        <v>0.032</v>
      </c>
    </row>
    <row r="55">
      <c r="B55" s="1">
        <v>1.0</v>
      </c>
      <c r="C55" s="1">
        <v>529.0</v>
      </c>
      <c r="D55" s="1">
        <v>6.369</v>
      </c>
      <c r="E55" s="1">
        <v>1.242</v>
      </c>
      <c r="F55" s="1">
        <v>2.641</v>
      </c>
      <c r="G55" s="1">
        <v>4.956</v>
      </c>
      <c r="H55" s="4">
        <v>0.026</v>
      </c>
      <c r="I55" s="1">
        <v>5.173</v>
      </c>
      <c r="J55" s="12" t="s">
        <v>48</v>
      </c>
      <c r="L55" s="9">
        <v>603.0</v>
      </c>
      <c r="M55" s="9">
        <v>1.0</v>
      </c>
      <c r="N55" s="9">
        <v>3.431</v>
      </c>
      <c r="O55" s="9">
        <v>0.279</v>
      </c>
      <c r="P55" s="9">
        <v>-3.152</v>
      </c>
      <c r="Q55" s="9">
        <v>0.965</v>
      </c>
      <c r="R55" s="9">
        <v>0.025</v>
      </c>
      <c r="S55" s="9">
        <v>0.015</v>
      </c>
    </row>
    <row r="56">
      <c r="B56" s="1">
        <v>1.0</v>
      </c>
      <c r="C56" s="1">
        <v>532.0</v>
      </c>
      <c r="D56" s="1">
        <v>9.526</v>
      </c>
      <c r="E56" s="1">
        <v>1.05</v>
      </c>
      <c r="F56" s="1">
        <v>2.828</v>
      </c>
      <c r="G56" s="1">
        <v>6.734</v>
      </c>
      <c r="H56" s="4">
        <v>0.0095</v>
      </c>
      <c r="I56" s="1">
        <v>5.54</v>
      </c>
      <c r="J56" s="12" t="s">
        <v>48</v>
      </c>
      <c r="L56" s="9">
        <v>604.0</v>
      </c>
      <c r="M56" s="9">
        <v>1.0</v>
      </c>
      <c r="N56" s="9">
        <v>2.828</v>
      </c>
      <c r="O56" s="9">
        <v>0.241</v>
      </c>
      <c r="P56" s="9">
        <v>-2.587</v>
      </c>
      <c r="Q56" s="9">
        <v>0.956</v>
      </c>
      <c r="R56" s="9">
        <v>0.033</v>
      </c>
      <c r="S56" s="9">
        <v>0.02</v>
      </c>
    </row>
    <row r="57">
      <c r="B57" s="1">
        <v>1.0</v>
      </c>
      <c r="C57" s="1">
        <v>533.0</v>
      </c>
      <c r="D57" s="1">
        <v>23.841</v>
      </c>
      <c r="E57" s="1">
        <v>0.621</v>
      </c>
      <c r="F57" s="1">
        <v>4.153</v>
      </c>
      <c r="G57" s="1">
        <v>23.349</v>
      </c>
      <c r="H57" s="4">
        <v>0.0</v>
      </c>
      <c r="I57" s="1">
        <v>8.135</v>
      </c>
      <c r="J57" s="12" t="s">
        <v>48</v>
      </c>
      <c r="L57" s="9">
        <v>615.0</v>
      </c>
      <c r="M57" s="9">
        <v>1.0</v>
      </c>
      <c r="N57" s="9">
        <v>2.577</v>
      </c>
      <c r="O57" s="9">
        <v>0.467</v>
      </c>
      <c r="P57" s="9">
        <v>-2.11</v>
      </c>
      <c r="Q57" s="9">
        <v>0.908</v>
      </c>
      <c r="R57" s="9">
        <v>0.067</v>
      </c>
      <c r="S57" s="9">
        <v>0.043</v>
      </c>
    </row>
    <row r="58">
      <c r="B58" s="1">
        <v>1.0</v>
      </c>
      <c r="C58" s="1">
        <v>535.0</v>
      </c>
      <c r="D58" s="1">
        <v>2.622</v>
      </c>
      <c r="E58" s="1">
        <v>0.334</v>
      </c>
      <c r="F58" s="1">
        <v>0.911</v>
      </c>
      <c r="G58" s="1">
        <v>2.837</v>
      </c>
      <c r="H58" s="4">
        <v>0.0921</v>
      </c>
      <c r="I58" s="1">
        <v>1.785</v>
      </c>
      <c r="J58" s="12" t="s">
        <v>48</v>
      </c>
      <c r="L58" s="9">
        <v>621.0</v>
      </c>
      <c r="M58" s="9">
        <v>1.0</v>
      </c>
      <c r="N58" s="9">
        <v>3.478</v>
      </c>
      <c r="O58" s="9">
        <v>0.652</v>
      </c>
      <c r="P58" s="9">
        <v>-2.826</v>
      </c>
      <c r="Q58" s="9">
        <v>0.931</v>
      </c>
      <c r="R58" s="9">
        <v>0.044</v>
      </c>
      <c r="S58" s="9">
        <v>0.027</v>
      </c>
    </row>
    <row r="59">
      <c r="B59" s="1">
        <v>1.0</v>
      </c>
      <c r="C59" s="1">
        <v>538.0</v>
      </c>
      <c r="D59" s="1">
        <v>11.444</v>
      </c>
      <c r="E59" s="1">
        <v>0.494</v>
      </c>
      <c r="F59" s="1">
        <v>4.615</v>
      </c>
      <c r="G59" s="1">
        <v>13.455</v>
      </c>
      <c r="H59" s="4">
        <v>2.0E-4</v>
      </c>
      <c r="I59" s="1">
        <v>9.04</v>
      </c>
      <c r="J59" s="12" t="s">
        <v>48</v>
      </c>
      <c r="L59" s="9">
        <v>624.0</v>
      </c>
      <c r="M59" s="9">
        <v>1.0</v>
      </c>
      <c r="N59" s="9">
        <v>5.583</v>
      </c>
      <c r="O59" s="9">
        <v>0.49</v>
      </c>
      <c r="P59" s="9">
        <v>-5.093</v>
      </c>
      <c r="Q59" s="9">
        <v>0.977</v>
      </c>
      <c r="R59" s="9">
        <v>0.015</v>
      </c>
      <c r="S59" s="9">
        <v>0.009</v>
      </c>
    </row>
    <row r="60">
      <c r="B60" s="1">
        <v>1.0</v>
      </c>
      <c r="C60" s="1">
        <v>539.0</v>
      </c>
      <c r="D60" s="1">
        <v>10.199</v>
      </c>
      <c r="E60" s="1">
        <v>0.0</v>
      </c>
      <c r="F60" s="1">
        <v>1.426</v>
      </c>
      <c r="G60" s="1">
        <v>15.945</v>
      </c>
      <c r="H60" s="4">
        <v>1.0E-4</v>
      </c>
      <c r="I60" s="1">
        <v>2.793</v>
      </c>
      <c r="J60" s="12" t="s">
        <v>48</v>
      </c>
      <c r="L60" s="9">
        <v>627.0</v>
      </c>
      <c r="M60" s="9">
        <v>1.0</v>
      </c>
      <c r="N60" s="9">
        <v>36.044</v>
      </c>
      <c r="O60" s="9">
        <v>0.466</v>
      </c>
      <c r="P60" s="9">
        <v>-35.578</v>
      </c>
      <c r="Q60" s="9">
        <v>1.0</v>
      </c>
      <c r="R60" s="9">
        <v>0.0</v>
      </c>
      <c r="S60" s="9">
        <v>0.0</v>
      </c>
    </row>
    <row r="61">
      <c r="B61" s="1">
        <v>1.0</v>
      </c>
      <c r="C61" s="1">
        <v>542.0</v>
      </c>
      <c r="D61" s="1">
        <v>1.353</v>
      </c>
      <c r="E61" s="1">
        <v>0.0</v>
      </c>
      <c r="F61" s="1">
        <v>0.486</v>
      </c>
      <c r="G61" s="1">
        <v>3.123</v>
      </c>
      <c r="H61" s="4">
        <v>0.0772</v>
      </c>
      <c r="I61" s="1">
        <v>0.951</v>
      </c>
      <c r="J61" s="12" t="s">
        <v>48</v>
      </c>
      <c r="L61" s="9">
        <v>628.0</v>
      </c>
      <c r="M61" s="9">
        <v>1.0</v>
      </c>
      <c r="N61" s="9">
        <v>3.232</v>
      </c>
      <c r="O61" s="9">
        <v>0.208</v>
      </c>
      <c r="P61" s="9">
        <v>-3.024</v>
      </c>
      <c r="Q61" s="9">
        <v>0.982</v>
      </c>
      <c r="R61" s="9">
        <v>0.013</v>
      </c>
      <c r="S61" s="9">
        <v>0.008</v>
      </c>
    </row>
    <row r="62">
      <c r="B62" s="1">
        <v>1.0</v>
      </c>
      <c r="C62" s="1">
        <v>545.0</v>
      </c>
      <c r="D62" s="1">
        <v>3.744</v>
      </c>
      <c r="E62" s="1">
        <v>0.317</v>
      </c>
      <c r="F62" s="1">
        <v>0.838</v>
      </c>
      <c r="G62" s="1">
        <v>3.901</v>
      </c>
      <c r="H62" s="4">
        <v>0.0483</v>
      </c>
      <c r="I62" s="1">
        <v>1.642</v>
      </c>
      <c r="J62" s="12" t="s">
        <v>48</v>
      </c>
      <c r="L62" s="9">
        <v>631.0</v>
      </c>
      <c r="M62" s="9">
        <v>1.0</v>
      </c>
      <c r="N62" s="9">
        <v>3.501</v>
      </c>
      <c r="O62" s="9">
        <v>0.567</v>
      </c>
      <c r="P62" s="9">
        <v>-2.935</v>
      </c>
      <c r="Q62" s="9">
        <v>0.92</v>
      </c>
      <c r="R62" s="9">
        <v>0.057</v>
      </c>
      <c r="S62" s="9">
        <v>0.036</v>
      </c>
    </row>
    <row r="63">
      <c r="B63" s="1">
        <v>1.0</v>
      </c>
      <c r="C63" s="1">
        <v>546.0</v>
      </c>
      <c r="D63" s="1">
        <v>2.329</v>
      </c>
      <c r="E63" s="1">
        <v>0.264</v>
      </c>
      <c r="F63" s="1">
        <v>0.646</v>
      </c>
      <c r="G63" s="1">
        <v>2.872</v>
      </c>
      <c r="H63" s="4">
        <v>0.0901</v>
      </c>
      <c r="I63" s="1">
        <v>1.265</v>
      </c>
      <c r="J63" s="12" t="s">
        <v>48</v>
      </c>
      <c r="L63" s="9">
        <v>635.0</v>
      </c>
      <c r="M63" s="9">
        <v>1.0</v>
      </c>
      <c r="N63" s="9">
        <v>2.418</v>
      </c>
      <c r="O63" s="9">
        <v>0.464</v>
      </c>
      <c r="P63" s="9">
        <v>-1.954</v>
      </c>
      <c r="Q63" s="9">
        <v>0.909</v>
      </c>
      <c r="R63" s="9">
        <v>0.066</v>
      </c>
      <c r="S63" s="9">
        <v>0.042</v>
      </c>
    </row>
    <row r="64">
      <c r="B64" s="1">
        <v>1.0</v>
      </c>
      <c r="C64" s="1">
        <v>547.0</v>
      </c>
      <c r="D64" s="1">
        <v>2.269</v>
      </c>
      <c r="E64" s="1">
        <v>0.0</v>
      </c>
      <c r="F64" s="1">
        <v>0.911</v>
      </c>
      <c r="G64" s="1">
        <v>8.512</v>
      </c>
      <c r="H64" s="4">
        <v>0.0035</v>
      </c>
      <c r="I64" s="1">
        <v>1.785</v>
      </c>
      <c r="J64" s="12" t="s">
        <v>48</v>
      </c>
      <c r="L64" s="9">
        <v>643.0</v>
      </c>
      <c r="M64" s="9">
        <v>1.0</v>
      </c>
      <c r="N64" s="9">
        <v>2.78</v>
      </c>
      <c r="O64" s="9">
        <v>0.201</v>
      </c>
      <c r="P64" s="9">
        <v>-2.578</v>
      </c>
      <c r="Q64" s="9">
        <v>0.964</v>
      </c>
      <c r="R64" s="9">
        <v>0.026</v>
      </c>
      <c r="S64" s="9">
        <v>0.016</v>
      </c>
    </row>
    <row r="65">
      <c r="B65" s="1">
        <v>1.0</v>
      </c>
      <c r="C65" s="1">
        <v>552.0</v>
      </c>
      <c r="D65" s="1">
        <v>3.333</v>
      </c>
      <c r="E65" s="1">
        <v>0.0</v>
      </c>
      <c r="F65" s="1">
        <v>0.534</v>
      </c>
      <c r="G65" s="1">
        <v>9.85</v>
      </c>
      <c r="H65" s="4">
        <v>0.0017</v>
      </c>
      <c r="I65" s="1">
        <v>1.046</v>
      </c>
      <c r="J65" s="12" t="s">
        <v>48</v>
      </c>
      <c r="L65" s="9">
        <v>644.0</v>
      </c>
      <c r="M65" s="9">
        <v>1.0</v>
      </c>
      <c r="N65" s="9">
        <v>4.014</v>
      </c>
      <c r="O65" s="9">
        <v>0.51</v>
      </c>
      <c r="P65" s="9">
        <v>-3.504</v>
      </c>
      <c r="Q65" s="9">
        <v>0.963</v>
      </c>
      <c r="R65" s="9">
        <v>0.024</v>
      </c>
      <c r="S65" s="9">
        <v>0.014</v>
      </c>
    </row>
    <row r="66">
      <c r="B66" s="1">
        <v>1.0</v>
      </c>
      <c r="C66" s="1">
        <v>556.0</v>
      </c>
      <c r="D66" s="1">
        <v>2.361</v>
      </c>
      <c r="E66" s="1">
        <v>0.255</v>
      </c>
      <c r="F66" s="1">
        <v>0.615</v>
      </c>
      <c r="G66" s="1">
        <v>2.871</v>
      </c>
      <c r="H66" s="4">
        <v>0.0902</v>
      </c>
      <c r="I66" s="1">
        <v>1.205</v>
      </c>
      <c r="J66" s="12" t="s">
        <v>48</v>
      </c>
      <c r="L66" s="9">
        <v>647.0</v>
      </c>
      <c r="M66" s="9">
        <v>1.0</v>
      </c>
      <c r="N66" s="9">
        <v>14.101</v>
      </c>
      <c r="O66" s="9">
        <v>0.433</v>
      </c>
      <c r="P66" s="9">
        <v>-13.668</v>
      </c>
      <c r="Q66" s="9">
        <v>1.0</v>
      </c>
      <c r="R66" s="9">
        <v>0.0</v>
      </c>
      <c r="S66" s="9">
        <v>0.0</v>
      </c>
    </row>
    <row r="67">
      <c r="B67" s="1">
        <v>1.0</v>
      </c>
      <c r="C67" s="1">
        <v>567.0</v>
      </c>
      <c r="D67" s="1">
        <v>4.45</v>
      </c>
      <c r="E67" s="1">
        <v>0.0</v>
      </c>
      <c r="F67" s="1">
        <v>0.693</v>
      </c>
      <c r="G67" s="1">
        <v>11.287</v>
      </c>
      <c r="H67" s="4">
        <v>8.0E-4</v>
      </c>
      <c r="I67" s="1">
        <v>1.358</v>
      </c>
      <c r="J67" s="12" t="s">
        <v>48</v>
      </c>
      <c r="L67" s="9">
        <v>648.0</v>
      </c>
      <c r="M67" s="9">
        <v>1.0</v>
      </c>
      <c r="N67" s="9">
        <v>6.54</v>
      </c>
      <c r="O67" s="9">
        <v>0.227</v>
      </c>
      <c r="P67" s="9">
        <v>-6.313</v>
      </c>
      <c r="Q67" s="9">
        <v>1.0</v>
      </c>
      <c r="R67" s="9">
        <v>0.0</v>
      </c>
      <c r="S67" s="9">
        <v>0.0</v>
      </c>
    </row>
    <row r="68">
      <c r="B68" s="1">
        <v>1.0</v>
      </c>
      <c r="C68" s="1">
        <v>570.0</v>
      </c>
      <c r="D68" s="1">
        <v>6.58</v>
      </c>
      <c r="E68" s="1">
        <v>0.259</v>
      </c>
      <c r="F68" s="1">
        <v>0.995</v>
      </c>
      <c r="G68" s="1">
        <v>7.349</v>
      </c>
      <c r="H68" s="4">
        <v>0.0067</v>
      </c>
      <c r="I68" s="1">
        <v>1.949</v>
      </c>
      <c r="J68" s="12" t="s">
        <v>48</v>
      </c>
      <c r="L68" s="9">
        <v>659.0</v>
      </c>
      <c r="M68" s="9">
        <v>1.0</v>
      </c>
      <c r="N68" s="9">
        <v>2.983</v>
      </c>
      <c r="O68" s="9">
        <v>0.291</v>
      </c>
      <c r="P68" s="9">
        <v>-2.692</v>
      </c>
      <c r="Q68" s="9">
        <v>0.941</v>
      </c>
      <c r="R68" s="9">
        <v>0.045</v>
      </c>
      <c r="S68" s="9">
        <v>0.028</v>
      </c>
    </row>
    <row r="69">
      <c r="B69" s="1">
        <v>1.0</v>
      </c>
      <c r="C69" s="1">
        <v>571.0</v>
      </c>
      <c r="D69" s="1">
        <v>4.411</v>
      </c>
      <c r="E69" s="1">
        <v>0.245</v>
      </c>
      <c r="F69" s="1">
        <v>0.789</v>
      </c>
      <c r="G69" s="1">
        <v>5.614</v>
      </c>
      <c r="H69" s="4">
        <v>0.0178</v>
      </c>
      <c r="I69" s="1">
        <v>1.545</v>
      </c>
      <c r="J69" s="12" t="s">
        <v>48</v>
      </c>
      <c r="L69" s="9">
        <v>660.0</v>
      </c>
      <c r="M69" s="9">
        <v>1.0</v>
      </c>
      <c r="N69" s="9">
        <v>9.458</v>
      </c>
      <c r="O69" s="9">
        <v>0.429</v>
      </c>
      <c r="P69" s="9">
        <v>-9.029</v>
      </c>
      <c r="Q69" s="9">
        <v>1.0</v>
      </c>
      <c r="R69" s="9">
        <v>0.0</v>
      </c>
      <c r="S69" s="9">
        <v>0.0</v>
      </c>
    </row>
    <row r="70">
      <c r="B70" s="1">
        <v>1.0</v>
      </c>
      <c r="C70" s="1">
        <v>572.0</v>
      </c>
      <c r="D70" s="1">
        <v>9.572</v>
      </c>
      <c r="E70" s="1">
        <v>1.025</v>
      </c>
      <c r="F70" s="1">
        <v>2.116</v>
      </c>
      <c r="G70" s="1">
        <v>5.801</v>
      </c>
      <c r="H70" s="4">
        <v>0.016</v>
      </c>
      <c r="I70" s="1">
        <v>4.145</v>
      </c>
      <c r="J70" s="12" t="s">
        <v>48</v>
      </c>
      <c r="L70" s="9">
        <v>662.0</v>
      </c>
      <c r="M70" s="9">
        <v>1.0</v>
      </c>
      <c r="N70" s="9">
        <v>1.745</v>
      </c>
      <c r="O70" s="9">
        <v>0.205</v>
      </c>
      <c r="P70" s="9">
        <v>-1.54</v>
      </c>
      <c r="Q70" s="9">
        <v>0.953</v>
      </c>
      <c r="R70" s="9">
        <v>0.034</v>
      </c>
      <c r="S70" s="9">
        <v>0.021</v>
      </c>
    </row>
    <row r="71">
      <c r="B71" s="1">
        <v>1.0</v>
      </c>
      <c r="C71" s="1">
        <v>573.0</v>
      </c>
      <c r="D71" s="1">
        <v>4.017</v>
      </c>
      <c r="E71" s="1">
        <v>0.224</v>
      </c>
      <c r="F71" s="1">
        <v>0.973</v>
      </c>
      <c r="G71" s="1">
        <v>8.512</v>
      </c>
      <c r="H71" s="4">
        <v>0.0035</v>
      </c>
      <c r="I71" s="1">
        <v>1.905</v>
      </c>
      <c r="J71" s="12" t="s">
        <v>48</v>
      </c>
      <c r="L71" s="9">
        <v>672.0</v>
      </c>
      <c r="M71" s="9">
        <v>1.0</v>
      </c>
      <c r="N71" s="9">
        <v>2.444</v>
      </c>
      <c r="O71" s="9">
        <v>0.445</v>
      </c>
      <c r="P71" s="9">
        <v>-1.999</v>
      </c>
      <c r="Q71" s="9">
        <v>0.923</v>
      </c>
      <c r="R71" s="9">
        <v>0.055</v>
      </c>
      <c r="S71" s="9">
        <v>0.035</v>
      </c>
    </row>
    <row r="72">
      <c r="B72" s="1">
        <v>1.0</v>
      </c>
      <c r="C72" s="1">
        <v>578.0</v>
      </c>
      <c r="D72" s="1">
        <v>12.484</v>
      </c>
      <c r="E72" s="1">
        <v>0.277</v>
      </c>
      <c r="F72" s="1">
        <v>2.218</v>
      </c>
      <c r="G72" s="1">
        <v>16.65</v>
      </c>
      <c r="H72" s="4">
        <v>0.0</v>
      </c>
      <c r="I72" s="1">
        <v>4.345</v>
      </c>
      <c r="J72" s="12" t="s">
        <v>48</v>
      </c>
      <c r="L72" s="9">
        <v>674.0</v>
      </c>
      <c r="M72" s="9">
        <v>1.0</v>
      </c>
      <c r="N72" s="9">
        <v>1.836</v>
      </c>
      <c r="O72" s="9">
        <v>0.26</v>
      </c>
      <c r="P72" s="9">
        <v>-1.576</v>
      </c>
      <c r="Q72" s="9">
        <v>0.929</v>
      </c>
      <c r="R72" s="9">
        <v>0.054</v>
      </c>
      <c r="S72" s="9">
        <v>0.034</v>
      </c>
    </row>
    <row r="73">
      <c r="B73" s="1">
        <v>1.0</v>
      </c>
      <c r="C73" s="1">
        <v>581.0</v>
      </c>
      <c r="D73" s="1">
        <v>3.802</v>
      </c>
      <c r="E73" s="1">
        <v>0.28</v>
      </c>
      <c r="F73" s="1">
        <v>1.427</v>
      </c>
      <c r="G73" s="1">
        <v>7.724</v>
      </c>
      <c r="H73" s="4">
        <v>0.0055</v>
      </c>
      <c r="I73" s="1">
        <v>2.796</v>
      </c>
      <c r="J73" s="12" t="s">
        <v>48</v>
      </c>
      <c r="L73" s="9">
        <v>676.0</v>
      </c>
      <c r="M73" s="9">
        <v>1.0</v>
      </c>
      <c r="N73" s="9">
        <v>4.87</v>
      </c>
      <c r="O73" s="9">
        <v>0.171</v>
      </c>
      <c r="P73" s="9">
        <v>-4.699</v>
      </c>
      <c r="Q73" s="9">
        <v>0.999</v>
      </c>
      <c r="R73" s="9">
        <v>0.001</v>
      </c>
      <c r="S73" s="9">
        <v>0.001</v>
      </c>
    </row>
    <row r="74">
      <c r="B74" s="1">
        <v>1.0</v>
      </c>
      <c r="C74" s="1">
        <v>582.0</v>
      </c>
      <c r="D74" s="1">
        <v>1.353</v>
      </c>
      <c r="E74" s="1">
        <v>0.0</v>
      </c>
      <c r="F74" s="1">
        <v>0.525</v>
      </c>
      <c r="G74" s="1">
        <v>3.48</v>
      </c>
      <c r="H74" s="4">
        <v>0.0621</v>
      </c>
      <c r="I74" s="1">
        <v>1.029</v>
      </c>
      <c r="J74" s="12" t="s">
        <v>48</v>
      </c>
      <c r="L74" s="9">
        <v>679.0</v>
      </c>
      <c r="M74" s="9">
        <v>1.0</v>
      </c>
      <c r="N74" s="9">
        <v>2.878</v>
      </c>
      <c r="O74" s="9">
        <v>0.262</v>
      </c>
      <c r="P74" s="9">
        <v>-2.616</v>
      </c>
      <c r="Q74" s="9">
        <v>0.97</v>
      </c>
      <c r="R74" s="9">
        <v>0.021</v>
      </c>
      <c r="S74" s="9">
        <v>0.013</v>
      </c>
    </row>
    <row r="75">
      <c r="B75" s="1">
        <v>1.0</v>
      </c>
      <c r="C75" s="1">
        <v>587.0</v>
      </c>
      <c r="D75" s="1">
        <v>3.652</v>
      </c>
      <c r="E75" s="1">
        <v>0.0</v>
      </c>
      <c r="F75" s="1">
        <v>0.798</v>
      </c>
      <c r="G75" s="1">
        <v>8.97</v>
      </c>
      <c r="H75" s="4">
        <v>0.0027</v>
      </c>
      <c r="I75" s="1">
        <v>1.564</v>
      </c>
      <c r="J75" s="12" t="s">
        <v>48</v>
      </c>
      <c r="L75" s="9">
        <v>680.0</v>
      </c>
      <c r="M75" s="9">
        <v>1.0</v>
      </c>
      <c r="N75" s="9">
        <v>8.342</v>
      </c>
      <c r="O75" s="9">
        <v>0.205</v>
      </c>
      <c r="P75" s="9">
        <v>-8.137</v>
      </c>
      <c r="Q75" s="9">
        <v>1.0</v>
      </c>
      <c r="R75" s="9">
        <v>0.0</v>
      </c>
      <c r="S75" s="9">
        <v>0.0</v>
      </c>
    </row>
    <row r="76">
      <c r="B76" s="1">
        <v>1.0</v>
      </c>
      <c r="C76" s="1">
        <v>590.0</v>
      </c>
      <c r="D76" s="1">
        <v>4.399</v>
      </c>
      <c r="E76" s="1">
        <v>0.243</v>
      </c>
      <c r="F76" s="1">
        <v>0.669</v>
      </c>
      <c r="G76" s="1">
        <v>5.298</v>
      </c>
      <c r="H76" s="4">
        <v>0.0214</v>
      </c>
      <c r="I76" s="1">
        <v>1.311</v>
      </c>
      <c r="J76" s="12" t="s">
        <v>48</v>
      </c>
      <c r="L76" s="9">
        <v>681.0</v>
      </c>
      <c r="M76" s="9">
        <v>1.0</v>
      </c>
      <c r="N76" s="9">
        <v>2.806</v>
      </c>
      <c r="O76" s="9">
        <v>0.295</v>
      </c>
      <c r="P76" s="9">
        <v>-2.511</v>
      </c>
      <c r="Q76" s="9">
        <v>0.984</v>
      </c>
      <c r="R76" s="9">
        <v>0.009</v>
      </c>
      <c r="S76" s="9">
        <v>0.005</v>
      </c>
    </row>
    <row r="77">
      <c r="B77" s="1">
        <v>1.0</v>
      </c>
      <c r="C77" s="1">
        <v>591.0</v>
      </c>
      <c r="D77" s="1">
        <v>6.047</v>
      </c>
      <c r="E77" s="1">
        <v>0.523</v>
      </c>
      <c r="F77" s="1">
        <v>1.495</v>
      </c>
      <c r="G77" s="1">
        <v>7.009</v>
      </c>
      <c r="H77" s="4">
        <v>0.0081</v>
      </c>
      <c r="I77" s="1">
        <v>2.929</v>
      </c>
      <c r="J77" s="12" t="s">
        <v>48</v>
      </c>
      <c r="L77" s="9">
        <v>682.0</v>
      </c>
      <c r="M77" s="9">
        <v>1.0</v>
      </c>
      <c r="N77" s="9">
        <v>3.2</v>
      </c>
      <c r="O77" s="9">
        <v>0.249</v>
      </c>
      <c r="P77" s="9">
        <v>-2.952</v>
      </c>
      <c r="Q77" s="9">
        <v>0.98</v>
      </c>
      <c r="R77" s="9">
        <v>0.014</v>
      </c>
      <c r="S77" s="9">
        <v>0.008</v>
      </c>
    </row>
    <row r="78">
      <c r="B78" s="1">
        <v>1.0</v>
      </c>
      <c r="C78" s="1">
        <v>592.0</v>
      </c>
      <c r="D78" s="1">
        <v>2.598</v>
      </c>
      <c r="E78" s="1">
        <v>0.253</v>
      </c>
      <c r="F78" s="1">
        <v>0.67</v>
      </c>
      <c r="G78" s="1">
        <v>3.603</v>
      </c>
      <c r="H78" s="4">
        <v>0.0577</v>
      </c>
      <c r="I78" s="1">
        <v>1.313</v>
      </c>
      <c r="J78" s="12" t="s">
        <v>48</v>
      </c>
      <c r="L78" s="9">
        <v>683.0</v>
      </c>
      <c r="M78" s="9">
        <v>1.0</v>
      </c>
      <c r="N78" s="9">
        <v>16.996</v>
      </c>
      <c r="O78" s="9">
        <v>0.431</v>
      </c>
      <c r="P78" s="9">
        <v>-16.565</v>
      </c>
      <c r="Q78" s="9">
        <v>1.0</v>
      </c>
      <c r="R78" s="9">
        <v>0.0</v>
      </c>
      <c r="S78" s="9">
        <v>0.0</v>
      </c>
    </row>
    <row r="79">
      <c r="B79" s="1">
        <v>1.0</v>
      </c>
      <c r="C79" s="1">
        <v>594.0</v>
      </c>
      <c r="D79" s="1">
        <v>6.694</v>
      </c>
      <c r="E79" s="1">
        <v>1.037</v>
      </c>
      <c r="F79" s="1">
        <v>3.667</v>
      </c>
      <c r="G79" s="1">
        <v>6.287</v>
      </c>
      <c r="H79" s="4">
        <v>0.0122</v>
      </c>
      <c r="I79" s="1">
        <v>7.183</v>
      </c>
      <c r="J79" s="12" t="s">
        <v>48</v>
      </c>
      <c r="L79" s="9">
        <v>690.0</v>
      </c>
      <c r="M79" s="9">
        <v>1.0</v>
      </c>
      <c r="N79" s="9">
        <v>4.404</v>
      </c>
      <c r="O79" s="9">
        <v>0.603</v>
      </c>
      <c r="P79" s="9">
        <v>-3.801</v>
      </c>
      <c r="Q79" s="9">
        <v>0.961</v>
      </c>
      <c r="R79" s="9">
        <v>0.025</v>
      </c>
      <c r="S79" s="9">
        <v>0.015</v>
      </c>
    </row>
    <row r="80">
      <c r="B80" s="1">
        <v>1.0</v>
      </c>
      <c r="C80" s="1">
        <v>596.0</v>
      </c>
      <c r="D80" s="1">
        <v>3.172</v>
      </c>
      <c r="E80" s="1">
        <v>0.36</v>
      </c>
      <c r="F80" s="1">
        <v>1.351</v>
      </c>
      <c r="G80" s="1">
        <v>3.302</v>
      </c>
      <c r="H80" s="4">
        <v>0.0692</v>
      </c>
      <c r="I80" s="1">
        <v>2.646</v>
      </c>
      <c r="J80" s="12" t="s">
        <v>48</v>
      </c>
      <c r="L80" s="9">
        <v>694.0</v>
      </c>
      <c r="M80" s="9">
        <v>1.0</v>
      </c>
      <c r="N80" s="9">
        <v>3.991</v>
      </c>
      <c r="O80" s="9">
        <v>0.464</v>
      </c>
      <c r="P80" s="9">
        <v>-3.527</v>
      </c>
      <c r="Q80" s="9">
        <v>0.957</v>
      </c>
      <c r="R80" s="9">
        <v>0.03</v>
      </c>
      <c r="S80" s="9">
        <v>0.019</v>
      </c>
    </row>
    <row r="81">
      <c r="B81" s="1">
        <v>1.0</v>
      </c>
      <c r="C81" s="1">
        <v>599.0</v>
      </c>
      <c r="D81" s="1">
        <v>3.656</v>
      </c>
      <c r="E81" s="1">
        <v>0.0</v>
      </c>
      <c r="F81" s="1">
        <v>0.659</v>
      </c>
      <c r="G81" s="1">
        <v>9.952</v>
      </c>
      <c r="H81" s="4">
        <v>0.0016</v>
      </c>
      <c r="I81" s="1">
        <v>1.292</v>
      </c>
      <c r="J81" s="12" t="s">
        <v>48</v>
      </c>
      <c r="L81" s="9">
        <v>696.0</v>
      </c>
      <c r="M81" s="9">
        <v>1.0</v>
      </c>
      <c r="N81" s="9">
        <v>9.63</v>
      </c>
      <c r="O81" s="9">
        <v>0.736</v>
      </c>
      <c r="P81" s="9">
        <v>-8.894</v>
      </c>
      <c r="Q81" s="9">
        <v>1.0</v>
      </c>
      <c r="R81" s="9">
        <v>0.0</v>
      </c>
      <c r="S81" s="9">
        <v>0.0</v>
      </c>
    </row>
    <row r="82">
      <c r="B82" s="1">
        <v>1.0</v>
      </c>
      <c r="C82" s="1">
        <v>601.0</v>
      </c>
      <c r="D82" s="1">
        <v>1.724</v>
      </c>
      <c r="E82" s="1">
        <v>0.0</v>
      </c>
      <c r="F82" s="1">
        <v>0.347</v>
      </c>
      <c r="G82" s="1">
        <v>5.953</v>
      </c>
      <c r="H82" s="4">
        <v>0.0147</v>
      </c>
      <c r="I82" s="1">
        <v>0.68</v>
      </c>
      <c r="J82" s="12" t="s">
        <v>48</v>
      </c>
      <c r="L82" s="9">
        <v>698.0</v>
      </c>
      <c r="M82" s="9">
        <v>1.0</v>
      </c>
      <c r="N82" s="9">
        <v>21.648</v>
      </c>
      <c r="O82" s="9">
        <v>0.489</v>
      </c>
      <c r="P82" s="9">
        <v>-21.159</v>
      </c>
      <c r="Q82" s="9">
        <v>1.0</v>
      </c>
      <c r="R82" s="9">
        <v>0.0</v>
      </c>
      <c r="S82" s="9">
        <v>0.0</v>
      </c>
    </row>
    <row r="83">
      <c r="B83" s="1">
        <v>1.0</v>
      </c>
      <c r="C83" s="1">
        <v>603.0</v>
      </c>
      <c r="D83" s="1">
        <v>4.554</v>
      </c>
      <c r="E83" s="1">
        <v>0.0</v>
      </c>
      <c r="F83" s="1">
        <v>0.746</v>
      </c>
      <c r="G83" s="1">
        <v>8.806</v>
      </c>
      <c r="H83" s="4">
        <v>0.003</v>
      </c>
      <c r="I83" s="1">
        <v>1.461</v>
      </c>
      <c r="J83" s="12" t="s">
        <v>48</v>
      </c>
      <c r="L83" s="9">
        <v>705.0</v>
      </c>
      <c r="M83" s="9">
        <v>1.0</v>
      </c>
      <c r="N83" s="9">
        <v>31.594</v>
      </c>
      <c r="O83" s="9">
        <v>0.575</v>
      </c>
      <c r="P83" s="9">
        <v>-31.019</v>
      </c>
      <c r="Q83" s="9">
        <v>1.0</v>
      </c>
      <c r="R83" s="9">
        <v>0.0</v>
      </c>
      <c r="S83" s="9">
        <v>0.0</v>
      </c>
    </row>
    <row r="84">
      <c r="B84" s="1">
        <v>1.0</v>
      </c>
      <c r="C84" s="1">
        <v>604.0</v>
      </c>
      <c r="D84" s="1">
        <v>3.886</v>
      </c>
      <c r="E84" s="1">
        <v>0.0</v>
      </c>
      <c r="F84" s="1">
        <v>0.451</v>
      </c>
      <c r="G84" s="1">
        <v>7.881</v>
      </c>
      <c r="H84" s="4">
        <v>0.005</v>
      </c>
      <c r="I84" s="1">
        <v>0.883</v>
      </c>
      <c r="J84" s="12" t="s">
        <v>48</v>
      </c>
      <c r="L84" s="9">
        <v>707.0</v>
      </c>
      <c r="M84" s="9">
        <v>1.0</v>
      </c>
      <c r="N84" s="9">
        <v>7.474</v>
      </c>
      <c r="O84" s="9">
        <v>0.715</v>
      </c>
      <c r="P84" s="9">
        <v>-6.759</v>
      </c>
      <c r="Q84" s="9">
        <v>0.995</v>
      </c>
      <c r="R84" s="9">
        <v>0.002</v>
      </c>
      <c r="S84" s="9">
        <v>0.001</v>
      </c>
    </row>
    <row r="85">
      <c r="B85" s="1">
        <v>1.0</v>
      </c>
      <c r="C85" s="1">
        <v>606.0</v>
      </c>
      <c r="D85" s="1">
        <v>1.97</v>
      </c>
      <c r="E85" s="1">
        <v>0.194</v>
      </c>
      <c r="F85" s="1">
        <v>0.586</v>
      </c>
      <c r="G85" s="1">
        <v>4.126</v>
      </c>
      <c r="H85" s="4">
        <v>0.0422</v>
      </c>
      <c r="I85" s="1">
        <v>1.147</v>
      </c>
      <c r="J85" s="12" t="s">
        <v>48</v>
      </c>
      <c r="L85" s="9">
        <v>708.0</v>
      </c>
      <c r="M85" s="9">
        <v>1.0</v>
      </c>
      <c r="N85" s="9">
        <v>5.003</v>
      </c>
      <c r="O85" s="9">
        <v>0.217</v>
      </c>
      <c r="P85" s="9">
        <v>-4.787</v>
      </c>
      <c r="Q85" s="9">
        <v>0.989</v>
      </c>
      <c r="R85" s="9">
        <v>0.008</v>
      </c>
      <c r="S85" s="9">
        <v>0.005</v>
      </c>
    </row>
    <row r="86">
      <c r="B86" s="1">
        <v>1.0</v>
      </c>
      <c r="C86" s="1">
        <v>608.0</v>
      </c>
      <c r="D86" s="1">
        <v>1.105</v>
      </c>
      <c r="E86" s="1">
        <v>0.0</v>
      </c>
      <c r="F86" s="1">
        <v>0.33</v>
      </c>
      <c r="G86" s="1">
        <v>4.386</v>
      </c>
      <c r="H86" s="4">
        <v>0.0362</v>
      </c>
      <c r="I86" s="1">
        <v>0.647</v>
      </c>
      <c r="J86" s="12" t="s">
        <v>48</v>
      </c>
      <c r="L86" s="9">
        <v>713.0</v>
      </c>
      <c r="M86" s="9">
        <v>1.0</v>
      </c>
      <c r="N86" s="9">
        <v>1.985</v>
      </c>
      <c r="O86" s="9">
        <v>0.206</v>
      </c>
      <c r="P86" s="9">
        <v>-1.779</v>
      </c>
      <c r="Q86" s="9">
        <v>0.956</v>
      </c>
      <c r="R86" s="9">
        <v>0.033</v>
      </c>
      <c r="S86" s="9">
        <v>0.02</v>
      </c>
    </row>
    <row r="87">
      <c r="B87" s="1">
        <v>1.0</v>
      </c>
      <c r="C87" s="1">
        <v>609.0</v>
      </c>
      <c r="D87" s="1">
        <v>0.716</v>
      </c>
      <c r="E87" s="1">
        <v>0.0</v>
      </c>
      <c r="F87" s="1">
        <v>0.163</v>
      </c>
      <c r="G87" s="1">
        <v>2.861</v>
      </c>
      <c r="H87" s="4">
        <v>0.0908</v>
      </c>
      <c r="I87" s="1">
        <v>0.318</v>
      </c>
      <c r="J87" s="12" t="s">
        <v>48</v>
      </c>
      <c r="L87" s="9">
        <v>714.0</v>
      </c>
      <c r="M87" s="9">
        <v>1.0</v>
      </c>
      <c r="N87" s="9">
        <v>3.866</v>
      </c>
      <c r="O87" s="9">
        <v>0.509</v>
      </c>
      <c r="P87" s="9">
        <v>-3.357</v>
      </c>
      <c r="Q87" s="9">
        <v>0.915</v>
      </c>
      <c r="R87" s="9">
        <v>0.065</v>
      </c>
      <c r="S87" s="9">
        <v>0.041</v>
      </c>
    </row>
    <row r="88">
      <c r="B88" s="1">
        <v>1.0</v>
      </c>
      <c r="C88" s="1">
        <v>615.0</v>
      </c>
      <c r="D88" s="1">
        <v>3.363</v>
      </c>
      <c r="E88" s="1">
        <v>0.254</v>
      </c>
      <c r="F88" s="1">
        <v>0.826</v>
      </c>
      <c r="G88" s="1">
        <v>5.121</v>
      </c>
      <c r="H88" s="4">
        <v>0.0236</v>
      </c>
      <c r="I88" s="1">
        <v>1.619</v>
      </c>
      <c r="J88" s="12" t="s">
        <v>48</v>
      </c>
      <c r="L88" s="9">
        <v>715.0</v>
      </c>
      <c r="M88" s="9">
        <v>1.0</v>
      </c>
      <c r="N88" s="9">
        <v>2.54</v>
      </c>
      <c r="O88" s="9">
        <v>0.349</v>
      </c>
      <c r="P88" s="9">
        <v>-2.19</v>
      </c>
      <c r="Q88" s="9">
        <v>0.959</v>
      </c>
      <c r="R88" s="9">
        <v>0.027</v>
      </c>
      <c r="S88" s="9">
        <v>0.016</v>
      </c>
    </row>
    <row r="89">
      <c r="B89" s="1">
        <v>1.0</v>
      </c>
      <c r="C89" s="1">
        <v>616.0</v>
      </c>
      <c r="D89" s="1">
        <v>3.764</v>
      </c>
      <c r="E89" s="1">
        <v>0.341</v>
      </c>
      <c r="F89" s="1">
        <v>1.1</v>
      </c>
      <c r="G89" s="1">
        <v>3.378</v>
      </c>
      <c r="H89" s="4">
        <v>0.0661</v>
      </c>
      <c r="I89" s="1">
        <v>2.155</v>
      </c>
      <c r="J89" s="12" t="s">
        <v>48</v>
      </c>
      <c r="L89" s="9">
        <v>718.0</v>
      </c>
      <c r="M89" s="9">
        <v>1.0</v>
      </c>
      <c r="N89" s="9">
        <v>2.556</v>
      </c>
      <c r="O89" s="9">
        <v>0.195</v>
      </c>
      <c r="P89" s="9">
        <v>-2.361</v>
      </c>
      <c r="Q89" s="9">
        <v>0.991</v>
      </c>
      <c r="R89" s="9">
        <v>0.006</v>
      </c>
      <c r="S89" s="9">
        <v>0.004</v>
      </c>
    </row>
    <row r="90">
      <c r="B90" s="1">
        <v>1.0</v>
      </c>
      <c r="C90" s="1">
        <v>621.0</v>
      </c>
      <c r="D90" s="1">
        <v>5.152</v>
      </c>
      <c r="E90" s="1">
        <v>0.642</v>
      </c>
      <c r="F90" s="1">
        <v>1.647</v>
      </c>
      <c r="G90" s="1">
        <v>5.546</v>
      </c>
      <c r="H90" s="4">
        <v>0.0185</v>
      </c>
      <c r="I90" s="1">
        <v>3.225</v>
      </c>
      <c r="J90" s="12" t="s">
        <v>48</v>
      </c>
      <c r="L90" s="9">
        <v>724.0</v>
      </c>
      <c r="M90" s="9">
        <v>1.0</v>
      </c>
      <c r="N90" s="9">
        <v>5.237</v>
      </c>
      <c r="O90" s="9">
        <v>0.627</v>
      </c>
      <c r="P90" s="9">
        <v>-4.61</v>
      </c>
      <c r="Q90" s="9">
        <v>0.96</v>
      </c>
      <c r="R90" s="9">
        <v>0.025</v>
      </c>
      <c r="S90" s="9">
        <v>0.015</v>
      </c>
    </row>
    <row r="91">
      <c r="B91" s="1">
        <v>1.0</v>
      </c>
      <c r="C91" s="1">
        <v>622.0</v>
      </c>
      <c r="D91" s="1">
        <v>2.237</v>
      </c>
      <c r="E91" s="1">
        <v>0.19</v>
      </c>
      <c r="F91" s="1">
        <v>0.505</v>
      </c>
      <c r="G91" s="1">
        <v>4.004</v>
      </c>
      <c r="H91" s="4">
        <v>0.0454</v>
      </c>
      <c r="I91" s="1">
        <v>0.988</v>
      </c>
      <c r="J91" s="12" t="s">
        <v>48</v>
      </c>
      <c r="L91" s="9">
        <v>776.0</v>
      </c>
      <c r="M91" s="9">
        <v>1.0</v>
      </c>
      <c r="N91" s="9">
        <v>18.752</v>
      </c>
      <c r="O91" s="9">
        <v>0.493</v>
      </c>
      <c r="P91" s="9">
        <v>-18.259</v>
      </c>
      <c r="Q91" s="9">
        <v>1.0</v>
      </c>
      <c r="R91" s="9">
        <v>0.0</v>
      </c>
      <c r="S91" s="9">
        <v>0.0</v>
      </c>
    </row>
    <row r="92">
      <c r="B92" s="1">
        <v>1.0</v>
      </c>
      <c r="C92" s="1">
        <v>624.0</v>
      </c>
      <c r="D92" s="1">
        <v>7.798</v>
      </c>
      <c r="E92" s="1">
        <v>0.317</v>
      </c>
      <c r="F92" s="1">
        <v>1.256</v>
      </c>
      <c r="G92" s="1">
        <v>8.399</v>
      </c>
      <c r="H92" s="4">
        <v>0.0038</v>
      </c>
      <c r="I92" s="1">
        <v>2.461</v>
      </c>
      <c r="J92" s="12" t="s">
        <v>48</v>
      </c>
      <c r="L92" s="9">
        <v>873.0</v>
      </c>
      <c r="M92" s="9">
        <v>1.0</v>
      </c>
      <c r="N92" s="9">
        <v>34.986</v>
      </c>
      <c r="O92" s="9">
        <v>7.684</v>
      </c>
      <c r="P92" s="9">
        <v>-27.302</v>
      </c>
      <c r="Q92" s="9">
        <v>0.941</v>
      </c>
      <c r="R92" s="9">
        <v>0.013</v>
      </c>
      <c r="S92" s="9">
        <v>0.008</v>
      </c>
    </row>
    <row r="93">
      <c r="B93" s="1">
        <v>1.0</v>
      </c>
      <c r="C93" s="1">
        <v>627.0</v>
      </c>
      <c r="D93" s="1">
        <v>46.706</v>
      </c>
      <c r="E93" s="1">
        <v>0.307</v>
      </c>
      <c r="F93" s="1">
        <v>3.458</v>
      </c>
      <c r="G93" s="1">
        <v>34.68</v>
      </c>
      <c r="H93" s="4">
        <v>0.0</v>
      </c>
      <c r="I93" s="1">
        <v>6.773</v>
      </c>
      <c r="J93" s="12" t="s">
        <v>48</v>
      </c>
      <c r="L93" s="9">
        <v>977.0</v>
      </c>
      <c r="M93" s="9">
        <v>1.0</v>
      </c>
      <c r="N93" s="9">
        <v>1.9</v>
      </c>
      <c r="O93" s="9">
        <v>0.25</v>
      </c>
      <c r="P93" s="9">
        <v>-1.65</v>
      </c>
      <c r="Q93" s="9">
        <v>0.934</v>
      </c>
      <c r="R93" s="9">
        <v>0.05</v>
      </c>
      <c r="S93" s="9">
        <v>0.031</v>
      </c>
    </row>
    <row r="94">
      <c r="B94" s="1">
        <v>1.0</v>
      </c>
      <c r="C94" s="1">
        <v>628.0</v>
      </c>
      <c r="D94" s="1">
        <v>3.899</v>
      </c>
      <c r="E94" s="1">
        <v>0.0</v>
      </c>
      <c r="F94" s="1">
        <v>0.581</v>
      </c>
      <c r="G94" s="1">
        <v>9.988</v>
      </c>
      <c r="H94" s="4">
        <v>0.0016</v>
      </c>
      <c r="I94" s="1">
        <v>1.138</v>
      </c>
      <c r="J94" s="12" t="s">
        <v>48</v>
      </c>
      <c r="L94" s="9">
        <v>983.0</v>
      </c>
      <c r="M94" s="9">
        <v>1.0</v>
      </c>
      <c r="N94" s="9">
        <v>7.622</v>
      </c>
      <c r="O94" s="9">
        <v>0.862</v>
      </c>
      <c r="P94" s="9">
        <v>-6.76</v>
      </c>
      <c r="Q94" s="9">
        <v>0.949</v>
      </c>
      <c r="R94" s="9">
        <v>0.026</v>
      </c>
      <c r="S94" s="9">
        <v>0.016</v>
      </c>
    </row>
    <row r="95">
      <c r="B95" s="1">
        <v>1.0</v>
      </c>
      <c r="C95" s="1">
        <v>630.0</v>
      </c>
      <c r="D95" s="1">
        <v>1.617</v>
      </c>
      <c r="E95" s="1">
        <v>0.0</v>
      </c>
      <c r="F95" s="1">
        <v>0.194</v>
      </c>
      <c r="G95" s="1">
        <v>3.816</v>
      </c>
      <c r="H95" s="4">
        <v>0.0508</v>
      </c>
      <c r="I95" s="1">
        <v>0.38</v>
      </c>
      <c r="J95" s="12" t="s">
        <v>48</v>
      </c>
      <c r="L95" s="9">
        <v>1109.0</v>
      </c>
      <c r="M95" s="9">
        <v>1.0</v>
      </c>
      <c r="N95" s="9">
        <v>13.165</v>
      </c>
      <c r="O95" s="9">
        <v>1.38</v>
      </c>
      <c r="P95" s="9">
        <v>-11.785</v>
      </c>
      <c r="Q95" s="9">
        <v>0.998</v>
      </c>
      <c r="R95" s="9">
        <v>0.0</v>
      </c>
      <c r="S95" s="9">
        <v>0.0</v>
      </c>
    </row>
    <row r="96">
      <c r="B96" s="1">
        <v>1.0</v>
      </c>
      <c r="C96" s="1">
        <v>631.0</v>
      </c>
      <c r="D96" s="1">
        <v>4.983</v>
      </c>
      <c r="E96" s="1">
        <v>0.338</v>
      </c>
      <c r="F96" s="1">
        <v>1.533</v>
      </c>
      <c r="G96" s="1">
        <v>5.616</v>
      </c>
      <c r="H96" s="4">
        <v>0.0178</v>
      </c>
      <c r="I96" s="1">
        <v>3.002</v>
      </c>
      <c r="J96" s="12" t="s">
        <v>48</v>
      </c>
      <c r="L96" s="9">
        <v>1135.0</v>
      </c>
      <c r="M96" s="9">
        <v>1.0</v>
      </c>
      <c r="N96" s="9">
        <v>9.537</v>
      </c>
      <c r="O96" s="9">
        <v>0.6</v>
      </c>
      <c r="P96" s="9">
        <v>-8.937</v>
      </c>
      <c r="Q96" s="9">
        <v>0.999</v>
      </c>
      <c r="R96" s="9">
        <v>0.0</v>
      </c>
      <c r="S96" s="9">
        <v>0.0</v>
      </c>
    </row>
    <row r="97">
      <c r="B97" s="1">
        <v>1.0</v>
      </c>
      <c r="C97" s="1">
        <v>632.0</v>
      </c>
      <c r="D97" s="1">
        <v>4.182</v>
      </c>
      <c r="E97" s="1">
        <v>0.265</v>
      </c>
      <c r="F97" s="1">
        <v>0.662</v>
      </c>
      <c r="G97" s="1">
        <v>3.659</v>
      </c>
      <c r="H97" s="4">
        <v>0.0558</v>
      </c>
      <c r="I97" s="1">
        <v>1.297</v>
      </c>
      <c r="J97" s="12" t="s">
        <v>48</v>
      </c>
      <c r="L97" s="9">
        <v>1209.0</v>
      </c>
      <c r="M97" s="9">
        <v>1.0</v>
      </c>
      <c r="N97" s="9">
        <v>2.027</v>
      </c>
      <c r="O97" s="9">
        <v>0.229</v>
      </c>
      <c r="P97" s="9">
        <v>-1.798</v>
      </c>
      <c r="Q97" s="9">
        <v>0.96</v>
      </c>
      <c r="R97" s="9">
        <v>0.029</v>
      </c>
      <c r="S97" s="9">
        <v>0.017</v>
      </c>
    </row>
    <row r="98">
      <c r="B98" s="1">
        <v>1.0</v>
      </c>
      <c r="C98" s="1">
        <v>635.0</v>
      </c>
      <c r="D98" s="1">
        <v>3.347</v>
      </c>
      <c r="E98" s="1">
        <v>0.232</v>
      </c>
      <c r="F98" s="1">
        <v>0.79</v>
      </c>
      <c r="G98" s="1">
        <v>5.684</v>
      </c>
      <c r="H98" s="4">
        <v>0.0171</v>
      </c>
      <c r="I98" s="1">
        <v>1.548</v>
      </c>
      <c r="J98" s="12" t="s">
        <v>48</v>
      </c>
      <c r="L98" s="9">
        <v>1246.0</v>
      </c>
      <c r="M98" s="9">
        <v>1.0</v>
      </c>
      <c r="N98" s="9">
        <v>6.507</v>
      </c>
      <c r="O98" s="9">
        <v>0.621</v>
      </c>
      <c r="P98" s="9">
        <v>-5.886</v>
      </c>
      <c r="Q98" s="9">
        <v>0.996</v>
      </c>
      <c r="R98" s="9">
        <v>0.001</v>
      </c>
      <c r="S98" s="9">
        <v>0.001</v>
      </c>
    </row>
    <row r="99">
      <c r="B99" s="1">
        <v>1.0</v>
      </c>
      <c r="C99" s="1">
        <v>637.0</v>
      </c>
      <c r="D99" s="1">
        <v>1.353</v>
      </c>
      <c r="E99" s="1">
        <v>0.0</v>
      </c>
      <c r="F99" s="1">
        <v>0.202</v>
      </c>
      <c r="G99" s="1">
        <v>3.682</v>
      </c>
      <c r="H99" s="4">
        <v>0.055</v>
      </c>
      <c r="I99" s="1">
        <v>0.395</v>
      </c>
      <c r="J99" s="12" t="s">
        <v>48</v>
      </c>
      <c r="L99" s="9">
        <v>1293.0</v>
      </c>
      <c r="M99" s="9">
        <v>1.0</v>
      </c>
      <c r="N99" s="9">
        <v>4.015</v>
      </c>
      <c r="O99" s="9">
        <v>0.311</v>
      </c>
      <c r="P99" s="9">
        <v>-3.704</v>
      </c>
      <c r="Q99" s="9">
        <v>0.995</v>
      </c>
      <c r="R99" s="9">
        <v>0.002</v>
      </c>
      <c r="S99" s="9">
        <v>0.001</v>
      </c>
    </row>
    <row r="100">
      <c r="B100" s="1">
        <v>1.0</v>
      </c>
      <c r="C100" s="1">
        <v>643.0</v>
      </c>
      <c r="D100" s="1">
        <v>4.238</v>
      </c>
      <c r="E100" s="1">
        <v>0.0</v>
      </c>
      <c r="F100" s="1">
        <v>0.365</v>
      </c>
      <c r="G100" s="1">
        <v>7.636</v>
      </c>
      <c r="H100" s="4">
        <v>0.0057</v>
      </c>
      <c r="I100" s="1">
        <v>0.715</v>
      </c>
      <c r="J100" s="12" t="s">
        <v>48</v>
      </c>
      <c r="L100" s="9">
        <v>1381.0</v>
      </c>
      <c r="M100" s="9">
        <v>1.0</v>
      </c>
      <c r="N100" s="9">
        <v>17.614</v>
      </c>
      <c r="O100" s="9">
        <v>0.233</v>
      </c>
      <c r="P100" s="9">
        <v>-17.381</v>
      </c>
      <c r="Q100" s="9">
        <v>1.0</v>
      </c>
      <c r="R100" s="9">
        <v>0.0</v>
      </c>
      <c r="S100" s="9">
        <v>0.0</v>
      </c>
    </row>
    <row r="101">
      <c r="B101" s="1">
        <v>1.0</v>
      </c>
      <c r="C101" s="1">
        <v>644.0</v>
      </c>
      <c r="D101" s="1">
        <v>5.188</v>
      </c>
      <c r="E101" s="1">
        <v>0.315</v>
      </c>
      <c r="F101" s="1">
        <v>1.422</v>
      </c>
      <c r="G101" s="1">
        <v>6.761</v>
      </c>
      <c r="H101" s="4">
        <v>0.0093</v>
      </c>
      <c r="I101" s="1">
        <v>2.786</v>
      </c>
      <c r="J101" s="12" t="s">
        <v>48</v>
      </c>
      <c r="L101" s="9">
        <v>1437.0</v>
      </c>
      <c r="M101" s="9">
        <v>1.0</v>
      </c>
      <c r="N101" s="9">
        <v>5.029</v>
      </c>
      <c r="O101" s="9">
        <v>0.613</v>
      </c>
      <c r="P101" s="9">
        <v>-4.417</v>
      </c>
      <c r="Q101" s="9">
        <v>0.977</v>
      </c>
      <c r="R101" s="9">
        <v>0.012</v>
      </c>
      <c r="S101" s="9">
        <v>0.007</v>
      </c>
    </row>
    <row r="102">
      <c r="B102" s="1">
        <v>1.0</v>
      </c>
      <c r="C102" s="1">
        <v>647.0</v>
      </c>
      <c r="D102" s="1">
        <v>17.95</v>
      </c>
      <c r="E102" s="1">
        <v>0.274</v>
      </c>
      <c r="F102" s="1">
        <v>3.225</v>
      </c>
      <c r="G102" s="1">
        <v>25.903</v>
      </c>
      <c r="H102" s="4">
        <v>0.0</v>
      </c>
      <c r="I102" s="1">
        <v>6.316</v>
      </c>
      <c r="J102" s="12" t="s">
        <v>48</v>
      </c>
    </row>
    <row r="103">
      <c r="B103" s="1">
        <v>1.0</v>
      </c>
      <c r="C103" s="1">
        <v>648.0</v>
      </c>
      <c r="D103" s="1">
        <v>7.916</v>
      </c>
      <c r="E103" s="1">
        <v>0.0</v>
      </c>
      <c r="F103" s="1">
        <v>1.84</v>
      </c>
      <c r="G103" s="1">
        <v>18.264</v>
      </c>
      <c r="H103" s="4">
        <v>0.0</v>
      </c>
      <c r="I103" s="1">
        <v>3.604</v>
      </c>
      <c r="J103" s="12" t="s">
        <v>48</v>
      </c>
    </row>
    <row r="104">
      <c r="B104" s="1">
        <v>1.0</v>
      </c>
      <c r="C104" s="1">
        <v>651.0</v>
      </c>
      <c r="D104" s="1">
        <v>3.804</v>
      </c>
      <c r="E104" s="1">
        <v>0.297</v>
      </c>
      <c r="F104" s="1">
        <v>0.846</v>
      </c>
      <c r="G104" s="1">
        <v>3.764</v>
      </c>
      <c r="H104" s="4">
        <v>0.0524</v>
      </c>
      <c r="I104" s="1">
        <v>1.657</v>
      </c>
      <c r="J104" s="12" t="s">
        <v>48</v>
      </c>
    </row>
    <row r="105">
      <c r="B105" s="1">
        <v>1.0</v>
      </c>
      <c r="C105" s="1">
        <v>652.0</v>
      </c>
      <c r="D105" s="1">
        <v>2.418</v>
      </c>
      <c r="E105" s="1">
        <v>0.0</v>
      </c>
      <c r="F105" s="1">
        <v>0.466</v>
      </c>
      <c r="G105" s="1">
        <v>5.674</v>
      </c>
      <c r="H105" s="4">
        <v>0.0172</v>
      </c>
      <c r="I105" s="1">
        <v>0.912</v>
      </c>
      <c r="J105" s="12" t="s">
        <v>48</v>
      </c>
    </row>
    <row r="106">
      <c r="B106" s="1">
        <v>1.0</v>
      </c>
      <c r="C106" s="1">
        <v>653.0</v>
      </c>
      <c r="D106" s="1">
        <v>5.879</v>
      </c>
      <c r="E106" s="1">
        <v>0.727</v>
      </c>
      <c r="F106" s="1">
        <v>1.232</v>
      </c>
      <c r="G106" s="1">
        <v>2.791</v>
      </c>
      <c r="H106" s="4">
        <v>0.0948</v>
      </c>
      <c r="I106" s="1">
        <v>2.414</v>
      </c>
      <c r="J106" s="12" t="s">
        <v>48</v>
      </c>
    </row>
    <row r="107">
      <c r="B107" s="1">
        <v>1.0</v>
      </c>
      <c r="C107" s="1">
        <v>659.0</v>
      </c>
      <c r="D107" s="1">
        <v>4.215</v>
      </c>
      <c r="E107" s="1">
        <v>0.0</v>
      </c>
      <c r="F107" s="1">
        <v>0.536</v>
      </c>
      <c r="G107" s="1">
        <v>7.674</v>
      </c>
      <c r="H107" s="4">
        <v>0.0056</v>
      </c>
      <c r="I107" s="1">
        <v>1.05</v>
      </c>
      <c r="J107" s="12" t="s">
        <v>48</v>
      </c>
    </row>
    <row r="108">
      <c r="B108" s="1">
        <v>1.0</v>
      </c>
      <c r="C108" s="1">
        <v>660.0</v>
      </c>
      <c r="D108" s="1">
        <v>12.727</v>
      </c>
      <c r="E108" s="1">
        <v>0.267</v>
      </c>
      <c r="F108" s="1">
        <v>1.789</v>
      </c>
      <c r="G108" s="1">
        <v>17.304</v>
      </c>
      <c r="H108" s="4">
        <v>0.0</v>
      </c>
      <c r="I108" s="1">
        <v>3.505</v>
      </c>
      <c r="J108" s="12" t="s">
        <v>48</v>
      </c>
    </row>
    <row r="109">
      <c r="B109" s="1">
        <v>1.0</v>
      </c>
      <c r="C109" s="1">
        <v>662.0</v>
      </c>
      <c r="D109" s="1">
        <v>1.963</v>
      </c>
      <c r="E109" s="1">
        <v>0.0</v>
      </c>
      <c r="F109" s="1">
        <v>0.364</v>
      </c>
      <c r="G109" s="1">
        <v>6.861</v>
      </c>
      <c r="H109" s="4">
        <v>0.0088</v>
      </c>
      <c r="I109" s="1">
        <v>0.712</v>
      </c>
      <c r="J109" s="12" t="s">
        <v>48</v>
      </c>
    </row>
    <row r="110">
      <c r="B110" s="1">
        <v>1.0</v>
      </c>
      <c r="C110" s="1">
        <v>672.0</v>
      </c>
      <c r="D110" s="1">
        <v>3.61</v>
      </c>
      <c r="E110" s="1">
        <v>0.231</v>
      </c>
      <c r="F110" s="1">
        <v>0.778</v>
      </c>
      <c r="G110" s="1">
        <v>6.265</v>
      </c>
      <c r="H110" s="4">
        <v>0.0123</v>
      </c>
      <c r="I110" s="1">
        <v>1.525</v>
      </c>
      <c r="J110" s="12" t="s">
        <v>48</v>
      </c>
    </row>
    <row r="111">
      <c r="B111" s="1">
        <v>1.0</v>
      </c>
      <c r="C111" s="1">
        <v>673.0</v>
      </c>
      <c r="D111" s="1">
        <v>0.767</v>
      </c>
      <c r="E111" s="1">
        <v>0.0</v>
      </c>
      <c r="F111" s="1">
        <v>0.147</v>
      </c>
      <c r="G111" s="1">
        <v>3.109</v>
      </c>
      <c r="H111" s="4">
        <v>0.0779</v>
      </c>
      <c r="I111" s="1">
        <v>0.288</v>
      </c>
      <c r="J111" s="12" t="s">
        <v>48</v>
      </c>
    </row>
    <row r="112">
      <c r="B112" s="1">
        <v>1.0</v>
      </c>
      <c r="C112" s="1">
        <v>674.0</v>
      </c>
      <c r="D112" s="1">
        <v>2.218</v>
      </c>
      <c r="E112" s="1">
        <v>0.0</v>
      </c>
      <c r="F112" s="1">
        <v>0.421</v>
      </c>
      <c r="G112" s="1">
        <v>6.659</v>
      </c>
      <c r="H112" s="4">
        <v>0.0099</v>
      </c>
      <c r="I112" s="1">
        <v>0.824</v>
      </c>
      <c r="J112" s="12" t="s">
        <v>48</v>
      </c>
    </row>
    <row r="113">
      <c r="B113" s="1">
        <v>1.0</v>
      </c>
      <c r="C113" s="1">
        <v>675.0</v>
      </c>
      <c r="D113" s="1">
        <v>1.54</v>
      </c>
      <c r="E113" s="1">
        <v>0.0</v>
      </c>
      <c r="F113" s="1">
        <v>0.391</v>
      </c>
      <c r="G113" s="1">
        <v>5.355</v>
      </c>
      <c r="H113" s="4">
        <v>0.0207</v>
      </c>
      <c r="I113" s="1">
        <v>0.765</v>
      </c>
      <c r="J113" s="12" t="s">
        <v>48</v>
      </c>
    </row>
    <row r="114">
      <c r="B114" s="1">
        <v>1.0</v>
      </c>
      <c r="C114" s="1">
        <v>676.0</v>
      </c>
      <c r="D114" s="1">
        <v>6.982</v>
      </c>
      <c r="E114" s="1">
        <v>0.0</v>
      </c>
      <c r="F114" s="1">
        <v>0.843</v>
      </c>
      <c r="G114" s="1">
        <v>16.926</v>
      </c>
      <c r="H114" s="4">
        <v>0.0</v>
      </c>
      <c r="I114" s="1">
        <v>1.651</v>
      </c>
      <c r="J114" s="12" t="s">
        <v>48</v>
      </c>
    </row>
    <row r="115">
      <c r="B115" s="1">
        <v>1.0</v>
      </c>
      <c r="C115" s="1">
        <v>678.0</v>
      </c>
      <c r="D115" s="1">
        <v>1.888</v>
      </c>
      <c r="E115" s="1">
        <v>0.229</v>
      </c>
      <c r="F115" s="1">
        <v>0.548</v>
      </c>
      <c r="G115" s="1">
        <v>2.885</v>
      </c>
      <c r="H115" s="4">
        <v>0.0894</v>
      </c>
      <c r="I115" s="1">
        <v>1.072</v>
      </c>
      <c r="J115" s="12" t="s">
        <v>48</v>
      </c>
    </row>
    <row r="116">
      <c r="B116" s="1">
        <v>1.0</v>
      </c>
      <c r="C116" s="1">
        <v>679.0</v>
      </c>
      <c r="D116" s="1">
        <v>4.071</v>
      </c>
      <c r="E116" s="1">
        <v>0.0</v>
      </c>
      <c r="F116" s="1">
        <v>0.795</v>
      </c>
      <c r="G116" s="1">
        <v>9.726</v>
      </c>
      <c r="H116" s="4">
        <v>0.0018</v>
      </c>
      <c r="I116" s="1">
        <v>1.557</v>
      </c>
      <c r="J116" s="12" t="s">
        <v>48</v>
      </c>
    </row>
    <row r="117">
      <c r="B117" s="1">
        <v>1.0</v>
      </c>
      <c r="C117" s="1">
        <v>680.0</v>
      </c>
      <c r="D117" s="1">
        <v>10.38</v>
      </c>
      <c r="E117" s="1">
        <v>0.0</v>
      </c>
      <c r="F117" s="1">
        <v>2.103</v>
      </c>
      <c r="G117" s="1">
        <v>24.603</v>
      </c>
      <c r="H117" s="4">
        <v>0.0</v>
      </c>
      <c r="I117" s="1">
        <v>4.119</v>
      </c>
      <c r="J117" s="12" t="s">
        <v>48</v>
      </c>
    </row>
    <row r="118">
      <c r="B118" s="1">
        <v>1.0</v>
      </c>
      <c r="C118" s="1">
        <v>681.0</v>
      </c>
      <c r="D118" s="1">
        <v>3.549</v>
      </c>
      <c r="E118" s="1">
        <v>0.0</v>
      </c>
      <c r="F118" s="1">
        <v>1.434</v>
      </c>
      <c r="G118" s="1">
        <v>10.245</v>
      </c>
      <c r="H118" s="4">
        <v>0.0014</v>
      </c>
      <c r="I118" s="1">
        <v>2.809</v>
      </c>
      <c r="J118" s="12" t="s">
        <v>48</v>
      </c>
    </row>
    <row r="119">
      <c r="B119" s="1">
        <v>1.0</v>
      </c>
      <c r="C119" s="1">
        <v>682.0</v>
      </c>
      <c r="D119" s="1">
        <v>4.028</v>
      </c>
      <c r="E119" s="1">
        <v>0.0</v>
      </c>
      <c r="F119" s="1">
        <v>0.867</v>
      </c>
      <c r="G119" s="1">
        <v>10.513</v>
      </c>
      <c r="H119" s="4">
        <v>0.0012</v>
      </c>
      <c r="I119" s="1">
        <v>1.698</v>
      </c>
      <c r="J119" s="12" t="s">
        <v>48</v>
      </c>
    </row>
    <row r="120">
      <c r="B120" s="1">
        <v>1.0</v>
      </c>
      <c r="C120" s="1">
        <v>683.0</v>
      </c>
      <c r="D120" s="1">
        <v>22.802</v>
      </c>
      <c r="E120" s="1">
        <v>0.272</v>
      </c>
      <c r="F120" s="1">
        <v>1.894</v>
      </c>
      <c r="G120" s="1">
        <v>20.747</v>
      </c>
      <c r="H120" s="4">
        <v>0.0</v>
      </c>
      <c r="I120" s="1">
        <v>3.709</v>
      </c>
      <c r="J120" s="12" t="s">
        <v>48</v>
      </c>
    </row>
    <row r="121">
      <c r="B121" s="1">
        <v>1.0</v>
      </c>
      <c r="C121" s="1">
        <v>685.0</v>
      </c>
      <c r="D121" s="1">
        <v>1.105</v>
      </c>
      <c r="E121" s="1">
        <v>0.0</v>
      </c>
      <c r="F121" s="1">
        <v>0.227</v>
      </c>
      <c r="G121" s="1">
        <v>2.821</v>
      </c>
      <c r="H121" s="4">
        <v>0.093</v>
      </c>
      <c r="I121" s="1">
        <v>0.444</v>
      </c>
      <c r="J121" s="12" t="s">
        <v>48</v>
      </c>
    </row>
    <row r="122">
      <c r="B122" s="1">
        <v>1.0</v>
      </c>
      <c r="C122" s="1">
        <v>686.0</v>
      </c>
      <c r="D122" s="1">
        <v>3.863</v>
      </c>
      <c r="E122" s="1">
        <v>0.549</v>
      </c>
      <c r="F122" s="1">
        <v>1.055</v>
      </c>
      <c r="G122" s="1">
        <v>2.985</v>
      </c>
      <c r="H122" s="4">
        <v>0.084</v>
      </c>
      <c r="I122" s="1">
        <v>2.066</v>
      </c>
      <c r="J122" s="12" t="s">
        <v>48</v>
      </c>
    </row>
    <row r="123">
      <c r="B123" s="1">
        <v>1.0</v>
      </c>
      <c r="C123" s="1">
        <v>687.0</v>
      </c>
      <c r="D123" s="1">
        <v>1.105</v>
      </c>
      <c r="E123" s="1">
        <v>0.0</v>
      </c>
      <c r="F123" s="1">
        <v>0.192</v>
      </c>
      <c r="G123" s="1">
        <v>3.354</v>
      </c>
      <c r="H123" s="4">
        <v>0.0671</v>
      </c>
      <c r="I123" s="1">
        <v>0.376</v>
      </c>
      <c r="J123" s="12" t="s">
        <v>48</v>
      </c>
    </row>
    <row r="124">
      <c r="B124" s="1">
        <v>1.0</v>
      </c>
      <c r="C124" s="1">
        <v>689.0</v>
      </c>
      <c r="D124" s="1">
        <v>2.111</v>
      </c>
      <c r="E124" s="1">
        <v>0.23</v>
      </c>
      <c r="F124" s="1">
        <v>0.56</v>
      </c>
      <c r="G124" s="1">
        <v>3.03</v>
      </c>
      <c r="H124" s="4">
        <v>0.0818</v>
      </c>
      <c r="I124" s="1">
        <v>1.098</v>
      </c>
      <c r="J124" s="12" t="s">
        <v>48</v>
      </c>
    </row>
    <row r="125">
      <c r="B125" s="1">
        <v>1.0</v>
      </c>
      <c r="C125" s="1">
        <v>690.0</v>
      </c>
      <c r="D125" s="1">
        <v>5.843</v>
      </c>
      <c r="E125" s="1">
        <v>0.566</v>
      </c>
      <c r="F125" s="1">
        <v>1.441</v>
      </c>
      <c r="G125" s="1">
        <v>6.653</v>
      </c>
      <c r="H125" s="4">
        <v>0.0099</v>
      </c>
      <c r="I125" s="1">
        <v>2.822</v>
      </c>
      <c r="J125" s="12" t="s">
        <v>48</v>
      </c>
    </row>
    <row r="126">
      <c r="B126" s="1">
        <v>1.0</v>
      </c>
      <c r="C126" s="1">
        <v>694.0</v>
      </c>
      <c r="D126" s="1">
        <v>5.918</v>
      </c>
      <c r="E126" s="1">
        <v>0.247</v>
      </c>
      <c r="F126" s="1">
        <v>1.063</v>
      </c>
      <c r="G126" s="1">
        <v>7.705</v>
      </c>
      <c r="H126" s="4">
        <v>0.0055</v>
      </c>
      <c r="I126" s="1">
        <v>2.082</v>
      </c>
      <c r="J126" s="12" t="s">
        <v>48</v>
      </c>
    </row>
    <row r="127">
      <c r="B127" s="1">
        <v>1.0</v>
      </c>
      <c r="C127" s="1">
        <v>696.0</v>
      </c>
      <c r="D127" s="1">
        <v>11.681</v>
      </c>
      <c r="E127" s="1">
        <v>0.919</v>
      </c>
      <c r="F127" s="1">
        <v>3.19</v>
      </c>
      <c r="G127" s="1">
        <v>14.107</v>
      </c>
      <c r="H127" s="4">
        <v>2.0E-4</v>
      </c>
      <c r="I127" s="1">
        <v>6.249</v>
      </c>
      <c r="J127" s="12" t="s">
        <v>48</v>
      </c>
    </row>
    <row r="128">
      <c r="B128" s="1">
        <v>1.0</v>
      </c>
      <c r="C128" s="1">
        <v>697.0</v>
      </c>
      <c r="D128" s="1">
        <v>2.31</v>
      </c>
      <c r="E128" s="1">
        <v>0.0</v>
      </c>
      <c r="F128" s="1">
        <v>0.953</v>
      </c>
      <c r="G128" s="1">
        <v>5.063</v>
      </c>
      <c r="H128" s="4">
        <v>0.0244</v>
      </c>
      <c r="I128" s="1">
        <v>1.868</v>
      </c>
      <c r="J128" s="12" t="s">
        <v>48</v>
      </c>
    </row>
    <row r="129">
      <c r="B129" s="1">
        <v>1.0</v>
      </c>
      <c r="C129" s="1">
        <v>698.0</v>
      </c>
      <c r="D129" s="1">
        <v>23.837</v>
      </c>
      <c r="E129" s="1">
        <v>0.346</v>
      </c>
      <c r="F129" s="1">
        <v>3.082</v>
      </c>
      <c r="G129" s="1">
        <v>26.306</v>
      </c>
      <c r="H129" s="4">
        <v>0.0</v>
      </c>
      <c r="I129" s="1">
        <v>6.038</v>
      </c>
      <c r="J129" s="12" t="s">
        <v>48</v>
      </c>
    </row>
    <row r="130">
      <c r="B130" s="1">
        <v>1.0</v>
      </c>
      <c r="C130" s="1">
        <v>700.0</v>
      </c>
      <c r="D130" s="1">
        <v>6.345</v>
      </c>
      <c r="E130" s="1">
        <v>0.914</v>
      </c>
      <c r="F130" s="1">
        <v>1.796</v>
      </c>
      <c r="G130" s="1">
        <v>4.345</v>
      </c>
      <c r="H130" s="4">
        <v>0.0371</v>
      </c>
      <c r="I130" s="1">
        <v>3.519</v>
      </c>
      <c r="J130" s="12" t="s">
        <v>48</v>
      </c>
    </row>
    <row r="131">
      <c r="B131" s="1">
        <v>1.0</v>
      </c>
      <c r="C131" s="1">
        <v>705.0</v>
      </c>
      <c r="D131" s="1">
        <v>35.349</v>
      </c>
      <c r="E131" s="1">
        <v>0.568</v>
      </c>
      <c r="F131" s="1">
        <v>11.546</v>
      </c>
      <c r="G131" s="1">
        <v>46.157</v>
      </c>
      <c r="H131" s="4">
        <v>0.0</v>
      </c>
      <c r="I131" s="1">
        <v>22.616</v>
      </c>
      <c r="J131" s="12" t="s">
        <v>48</v>
      </c>
    </row>
    <row r="132">
      <c r="B132" s="1">
        <v>1.0</v>
      </c>
      <c r="C132" s="1">
        <v>707.0</v>
      </c>
      <c r="D132" s="1">
        <v>9.319</v>
      </c>
      <c r="E132" s="1">
        <v>0.838</v>
      </c>
      <c r="F132" s="1">
        <v>2.416</v>
      </c>
      <c r="G132" s="1">
        <v>9.116</v>
      </c>
      <c r="H132" s="4">
        <v>0.0025</v>
      </c>
      <c r="I132" s="1">
        <v>4.733</v>
      </c>
      <c r="J132" s="12" t="s">
        <v>48</v>
      </c>
    </row>
    <row r="133">
      <c r="B133" s="1">
        <v>1.0</v>
      </c>
      <c r="C133" s="1">
        <v>708.0</v>
      </c>
      <c r="D133" s="1">
        <v>7.232</v>
      </c>
      <c r="E133" s="1">
        <v>0.0</v>
      </c>
      <c r="F133" s="1">
        <v>0.66</v>
      </c>
      <c r="G133" s="1">
        <v>11.803</v>
      </c>
      <c r="H133" s="4">
        <v>6.0E-4</v>
      </c>
      <c r="I133" s="1">
        <v>1.292</v>
      </c>
      <c r="J133" s="12" t="s">
        <v>48</v>
      </c>
    </row>
    <row r="134">
      <c r="B134" s="1">
        <v>1.0</v>
      </c>
      <c r="C134" s="1">
        <v>710.0</v>
      </c>
      <c r="D134" s="1">
        <v>1.105</v>
      </c>
      <c r="E134" s="1">
        <v>0.0</v>
      </c>
      <c r="F134" s="1">
        <v>0.252</v>
      </c>
      <c r="G134" s="1">
        <v>3.034</v>
      </c>
      <c r="H134" s="4">
        <v>0.0816</v>
      </c>
      <c r="I134" s="1">
        <v>0.493</v>
      </c>
      <c r="J134" s="12" t="s">
        <v>48</v>
      </c>
    </row>
    <row r="135">
      <c r="B135" s="1">
        <v>1.0</v>
      </c>
      <c r="C135" s="1">
        <v>713.0</v>
      </c>
      <c r="D135" s="1">
        <v>2.81</v>
      </c>
      <c r="E135" s="1">
        <v>0.0</v>
      </c>
      <c r="F135" s="1">
        <v>0.364</v>
      </c>
      <c r="G135" s="1">
        <v>7.31</v>
      </c>
      <c r="H135" s="4">
        <v>0.0069</v>
      </c>
      <c r="I135" s="1">
        <v>0.713</v>
      </c>
      <c r="J135" s="12" t="s">
        <v>48</v>
      </c>
    </row>
    <row r="136">
      <c r="B136" s="1">
        <v>1.0</v>
      </c>
      <c r="C136" s="1">
        <v>714.0</v>
      </c>
      <c r="D136" s="1">
        <v>6.162</v>
      </c>
      <c r="E136" s="1">
        <v>0.275</v>
      </c>
      <c r="F136" s="1">
        <v>1.089</v>
      </c>
      <c r="G136" s="1">
        <v>6.669</v>
      </c>
      <c r="H136" s="4">
        <v>0.0098</v>
      </c>
      <c r="I136" s="1">
        <v>2.134</v>
      </c>
      <c r="J136" s="12" t="s">
        <v>48</v>
      </c>
    </row>
    <row r="137">
      <c r="B137" s="1">
        <v>1.0</v>
      </c>
      <c r="C137" s="1">
        <v>715.0</v>
      </c>
      <c r="D137" s="1">
        <v>3.148</v>
      </c>
      <c r="E137" s="1">
        <v>0.0</v>
      </c>
      <c r="F137" s="1">
        <v>1.363</v>
      </c>
      <c r="G137" s="1">
        <v>8.124</v>
      </c>
      <c r="H137" s="4">
        <v>0.0044</v>
      </c>
      <c r="I137" s="1">
        <v>2.669</v>
      </c>
      <c r="J137" s="12" t="s">
        <v>48</v>
      </c>
    </row>
    <row r="138">
      <c r="B138" s="1">
        <v>1.0</v>
      </c>
      <c r="C138" s="1">
        <v>718.0</v>
      </c>
      <c r="D138" s="1">
        <v>3.211</v>
      </c>
      <c r="E138" s="1">
        <v>0.0</v>
      </c>
      <c r="F138" s="1">
        <v>0.758</v>
      </c>
      <c r="G138" s="1">
        <v>11.599</v>
      </c>
      <c r="H138" s="4">
        <v>7.0E-4</v>
      </c>
      <c r="I138" s="1">
        <v>1.485</v>
      </c>
      <c r="J138" s="12" t="s">
        <v>48</v>
      </c>
    </row>
    <row r="139">
      <c r="B139" s="1">
        <v>1.0</v>
      </c>
      <c r="C139" s="1">
        <v>719.0</v>
      </c>
      <c r="D139" s="1">
        <v>3.753</v>
      </c>
      <c r="E139" s="1">
        <v>0.617</v>
      </c>
      <c r="F139" s="1">
        <v>1.328</v>
      </c>
      <c r="G139" s="1">
        <v>2.875</v>
      </c>
      <c r="H139" s="4">
        <v>0.09</v>
      </c>
      <c r="I139" s="1">
        <v>2.601</v>
      </c>
      <c r="J139" s="12" t="s">
        <v>48</v>
      </c>
    </row>
    <row r="140">
      <c r="B140" s="1">
        <v>1.0</v>
      </c>
      <c r="C140" s="1">
        <v>724.0</v>
      </c>
      <c r="D140" s="1">
        <v>7.239</v>
      </c>
      <c r="E140" s="1">
        <v>0.541</v>
      </c>
      <c r="F140" s="1">
        <v>2.08</v>
      </c>
      <c r="G140" s="1">
        <v>6.331</v>
      </c>
      <c r="H140" s="4">
        <v>0.0119</v>
      </c>
      <c r="I140" s="1">
        <v>4.075</v>
      </c>
      <c r="J140" s="12" t="s">
        <v>48</v>
      </c>
    </row>
    <row r="141">
      <c r="B141" s="1">
        <v>1.0</v>
      </c>
      <c r="C141" s="1">
        <v>754.0</v>
      </c>
      <c r="D141" s="1">
        <v>1.637</v>
      </c>
      <c r="E141" s="1">
        <v>0.0</v>
      </c>
      <c r="F141" s="1">
        <v>0.422</v>
      </c>
      <c r="G141" s="1">
        <v>3.704</v>
      </c>
      <c r="H141" s="4">
        <v>0.0543</v>
      </c>
      <c r="I141" s="1">
        <v>0.827</v>
      </c>
      <c r="J141" s="12" t="s">
        <v>48</v>
      </c>
    </row>
    <row r="142">
      <c r="B142" s="1">
        <v>1.0</v>
      </c>
      <c r="C142" s="1">
        <v>776.0</v>
      </c>
      <c r="D142" s="1">
        <v>23.152</v>
      </c>
      <c r="E142" s="1">
        <v>0.37</v>
      </c>
      <c r="F142" s="1">
        <v>3.758</v>
      </c>
      <c r="G142" s="1">
        <v>24.805</v>
      </c>
      <c r="H142" s="4">
        <v>0.0</v>
      </c>
      <c r="I142" s="1">
        <v>7.362</v>
      </c>
      <c r="J142" s="12" t="s">
        <v>48</v>
      </c>
    </row>
    <row r="143">
      <c r="B143" s="1">
        <v>1.0</v>
      </c>
      <c r="C143" s="1">
        <v>811.0</v>
      </c>
      <c r="D143" s="1">
        <v>5.339</v>
      </c>
      <c r="E143" s="1">
        <v>0.315</v>
      </c>
      <c r="F143" s="1">
        <v>0.641</v>
      </c>
      <c r="G143" s="1">
        <v>3.088</v>
      </c>
      <c r="H143" s="4">
        <v>0.0789</v>
      </c>
      <c r="I143" s="1">
        <v>1.256</v>
      </c>
      <c r="J143" s="12" t="s">
        <v>48</v>
      </c>
    </row>
    <row r="144">
      <c r="B144" s="1">
        <v>1.0</v>
      </c>
      <c r="C144" s="1">
        <v>814.0</v>
      </c>
      <c r="D144" s="1">
        <v>1.043</v>
      </c>
      <c r="E144" s="1">
        <v>0.0</v>
      </c>
      <c r="F144" s="1">
        <v>0.573</v>
      </c>
      <c r="G144" s="1">
        <v>3.296</v>
      </c>
      <c r="H144" s="4">
        <v>0.0694</v>
      </c>
      <c r="I144" s="1">
        <v>1.122</v>
      </c>
      <c r="J144" s="12" t="s">
        <v>48</v>
      </c>
    </row>
    <row r="145">
      <c r="B145" s="1">
        <v>1.0</v>
      </c>
      <c r="C145" s="1">
        <v>851.0</v>
      </c>
      <c r="D145" s="1">
        <v>147.48</v>
      </c>
      <c r="E145" s="1">
        <v>0.833</v>
      </c>
      <c r="F145" s="1">
        <v>1.326</v>
      </c>
      <c r="G145" s="1">
        <v>2.814</v>
      </c>
      <c r="H145" s="4">
        <v>0.0935</v>
      </c>
      <c r="I145" s="1">
        <v>2.598</v>
      </c>
      <c r="J145" s="12" t="s">
        <v>48</v>
      </c>
    </row>
    <row r="146">
      <c r="B146" s="1">
        <v>1.0</v>
      </c>
      <c r="C146" s="1">
        <v>873.0</v>
      </c>
      <c r="D146" s="1">
        <v>48.457</v>
      </c>
      <c r="E146" s="1">
        <v>8.462</v>
      </c>
      <c r="F146" s="1">
        <v>11.624</v>
      </c>
      <c r="G146" s="1">
        <v>3.913</v>
      </c>
      <c r="H146" s="4">
        <v>0.0479</v>
      </c>
      <c r="I146" s="1">
        <v>22.769</v>
      </c>
      <c r="J146" s="12" t="s">
        <v>48</v>
      </c>
    </row>
    <row r="147">
      <c r="B147" s="1">
        <v>1.0</v>
      </c>
      <c r="C147" s="1">
        <v>890.0</v>
      </c>
      <c r="D147" s="1">
        <v>4.619</v>
      </c>
      <c r="E147" s="1">
        <v>0.4</v>
      </c>
      <c r="F147" s="1">
        <v>1.052</v>
      </c>
      <c r="G147" s="1">
        <v>3.427</v>
      </c>
      <c r="H147" s="4">
        <v>0.0641</v>
      </c>
      <c r="I147" s="1">
        <v>2.061</v>
      </c>
      <c r="J147" s="12" t="s">
        <v>48</v>
      </c>
    </row>
    <row r="148">
      <c r="B148" s="1">
        <v>1.0</v>
      </c>
      <c r="C148" s="1">
        <v>899.0</v>
      </c>
      <c r="D148" s="1">
        <v>6.665</v>
      </c>
      <c r="E148" s="1">
        <v>0.0</v>
      </c>
      <c r="F148" s="1">
        <v>0.828</v>
      </c>
      <c r="G148" s="1">
        <v>2.826</v>
      </c>
      <c r="H148" s="4">
        <v>0.0927</v>
      </c>
      <c r="I148" s="1">
        <v>1.621</v>
      </c>
      <c r="J148" s="12" t="s">
        <v>48</v>
      </c>
    </row>
    <row r="149">
      <c r="B149" s="1">
        <v>1.0</v>
      </c>
      <c r="C149" s="1">
        <v>912.0</v>
      </c>
      <c r="D149" s="1">
        <v>105.101</v>
      </c>
      <c r="E149" s="1">
        <v>0.898</v>
      </c>
      <c r="F149" s="1">
        <v>1.862</v>
      </c>
      <c r="G149" s="1">
        <v>9.709</v>
      </c>
      <c r="H149" s="4">
        <v>0.0018</v>
      </c>
      <c r="I149" s="1">
        <v>3.647</v>
      </c>
      <c r="J149" s="12" t="s">
        <v>48</v>
      </c>
    </row>
    <row r="150">
      <c r="B150" s="1">
        <v>1.0</v>
      </c>
      <c r="C150" s="1">
        <v>933.0</v>
      </c>
      <c r="D150" s="1">
        <v>23.958</v>
      </c>
      <c r="E150" s="1">
        <v>0.0</v>
      </c>
      <c r="F150" s="1">
        <v>0.574</v>
      </c>
      <c r="G150" s="1">
        <v>3.524</v>
      </c>
      <c r="H150" s="4">
        <v>0.0605</v>
      </c>
      <c r="I150" s="1">
        <v>1.123</v>
      </c>
      <c r="J150" s="12" t="s">
        <v>48</v>
      </c>
    </row>
    <row r="151">
      <c r="B151" s="1">
        <v>1.0</v>
      </c>
      <c r="C151" s="1">
        <v>944.0</v>
      </c>
      <c r="D151" s="1">
        <v>14.172</v>
      </c>
      <c r="E151" s="1">
        <v>0.0</v>
      </c>
      <c r="F151" s="1">
        <v>0.835</v>
      </c>
      <c r="G151" s="1">
        <v>3.324</v>
      </c>
      <c r="H151" s="4">
        <v>0.0683</v>
      </c>
      <c r="I151" s="1">
        <v>1.636</v>
      </c>
      <c r="J151" s="12" t="s">
        <v>48</v>
      </c>
    </row>
    <row r="152">
      <c r="B152" s="1">
        <v>1.0</v>
      </c>
      <c r="C152" s="1">
        <v>977.0</v>
      </c>
      <c r="D152" s="1">
        <v>2.81</v>
      </c>
      <c r="E152" s="1">
        <v>0.0</v>
      </c>
      <c r="F152" s="1">
        <v>0.425</v>
      </c>
      <c r="G152" s="1">
        <v>6.923</v>
      </c>
      <c r="H152" s="4">
        <v>0.0085</v>
      </c>
      <c r="I152" s="1">
        <v>0.832</v>
      </c>
      <c r="J152" s="12" t="s">
        <v>48</v>
      </c>
    </row>
    <row r="153">
      <c r="B153" s="1">
        <v>1.0</v>
      </c>
      <c r="C153" s="1">
        <v>983.0</v>
      </c>
      <c r="D153" s="1">
        <v>10.285</v>
      </c>
      <c r="E153" s="1">
        <v>1.091</v>
      </c>
      <c r="F153" s="1">
        <v>3.114</v>
      </c>
      <c r="G153" s="1">
        <v>5.178</v>
      </c>
      <c r="H153" s="4">
        <v>0.0229</v>
      </c>
      <c r="I153" s="1">
        <v>6.099</v>
      </c>
      <c r="J153" s="12" t="s">
        <v>48</v>
      </c>
    </row>
    <row r="154">
      <c r="B154" s="1">
        <v>1.0</v>
      </c>
      <c r="C154" s="10">
        <v>1020.0</v>
      </c>
      <c r="D154" s="1">
        <v>1.626</v>
      </c>
      <c r="E154" s="1">
        <v>0.0</v>
      </c>
      <c r="F154" s="1">
        <v>0.229</v>
      </c>
      <c r="G154" s="1">
        <v>3.371</v>
      </c>
      <c r="H154" s="4">
        <v>0.0664</v>
      </c>
      <c r="I154" s="1">
        <v>0.449</v>
      </c>
      <c r="J154" s="12" t="s">
        <v>48</v>
      </c>
    </row>
    <row r="155">
      <c r="B155" s="1">
        <v>1.0</v>
      </c>
      <c r="C155" s="10">
        <v>1030.0</v>
      </c>
      <c r="D155" s="1">
        <v>2.22</v>
      </c>
      <c r="E155" s="1">
        <v>0.265</v>
      </c>
      <c r="F155" s="1">
        <v>0.658</v>
      </c>
      <c r="G155" s="1">
        <v>3.01</v>
      </c>
      <c r="H155" s="4">
        <v>0.0827</v>
      </c>
      <c r="I155" s="1">
        <v>1.29</v>
      </c>
      <c r="J155" s="12" t="s">
        <v>48</v>
      </c>
    </row>
    <row r="156">
      <c r="B156" s="1">
        <v>1.0</v>
      </c>
      <c r="C156" s="10">
        <v>1061.0</v>
      </c>
      <c r="D156" s="1">
        <v>1.058</v>
      </c>
      <c r="E156" s="1">
        <v>0.0</v>
      </c>
      <c r="F156" s="1">
        <v>0.492</v>
      </c>
      <c r="G156" s="1">
        <v>3.007</v>
      </c>
      <c r="H156" s="4">
        <v>0.0829</v>
      </c>
      <c r="I156" s="1">
        <v>0.964</v>
      </c>
      <c r="J156" s="12" t="s">
        <v>48</v>
      </c>
    </row>
    <row r="157">
      <c r="B157" s="1">
        <v>1.0</v>
      </c>
      <c r="C157" s="10">
        <v>1109.0</v>
      </c>
      <c r="D157" s="1">
        <v>15.383</v>
      </c>
      <c r="E157" s="1">
        <v>2.072</v>
      </c>
      <c r="F157" s="1">
        <v>5.468</v>
      </c>
      <c r="G157" s="1">
        <v>10.103</v>
      </c>
      <c r="H157" s="4">
        <v>0.0015</v>
      </c>
      <c r="I157" s="1">
        <v>10.711</v>
      </c>
      <c r="J157" s="12" t="s">
        <v>48</v>
      </c>
    </row>
    <row r="158">
      <c r="B158" s="1">
        <v>1.0</v>
      </c>
      <c r="C158" s="10">
        <v>1135.0</v>
      </c>
      <c r="D158" s="1">
        <v>12.849</v>
      </c>
      <c r="E158" s="1">
        <v>0.586</v>
      </c>
      <c r="F158" s="1">
        <v>2.601</v>
      </c>
      <c r="G158" s="1">
        <v>13.952</v>
      </c>
      <c r="H158" s="4">
        <v>2.0E-4</v>
      </c>
      <c r="I158" s="1">
        <v>5.095</v>
      </c>
      <c r="J158" s="12" t="s">
        <v>48</v>
      </c>
    </row>
    <row r="159">
      <c r="B159" s="1">
        <v>1.0</v>
      </c>
      <c r="C159" s="10">
        <v>1197.0</v>
      </c>
      <c r="D159" s="1">
        <v>3.366</v>
      </c>
      <c r="E159" s="1">
        <v>0.457</v>
      </c>
      <c r="F159" s="1">
        <v>1.488</v>
      </c>
      <c r="G159" s="1">
        <v>3.042</v>
      </c>
      <c r="H159" s="4">
        <v>0.0811</v>
      </c>
      <c r="I159" s="1">
        <v>2.915</v>
      </c>
      <c r="J159" s="12" t="s">
        <v>48</v>
      </c>
    </row>
    <row r="160">
      <c r="B160" s="1">
        <v>1.0</v>
      </c>
      <c r="C160" s="10">
        <v>1209.0</v>
      </c>
      <c r="D160" s="1">
        <v>2.81</v>
      </c>
      <c r="E160" s="1">
        <v>0.0</v>
      </c>
      <c r="F160" s="1">
        <v>0.57</v>
      </c>
      <c r="G160" s="1">
        <v>8.477</v>
      </c>
      <c r="H160" s="4">
        <v>0.0036</v>
      </c>
      <c r="I160" s="1">
        <v>1.116</v>
      </c>
      <c r="J160" s="12" t="s">
        <v>48</v>
      </c>
    </row>
    <row r="161">
      <c r="B161" s="1">
        <v>1.0</v>
      </c>
      <c r="C161" s="10">
        <v>1240.0</v>
      </c>
      <c r="D161" s="1">
        <v>6.467</v>
      </c>
      <c r="E161" s="1">
        <v>1.123</v>
      </c>
      <c r="F161" s="1">
        <v>1.747</v>
      </c>
      <c r="G161" s="1">
        <v>3.054</v>
      </c>
      <c r="H161" s="4">
        <v>0.0806</v>
      </c>
      <c r="I161" s="1">
        <v>3.423</v>
      </c>
      <c r="J161" s="12" t="s">
        <v>48</v>
      </c>
    </row>
    <row r="162">
      <c r="B162" s="1">
        <v>1.0</v>
      </c>
      <c r="C162" s="10">
        <v>1246.0</v>
      </c>
      <c r="D162" s="1">
        <v>8.496</v>
      </c>
      <c r="E162" s="1">
        <v>0.614</v>
      </c>
      <c r="F162" s="1">
        <v>2.834</v>
      </c>
      <c r="G162" s="1">
        <v>10.047</v>
      </c>
      <c r="H162" s="4">
        <v>0.0015</v>
      </c>
      <c r="I162" s="1">
        <v>5.552</v>
      </c>
      <c r="J162" s="12" t="s">
        <v>48</v>
      </c>
    </row>
    <row r="163">
      <c r="B163" s="1">
        <v>1.0</v>
      </c>
      <c r="C163" s="10">
        <v>1268.0</v>
      </c>
      <c r="D163" s="1">
        <v>3.194</v>
      </c>
      <c r="E163" s="1">
        <v>0.573</v>
      </c>
      <c r="F163" s="1">
        <v>1.216</v>
      </c>
      <c r="G163" s="1">
        <v>2.988</v>
      </c>
      <c r="H163" s="4">
        <v>0.0839</v>
      </c>
      <c r="I163" s="1">
        <v>2.381</v>
      </c>
      <c r="J163" s="12" t="s">
        <v>48</v>
      </c>
    </row>
    <row r="164">
      <c r="B164" s="1">
        <v>1.0</v>
      </c>
      <c r="C164" s="10">
        <v>1293.0</v>
      </c>
      <c r="D164" s="1">
        <v>5.295</v>
      </c>
      <c r="E164" s="1">
        <v>0.0</v>
      </c>
      <c r="F164" s="1">
        <v>1.78</v>
      </c>
      <c r="G164" s="1">
        <v>11.55</v>
      </c>
      <c r="H164" s="4">
        <v>7.0E-4</v>
      </c>
      <c r="I164" s="1">
        <v>3.487</v>
      </c>
      <c r="J164" s="12" t="s">
        <v>48</v>
      </c>
    </row>
    <row r="165">
      <c r="B165" s="1">
        <v>1.0</v>
      </c>
      <c r="C165" s="10">
        <v>1295.0</v>
      </c>
      <c r="D165" s="1">
        <v>4.522</v>
      </c>
      <c r="E165" s="1">
        <v>0.265</v>
      </c>
      <c r="F165" s="1">
        <v>1.312</v>
      </c>
      <c r="G165" s="1">
        <v>5.57</v>
      </c>
      <c r="H165" s="4">
        <v>0.0183</v>
      </c>
      <c r="I165" s="1">
        <v>2.57</v>
      </c>
      <c r="J165" s="12" t="s">
        <v>48</v>
      </c>
    </row>
    <row r="166">
      <c r="B166" s="1">
        <v>1.0</v>
      </c>
      <c r="C166" s="10">
        <v>1299.0</v>
      </c>
      <c r="D166" s="1">
        <v>54.532</v>
      </c>
      <c r="E166" s="1">
        <v>0.405</v>
      </c>
      <c r="F166" s="1">
        <v>0.652</v>
      </c>
      <c r="G166" s="1">
        <v>3.934</v>
      </c>
      <c r="H166" s="4">
        <v>0.0473</v>
      </c>
      <c r="I166" s="1">
        <v>1.277</v>
      </c>
      <c r="J166" s="12" t="s">
        <v>48</v>
      </c>
    </row>
    <row r="167">
      <c r="B167" s="1">
        <v>1.0</v>
      </c>
      <c r="C167" s="10">
        <v>1381.0</v>
      </c>
      <c r="D167" s="1">
        <v>22.397</v>
      </c>
      <c r="E167" s="1">
        <v>0.0</v>
      </c>
      <c r="F167" s="1">
        <v>3.83</v>
      </c>
      <c r="G167" s="1">
        <v>32.212</v>
      </c>
      <c r="H167" s="4">
        <v>0.0</v>
      </c>
      <c r="I167" s="1">
        <v>7.502</v>
      </c>
      <c r="J167" s="12" t="s">
        <v>48</v>
      </c>
    </row>
    <row r="168">
      <c r="B168" s="1">
        <v>1.0</v>
      </c>
      <c r="C168" s="10">
        <v>1390.0</v>
      </c>
      <c r="D168" s="1">
        <v>112.95</v>
      </c>
      <c r="E168" s="1">
        <v>0.484</v>
      </c>
      <c r="F168" s="1">
        <v>0.706</v>
      </c>
      <c r="G168" s="1">
        <v>2.816</v>
      </c>
      <c r="H168" s="4">
        <v>0.0934</v>
      </c>
      <c r="I168" s="1">
        <v>1.384</v>
      </c>
      <c r="J168" s="12" t="s">
        <v>48</v>
      </c>
    </row>
    <row r="169">
      <c r="B169" s="1">
        <v>1.0</v>
      </c>
      <c r="C169" s="10">
        <v>1413.0</v>
      </c>
      <c r="D169" s="1">
        <v>1.353</v>
      </c>
      <c r="E169" s="1">
        <v>0.0</v>
      </c>
      <c r="F169" s="1">
        <v>0.624</v>
      </c>
      <c r="G169" s="1">
        <v>3.681</v>
      </c>
      <c r="H169" s="4">
        <v>0.055</v>
      </c>
      <c r="I169" s="1">
        <v>1.222</v>
      </c>
      <c r="J169" s="12" t="s">
        <v>48</v>
      </c>
    </row>
    <row r="170">
      <c r="B170" s="1">
        <v>1.0</v>
      </c>
      <c r="C170" s="10">
        <v>1437.0</v>
      </c>
      <c r="D170" s="1">
        <v>6.763</v>
      </c>
      <c r="E170" s="1">
        <v>0.521</v>
      </c>
      <c r="F170" s="1">
        <v>2.352</v>
      </c>
      <c r="G170" s="1">
        <v>7.415</v>
      </c>
      <c r="H170" s="4">
        <v>0.0065</v>
      </c>
      <c r="I170" s="1">
        <v>4.608</v>
      </c>
      <c r="J170" s="12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K1" s="1" t="s">
        <v>14</v>
      </c>
      <c r="N1" s="1" t="s">
        <v>15</v>
      </c>
    </row>
    <row r="2">
      <c r="A2" s="1" t="s">
        <v>9</v>
      </c>
      <c r="B2" s="2">
        <f>COUNT(A4:A5)</f>
        <v>2</v>
      </c>
      <c r="K2" s="1" t="s">
        <v>8</v>
      </c>
      <c r="L2" s="1">
        <v>0.0</v>
      </c>
      <c r="N2" s="1" t="s">
        <v>8</v>
      </c>
      <c r="O2" s="2">
        <f>COUNT(N4:N8)</f>
        <v>5</v>
      </c>
    </row>
    <row r="3">
      <c r="A3" s="11" t="s">
        <v>16</v>
      </c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  <c r="G3" s="11" t="s">
        <v>22</v>
      </c>
      <c r="H3" s="11" t="s">
        <v>23</v>
      </c>
      <c r="I3" s="11" t="s">
        <v>24</v>
      </c>
      <c r="N3" s="13" t="s">
        <v>25</v>
      </c>
      <c r="O3" s="13" t="s">
        <v>26</v>
      </c>
      <c r="P3" s="13" t="s">
        <v>27</v>
      </c>
      <c r="Q3" s="13" t="s">
        <v>49</v>
      </c>
      <c r="R3" s="13" t="s">
        <v>50</v>
      </c>
      <c r="S3" s="13" t="s">
        <v>51</v>
      </c>
      <c r="T3" s="13" t="s">
        <v>52</v>
      </c>
      <c r="U3" s="13" t="s">
        <v>21</v>
      </c>
      <c r="V3" s="13" t="s">
        <v>22</v>
      </c>
      <c r="W3" s="13" t="s">
        <v>38</v>
      </c>
      <c r="X3" s="13" t="s">
        <v>23</v>
      </c>
      <c r="Y3" s="13" t="s">
        <v>39</v>
      </c>
      <c r="Z3" s="13" t="s">
        <v>40</v>
      </c>
      <c r="AA3" s="13" t="s">
        <v>41</v>
      </c>
    </row>
    <row r="4">
      <c r="A4" s="1">
        <v>1.0</v>
      </c>
      <c r="B4" s="1">
        <v>2.0</v>
      </c>
      <c r="C4" s="1">
        <v>0.0</v>
      </c>
      <c r="D4" s="1">
        <v>0.199</v>
      </c>
      <c r="E4" s="1">
        <v>0.078</v>
      </c>
      <c r="F4" s="1">
        <v>3.145</v>
      </c>
      <c r="G4" s="4">
        <v>0.0762</v>
      </c>
      <c r="H4" s="1">
        <v>1.647</v>
      </c>
      <c r="I4" s="8" t="s">
        <v>42</v>
      </c>
      <c r="N4" s="9">
        <v>2.0</v>
      </c>
      <c r="O4" s="9">
        <v>1.0</v>
      </c>
      <c r="P4" s="9">
        <v>0.0</v>
      </c>
      <c r="Q4" s="9">
        <v>0.0</v>
      </c>
      <c r="R4" s="9">
        <v>0.99</v>
      </c>
      <c r="S4" s="9">
        <v>136.62</v>
      </c>
      <c r="T4" s="9">
        <v>0.01</v>
      </c>
      <c r="U4" s="9">
        <v>11.73</v>
      </c>
      <c r="V4" s="9">
        <v>0.0</v>
      </c>
      <c r="W4" s="9">
        <v>2.0</v>
      </c>
      <c r="X4" s="9">
        <v>0.0</v>
      </c>
      <c r="Y4" s="9">
        <v>-23.77</v>
      </c>
      <c r="Z4" s="9">
        <v>-19.48</v>
      </c>
      <c r="AA4" s="9">
        <v>0.01</v>
      </c>
    </row>
    <row r="5">
      <c r="A5" s="1">
        <v>1.0</v>
      </c>
      <c r="B5" s="1">
        <v>234.0</v>
      </c>
      <c r="C5" s="1">
        <v>0.0</v>
      </c>
      <c r="D5" s="1">
        <v>0.199</v>
      </c>
      <c r="E5" s="1">
        <v>0.07</v>
      </c>
      <c r="F5" s="1">
        <v>3.1</v>
      </c>
      <c r="G5" s="4">
        <v>0.0783</v>
      </c>
      <c r="H5" s="1">
        <v>1.484</v>
      </c>
      <c r="I5" s="8" t="s">
        <v>42</v>
      </c>
      <c r="N5" s="9">
        <v>35.0</v>
      </c>
      <c r="O5" s="9">
        <v>1.0</v>
      </c>
      <c r="P5" s="9">
        <v>0.0</v>
      </c>
      <c r="Q5" s="9">
        <v>0.0</v>
      </c>
      <c r="R5" s="9">
        <v>0.88</v>
      </c>
      <c r="S5" s="9">
        <v>4.26</v>
      </c>
      <c r="T5" s="9">
        <v>0.12</v>
      </c>
      <c r="U5" s="9">
        <v>8.7</v>
      </c>
      <c r="V5" s="9">
        <v>0.01</v>
      </c>
      <c r="W5" s="9">
        <v>3.0</v>
      </c>
      <c r="X5" s="9">
        <v>0.0</v>
      </c>
      <c r="Y5" s="9">
        <v>-28.4</v>
      </c>
      <c r="Z5" s="9">
        <v>-25.22</v>
      </c>
      <c r="AA5" s="9">
        <v>0.04</v>
      </c>
    </row>
    <row r="6">
      <c r="N6" s="9">
        <v>80.0</v>
      </c>
      <c r="O6" s="9">
        <v>1.0</v>
      </c>
      <c r="P6" s="9">
        <v>0.0</v>
      </c>
      <c r="Q6" s="9">
        <v>0.0</v>
      </c>
      <c r="R6" s="9">
        <v>0.95</v>
      </c>
      <c r="S6" s="9">
        <v>4.7</v>
      </c>
      <c r="T6" s="9">
        <v>0.05</v>
      </c>
      <c r="U6" s="9">
        <v>4.28</v>
      </c>
      <c r="V6" s="9">
        <v>0.05</v>
      </c>
      <c r="W6" s="9">
        <v>1.0</v>
      </c>
      <c r="X6" s="9">
        <v>0.0</v>
      </c>
      <c r="Y6" s="9">
        <v>-13.14</v>
      </c>
      <c r="Z6" s="9">
        <v>-11.3</v>
      </c>
      <c r="AA6" s="9">
        <v>0.16</v>
      </c>
    </row>
    <row r="7">
      <c r="N7" s="9">
        <v>97.0</v>
      </c>
      <c r="O7" s="9">
        <v>1.0</v>
      </c>
      <c r="P7" s="9">
        <v>0.0</v>
      </c>
      <c r="Q7" s="9">
        <v>0.0</v>
      </c>
      <c r="R7" s="9">
        <v>0.98</v>
      </c>
      <c r="S7" s="9">
        <v>30.76</v>
      </c>
      <c r="T7" s="9">
        <v>0.02</v>
      </c>
      <c r="U7" s="9">
        <v>8.98</v>
      </c>
      <c r="V7" s="9">
        <v>0.0</v>
      </c>
      <c r="W7" s="9">
        <v>2.0</v>
      </c>
      <c r="X7" s="9">
        <v>0.0</v>
      </c>
      <c r="Y7" s="9">
        <v>-23.7</v>
      </c>
      <c r="Z7" s="9">
        <v>-20.21</v>
      </c>
      <c r="AA7" s="9">
        <v>0.03</v>
      </c>
    </row>
    <row r="8">
      <c r="N8" s="9">
        <v>234.0</v>
      </c>
      <c r="O8" s="9">
        <v>1.0</v>
      </c>
      <c r="P8" s="9">
        <v>0.0</v>
      </c>
      <c r="Q8" s="9">
        <v>0.0</v>
      </c>
      <c r="R8" s="9">
        <v>0.99</v>
      </c>
      <c r="S8" s="9">
        <v>80.97</v>
      </c>
      <c r="T8" s="9">
        <v>0.01</v>
      </c>
      <c r="U8" s="9">
        <v>10.29</v>
      </c>
      <c r="V8" s="9">
        <v>0.0</v>
      </c>
      <c r="W8" s="9">
        <v>2.0</v>
      </c>
      <c r="X8" s="9">
        <v>0.0</v>
      </c>
      <c r="Y8" s="9">
        <v>-23.88</v>
      </c>
      <c r="Z8" s="9">
        <v>-20.3</v>
      </c>
      <c r="AA8" s="9">
        <v>0.03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L1" s="1" t="s">
        <v>14</v>
      </c>
    </row>
    <row r="2">
      <c r="A2" s="1" t="s">
        <v>8</v>
      </c>
      <c r="B2" s="2">
        <f>COUNT(C4:C100)</f>
        <v>97</v>
      </c>
      <c r="L2" s="1" t="s">
        <v>9</v>
      </c>
    </row>
    <row r="3">
      <c r="B3" s="11" t="s">
        <v>16</v>
      </c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</row>
    <row r="4">
      <c r="B4" s="1">
        <v>1.0</v>
      </c>
      <c r="C4" s="1">
        <v>7.0</v>
      </c>
      <c r="D4" s="1">
        <v>7.317</v>
      </c>
      <c r="E4" s="1">
        <v>0.026</v>
      </c>
      <c r="F4" s="1">
        <v>1.528</v>
      </c>
      <c r="G4" s="1">
        <v>31.651</v>
      </c>
      <c r="H4" s="4">
        <v>0.0</v>
      </c>
      <c r="I4" s="1">
        <v>32.37</v>
      </c>
      <c r="J4" s="12" t="s">
        <v>48</v>
      </c>
      <c r="L4" s="9">
        <v>1.0</v>
      </c>
      <c r="M4" s="9">
        <v>1.0</v>
      </c>
      <c r="N4" s="9">
        <v>4.041</v>
      </c>
      <c r="O4" s="9">
        <v>0.098</v>
      </c>
      <c r="P4" s="9">
        <v>-3.943</v>
      </c>
      <c r="Q4" s="9">
        <v>0.917</v>
      </c>
      <c r="R4" s="9">
        <v>0.047</v>
      </c>
      <c r="S4" s="9">
        <v>0.103</v>
      </c>
    </row>
    <row r="5">
      <c r="B5" s="1">
        <v>1.0</v>
      </c>
      <c r="C5" s="1">
        <v>12.0</v>
      </c>
      <c r="D5" s="1">
        <v>0.366</v>
      </c>
      <c r="E5" s="1">
        <v>0.0</v>
      </c>
      <c r="F5" s="1">
        <v>0.06</v>
      </c>
      <c r="G5" s="1">
        <v>6.171</v>
      </c>
      <c r="H5" s="4">
        <v>0.013</v>
      </c>
      <c r="I5" s="1">
        <v>1.265</v>
      </c>
      <c r="J5" s="12" t="s">
        <v>48</v>
      </c>
      <c r="L5" s="9">
        <v>7.0</v>
      </c>
      <c r="M5" s="9">
        <v>1.0</v>
      </c>
      <c r="N5" s="9">
        <v>12.655</v>
      </c>
      <c r="O5" s="9">
        <v>0.331</v>
      </c>
      <c r="P5" s="9">
        <v>-12.324</v>
      </c>
      <c r="Q5" s="9">
        <v>1.0</v>
      </c>
      <c r="R5" s="9">
        <v>0.0</v>
      </c>
      <c r="S5" s="9">
        <v>0.0</v>
      </c>
    </row>
    <row r="6">
      <c r="B6" s="1">
        <v>1.0</v>
      </c>
      <c r="C6" s="1">
        <v>18.0</v>
      </c>
      <c r="D6" s="1">
        <v>0.679</v>
      </c>
      <c r="E6" s="1">
        <v>0.036</v>
      </c>
      <c r="F6" s="1">
        <v>0.131</v>
      </c>
      <c r="G6" s="1">
        <v>3.18</v>
      </c>
      <c r="H6" s="4">
        <v>0.0746</v>
      </c>
      <c r="I6" s="1">
        <v>2.766</v>
      </c>
      <c r="J6" s="12" t="s">
        <v>48</v>
      </c>
      <c r="L6" s="9">
        <v>12.0</v>
      </c>
      <c r="M6" s="9">
        <v>1.0</v>
      </c>
      <c r="N6" s="9">
        <v>0.967</v>
      </c>
      <c r="O6" s="9">
        <v>0.19</v>
      </c>
      <c r="P6" s="9">
        <v>-0.777</v>
      </c>
      <c r="Q6" s="9">
        <v>0.916</v>
      </c>
      <c r="R6" s="9">
        <v>0.063</v>
      </c>
      <c r="S6" s="9">
        <v>0.143</v>
      </c>
    </row>
    <row r="7">
      <c r="B7" s="1">
        <v>1.0</v>
      </c>
      <c r="C7" s="1">
        <v>22.0</v>
      </c>
      <c r="D7" s="1">
        <v>0.684</v>
      </c>
      <c r="E7" s="1">
        <v>0.0</v>
      </c>
      <c r="F7" s="1">
        <v>0.071</v>
      </c>
      <c r="G7" s="1">
        <v>9.022</v>
      </c>
      <c r="H7" s="4">
        <v>0.0027</v>
      </c>
      <c r="I7" s="1">
        <v>1.51</v>
      </c>
      <c r="J7" s="12" t="s">
        <v>48</v>
      </c>
      <c r="L7" s="9">
        <v>22.0</v>
      </c>
      <c r="M7" s="9">
        <v>1.0</v>
      </c>
      <c r="N7" s="9">
        <v>1.322</v>
      </c>
      <c r="O7" s="9">
        <v>0.175</v>
      </c>
      <c r="P7" s="9">
        <v>-1.148</v>
      </c>
      <c r="Q7" s="9">
        <v>0.965</v>
      </c>
      <c r="R7" s="9">
        <v>0.024</v>
      </c>
      <c r="S7" s="9">
        <v>0.051</v>
      </c>
    </row>
    <row r="8">
      <c r="B8" s="1">
        <v>1.0</v>
      </c>
      <c r="C8" s="1">
        <v>29.0</v>
      </c>
      <c r="D8" s="1">
        <v>2.508</v>
      </c>
      <c r="E8" s="1">
        <v>0.183</v>
      </c>
      <c r="F8" s="1">
        <v>0.735</v>
      </c>
      <c r="G8" s="1">
        <v>10.869</v>
      </c>
      <c r="H8" s="4">
        <v>0.001</v>
      </c>
      <c r="I8" s="1">
        <v>15.579</v>
      </c>
      <c r="J8" s="12" t="s">
        <v>48</v>
      </c>
      <c r="L8" s="9">
        <v>29.0</v>
      </c>
      <c r="M8" s="9">
        <v>1.0</v>
      </c>
      <c r="N8" s="9">
        <v>5.76</v>
      </c>
      <c r="O8" s="9">
        <v>0.47</v>
      </c>
      <c r="P8" s="9">
        <v>-5.29</v>
      </c>
      <c r="Q8" s="9">
        <v>0.999</v>
      </c>
      <c r="R8" s="9">
        <v>0.0</v>
      </c>
      <c r="S8" s="9">
        <v>0.001</v>
      </c>
    </row>
    <row r="9">
      <c r="B9" s="1">
        <v>1.0</v>
      </c>
      <c r="C9" s="1">
        <v>32.0</v>
      </c>
      <c r="D9" s="1">
        <v>0.966</v>
      </c>
      <c r="E9" s="1">
        <v>0.093</v>
      </c>
      <c r="F9" s="1">
        <v>0.298</v>
      </c>
      <c r="G9" s="1">
        <v>3.673</v>
      </c>
      <c r="H9" s="4">
        <v>0.0553</v>
      </c>
      <c r="I9" s="1">
        <v>6.313</v>
      </c>
      <c r="J9" s="12" t="s">
        <v>48</v>
      </c>
      <c r="L9" s="9">
        <v>33.0</v>
      </c>
      <c r="M9" s="9">
        <v>1.0</v>
      </c>
      <c r="N9" s="9">
        <v>2.38</v>
      </c>
      <c r="O9" s="9">
        <v>0.488</v>
      </c>
      <c r="P9" s="9">
        <v>-1.892</v>
      </c>
      <c r="Q9" s="9">
        <v>0.925</v>
      </c>
      <c r="R9" s="9">
        <v>0.053</v>
      </c>
      <c r="S9" s="9">
        <v>0.118</v>
      </c>
    </row>
    <row r="10">
      <c r="B10" s="1">
        <v>1.0</v>
      </c>
      <c r="C10" s="1">
        <v>34.0</v>
      </c>
      <c r="D10" s="1">
        <v>0.189</v>
      </c>
      <c r="E10" s="1">
        <v>0.0</v>
      </c>
      <c r="F10" s="1">
        <v>0.059</v>
      </c>
      <c r="G10" s="1">
        <v>3.256</v>
      </c>
      <c r="H10" s="4">
        <v>0.0712</v>
      </c>
      <c r="I10" s="1">
        <v>1.245</v>
      </c>
      <c r="J10" s="12" t="s">
        <v>48</v>
      </c>
      <c r="L10" s="9">
        <v>38.0</v>
      </c>
      <c r="M10" s="9">
        <v>1.0</v>
      </c>
      <c r="N10" s="9">
        <v>1.812</v>
      </c>
      <c r="O10" s="9">
        <v>0.318</v>
      </c>
      <c r="P10" s="9">
        <v>-1.494</v>
      </c>
      <c r="Q10" s="9">
        <v>0.94</v>
      </c>
      <c r="R10" s="9">
        <v>0.043</v>
      </c>
      <c r="S10" s="9">
        <v>0.095</v>
      </c>
    </row>
    <row r="11">
      <c r="B11" s="1">
        <v>1.0</v>
      </c>
      <c r="C11" s="1">
        <v>38.0</v>
      </c>
      <c r="D11" s="1">
        <v>0.941</v>
      </c>
      <c r="E11" s="1">
        <v>0.0</v>
      </c>
      <c r="F11" s="1">
        <v>0.276</v>
      </c>
      <c r="G11" s="1">
        <v>4.861</v>
      </c>
      <c r="H11" s="4">
        <v>0.0275</v>
      </c>
      <c r="I11" s="1">
        <v>5.849</v>
      </c>
      <c r="J11" s="12" t="s">
        <v>48</v>
      </c>
      <c r="L11" s="9">
        <v>39.0</v>
      </c>
      <c r="M11" s="9">
        <v>1.0</v>
      </c>
      <c r="N11" s="9">
        <v>1.832</v>
      </c>
      <c r="O11" s="9">
        <v>0.318</v>
      </c>
      <c r="P11" s="9">
        <v>-1.514</v>
      </c>
      <c r="Q11" s="9">
        <v>0.941</v>
      </c>
      <c r="R11" s="9">
        <v>0.043</v>
      </c>
      <c r="S11" s="9">
        <v>0.094</v>
      </c>
    </row>
    <row r="12">
      <c r="B12" s="1">
        <v>1.0</v>
      </c>
      <c r="C12" s="1">
        <v>39.0</v>
      </c>
      <c r="D12" s="1">
        <v>0.95</v>
      </c>
      <c r="E12" s="1">
        <v>0.0</v>
      </c>
      <c r="F12" s="1">
        <v>0.277</v>
      </c>
      <c r="G12" s="1">
        <v>4.898</v>
      </c>
      <c r="H12" s="4">
        <v>0.0269</v>
      </c>
      <c r="I12" s="1">
        <v>5.871</v>
      </c>
      <c r="J12" s="12" t="s">
        <v>48</v>
      </c>
      <c r="L12" s="9">
        <v>44.0</v>
      </c>
      <c r="M12" s="9">
        <v>1.0</v>
      </c>
      <c r="N12" s="9">
        <v>4.121</v>
      </c>
      <c r="O12" s="9">
        <v>0.39</v>
      </c>
      <c r="P12" s="9">
        <v>-3.731</v>
      </c>
      <c r="Q12" s="9">
        <v>0.999</v>
      </c>
      <c r="R12" s="9">
        <v>0.001</v>
      </c>
      <c r="S12" s="9">
        <v>0.001</v>
      </c>
    </row>
    <row r="13">
      <c r="B13" s="1">
        <v>1.0</v>
      </c>
      <c r="C13" s="1">
        <v>44.0</v>
      </c>
      <c r="D13" s="1">
        <v>1.897</v>
      </c>
      <c r="E13" s="1">
        <v>0.094</v>
      </c>
      <c r="F13" s="1">
        <v>0.798</v>
      </c>
      <c r="G13" s="1">
        <v>8.301</v>
      </c>
      <c r="H13" s="4">
        <v>0.004</v>
      </c>
      <c r="I13" s="1">
        <v>16.91</v>
      </c>
      <c r="J13" s="12" t="s">
        <v>48</v>
      </c>
      <c r="L13" s="9">
        <v>47.0</v>
      </c>
      <c r="M13" s="9">
        <v>1.0</v>
      </c>
      <c r="N13" s="9">
        <v>2.099</v>
      </c>
      <c r="O13" s="9">
        <v>0.399</v>
      </c>
      <c r="P13" s="9">
        <v>-1.7</v>
      </c>
      <c r="Q13" s="9">
        <v>0.929</v>
      </c>
      <c r="R13" s="9">
        <v>0.051</v>
      </c>
      <c r="S13" s="9">
        <v>0.114</v>
      </c>
    </row>
    <row r="14">
      <c r="B14" s="1">
        <v>1.0</v>
      </c>
      <c r="C14" s="1">
        <v>47.0</v>
      </c>
      <c r="D14" s="1">
        <v>0.963</v>
      </c>
      <c r="E14" s="1">
        <v>0.067</v>
      </c>
      <c r="F14" s="1">
        <v>0.309</v>
      </c>
      <c r="G14" s="1">
        <v>3.727</v>
      </c>
      <c r="H14" s="4">
        <v>0.0536</v>
      </c>
      <c r="I14" s="1">
        <v>6.544</v>
      </c>
      <c r="J14" s="12" t="s">
        <v>48</v>
      </c>
      <c r="L14" s="9">
        <v>52.0</v>
      </c>
      <c r="M14" s="9">
        <v>1.0</v>
      </c>
      <c r="N14" s="9">
        <v>7.235</v>
      </c>
      <c r="O14" s="9">
        <v>0.497</v>
      </c>
      <c r="P14" s="9">
        <v>-6.738</v>
      </c>
      <c r="Q14" s="9">
        <v>1.0</v>
      </c>
      <c r="R14" s="9">
        <v>0.0</v>
      </c>
      <c r="S14" s="9">
        <v>0.0</v>
      </c>
    </row>
    <row r="15">
      <c r="B15" s="1">
        <v>1.0</v>
      </c>
      <c r="C15" s="1">
        <v>50.0</v>
      </c>
      <c r="D15" s="1">
        <v>0.374</v>
      </c>
      <c r="E15" s="1">
        <v>0.024</v>
      </c>
      <c r="F15" s="1">
        <v>0.076</v>
      </c>
      <c r="G15" s="1">
        <v>2.894</v>
      </c>
      <c r="H15" s="4">
        <v>0.0889</v>
      </c>
      <c r="I15" s="1">
        <v>1.618</v>
      </c>
      <c r="J15" s="12" t="s">
        <v>48</v>
      </c>
      <c r="L15" s="9">
        <v>53.0</v>
      </c>
      <c r="M15" s="9">
        <v>1.0</v>
      </c>
      <c r="N15" s="9">
        <v>2.242</v>
      </c>
      <c r="O15" s="9">
        <v>0.408</v>
      </c>
      <c r="P15" s="9">
        <v>-1.834</v>
      </c>
      <c r="Q15" s="9">
        <v>0.921</v>
      </c>
      <c r="R15" s="9">
        <v>0.058</v>
      </c>
      <c r="S15" s="9">
        <v>0.13</v>
      </c>
    </row>
    <row r="16">
      <c r="B16" s="1">
        <v>1.0</v>
      </c>
      <c r="C16" s="1">
        <v>52.0</v>
      </c>
      <c r="D16" s="1">
        <v>3.529</v>
      </c>
      <c r="E16" s="1">
        <v>0.181</v>
      </c>
      <c r="F16" s="1">
        <v>0.969</v>
      </c>
      <c r="G16" s="1">
        <v>13.997</v>
      </c>
      <c r="H16" s="4">
        <v>2.0E-4</v>
      </c>
      <c r="I16" s="1">
        <v>20.52</v>
      </c>
      <c r="J16" s="12" t="s">
        <v>48</v>
      </c>
      <c r="L16" s="9">
        <v>56.0</v>
      </c>
      <c r="M16" s="9">
        <v>1.0</v>
      </c>
      <c r="N16" s="9">
        <v>3.725</v>
      </c>
      <c r="O16" s="9">
        <v>0.349</v>
      </c>
      <c r="P16" s="9">
        <v>-3.377</v>
      </c>
      <c r="Q16" s="9">
        <v>0.996</v>
      </c>
      <c r="R16" s="9">
        <v>0.002</v>
      </c>
      <c r="S16" s="9">
        <v>0.004</v>
      </c>
    </row>
    <row r="17">
      <c r="B17" s="1">
        <v>1.0</v>
      </c>
      <c r="C17" s="1">
        <v>53.0</v>
      </c>
      <c r="D17" s="1">
        <v>1.326</v>
      </c>
      <c r="E17" s="1">
        <v>0.065</v>
      </c>
      <c r="F17" s="1">
        <v>0.393</v>
      </c>
      <c r="G17" s="1">
        <v>4.123</v>
      </c>
      <c r="H17" s="4">
        <v>0.0423</v>
      </c>
      <c r="I17" s="1">
        <v>8.322</v>
      </c>
      <c r="J17" s="12" t="s">
        <v>48</v>
      </c>
      <c r="L17" s="9">
        <v>59.0</v>
      </c>
      <c r="M17" s="9">
        <v>1.0</v>
      </c>
      <c r="N17" s="9">
        <v>2.385</v>
      </c>
      <c r="O17" s="9">
        <v>0.478</v>
      </c>
      <c r="P17" s="9">
        <v>-1.907</v>
      </c>
      <c r="Q17" s="9">
        <v>0.935</v>
      </c>
      <c r="R17" s="9">
        <v>0.045</v>
      </c>
      <c r="S17" s="9">
        <v>0.099</v>
      </c>
    </row>
    <row r="18">
      <c r="B18" s="1">
        <v>1.0</v>
      </c>
      <c r="C18" s="1">
        <v>56.0</v>
      </c>
      <c r="D18" s="1">
        <v>1.897</v>
      </c>
      <c r="E18" s="1">
        <v>0.064</v>
      </c>
      <c r="F18" s="1">
        <v>0.433</v>
      </c>
      <c r="G18" s="1">
        <v>11.396</v>
      </c>
      <c r="H18" s="4">
        <v>7.0E-4</v>
      </c>
      <c r="I18" s="1">
        <v>9.164</v>
      </c>
      <c r="J18" s="12" t="s">
        <v>48</v>
      </c>
      <c r="L18" s="9">
        <v>60.0</v>
      </c>
      <c r="M18" s="9">
        <v>1.0</v>
      </c>
      <c r="N18" s="9">
        <v>3.726</v>
      </c>
      <c r="O18" s="9">
        <v>0.6</v>
      </c>
      <c r="P18" s="9">
        <v>-3.126</v>
      </c>
      <c r="Q18" s="9">
        <v>0.975</v>
      </c>
      <c r="R18" s="9">
        <v>0.015</v>
      </c>
      <c r="S18" s="9">
        <v>0.032</v>
      </c>
    </row>
    <row r="19">
      <c r="B19" s="1">
        <v>1.0</v>
      </c>
      <c r="C19" s="1">
        <v>59.0</v>
      </c>
      <c r="D19" s="1">
        <v>1.009</v>
      </c>
      <c r="E19" s="1">
        <v>0.15</v>
      </c>
      <c r="F19" s="1">
        <v>0.381</v>
      </c>
      <c r="G19" s="1">
        <v>3.66</v>
      </c>
      <c r="H19" s="4">
        <v>0.0557</v>
      </c>
      <c r="I19" s="1">
        <v>8.067</v>
      </c>
      <c r="J19" s="12" t="s">
        <v>48</v>
      </c>
      <c r="L19" s="9">
        <v>61.0</v>
      </c>
      <c r="M19" s="9">
        <v>1.0</v>
      </c>
      <c r="N19" s="9">
        <v>0.732</v>
      </c>
      <c r="O19" s="9">
        <v>0.129</v>
      </c>
      <c r="P19" s="9">
        <v>-0.603</v>
      </c>
      <c r="Q19" s="9">
        <v>0.945</v>
      </c>
      <c r="R19" s="9">
        <v>0.036</v>
      </c>
      <c r="S19" s="9">
        <v>0.079</v>
      </c>
    </row>
    <row r="20">
      <c r="B20" s="1">
        <v>1.0</v>
      </c>
      <c r="C20" s="1">
        <v>60.0</v>
      </c>
      <c r="D20" s="1">
        <v>1.511</v>
      </c>
      <c r="E20" s="1">
        <v>0.306</v>
      </c>
      <c r="F20" s="1">
        <v>0.635</v>
      </c>
      <c r="G20" s="1">
        <v>3.752</v>
      </c>
      <c r="H20" s="4">
        <v>0.0528</v>
      </c>
      <c r="I20" s="1">
        <v>13.455</v>
      </c>
      <c r="J20" s="12" t="s">
        <v>48</v>
      </c>
      <c r="L20" s="9">
        <v>62.0</v>
      </c>
      <c r="M20" s="9">
        <v>1.0</v>
      </c>
      <c r="N20" s="9">
        <v>4.561</v>
      </c>
      <c r="O20" s="9">
        <v>0.336</v>
      </c>
      <c r="P20" s="9">
        <v>-4.224</v>
      </c>
      <c r="Q20" s="9">
        <v>0.92</v>
      </c>
      <c r="R20" s="9">
        <v>0.061</v>
      </c>
      <c r="S20" s="9">
        <v>0.138</v>
      </c>
    </row>
    <row r="21">
      <c r="B21" s="1">
        <v>1.0</v>
      </c>
      <c r="C21" s="1">
        <v>61.0</v>
      </c>
      <c r="D21" s="1">
        <v>0.245</v>
      </c>
      <c r="E21" s="1">
        <v>0.0</v>
      </c>
      <c r="F21" s="1">
        <v>0.036</v>
      </c>
      <c r="G21" s="1">
        <v>5.686</v>
      </c>
      <c r="H21" s="4">
        <v>0.0171</v>
      </c>
      <c r="I21" s="1">
        <v>0.764</v>
      </c>
      <c r="J21" s="12" t="s">
        <v>48</v>
      </c>
      <c r="L21" s="9">
        <v>65.0</v>
      </c>
      <c r="M21" s="9">
        <v>1.0</v>
      </c>
      <c r="N21" s="9">
        <v>3.776</v>
      </c>
      <c r="O21" s="9">
        <v>0.361</v>
      </c>
      <c r="P21" s="9">
        <v>-3.415</v>
      </c>
      <c r="Q21" s="9">
        <v>0.994</v>
      </c>
      <c r="R21" s="9">
        <v>0.004</v>
      </c>
      <c r="S21" s="9">
        <v>0.008</v>
      </c>
    </row>
    <row r="22">
      <c r="B22" s="1">
        <v>1.0</v>
      </c>
      <c r="C22" s="1">
        <v>65.0</v>
      </c>
      <c r="D22" s="1">
        <v>1.954</v>
      </c>
      <c r="E22" s="1">
        <v>0.06</v>
      </c>
      <c r="F22" s="1">
        <v>0.517</v>
      </c>
      <c r="G22" s="1">
        <v>9.553</v>
      </c>
      <c r="H22" s="4">
        <v>0.002</v>
      </c>
      <c r="I22" s="1">
        <v>10.958</v>
      </c>
      <c r="J22" s="12" t="s">
        <v>48</v>
      </c>
      <c r="L22" s="9">
        <v>78.0</v>
      </c>
      <c r="M22" s="9">
        <v>1.0</v>
      </c>
      <c r="N22" s="9">
        <v>1.889</v>
      </c>
      <c r="O22" s="9">
        <v>0.224</v>
      </c>
      <c r="P22" s="9">
        <v>-1.665</v>
      </c>
      <c r="Q22" s="9">
        <v>0.982</v>
      </c>
      <c r="R22" s="9">
        <v>0.012</v>
      </c>
      <c r="S22" s="9">
        <v>0.026</v>
      </c>
    </row>
    <row r="23">
      <c r="B23" s="1">
        <v>1.0</v>
      </c>
      <c r="C23" s="1">
        <v>78.0</v>
      </c>
      <c r="D23" s="1">
        <v>0.995</v>
      </c>
      <c r="E23" s="1">
        <v>0.0</v>
      </c>
      <c r="F23" s="1">
        <v>0.349</v>
      </c>
      <c r="G23" s="1">
        <v>10.265</v>
      </c>
      <c r="H23" s="4">
        <v>0.0014</v>
      </c>
      <c r="I23" s="1">
        <v>7.399</v>
      </c>
      <c r="J23" s="12" t="s">
        <v>48</v>
      </c>
      <c r="L23" s="9">
        <v>85.0</v>
      </c>
      <c r="M23" s="9">
        <v>1.0</v>
      </c>
      <c r="N23" s="9">
        <v>1.528</v>
      </c>
      <c r="O23" s="9">
        <v>0.16</v>
      </c>
      <c r="P23" s="9">
        <v>-1.368</v>
      </c>
      <c r="Q23" s="9">
        <v>0.984</v>
      </c>
      <c r="R23" s="9">
        <v>0.01</v>
      </c>
      <c r="S23" s="9">
        <v>0.022</v>
      </c>
    </row>
    <row r="24">
      <c r="B24" s="1">
        <v>1.0</v>
      </c>
      <c r="C24" s="1">
        <v>84.0</v>
      </c>
      <c r="D24" s="1">
        <v>0.642</v>
      </c>
      <c r="E24" s="1">
        <v>0.025</v>
      </c>
      <c r="F24" s="1">
        <v>0.052</v>
      </c>
      <c r="G24" s="1">
        <v>3.169</v>
      </c>
      <c r="H24" s="4">
        <v>0.0751</v>
      </c>
      <c r="I24" s="1">
        <v>1.106</v>
      </c>
      <c r="J24" s="12" t="s">
        <v>48</v>
      </c>
      <c r="L24" s="9">
        <v>86.0</v>
      </c>
      <c r="M24" s="9">
        <v>1.0</v>
      </c>
      <c r="N24" s="9">
        <v>1.324</v>
      </c>
      <c r="O24" s="9">
        <v>0.307</v>
      </c>
      <c r="P24" s="9">
        <v>-1.016</v>
      </c>
      <c r="Q24" s="9">
        <v>0.903</v>
      </c>
      <c r="R24" s="9">
        <v>0.069</v>
      </c>
      <c r="S24" s="9">
        <v>0.157</v>
      </c>
    </row>
    <row r="25">
      <c r="B25" s="1">
        <v>1.0</v>
      </c>
      <c r="C25" s="1">
        <v>85.0</v>
      </c>
      <c r="D25" s="1">
        <v>0.962</v>
      </c>
      <c r="E25" s="1">
        <v>0.0</v>
      </c>
      <c r="F25" s="1">
        <v>0.129</v>
      </c>
      <c r="G25" s="1">
        <v>11.889</v>
      </c>
      <c r="H25" s="4">
        <v>6.0E-4</v>
      </c>
      <c r="I25" s="1">
        <v>2.738</v>
      </c>
      <c r="J25" s="12" t="s">
        <v>48</v>
      </c>
      <c r="L25" s="9">
        <v>89.0</v>
      </c>
      <c r="M25" s="9">
        <v>1.0</v>
      </c>
      <c r="N25" s="9">
        <v>3.139</v>
      </c>
      <c r="O25" s="9">
        <v>0.344</v>
      </c>
      <c r="P25" s="9">
        <v>-2.795</v>
      </c>
      <c r="Q25" s="9">
        <v>0.987</v>
      </c>
      <c r="R25" s="9">
        <v>0.009</v>
      </c>
      <c r="S25" s="9">
        <v>0.018</v>
      </c>
    </row>
    <row r="26">
      <c r="B26" s="1">
        <v>1.0</v>
      </c>
      <c r="C26" s="1">
        <v>86.0</v>
      </c>
      <c r="D26" s="1">
        <v>0.638</v>
      </c>
      <c r="E26" s="1">
        <v>0.028</v>
      </c>
      <c r="F26" s="1">
        <v>0.087</v>
      </c>
      <c r="G26" s="1">
        <v>3.652</v>
      </c>
      <c r="H26" s="4">
        <v>0.056</v>
      </c>
      <c r="I26" s="1">
        <v>1.841</v>
      </c>
      <c r="J26" s="12" t="s">
        <v>48</v>
      </c>
      <c r="L26" s="9">
        <v>91.0</v>
      </c>
      <c r="M26" s="9">
        <v>1.0</v>
      </c>
      <c r="N26" s="9">
        <v>3.234</v>
      </c>
      <c r="O26" s="9">
        <v>0.416</v>
      </c>
      <c r="P26" s="9">
        <v>-2.818</v>
      </c>
      <c r="Q26" s="9">
        <v>0.975</v>
      </c>
      <c r="R26" s="9">
        <v>0.017</v>
      </c>
      <c r="S26" s="9">
        <v>0.035</v>
      </c>
    </row>
    <row r="27">
      <c r="B27" s="1">
        <v>1.0</v>
      </c>
      <c r="C27" s="1">
        <v>89.0</v>
      </c>
      <c r="D27" s="1">
        <v>1.441</v>
      </c>
      <c r="E27" s="1">
        <v>0.031</v>
      </c>
      <c r="F27" s="1">
        <v>0.441</v>
      </c>
      <c r="G27" s="1">
        <v>8.41</v>
      </c>
      <c r="H27" s="4">
        <v>0.0037</v>
      </c>
      <c r="I27" s="1">
        <v>9.351</v>
      </c>
      <c r="J27" s="12" t="s">
        <v>48</v>
      </c>
      <c r="L27" s="9">
        <v>92.0</v>
      </c>
      <c r="M27" s="9">
        <v>1.0</v>
      </c>
      <c r="N27" s="9">
        <v>5.662</v>
      </c>
      <c r="O27" s="9">
        <v>0.474</v>
      </c>
      <c r="P27" s="9">
        <v>-5.187</v>
      </c>
      <c r="Q27" s="9">
        <v>0.999</v>
      </c>
      <c r="R27" s="9">
        <v>0.0</v>
      </c>
      <c r="S27" s="9">
        <v>0.001</v>
      </c>
    </row>
    <row r="28">
      <c r="B28" s="1">
        <v>1.0</v>
      </c>
      <c r="C28" s="1">
        <v>91.0</v>
      </c>
      <c r="D28" s="1">
        <v>1.542</v>
      </c>
      <c r="E28" s="1">
        <v>0.076</v>
      </c>
      <c r="F28" s="1">
        <v>0.426</v>
      </c>
      <c r="G28" s="1">
        <v>6.881</v>
      </c>
      <c r="H28" s="4">
        <v>0.0087</v>
      </c>
      <c r="I28" s="1">
        <v>9.035</v>
      </c>
      <c r="J28" s="12" t="s">
        <v>48</v>
      </c>
      <c r="L28" s="9">
        <v>102.0</v>
      </c>
      <c r="M28" s="9">
        <v>1.0</v>
      </c>
      <c r="N28" s="9">
        <v>3.503</v>
      </c>
      <c r="O28" s="9">
        <v>0.495</v>
      </c>
      <c r="P28" s="9">
        <v>-3.007</v>
      </c>
      <c r="Q28" s="9">
        <v>0.994</v>
      </c>
      <c r="R28" s="9">
        <v>0.002</v>
      </c>
      <c r="S28" s="9">
        <v>0.003</v>
      </c>
    </row>
    <row r="29">
      <c r="B29" s="1">
        <v>1.0</v>
      </c>
      <c r="C29" s="1">
        <v>92.0</v>
      </c>
      <c r="D29" s="1">
        <v>2.101</v>
      </c>
      <c r="E29" s="1">
        <v>0.162</v>
      </c>
      <c r="F29" s="1">
        <v>0.753</v>
      </c>
      <c r="G29" s="1">
        <v>9.533</v>
      </c>
      <c r="H29" s="4">
        <v>0.002</v>
      </c>
      <c r="I29" s="1">
        <v>15.948</v>
      </c>
      <c r="J29" s="12" t="s">
        <v>48</v>
      </c>
      <c r="L29" s="9">
        <v>106.0</v>
      </c>
      <c r="M29" s="9">
        <v>1.0</v>
      </c>
      <c r="N29" s="9">
        <v>3.365</v>
      </c>
      <c r="O29" s="9">
        <v>0.218</v>
      </c>
      <c r="P29" s="9">
        <v>-3.148</v>
      </c>
      <c r="Q29" s="9">
        <v>0.999</v>
      </c>
      <c r="R29" s="9">
        <v>0.001</v>
      </c>
      <c r="S29" s="9">
        <v>0.001</v>
      </c>
    </row>
    <row r="30">
      <c r="B30" s="1">
        <v>1.0</v>
      </c>
      <c r="C30" s="1">
        <v>102.0</v>
      </c>
      <c r="D30" s="1">
        <v>1.688</v>
      </c>
      <c r="E30" s="1">
        <v>0.257</v>
      </c>
      <c r="F30" s="1">
        <v>1.005</v>
      </c>
      <c r="G30" s="1">
        <v>4.524</v>
      </c>
      <c r="H30" s="4">
        <v>0.0334</v>
      </c>
      <c r="I30" s="1">
        <v>21.297</v>
      </c>
      <c r="J30" s="12" t="s">
        <v>48</v>
      </c>
      <c r="L30" s="9">
        <v>109.0</v>
      </c>
      <c r="M30" s="9">
        <v>1.0</v>
      </c>
      <c r="N30" s="9">
        <v>2.129</v>
      </c>
      <c r="O30" s="9">
        <v>0.418</v>
      </c>
      <c r="P30" s="9">
        <v>-1.711</v>
      </c>
      <c r="Q30" s="9">
        <v>0.956</v>
      </c>
      <c r="R30" s="9">
        <v>0.029</v>
      </c>
      <c r="S30" s="9">
        <v>0.062</v>
      </c>
    </row>
    <row r="31">
      <c r="B31" s="1">
        <v>1.0</v>
      </c>
      <c r="C31" s="1">
        <v>106.0</v>
      </c>
      <c r="D31" s="1">
        <v>1.353</v>
      </c>
      <c r="E31" s="1">
        <v>0.0</v>
      </c>
      <c r="F31" s="1">
        <v>0.529</v>
      </c>
      <c r="G31" s="1">
        <v>13.884</v>
      </c>
      <c r="H31" s="4">
        <v>2.0E-4</v>
      </c>
      <c r="I31" s="1">
        <v>11.209</v>
      </c>
      <c r="J31" s="12" t="s">
        <v>48</v>
      </c>
      <c r="L31" s="9">
        <v>110.0</v>
      </c>
      <c r="M31" s="9">
        <v>1.0</v>
      </c>
      <c r="N31" s="9">
        <v>5.258</v>
      </c>
      <c r="O31" s="9">
        <v>0.306</v>
      </c>
      <c r="P31" s="9">
        <v>-4.952</v>
      </c>
      <c r="Q31" s="9">
        <v>1.0</v>
      </c>
      <c r="R31" s="9">
        <v>0.0</v>
      </c>
      <c r="S31" s="9">
        <v>0.0</v>
      </c>
    </row>
    <row r="32">
      <c r="B32" s="1">
        <v>1.0</v>
      </c>
      <c r="C32" s="1">
        <v>109.0</v>
      </c>
      <c r="D32" s="1">
        <v>0.897</v>
      </c>
      <c r="E32" s="1">
        <v>0.073</v>
      </c>
      <c r="F32" s="1">
        <v>0.476</v>
      </c>
      <c r="G32" s="1">
        <v>4.26</v>
      </c>
      <c r="H32" s="4">
        <v>0.039</v>
      </c>
      <c r="I32" s="1">
        <v>10.087</v>
      </c>
      <c r="J32" s="12" t="s">
        <v>48</v>
      </c>
      <c r="L32" s="9">
        <v>113.0</v>
      </c>
      <c r="M32" s="9">
        <v>1.0</v>
      </c>
      <c r="N32" s="9">
        <v>2.157</v>
      </c>
      <c r="O32" s="9">
        <v>0.511</v>
      </c>
      <c r="P32" s="9">
        <v>-1.646</v>
      </c>
      <c r="Q32" s="9">
        <v>0.916</v>
      </c>
      <c r="R32" s="9">
        <v>0.059</v>
      </c>
      <c r="S32" s="9">
        <v>0.132</v>
      </c>
    </row>
    <row r="33">
      <c r="B33" s="1">
        <v>1.0</v>
      </c>
      <c r="C33" s="1">
        <v>110.0</v>
      </c>
      <c r="D33" s="1">
        <v>2.539</v>
      </c>
      <c r="E33" s="1">
        <v>0.024</v>
      </c>
      <c r="F33" s="1">
        <v>0.604</v>
      </c>
      <c r="G33" s="1">
        <v>15.392</v>
      </c>
      <c r="H33" s="4">
        <v>1.0E-4</v>
      </c>
      <c r="I33" s="1">
        <v>12.807</v>
      </c>
      <c r="J33" s="12" t="s">
        <v>48</v>
      </c>
      <c r="L33" s="9">
        <v>114.0</v>
      </c>
      <c r="M33" s="9">
        <v>1.0</v>
      </c>
      <c r="N33" s="9">
        <v>5.23</v>
      </c>
      <c r="O33" s="9">
        <v>0.346</v>
      </c>
      <c r="P33" s="9">
        <v>-4.884</v>
      </c>
      <c r="Q33" s="9">
        <v>0.999</v>
      </c>
      <c r="R33" s="9">
        <v>0.0</v>
      </c>
      <c r="S33" s="9">
        <v>0.001</v>
      </c>
    </row>
    <row r="34">
      <c r="B34" s="1">
        <v>1.0</v>
      </c>
      <c r="C34" s="1">
        <v>111.0</v>
      </c>
      <c r="D34" s="1">
        <v>0.256</v>
      </c>
      <c r="E34" s="1">
        <v>0.0</v>
      </c>
      <c r="F34" s="1">
        <v>0.053</v>
      </c>
      <c r="G34" s="1">
        <v>4.287</v>
      </c>
      <c r="H34" s="4">
        <v>0.0384</v>
      </c>
      <c r="I34" s="1">
        <v>1.113</v>
      </c>
      <c r="J34" s="12" t="s">
        <v>48</v>
      </c>
      <c r="L34" s="9">
        <v>118.0</v>
      </c>
      <c r="M34" s="9">
        <v>1.0</v>
      </c>
      <c r="N34" s="9">
        <v>11.202</v>
      </c>
      <c r="O34" s="9">
        <v>0.494</v>
      </c>
      <c r="P34" s="9">
        <v>-10.708</v>
      </c>
      <c r="Q34" s="9">
        <v>1.0</v>
      </c>
      <c r="R34" s="9">
        <v>0.0</v>
      </c>
      <c r="S34" s="9">
        <v>0.0</v>
      </c>
    </row>
    <row r="35">
      <c r="B35" s="1">
        <v>1.0</v>
      </c>
      <c r="C35" s="1">
        <v>113.0</v>
      </c>
      <c r="D35" s="1">
        <v>0.94</v>
      </c>
      <c r="E35" s="1">
        <v>0.18</v>
      </c>
      <c r="F35" s="1">
        <v>0.425</v>
      </c>
      <c r="G35" s="1">
        <v>2.732</v>
      </c>
      <c r="H35" s="4">
        <v>0.0983</v>
      </c>
      <c r="I35" s="1">
        <v>9.01</v>
      </c>
      <c r="J35" s="12" t="s">
        <v>48</v>
      </c>
      <c r="L35" s="9">
        <v>120.0</v>
      </c>
      <c r="M35" s="9">
        <v>1.0</v>
      </c>
      <c r="N35" s="9">
        <v>4.443</v>
      </c>
      <c r="O35" s="9">
        <v>0.413</v>
      </c>
      <c r="P35" s="9">
        <v>-4.03</v>
      </c>
      <c r="Q35" s="9">
        <v>0.998</v>
      </c>
      <c r="R35" s="9">
        <v>0.001</v>
      </c>
      <c r="S35" s="9">
        <v>0.003</v>
      </c>
    </row>
    <row r="36">
      <c r="B36" s="1">
        <v>1.0</v>
      </c>
      <c r="C36" s="1">
        <v>114.0</v>
      </c>
      <c r="D36" s="1">
        <v>3.017</v>
      </c>
      <c r="E36" s="1">
        <v>0.042</v>
      </c>
      <c r="F36" s="1">
        <v>0.707</v>
      </c>
      <c r="G36" s="1">
        <v>14.347</v>
      </c>
      <c r="H36" s="4">
        <v>2.0E-4</v>
      </c>
      <c r="I36" s="1">
        <v>14.979</v>
      </c>
      <c r="J36" s="12" t="s">
        <v>48</v>
      </c>
      <c r="L36" s="9">
        <v>121.0</v>
      </c>
      <c r="M36" s="9">
        <v>1.0</v>
      </c>
      <c r="N36" s="9">
        <v>3.116</v>
      </c>
      <c r="O36" s="9">
        <v>0.311</v>
      </c>
      <c r="P36" s="9">
        <v>-2.806</v>
      </c>
      <c r="Q36" s="9">
        <v>0.993</v>
      </c>
      <c r="R36" s="9">
        <v>0.004</v>
      </c>
      <c r="S36" s="9">
        <v>0.009</v>
      </c>
    </row>
    <row r="37">
      <c r="B37" s="1">
        <v>1.0</v>
      </c>
      <c r="C37" s="1">
        <v>118.0</v>
      </c>
      <c r="D37" s="1">
        <v>4.695</v>
      </c>
      <c r="E37" s="1">
        <v>0.117</v>
      </c>
      <c r="F37" s="1">
        <v>1.655</v>
      </c>
      <c r="G37" s="1">
        <v>25.186</v>
      </c>
      <c r="H37" s="4">
        <v>0.0</v>
      </c>
      <c r="I37" s="1">
        <v>35.057</v>
      </c>
      <c r="J37" s="12" t="s">
        <v>48</v>
      </c>
      <c r="L37" s="9">
        <v>122.0</v>
      </c>
      <c r="M37" s="9">
        <v>1.0</v>
      </c>
      <c r="N37" s="9">
        <v>3.332</v>
      </c>
      <c r="O37" s="9">
        <v>0.601</v>
      </c>
      <c r="P37" s="9">
        <v>-2.731</v>
      </c>
      <c r="Q37" s="9">
        <v>0.938</v>
      </c>
      <c r="R37" s="9">
        <v>0.042</v>
      </c>
      <c r="S37" s="9">
        <v>0.093</v>
      </c>
    </row>
    <row r="38">
      <c r="B38" s="1">
        <v>1.0</v>
      </c>
      <c r="C38" s="1">
        <v>120.0</v>
      </c>
      <c r="D38" s="1">
        <v>1.944</v>
      </c>
      <c r="E38" s="1">
        <v>0.105</v>
      </c>
      <c r="F38" s="1">
        <v>0.536</v>
      </c>
      <c r="G38" s="1">
        <v>10.369</v>
      </c>
      <c r="H38" s="4">
        <v>0.0013</v>
      </c>
      <c r="I38" s="1">
        <v>11.359</v>
      </c>
      <c r="J38" s="12" t="s">
        <v>48</v>
      </c>
      <c r="L38" s="9">
        <v>124.0</v>
      </c>
      <c r="M38" s="9">
        <v>1.0</v>
      </c>
      <c r="N38" s="9">
        <v>2.983</v>
      </c>
      <c r="O38" s="9">
        <v>0.436</v>
      </c>
      <c r="P38" s="9">
        <v>-2.547</v>
      </c>
      <c r="Q38" s="9">
        <v>0.974</v>
      </c>
      <c r="R38" s="9">
        <v>0.017</v>
      </c>
      <c r="S38" s="9">
        <v>0.037</v>
      </c>
    </row>
    <row r="39">
      <c r="B39" s="1">
        <v>1.0</v>
      </c>
      <c r="C39" s="1">
        <v>121.0</v>
      </c>
      <c r="D39" s="1">
        <v>1.601</v>
      </c>
      <c r="E39" s="1">
        <v>0.03</v>
      </c>
      <c r="F39" s="1">
        <v>0.373</v>
      </c>
      <c r="G39" s="1">
        <v>9.626</v>
      </c>
      <c r="H39" s="4">
        <v>0.0019</v>
      </c>
      <c r="I39" s="1">
        <v>7.91</v>
      </c>
      <c r="J39" s="12" t="s">
        <v>48</v>
      </c>
      <c r="L39" s="9">
        <v>127.0</v>
      </c>
      <c r="M39" s="9">
        <v>1.0</v>
      </c>
      <c r="N39" s="9">
        <v>7.552</v>
      </c>
      <c r="O39" s="9">
        <v>0.402</v>
      </c>
      <c r="P39" s="9">
        <v>-7.15</v>
      </c>
      <c r="Q39" s="9">
        <v>1.0</v>
      </c>
      <c r="R39" s="9">
        <v>0.0</v>
      </c>
      <c r="S39" s="9">
        <v>0.0</v>
      </c>
    </row>
    <row r="40">
      <c r="B40" s="1">
        <v>1.0</v>
      </c>
      <c r="C40" s="1">
        <v>122.0</v>
      </c>
      <c r="D40" s="1">
        <v>1.5</v>
      </c>
      <c r="E40" s="1">
        <v>0.244</v>
      </c>
      <c r="F40" s="1">
        <v>0.489</v>
      </c>
      <c r="G40" s="1">
        <v>3.95</v>
      </c>
      <c r="H40" s="4">
        <v>0.0469</v>
      </c>
      <c r="I40" s="1">
        <v>10.37</v>
      </c>
      <c r="J40" s="12" t="s">
        <v>48</v>
      </c>
      <c r="L40" s="9">
        <v>128.0</v>
      </c>
      <c r="M40" s="9">
        <v>1.0</v>
      </c>
      <c r="N40" s="9">
        <v>3.876</v>
      </c>
      <c r="O40" s="9">
        <v>0.372</v>
      </c>
      <c r="P40" s="9">
        <v>-3.504</v>
      </c>
      <c r="Q40" s="9">
        <v>0.996</v>
      </c>
      <c r="R40" s="9">
        <v>0.002</v>
      </c>
      <c r="S40" s="9">
        <v>0.005</v>
      </c>
    </row>
    <row r="41">
      <c r="B41" s="1">
        <v>1.0</v>
      </c>
      <c r="C41" s="1">
        <v>124.0</v>
      </c>
      <c r="D41" s="1">
        <v>1.446</v>
      </c>
      <c r="E41" s="1">
        <v>0.165</v>
      </c>
      <c r="F41" s="1">
        <v>0.481</v>
      </c>
      <c r="G41" s="1">
        <v>4.379</v>
      </c>
      <c r="H41" s="4">
        <v>0.0364</v>
      </c>
      <c r="I41" s="1">
        <v>10.2</v>
      </c>
      <c r="J41" s="12" t="s">
        <v>48</v>
      </c>
      <c r="L41" s="9">
        <v>129.0</v>
      </c>
      <c r="M41" s="9">
        <v>1.0</v>
      </c>
      <c r="N41" s="9">
        <v>2.442</v>
      </c>
      <c r="O41" s="9">
        <v>0.6</v>
      </c>
      <c r="P41" s="9">
        <v>-1.842</v>
      </c>
      <c r="Q41" s="9">
        <v>0.921</v>
      </c>
      <c r="R41" s="9">
        <v>0.052</v>
      </c>
      <c r="S41" s="9">
        <v>0.117</v>
      </c>
    </row>
    <row r="42">
      <c r="B42" s="1">
        <v>1.0</v>
      </c>
      <c r="C42" s="1">
        <v>127.0</v>
      </c>
      <c r="D42" s="1">
        <v>4.692</v>
      </c>
      <c r="E42" s="1">
        <v>0.078</v>
      </c>
      <c r="F42" s="1">
        <v>1.027</v>
      </c>
      <c r="G42" s="1">
        <v>19.374</v>
      </c>
      <c r="H42" s="4">
        <v>0.0</v>
      </c>
      <c r="I42" s="1">
        <v>21.753</v>
      </c>
      <c r="J42" s="12" t="s">
        <v>48</v>
      </c>
      <c r="L42" s="9">
        <v>131.0</v>
      </c>
      <c r="M42" s="9">
        <v>1.0</v>
      </c>
      <c r="N42" s="9">
        <v>4.462</v>
      </c>
      <c r="O42" s="9">
        <v>0.326</v>
      </c>
      <c r="P42" s="9">
        <v>-4.136</v>
      </c>
      <c r="Q42" s="9">
        <v>0.999</v>
      </c>
      <c r="R42" s="9">
        <v>0.0</v>
      </c>
      <c r="S42" s="9">
        <v>0.001</v>
      </c>
    </row>
    <row r="43">
      <c r="B43" s="1">
        <v>1.0</v>
      </c>
      <c r="C43" s="1">
        <v>128.0</v>
      </c>
      <c r="D43" s="1">
        <v>1.681</v>
      </c>
      <c r="E43" s="1">
        <v>0.07</v>
      </c>
      <c r="F43" s="1">
        <v>0.403</v>
      </c>
      <c r="G43" s="1">
        <v>10.292</v>
      </c>
      <c r="H43" s="4">
        <v>0.0013</v>
      </c>
      <c r="I43" s="1">
        <v>8.528</v>
      </c>
      <c r="J43" s="12" t="s">
        <v>48</v>
      </c>
      <c r="L43" s="9">
        <v>132.0</v>
      </c>
      <c r="M43" s="9">
        <v>1.0</v>
      </c>
      <c r="N43" s="9">
        <v>4.512</v>
      </c>
      <c r="O43" s="9">
        <v>0.25</v>
      </c>
      <c r="P43" s="9">
        <v>-4.262</v>
      </c>
      <c r="Q43" s="9">
        <v>1.0</v>
      </c>
      <c r="R43" s="9">
        <v>0.0</v>
      </c>
      <c r="S43" s="9">
        <v>0.0</v>
      </c>
    </row>
    <row r="44">
      <c r="B44" s="1">
        <v>1.0</v>
      </c>
      <c r="C44" s="1">
        <v>131.0</v>
      </c>
      <c r="D44" s="1">
        <v>1.808</v>
      </c>
      <c r="E44" s="1">
        <v>0.031</v>
      </c>
      <c r="F44" s="1">
        <v>0.633</v>
      </c>
      <c r="G44" s="1">
        <v>11.412</v>
      </c>
      <c r="H44" s="4">
        <v>7.0E-4</v>
      </c>
      <c r="I44" s="1">
        <v>13.404</v>
      </c>
      <c r="J44" s="12" t="s">
        <v>48</v>
      </c>
      <c r="L44" s="9">
        <v>136.0</v>
      </c>
      <c r="M44" s="9">
        <v>1.0</v>
      </c>
      <c r="N44" s="9">
        <v>4.524</v>
      </c>
      <c r="O44" s="9">
        <v>0.474</v>
      </c>
      <c r="P44" s="9">
        <v>-4.049</v>
      </c>
      <c r="Q44" s="9">
        <v>0.996</v>
      </c>
      <c r="R44" s="9">
        <v>0.002</v>
      </c>
      <c r="S44" s="9">
        <v>0.005</v>
      </c>
    </row>
    <row r="45">
      <c r="B45" s="1">
        <v>1.0</v>
      </c>
      <c r="C45" s="1">
        <v>132.0</v>
      </c>
      <c r="D45" s="1">
        <v>1.87</v>
      </c>
      <c r="E45" s="1">
        <v>0.0</v>
      </c>
      <c r="F45" s="1">
        <v>0.642</v>
      </c>
      <c r="G45" s="1">
        <v>14.974</v>
      </c>
      <c r="H45" s="4">
        <v>1.0E-4</v>
      </c>
      <c r="I45" s="1">
        <v>13.597</v>
      </c>
      <c r="J45" s="12" t="s">
        <v>48</v>
      </c>
      <c r="L45" s="9">
        <v>137.0</v>
      </c>
      <c r="M45" s="9">
        <v>1.0</v>
      </c>
      <c r="N45" s="9">
        <v>3.271</v>
      </c>
      <c r="O45" s="9">
        <v>0.348</v>
      </c>
      <c r="P45" s="9">
        <v>-2.923</v>
      </c>
      <c r="Q45" s="9">
        <v>0.988</v>
      </c>
      <c r="R45" s="9">
        <v>0.008</v>
      </c>
      <c r="S45" s="9">
        <v>0.016</v>
      </c>
    </row>
    <row r="46">
      <c r="B46" s="1">
        <v>1.0</v>
      </c>
      <c r="C46" s="1">
        <v>136.0</v>
      </c>
      <c r="D46" s="1">
        <v>1.985</v>
      </c>
      <c r="E46" s="1">
        <v>0.176</v>
      </c>
      <c r="F46" s="1">
        <v>0.682</v>
      </c>
      <c r="G46" s="1">
        <v>7.613</v>
      </c>
      <c r="H46" s="4">
        <v>0.0058</v>
      </c>
      <c r="I46" s="1">
        <v>14.458</v>
      </c>
      <c r="J46" s="12" t="s">
        <v>48</v>
      </c>
      <c r="L46" s="9">
        <v>138.0</v>
      </c>
      <c r="M46" s="9">
        <v>1.0</v>
      </c>
      <c r="N46" s="9">
        <v>6.337</v>
      </c>
      <c r="O46" s="9">
        <v>0.408</v>
      </c>
      <c r="P46" s="9">
        <v>-5.929</v>
      </c>
      <c r="Q46" s="9">
        <v>1.0</v>
      </c>
      <c r="R46" s="9">
        <v>0.0</v>
      </c>
      <c r="S46" s="9">
        <v>0.0</v>
      </c>
    </row>
    <row r="47">
      <c r="B47" s="1">
        <v>1.0</v>
      </c>
      <c r="C47" s="1">
        <v>137.0</v>
      </c>
      <c r="D47" s="1">
        <v>1.496</v>
      </c>
      <c r="E47" s="1">
        <v>0.036</v>
      </c>
      <c r="F47" s="1">
        <v>0.377</v>
      </c>
      <c r="G47" s="1">
        <v>8.397</v>
      </c>
      <c r="H47" s="4">
        <v>0.0038</v>
      </c>
      <c r="I47" s="1">
        <v>7.99</v>
      </c>
      <c r="J47" s="12" t="s">
        <v>48</v>
      </c>
      <c r="L47" s="9">
        <v>139.0</v>
      </c>
      <c r="M47" s="9">
        <v>1.0</v>
      </c>
      <c r="N47" s="9">
        <v>6.608</v>
      </c>
      <c r="O47" s="9">
        <v>0.475</v>
      </c>
      <c r="P47" s="9">
        <v>-6.134</v>
      </c>
      <c r="Q47" s="9">
        <v>1.0</v>
      </c>
      <c r="R47" s="9">
        <v>0.0</v>
      </c>
      <c r="S47" s="9">
        <v>0.0</v>
      </c>
    </row>
    <row r="48">
      <c r="B48" s="1">
        <v>1.0</v>
      </c>
      <c r="C48" s="1">
        <v>138.0</v>
      </c>
      <c r="D48" s="1">
        <v>2.497</v>
      </c>
      <c r="E48" s="1">
        <v>0.086</v>
      </c>
      <c r="F48" s="1">
        <v>0.882</v>
      </c>
      <c r="G48" s="1">
        <v>13.161</v>
      </c>
      <c r="H48" s="4">
        <v>3.0E-4</v>
      </c>
      <c r="I48" s="1">
        <v>18.681</v>
      </c>
      <c r="J48" s="12" t="s">
        <v>48</v>
      </c>
      <c r="L48" s="9">
        <v>140.0</v>
      </c>
      <c r="M48" s="9">
        <v>1.0</v>
      </c>
      <c r="N48" s="9">
        <v>4.443</v>
      </c>
      <c r="O48" s="9">
        <v>0.353</v>
      </c>
      <c r="P48" s="9">
        <v>-4.09</v>
      </c>
      <c r="Q48" s="9">
        <v>1.0</v>
      </c>
      <c r="R48" s="9">
        <v>0.0</v>
      </c>
      <c r="S48" s="9">
        <v>0.0</v>
      </c>
    </row>
    <row r="49">
      <c r="B49" s="1">
        <v>1.0</v>
      </c>
      <c r="C49" s="1">
        <v>139.0</v>
      </c>
      <c r="D49" s="1">
        <v>3.084</v>
      </c>
      <c r="E49" s="1">
        <v>0.143</v>
      </c>
      <c r="F49" s="1">
        <v>0.718</v>
      </c>
      <c r="G49" s="1">
        <v>14.231</v>
      </c>
      <c r="H49" s="4">
        <v>2.0E-4</v>
      </c>
      <c r="I49" s="1">
        <v>15.204</v>
      </c>
      <c r="J49" s="12" t="s">
        <v>48</v>
      </c>
      <c r="L49" s="9">
        <v>145.0</v>
      </c>
      <c r="M49" s="9">
        <v>1.0</v>
      </c>
      <c r="N49" s="9">
        <v>2.498</v>
      </c>
      <c r="O49" s="9">
        <v>0.406</v>
      </c>
      <c r="P49" s="9">
        <v>-2.093</v>
      </c>
      <c r="Q49" s="9">
        <v>0.946</v>
      </c>
      <c r="R49" s="9">
        <v>0.039</v>
      </c>
      <c r="S49" s="9">
        <v>0.085</v>
      </c>
    </row>
    <row r="50">
      <c r="B50" s="1">
        <v>1.0</v>
      </c>
      <c r="C50" s="1">
        <v>140.0</v>
      </c>
      <c r="D50" s="1">
        <v>2.047</v>
      </c>
      <c r="E50" s="1">
        <v>0.057</v>
      </c>
      <c r="F50" s="1">
        <v>0.648</v>
      </c>
      <c r="G50" s="1">
        <v>13.636</v>
      </c>
      <c r="H50" s="4">
        <v>2.0E-4</v>
      </c>
      <c r="I50" s="1">
        <v>13.733</v>
      </c>
      <c r="J50" s="12" t="s">
        <v>48</v>
      </c>
      <c r="L50" s="9">
        <v>147.0</v>
      </c>
      <c r="M50" s="9">
        <v>1.0</v>
      </c>
      <c r="N50" s="9">
        <v>5.999</v>
      </c>
      <c r="O50" s="9">
        <v>0.474</v>
      </c>
      <c r="P50" s="9">
        <v>-5.525</v>
      </c>
      <c r="Q50" s="9">
        <v>0.999</v>
      </c>
      <c r="R50" s="9">
        <v>0.0</v>
      </c>
      <c r="S50" s="9">
        <v>0.0</v>
      </c>
    </row>
    <row r="51">
      <c r="B51" s="1">
        <v>1.0</v>
      </c>
      <c r="C51" s="1">
        <v>145.0</v>
      </c>
      <c r="D51" s="1">
        <v>1.307</v>
      </c>
      <c r="E51" s="1">
        <v>0.075</v>
      </c>
      <c r="F51" s="1">
        <v>0.309</v>
      </c>
      <c r="G51" s="1">
        <v>4.561</v>
      </c>
      <c r="H51" s="4">
        <v>0.0327</v>
      </c>
      <c r="I51" s="1">
        <v>6.539</v>
      </c>
      <c r="J51" s="12" t="s">
        <v>48</v>
      </c>
      <c r="L51" s="9">
        <v>148.0</v>
      </c>
      <c r="M51" s="9">
        <v>1.0</v>
      </c>
      <c r="N51" s="9">
        <v>7.43</v>
      </c>
      <c r="O51" s="9">
        <v>0.423</v>
      </c>
      <c r="P51" s="9">
        <v>-7.007</v>
      </c>
      <c r="Q51" s="9">
        <v>1.0</v>
      </c>
      <c r="R51" s="9">
        <v>0.0</v>
      </c>
      <c r="S51" s="9">
        <v>0.0</v>
      </c>
    </row>
    <row r="52">
      <c r="B52" s="1">
        <v>1.0</v>
      </c>
      <c r="C52" s="1">
        <v>147.0</v>
      </c>
      <c r="D52" s="1">
        <v>3.38</v>
      </c>
      <c r="E52" s="1">
        <v>0.138</v>
      </c>
      <c r="F52" s="1">
        <v>0.749</v>
      </c>
      <c r="G52" s="1">
        <v>15.004</v>
      </c>
      <c r="H52" s="4">
        <v>1.0E-4</v>
      </c>
      <c r="I52" s="1">
        <v>15.862</v>
      </c>
      <c r="J52" s="12" t="s">
        <v>48</v>
      </c>
      <c r="L52" s="9">
        <v>150.0</v>
      </c>
      <c r="M52" s="9">
        <v>1.0</v>
      </c>
      <c r="N52" s="9">
        <v>4.217</v>
      </c>
      <c r="O52" s="9">
        <v>0.453</v>
      </c>
      <c r="P52" s="9">
        <v>-3.764</v>
      </c>
      <c r="Q52" s="9">
        <v>0.991</v>
      </c>
      <c r="R52" s="9">
        <v>0.005</v>
      </c>
      <c r="S52" s="9">
        <v>0.011</v>
      </c>
    </row>
    <row r="53">
      <c r="B53" s="1">
        <v>1.0</v>
      </c>
      <c r="C53" s="1">
        <v>148.0</v>
      </c>
      <c r="D53" s="1">
        <v>3.327</v>
      </c>
      <c r="E53" s="1">
        <v>0.088</v>
      </c>
      <c r="F53" s="1">
        <v>0.997</v>
      </c>
      <c r="G53" s="1">
        <v>19.249</v>
      </c>
      <c r="H53" s="4">
        <v>0.0</v>
      </c>
      <c r="I53" s="1">
        <v>21.122</v>
      </c>
      <c r="J53" s="12" t="s">
        <v>48</v>
      </c>
      <c r="L53" s="9">
        <v>151.0</v>
      </c>
      <c r="M53" s="9">
        <v>1.0</v>
      </c>
      <c r="N53" s="9">
        <v>3.82</v>
      </c>
      <c r="O53" s="9">
        <v>0.386</v>
      </c>
      <c r="P53" s="9">
        <v>-3.434</v>
      </c>
      <c r="Q53" s="9">
        <v>0.999</v>
      </c>
      <c r="R53" s="9">
        <v>0.0</v>
      </c>
      <c r="S53" s="9">
        <v>0.0</v>
      </c>
    </row>
    <row r="54">
      <c r="B54" s="1">
        <v>1.0</v>
      </c>
      <c r="C54" s="1">
        <v>150.0</v>
      </c>
      <c r="D54" s="1">
        <v>2.471</v>
      </c>
      <c r="E54" s="1">
        <v>0.162</v>
      </c>
      <c r="F54" s="1">
        <v>0.861</v>
      </c>
      <c r="G54" s="1">
        <v>6.533</v>
      </c>
      <c r="H54" s="4">
        <v>0.0106</v>
      </c>
      <c r="I54" s="1">
        <v>18.236</v>
      </c>
      <c r="J54" s="12" t="s">
        <v>48</v>
      </c>
      <c r="L54" s="9">
        <v>152.0</v>
      </c>
      <c r="M54" s="9">
        <v>1.0</v>
      </c>
      <c r="N54" s="9">
        <v>3.805</v>
      </c>
      <c r="O54" s="9">
        <v>0.365</v>
      </c>
      <c r="P54" s="9">
        <v>-3.44</v>
      </c>
      <c r="Q54" s="9">
        <v>0.996</v>
      </c>
      <c r="R54" s="9">
        <v>0.002</v>
      </c>
      <c r="S54" s="9">
        <v>0.005</v>
      </c>
    </row>
    <row r="55">
      <c r="B55" s="1">
        <v>1.0</v>
      </c>
      <c r="C55" s="1">
        <v>151.0</v>
      </c>
      <c r="D55" s="1">
        <v>1.793</v>
      </c>
      <c r="E55" s="1">
        <v>0.056</v>
      </c>
      <c r="F55" s="1">
        <v>0.952</v>
      </c>
      <c r="G55" s="1">
        <v>9.535</v>
      </c>
      <c r="H55" s="4">
        <v>0.002</v>
      </c>
      <c r="I55" s="1">
        <v>20.165</v>
      </c>
      <c r="J55" s="12" t="s">
        <v>48</v>
      </c>
      <c r="L55" s="9">
        <v>155.0</v>
      </c>
      <c r="M55" s="9">
        <v>1.0</v>
      </c>
      <c r="N55" s="9">
        <v>7.342</v>
      </c>
      <c r="O55" s="9">
        <v>0.458</v>
      </c>
      <c r="P55" s="9">
        <v>-6.884</v>
      </c>
      <c r="Q55" s="9">
        <v>1.0</v>
      </c>
      <c r="R55" s="9">
        <v>0.0</v>
      </c>
      <c r="S55" s="9">
        <v>0.0</v>
      </c>
    </row>
    <row r="56">
      <c r="B56" s="1">
        <v>1.0</v>
      </c>
      <c r="C56" s="1">
        <v>152.0</v>
      </c>
      <c r="D56" s="1">
        <v>1.482</v>
      </c>
      <c r="E56" s="1">
        <v>0.06</v>
      </c>
      <c r="F56" s="1">
        <v>0.441</v>
      </c>
      <c r="G56" s="1">
        <v>9.298</v>
      </c>
      <c r="H56" s="4">
        <v>0.0023</v>
      </c>
      <c r="I56" s="1">
        <v>9.335</v>
      </c>
      <c r="J56" s="12" t="s">
        <v>48</v>
      </c>
      <c r="L56" s="9">
        <v>160.0</v>
      </c>
      <c r="M56" s="9">
        <v>1.0</v>
      </c>
      <c r="N56" s="9">
        <v>8.113</v>
      </c>
      <c r="O56" s="9">
        <v>0.478</v>
      </c>
      <c r="P56" s="9">
        <v>-7.635</v>
      </c>
      <c r="Q56" s="9">
        <v>1.0</v>
      </c>
      <c r="R56" s="9">
        <v>0.0</v>
      </c>
      <c r="S56" s="9">
        <v>0.0</v>
      </c>
    </row>
    <row r="57">
      <c r="B57" s="1">
        <v>1.0</v>
      </c>
      <c r="C57" s="1">
        <v>155.0</v>
      </c>
      <c r="D57" s="1">
        <v>3.665</v>
      </c>
      <c r="E57" s="1">
        <v>0.173</v>
      </c>
      <c r="F57" s="1">
        <v>1.228</v>
      </c>
      <c r="G57" s="1">
        <v>17.514</v>
      </c>
      <c r="H57" s="4">
        <v>0.0</v>
      </c>
      <c r="I57" s="1">
        <v>26.028</v>
      </c>
      <c r="J57" s="12" t="s">
        <v>48</v>
      </c>
      <c r="L57" s="9">
        <v>161.0</v>
      </c>
      <c r="M57" s="9">
        <v>1.0</v>
      </c>
      <c r="N57" s="9">
        <v>5.942</v>
      </c>
      <c r="O57" s="9">
        <v>0.407</v>
      </c>
      <c r="P57" s="9">
        <v>-5.535</v>
      </c>
      <c r="Q57" s="9">
        <v>1.0</v>
      </c>
      <c r="R57" s="9">
        <v>0.0</v>
      </c>
      <c r="S57" s="9">
        <v>0.0</v>
      </c>
    </row>
    <row r="58">
      <c r="B58" s="1">
        <v>1.0</v>
      </c>
      <c r="C58" s="1">
        <v>160.0</v>
      </c>
      <c r="D58" s="1">
        <v>5.124</v>
      </c>
      <c r="E58" s="1">
        <v>0.155</v>
      </c>
      <c r="F58" s="1">
        <v>1.165</v>
      </c>
      <c r="G58" s="1">
        <v>20.602</v>
      </c>
      <c r="H58" s="4">
        <v>0.0</v>
      </c>
      <c r="I58" s="1">
        <v>24.688</v>
      </c>
      <c r="J58" s="12" t="s">
        <v>48</v>
      </c>
      <c r="L58" s="9">
        <v>162.0</v>
      </c>
      <c r="M58" s="9">
        <v>1.0</v>
      </c>
      <c r="N58" s="9">
        <v>9.713</v>
      </c>
      <c r="O58" s="9">
        <v>0.477</v>
      </c>
      <c r="P58" s="9">
        <v>-9.236</v>
      </c>
      <c r="Q58" s="9">
        <v>1.0</v>
      </c>
      <c r="R58" s="9">
        <v>0.0</v>
      </c>
      <c r="S58" s="9">
        <v>0.0</v>
      </c>
    </row>
    <row r="59">
      <c r="B59" s="1">
        <v>1.0</v>
      </c>
      <c r="C59" s="1">
        <v>161.0</v>
      </c>
      <c r="D59" s="1">
        <v>2.307</v>
      </c>
      <c r="E59" s="1">
        <v>0.072</v>
      </c>
      <c r="F59" s="1">
        <v>1.201</v>
      </c>
      <c r="G59" s="1">
        <v>12.165</v>
      </c>
      <c r="H59" s="4">
        <v>5.0E-4</v>
      </c>
      <c r="I59" s="1">
        <v>25.452</v>
      </c>
      <c r="J59" s="12" t="s">
        <v>48</v>
      </c>
      <c r="L59" s="9">
        <v>163.0</v>
      </c>
      <c r="M59" s="9">
        <v>1.0</v>
      </c>
      <c r="N59" s="9">
        <v>1.56</v>
      </c>
      <c r="O59" s="9">
        <v>0.285</v>
      </c>
      <c r="P59" s="9">
        <v>-1.275</v>
      </c>
      <c r="Q59" s="9">
        <v>0.95</v>
      </c>
      <c r="R59" s="9">
        <v>0.034</v>
      </c>
      <c r="S59" s="9">
        <v>0.074</v>
      </c>
    </row>
    <row r="60">
      <c r="B60" s="1">
        <v>1.0</v>
      </c>
      <c r="C60" s="1">
        <v>162.0</v>
      </c>
      <c r="D60" s="1">
        <v>4.934</v>
      </c>
      <c r="E60" s="1">
        <v>0.095</v>
      </c>
      <c r="F60" s="1">
        <v>1.36</v>
      </c>
      <c r="G60" s="1">
        <v>21.09</v>
      </c>
      <c r="H60" s="4">
        <v>0.0</v>
      </c>
      <c r="I60" s="1">
        <v>28.821</v>
      </c>
      <c r="J60" s="12" t="s">
        <v>48</v>
      </c>
      <c r="L60" s="9">
        <v>164.0</v>
      </c>
      <c r="M60" s="9">
        <v>1.0</v>
      </c>
      <c r="N60" s="9">
        <v>2.693</v>
      </c>
      <c r="O60" s="9">
        <v>0.436</v>
      </c>
      <c r="P60" s="9">
        <v>-2.257</v>
      </c>
      <c r="Q60" s="9">
        <v>0.965</v>
      </c>
      <c r="R60" s="9">
        <v>0.024</v>
      </c>
      <c r="S60" s="9">
        <v>0.051</v>
      </c>
    </row>
    <row r="61">
      <c r="B61" s="1">
        <v>1.0</v>
      </c>
      <c r="C61" s="1">
        <v>163.0</v>
      </c>
      <c r="D61" s="1">
        <v>0.677</v>
      </c>
      <c r="E61" s="1">
        <v>0.024</v>
      </c>
      <c r="F61" s="1">
        <v>0.143</v>
      </c>
      <c r="G61" s="1">
        <v>5.395</v>
      </c>
      <c r="H61" s="4">
        <v>0.0202</v>
      </c>
      <c r="I61" s="1">
        <v>3.025</v>
      </c>
      <c r="J61" s="12" t="s">
        <v>48</v>
      </c>
      <c r="L61" s="9">
        <v>166.0</v>
      </c>
      <c r="M61" s="9">
        <v>1.0</v>
      </c>
      <c r="N61" s="9">
        <v>1.695</v>
      </c>
      <c r="O61" s="9">
        <v>0.34</v>
      </c>
      <c r="P61" s="9">
        <v>-1.355</v>
      </c>
      <c r="Q61" s="9">
        <v>0.931</v>
      </c>
      <c r="R61" s="9">
        <v>0.049</v>
      </c>
      <c r="S61" s="9">
        <v>0.109</v>
      </c>
    </row>
    <row r="62">
      <c r="B62" s="1">
        <v>1.0</v>
      </c>
      <c r="C62" s="1">
        <v>164.0</v>
      </c>
      <c r="D62" s="1">
        <v>1.466</v>
      </c>
      <c r="E62" s="1">
        <v>0.115</v>
      </c>
      <c r="F62" s="1">
        <v>0.395</v>
      </c>
      <c r="G62" s="1">
        <v>5.956</v>
      </c>
      <c r="H62" s="4">
        <v>0.0147</v>
      </c>
      <c r="I62" s="1">
        <v>8.362</v>
      </c>
      <c r="J62" s="12" t="s">
        <v>48</v>
      </c>
      <c r="L62" s="9">
        <v>167.0</v>
      </c>
      <c r="M62" s="9">
        <v>1.0</v>
      </c>
      <c r="N62" s="9">
        <v>1.693</v>
      </c>
      <c r="O62" s="9">
        <v>0.34</v>
      </c>
      <c r="P62" s="9">
        <v>-1.353</v>
      </c>
      <c r="Q62" s="9">
        <v>0.931</v>
      </c>
      <c r="R62" s="9">
        <v>0.049</v>
      </c>
      <c r="S62" s="9">
        <v>0.11</v>
      </c>
    </row>
    <row r="63">
      <c r="B63" s="1">
        <v>1.0</v>
      </c>
      <c r="C63" s="1">
        <v>166.0</v>
      </c>
      <c r="D63" s="1">
        <v>0.964</v>
      </c>
      <c r="E63" s="1">
        <v>0.029</v>
      </c>
      <c r="F63" s="1">
        <v>0.33</v>
      </c>
      <c r="G63" s="1">
        <v>4.91</v>
      </c>
      <c r="H63" s="4">
        <v>0.0267</v>
      </c>
      <c r="I63" s="1">
        <v>6.99</v>
      </c>
      <c r="J63" s="12" t="s">
        <v>48</v>
      </c>
      <c r="L63" s="9">
        <v>169.0</v>
      </c>
      <c r="M63" s="9">
        <v>1.0</v>
      </c>
      <c r="N63" s="9">
        <v>7.154</v>
      </c>
      <c r="O63" s="9">
        <v>0.408</v>
      </c>
      <c r="P63" s="9">
        <v>-6.746</v>
      </c>
      <c r="Q63" s="9">
        <v>1.0</v>
      </c>
      <c r="R63" s="9">
        <v>0.0</v>
      </c>
      <c r="S63" s="9">
        <v>0.0</v>
      </c>
    </row>
    <row r="64">
      <c r="B64" s="1">
        <v>1.0</v>
      </c>
      <c r="C64" s="1">
        <v>167.0</v>
      </c>
      <c r="D64" s="1">
        <v>0.961</v>
      </c>
      <c r="E64" s="1">
        <v>0.029</v>
      </c>
      <c r="F64" s="1">
        <v>0.328</v>
      </c>
      <c r="G64" s="1">
        <v>4.91</v>
      </c>
      <c r="H64" s="4">
        <v>0.0267</v>
      </c>
      <c r="I64" s="1">
        <v>6.951</v>
      </c>
      <c r="J64" s="12" t="s">
        <v>48</v>
      </c>
      <c r="L64" s="9">
        <v>170.0</v>
      </c>
      <c r="M64" s="9">
        <v>1.0</v>
      </c>
      <c r="N64" s="9">
        <v>3.292</v>
      </c>
      <c r="O64" s="9">
        <v>0.409</v>
      </c>
      <c r="P64" s="9">
        <v>-2.883</v>
      </c>
      <c r="Q64" s="9">
        <v>0.988</v>
      </c>
      <c r="R64" s="9">
        <v>0.007</v>
      </c>
      <c r="S64" s="9">
        <v>0.016</v>
      </c>
    </row>
    <row r="65">
      <c r="B65" s="1">
        <v>1.0</v>
      </c>
      <c r="C65" s="1">
        <v>169.0</v>
      </c>
      <c r="D65" s="1">
        <v>3.6</v>
      </c>
      <c r="E65" s="1">
        <v>0.064</v>
      </c>
      <c r="F65" s="1">
        <v>1.774</v>
      </c>
      <c r="G65" s="1">
        <v>17.223</v>
      </c>
      <c r="H65" s="4">
        <v>0.0</v>
      </c>
      <c r="I65" s="1">
        <v>37.588</v>
      </c>
      <c r="J65" s="12" t="s">
        <v>48</v>
      </c>
      <c r="L65" s="9">
        <v>175.0</v>
      </c>
      <c r="M65" s="9">
        <v>1.0</v>
      </c>
      <c r="N65" s="9">
        <v>1.667</v>
      </c>
      <c r="O65" s="9">
        <v>0.389</v>
      </c>
      <c r="P65" s="9">
        <v>-1.278</v>
      </c>
      <c r="Q65" s="9">
        <v>0.901</v>
      </c>
      <c r="R65" s="9">
        <v>0.073</v>
      </c>
      <c r="S65" s="9">
        <v>0.165</v>
      </c>
    </row>
    <row r="66">
      <c r="B66" s="1">
        <v>1.0</v>
      </c>
      <c r="C66" s="1">
        <v>170.0</v>
      </c>
      <c r="D66" s="1">
        <v>1.359</v>
      </c>
      <c r="E66" s="1">
        <v>0.102</v>
      </c>
      <c r="F66" s="1">
        <v>0.493</v>
      </c>
      <c r="G66" s="1">
        <v>6.353</v>
      </c>
      <c r="H66" s="4">
        <v>0.0117</v>
      </c>
      <c r="I66" s="1">
        <v>10.449</v>
      </c>
      <c r="J66" s="12" t="s">
        <v>48</v>
      </c>
      <c r="L66" s="9">
        <v>176.0</v>
      </c>
      <c r="M66" s="9">
        <v>1.0</v>
      </c>
      <c r="N66" s="9">
        <v>5.59</v>
      </c>
      <c r="O66" s="9">
        <v>0.423</v>
      </c>
      <c r="P66" s="9">
        <v>-5.168</v>
      </c>
      <c r="Q66" s="9">
        <v>1.0</v>
      </c>
      <c r="R66" s="9">
        <v>0.0</v>
      </c>
      <c r="S66" s="9">
        <v>0.0</v>
      </c>
    </row>
    <row r="67">
      <c r="B67" s="1">
        <v>1.0</v>
      </c>
      <c r="C67" s="1">
        <v>172.0</v>
      </c>
      <c r="D67" s="1">
        <v>0.996</v>
      </c>
      <c r="E67" s="1">
        <v>0.167</v>
      </c>
      <c r="F67" s="1">
        <v>0.31</v>
      </c>
      <c r="G67" s="1">
        <v>2.757</v>
      </c>
      <c r="H67" s="4">
        <v>0.0968</v>
      </c>
      <c r="I67" s="1">
        <v>6.578</v>
      </c>
      <c r="J67" s="12" t="s">
        <v>48</v>
      </c>
      <c r="L67" s="9">
        <v>177.0</v>
      </c>
      <c r="M67" s="9">
        <v>1.0</v>
      </c>
      <c r="N67" s="9">
        <v>3.731</v>
      </c>
      <c r="O67" s="9">
        <v>0.313</v>
      </c>
      <c r="P67" s="9">
        <v>-3.418</v>
      </c>
      <c r="Q67" s="9">
        <v>0.999</v>
      </c>
      <c r="R67" s="9">
        <v>0.0</v>
      </c>
      <c r="S67" s="9">
        <v>0.001</v>
      </c>
    </row>
    <row r="68">
      <c r="B68" s="1">
        <v>1.0</v>
      </c>
      <c r="C68" s="1">
        <v>175.0</v>
      </c>
      <c r="D68" s="1">
        <v>0.769</v>
      </c>
      <c r="E68" s="1">
        <v>0.07</v>
      </c>
      <c r="F68" s="1">
        <v>0.254</v>
      </c>
      <c r="G68" s="1">
        <v>3.176</v>
      </c>
      <c r="H68" s="4">
        <v>0.0747</v>
      </c>
      <c r="I68" s="1">
        <v>5.389</v>
      </c>
      <c r="J68" s="12" t="s">
        <v>48</v>
      </c>
      <c r="L68" s="9">
        <v>178.0</v>
      </c>
      <c r="M68" s="9">
        <v>1.0</v>
      </c>
      <c r="N68" s="9">
        <v>2.27</v>
      </c>
      <c r="O68" s="9">
        <v>0.349</v>
      </c>
      <c r="P68" s="9">
        <v>-1.921</v>
      </c>
      <c r="Q68" s="9">
        <v>0.946</v>
      </c>
      <c r="R68" s="9">
        <v>0.04</v>
      </c>
      <c r="S68" s="9">
        <v>0.087</v>
      </c>
    </row>
    <row r="69">
      <c r="B69" s="1">
        <v>1.0</v>
      </c>
      <c r="C69" s="1">
        <v>176.0</v>
      </c>
      <c r="D69" s="1">
        <v>2.355</v>
      </c>
      <c r="E69" s="1">
        <v>0.106</v>
      </c>
      <c r="F69" s="1">
        <v>0.867</v>
      </c>
      <c r="G69" s="1">
        <v>12.163</v>
      </c>
      <c r="H69" s="4">
        <v>5.0E-4</v>
      </c>
      <c r="I69" s="1">
        <v>18.375</v>
      </c>
      <c r="J69" s="12" t="s">
        <v>48</v>
      </c>
      <c r="L69" s="9">
        <v>179.0</v>
      </c>
      <c r="M69" s="9">
        <v>1.0</v>
      </c>
      <c r="N69" s="9">
        <v>4.009</v>
      </c>
      <c r="O69" s="9">
        <v>0.345</v>
      </c>
      <c r="P69" s="9">
        <v>-3.664</v>
      </c>
      <c r="Q69" s="9">
        <v>0.996</v>
      </c>
      <c r="R69" s="9">
        <v>0.002</v>
      </c>
      <c r="S69" s="9">
        <v>0.005</v>
      </c>
    </row>
    <row r="70">
      <c r="B70" s="1">
        <v>1.0</v>
      </c>
      <c r="C70" s="1">
        <v>177.0</v>
      </c>
      <c r="D70" s="1">
        <v>1.747</v>
      </c>
      <c r="E70" s="1">
        <v>0.033</v>
      </c>
      <c r="F70" s="1">
        <v>0.671</v>
      </c>
      <c r="G70" s="1">
        <v>12.714</v>
      </c>
      <c r="H70" s="4">
        <v>4.0E-4</v>
      </c>
      <c r="I70" s="1">
        <v>14.208</v>
      </c>
      <c r="J70" s="12" t="s">
        <v>48</v>
      </c>
      <c r="L70" s="9">
        <v>182.0</v>
      </c>
      <c r="M70" s="9">
        <v>1.0</v>
      </c>
      <c r="N70" s="9">
        <v>11.103</v>
      </c>
      <c r="O70" s="9">
        <v>0.361</v>
      </c>
      <c r="P70" s="9">
        <v>-10.743</v>
      </c>
      <c r="Q70" s="9">
        <v>1.0</v>
      </c>
      <c r="R70" s="9">
        <v>0.0</v>
      </c>
      <c r="S70" s="9">
        <v>0.0</v>
      </c>
    </row>
    <row r="71">
      <c r="B71" s="1">
        <v>1.0</v>
      </c>
      <c r="C71" s="1">
        <v>178.0</v>
      </c>
      <c r="D71" s="1">
        <v>1.05</v>
      </c>
      <c r="E71" s="1">
        <v>0.028</v>
      </c>
      <c r="F71" s="1">
        <v>0.203</v>
      </c>
      <c r="G71" s="1">
        <v>5.681</v>
      </c>
      <c r="H71" s="4">
        <v>0.0172</v>
      </c>
      <c r="I71" s="1">
        <v>4.302</v>
      </c>
      <c r="J71" s="12" t="s">
        <v>48</v>
      </c>
      <c r="L71" s="9">
        <v>183.0</v>
      </c>
      <c r="M71" s="9">
        <v>1.0</v>
      </c>
      <c r="N71" s="9">
        <v>4.076</v>
      </c>
      <c r="O71" s="9">
        <v>0.381</v>
      </c>
      <c r="P71" s="9">
        <v>-3.695</v>
      </c>
      <c r="Q71" s="9">
        <v>0.999</v>
      </c>
      <c r="R71" s="9">
        <v>0.0</v>
      </c>
      <c r="S71" s="9">
        <v>0.001</v>
      </c>
    </row>
    <row r="72">
      <c r="B72" s="1">
        <v>1.0</v>
      </c>
      <c r="C72" s="1">
        <v>179.0</v>
      </c>
      <c r="D72" s="1">
        <v>2.309</v>
      </c>
      <c r="E72" s="1">
        <v>0.03</v>
      </c>
      <c r="F72" s="1">
        <v>0.646</v>
      </c>
      <c r="G72" s="1">
        <v>9.504</v>
      </c>
      <c r="H72" s="4">
        <v>0.002</v>
      </c>
      <c r="I72" s="1">
        <v>13.679</v>
      </c>
      <c r="J72" s="12" t="s">
        <v>48</v>
      </c>
      <c r="L72" s="9">
        <v>184.0</v>
      </c>
      <c r="M72" s="9">
        <v>1.0</v>
      </c>
      <c r="N72" s="9">
        <v>3.442</v>
      </c>
      <c r="O72" s="9">
        <v>0.32</v>
      </c>
      <c r="P72" s="9">
        <v>-3.122</v>
      </c>
      <c r="Q72" s="9">
        <v>0.996</v>
      </c>
      <c r="R72" s="9">
        <v>0.002</v>
      </c>
      <c r="S72" s="9">
        <v>0.005</v>
      </c>
    </row>
    <row r="73">
      <c r="B73" s="1">
        <v>1.0</v>
      </c>
      <c r="C73" s="1">
        <v>182.0</v>
      </c>
      <c r="D73" s="1">
        <v>6.788</v>
      </c>
      <c r="E73" s="1">
        <v>0.03</v>
      </c>
      <c r="F73" s="1">
        <v>1.494</v>
      </c>
      <c r="G73" s="1">
        <v>26.789</v>
      </c>
      <c r="H73" s="4">
        <v>0.0</v>
      </c>
      <c r="I73" s="1">
        <v>31.663</v>
      </c>
      <c r="J73" s="12" t="s">
        <v>48</v>
      </c>
      <c r="L73" s="9">
        <v>185.0</v>
      </c>
      <c r="M73" s="9">
        <v>1.0</v>
      </c>
      <c r="N73" s="9">
        <v>14.273</v>
      </c>
      <c r="O73" s="9">
        <v>0.127</v>
      </c>
      <c r="P73" s="9">
        <v>-14.146</v>
      </c>
      <c r="Q73" s="9">
        <v>1.0</v>
      </c>
      <c r="R73" s="9">
        <v>0.0</v>
      </c>
      <c r="S73" s="9">
        <v>0.0</v>
      </c>
    </row>
    <row r="74">
      <c r="B74" s="1">
        <v>1.0</v>
      </c>
      <c r="C74" s="1">
        <v>183.0</v>
      </c>
      <c r="D74" s="1">
        <v>1.798</v>
      </c>
      <c r="E74" s="1">
        <v>0.08</v>
      </c>
      <c r="F74" s="1">
        <v>0.711</v>
      </c>
      <c r="G74" s="1">
        <v>9.448</v>
      </c>
      <c r="H74" s="4">
        <v>0.0021</v>
      </c>
      <c r="I74" s="1">
        <v>15.064</v>
      </c>
      <c r="J74" s="12" t="s">
        <v>48</v>
      </c>
      <c r="L74" s="9">
        <v>189.0</v>
      </c>
      <c r="M74" s="9">
        <v>1.0</v>
      </c>
      <c r="N74" s="9">
        <v>2.583</v>
      </c>
      <c r="O74" s="9">
        <v>0.417</v>
      </c>
      <c r="P74" s="9">
        <v>-2.166</v>
      </c>
      <c r="Q74" s="9">
        <v>0.972</v>
      </c>
      <c r="R74" s="9">
        <v>0.018</v>
      </c>
      <c r="S74" s="9">
        <v>0.039</v>
      </c>
    </row>
    <row r="75">
      <c r="B75" s="1">
        <v>1.0</v>
      </c>
      <c r="C75" s="1">
        <v>184.0</v>
      </c>
      <c r="D75" s="1">
        <v>1.961</v>
      </c>
      <c r="E75" s="1">
        <v>0.026</v>
      </c>
      <c r="F75" s="1">
        <v>0.428</v>
      </c>
      <c r="G75" s="1">
        <v>12.531</v>
      </c>
      <c r="H75" s="4">
        <v>4.0E-4</v>
      </c>
      <c r="I75" s="1">
        <v>9.06</v>
      </c>
      <c r="J75" s="12" t="s">
        <v>48</v>
      </c>
      <c r="L75" s="9">
        <v>190.0</v>
      </c>
      <c r="M75" s="9">
        <v>1.0</v>
      </c>
      <c r="N75" s="9">
        <v>6.136</v>
      </c>
      <c r="O75" s="9">
        <v>0.467</v>
      </c>
      <c r="P75" s="9">
        <v>-5.669</v>
      </c>
      <c r="Q75" s="9">
        <v>1.0</v>
      </c>
      <c r="R75" s="9">
        <v>0.0</v>
      </c>
      <c r="S75" s="9">
        <v>0.0</v>
      </c>
    </row>
    <row r="76">
      <c r="B76" s="1">
        <v>1.0</v>
      </c>
      <c r="C76" s="1">
        <v>185.0</v>
      </c>
      <c r="D76" s="1">
        <v>7.597</v>
      </c>
      <c r="E76" s="1">
        <v>0.0</v>
      </c>
      <c r="F76" s="1">
        <v>1.624</v>
      </c>
      <c r="G76" s="1">
        <v>39.474</v>
      </c>
      <c r="H76" s="4">
        <v>0.0</v>
      </c>
      <c r="I76" s="1">
        <v>34.419</v>
      </c>
      <c r="J76" s="12" t="s">
        <v>48</v>
      </c>
      <c r="L76" s="9">
        <v>191.0</v>
      </c>
      <c r="M76" s="9">
        <v>1.0</v>
      </c>
      <c r="N76" s="9">
        <v>2.12</v>
      </c>
      <c r="O76" s="9">
        <v>0.308</v>
      </c>
      <c r="P76" s="9">
        <v>-1.811</v>
      </c>
      <c r="Q76" s="9">
        <v>0.979</v>
      </c>
      <c r="R76" s="9">
        <v>0.014</v>
      </c>
      <c r="S76" s="9">
        <v>0.03</v>
      </c>
    </row>
    <row r="77">
      <c r="B77" s="1">
        <v>1.0</v>
      </c>
      <c r="C77" s="1">
        <v>189.0</v>
      </c>
      <c r="D77" s="1">
        <v>1.228</v>
      </c>
      <c r="E77" s="1">
        <v>0.107</v>
      </c>
      <c r="F77" s="1">
        <v>0.605</v>
      </c>
      <c r="G77" s="1">
        <v>3.894</v>
      </c>
      <c r="H77" s="4">
        <v>0.0485</v>
      </c>
      <c r="I77" s="1">
        <v>12.82</v>
      </c>
      <c r="J77" s="12" t="s">
        <v>48</v>
      </c>
      <c r="L77" s="9">
        <v>193.0</v>
      </c>
      <c r="M77" s="9">
        <v>1.0</v>
      </c>
      <c r="N77" s="9">
        <v>8.308</v>
      </c>
      <c r="O77" s="9">
        <v>0.393</v>
      </c>
      <c r="P77" s="9">
        <v>-7.915</v>
      </c>
      <c r="Q77" s="9">
        <v>1.0</v>
      </c>
      <c r="R77" s="9">
        <v>0.0</v>
      </c>
      <c r="S77" s="9">
        <v>0.0</v>
      </c>
    </row>
    <row r="78">
      <c r="B78" s="1">
        <v>1.0</v>
      </c>
      <c r="C78" s="1">
        <v>190.0</v>
      </c>
      <c r="D78" s="1">
        <v>2.784</v>
      </c>
      <c r="E78" s="1">
        <v>0.143</v>
      </c>
      <c r="F78" s="1">
        <v>0.863</v>
      </c>
      <c r="G78" s="1">
        <v>13.753</v>
      </c>
      <c r="H78" s="4">
        <v>2.0E-4</v>
      </c>
      <c r="I78" s="1">
        <v>18.277</v>
      </c>
      <c r="J78" s="12" t="s">
        <v>48</v>
      </c>
      <c r="L78" s="9">
        <v>195.0</v>
      </c>
      <c r="M78" s="9">
        <v>1.0</v>
      </c>
      <c r="N78" s="9">
        <v>4.501</v>
      </c>
      <c r="O78" s="9">
        <v>0.316</v>
      </c>
      <c r="P78" s="9">
        <v>-4.185</v>
      </c>
      <c r="Q78" s="9">
        <v>1.0</v>
      </c>
      <c r="R78" s="9">
        <v>0.0</v>
      </c>
      <c r="S78" s="9">
        <v>0.0</v>
      </c>
    </row>
    <row r="79">
      <c r="B79" s="1">
        <v>1.0</v>
      </c>
      <c r="C79" s="1">
        <v>191.0</v>
      </c>
      <c r="D79" s="1">
        <v>0.826</v>
      </c>
      <c r="E79" s="1">
        <v>0.03</v>
      </c>
      <c r="F79" s="1">
        <v>0.252</v>
      </c>
      <c r="G79" s="1">
        <v>7.472</v>
      </c>
      <c r="H79" s="4">
        <v>0.0063</v>
      </c>
      <c r="I79" s="1">
        <v>5.338</v>
      </c>
      <c r="J79" s="12" t="s">
        <v>48</v>
      </c>
      <c r="L79" s="9">
        <v>196.0</v>
      </c>
      <c r="M79" s="9">
        <v>1.0</v>
      </c>
      <c r="N79" s="9">
        <v>4.35</v>
      </c>
      <c r="O79" s="9">
        <v>0.345</v>
      </c>
      <c r="P79" s="9">
        <v>-4.005</v>
      </c>
      <c r="Q79" s="9">
        <v>0.996</v>
      </c>
      <c r="R79" s="9">
        <v>0.002</v>
      </c>
      <c r="S79" s="9">
        <v>0.005</v>
      </c>
    </row>
    <row r="80">
      <c r="B80" s="1">
        <v>1.0</v>
      </c>
      <c r="C80" s="1">
        <v>192.0</v>
      </c>
      <c r="D80" s="1">
        <v>0.954</v>
      </c>
      <c r="E80" s="1">
        <v>0.076</v>
      </c>
      <c r="F80" s="1">
        <v>0.236</v>
      </c>
      <c r="G80" s="1">
        <v>4.092</v>
      </c>
      <c r="H80" s="4">
        <v>0.0431</v>
      </c>
      <c r="I80" s="1">
        <v>5.003</v>
      </c>
      <c r="J80" s="12" t="s">
        <v>48</v>
      </c>
      <c r="L80" s="9">
        <v>197.0</v>
      </c>
      <c r="M80" s="9">
        <v>1.0</v>
      </c>
      <c r="N80" s="9">
        <v>7.431</v>
      </c>
      <c r="O80" s="9">
        <v>0.361</v>
      </c>
      <c r="P80" s="9">
        <v>-7.07</v>
      </c>
      <c r="Q80" s="9">
        <v>1.0</v>
      </c>
      <c r="R80" s="9">
        <v>0.0</v>
      </c>
      <c r="S80" s="9">
        <v>0.0</v>
      </c>
    </row>
    <row r="81">
      <c r="B81" s="1">
        <v>1.0</v>
      </c>
      <c r="C81" s="1">
        <v>193.0</v>
      </c>
      <c r="D81" s="1">
        <v>4.069</v>
      </c>
      <c r="E81" s="1">
        <v>0.063</v>
      </c>
      <c r="F81" s="1">
        <v>1.236</v>
      </c>
      <c r="G81" s="1">
        <v>20.77</v>
      </c>
      <c r="H81" s="4">
        <v>0.0</v>
      </c>
      <c r="I81" s="1">
        <v>26.183</v>
      </c>
      <c r="J81" s="12" t="s">
        <v>48</v>
      </c>
      <c r="L81" s="9">
        <v>199.0</v>
      </c>
      <c r="M81" s="9">
        <v>1.0</v>
      </c>
      <c r="N81" s="9">
        <v>6.851</v>
      </c>
      <c r="O81" s="9">
        <v>0.311</v>
      </c>
      <c r="P81" s="9">
        <v>-6.541</v>
      </c>
      <c r="Q81" s="9">
        <v>1.0</v>
      </c>
      <c r="R81" s="9">
        <v>0.0</v>
      </c>
      <c r="S81" s="9">
        <v>0.0</v>
      </c>
    </row>
    <row r="82">
      <c r="B82" s="1">
        <v>1.0</v>
      </c>
      <c r="C82" s="1">
        <v>195.0</v>
      </c>
      <c r="D82" s="1">
        <v>1.963</v>
      </c>
      <c r="E82" s="1">
        <v>0.0</v>
      </c>
      <c r="F82" s="1">
        <v>0.652</v>
      </c>
      <c r="G82" s="1">
        <v>13.484</v>
      </c>
      <c r="H82" s="4">
        <v>2.0E-4</v>
      </c>
      <c r="I82" s="1">
        <v>13.808</v>
      </c>
      <c r="J82" s="12" t="s">
        <v>48</v>
      </c>
      <c r="L82" s="9">
        <v>200.0</v>
      </c>
      <c r="M82" s="9">
        <v>1.0</v>
      </c>
      <c r="N82" s="9">
        <v>6.749</v>
      </c>
      <c r="O82" s="9">
        <v>0.484</v>
      </c>
      <c r="P82" s="9">
        <v>-6.265</v>
      </c>
      <c r="Q82" s="9">
        <v>1.0</v>
      </c>
      <c r="R82" s="9">
        <v>0.0</v>
      </c>
      <c r="S82" s="9">
        <v>0.0</v>
      </c>
    </row>
    <row r="83">
      <c r="B83" s="1">
        <v>1.0</v>
      </c>
      <c r="C83" s="1">
        <v>196.0</v>
      </c>
      <c r="D83" s="1">
        <v>1.963</v>
      </c>
      <c r="E83" s="1">
        <v>0.0</v>
      </c>
      <c r="F83" s="1">
        <v>0.597</v>
      </c>
      <c r="G83" s="1">
        <v>9.557</v>
      </c>
      <c r="H83" s="4">
        <v>0.002</v>
      </c>
      <c r="I83" s="1">
        <v>12.646</v>
      </c>
      <c r="J83" s="12" t="s">
        <v>48</v>
      </c>
      <c r="L83" s="9">
        <v>201.0</v>
      </c>
      <c r="M83" s="9">
        <v>1.0</v>
      </c>
      <c r="N83" s="9">
        <v>8.192</v>
      </c>
      <c r="O83" s="9">
        <v>0.504</v>
      </c>
      <c r="P83" s="9">
        <v>-7.689</v>
      </c>
      <c r="Q83" s="9">
        <v>1.0</v>
      </c>
      <c r="R83" s="9">
        <v>0.0</v>
      </c>
      <c r="S83" s="9">
        <v>0.0</v>
      </c>
    </row>
    <row r="84">
      <c r="B84" s="1">
        <v>1.0</v>
      </c>
      <c r="C84" s="1">
        <v>197.0</v>
      </c>
      <c r="D84" s="1">
        <v>3.747</v>
      </c>
      <c r="E84" s="1">
        <v>0.039</v>
      </c>
      <c r="F84" s="1">
        <v>0.84</v>
      </c>
      <c r="G84" s="1">
        <v>19.275</v>
      </c>
      <c r="H84" s="4">
        <v>0.0</v>
      </c>
      <c r="I84" s="1">
        <v>17.806</v>
      </c>
      <c r="J84" s="12" t="s">
        <v>48</v>
      </c>
      <c r="L84" s="9">
        <v>203.0</v>
      </c>
      <c r="M84" s="9">
        <v>1.0</v>
      </c>
      <c r="N84" s="9">
        <v>4.732</v>
      </c>
      <c r="O84" s="9">
        <v>0.267</v>
      </c>
      <c r="P84" s="9">
        <v>-4.464</v>
      </c>
      <c r="Q84" s="9">
        <v>0.931</v>
      </c>
      <c r="R84" s="9">
        <v>0.051</v>
      </c>
      <c r="S84" s="9">
        <v>0.113</v>
      </c>
    </row>
    <row r="85">
      <c r="B85" s="1">
        <v>1.0</v>
      </c>
      <c r="C85" s="1">
        <v>199.0</v>
      </c>
      <c r="D85" s="1">
        <v>3.274</v>
      </c>
      <c r="E85" s="1">
        <v>0.024</v>
      </c>
      <c r="F85" s="1">
        <v>0.915</v>
      </c>
      <c r="G85" s="1">
        <v>21.302</v>
      </c>
      <c r="H85" s="4">
        <v>0.0</v>
      </c>
      <c r="I85" s="1">
        <v>19.394</v>
      </c>
      <c r="J85" s="12" t="s">
        <v>48</v>
      </c>
      <c r="L85" s="9">
        <v>204.0</v>
      </c>
      <c r="M85" s="9">
        <v>1.0</v>
      </c>
      <c r="N85" s="9">
        <v>5.277</v>
      </c>
      <c r="O85" s="9">
        <v>0.374</v>
      </c>
      <c r="P85" s="9">
        <v>-4.903</v>
      </c>
      <c r="Q85" s="9">
        <v>0.999</v>
      </c>
      <c r="R85" s="9">
        <v>0.0</v>
      </c>
      <c r="S85" s="9">
        <v>0.001</v>
      </c>
    </row>
    <row r="86">
      <c r="B86" s="1">
        <v>1.0</v>
      </c>
      <c r="C86" s="1">
        <v>200.0</v>
      </c>
      <c r="D86" s="1">
        <v>3.213</v>
      </c>
      <c r="E86" s="1">
        <v>0.144</v>
      </c>
      <c r="F86" s="1">
        <v>0.79</v>
      </c>
      <c r="G86" s="1">
        <v>13.725</v>
      </c>
      <c r="H86" s="4">
        <v>2.0E-4</v>
      </c>
      <c r="I86" s="1">
        <v>16.747</v>
      </c>
      <c r="J86" s="12" t="s">
        <v>48</v>
      </c>
      <c r="L86" s="9">
        <v>209.0</v>
      </c>
      <c r="M86" s="9">
        <v>1.0</v>
      </c>
      <c r="N86" s="9">
        <v>1.814</v>
      </c>
      <c r="O86" s="9">
        <v>0.206</v>
      </c>
      <c r="P86" s="9">
        <v>-1.609</v>
      </c>
      <c r="Q86" s="9">
        <v>0.974</v>
      </c>
      <c r="R86" s="9">
        <v>0.018</v>
      </c>
      <c r="S86" s="9">
        <v>0.038</v>
      </c>
    </row>
    <row r="87">
      <c r="B87" s="1">
        <v>1.0</v>
      </c>
      <c r="C87" s="1">
        <v>201.0</v>
      </c>
      <c r="D87" s="1">
        <v>4.171</v>
      </c>
      <c r="E87" s="1">
        <v>0.23</v>
      </c>
      <c r="F87" s="1">
        <v>1.353</v>
      </c>
      <c r="G87" s="1">
        <v>13.666</v>
      </c>
      <c r="H87" s="4">
        <v>2.0E-4</v>
      </c>
      <c r="I87" s="1">
        <v>28.672</v>
      </c>
      <c r="J87" s="12" t="s">
        <v>48</v>
      </c>
      <c r="L87" s="9">
        <v>211.0</v>
      </c>
      <c r="M87" s="9">
        <v>1.0</v>
      </c>
      <c r="N87" s="9">
        <v>2.635</v>
      </c>
      <c r="O87" s="9">
        <v>0.481</v>
      </c>
      <c r="P87" s="9">
        <v>-2.153</v>
      </c>
      <c r="Q87" s="9">
        <v>0.934</v>
      </c>
      <c r="R87" s="9">
        <v>0.047</v>
      </c>
      <c r="S87" s="9">
        <v>0.103</v>
      </c>
    </row>
    <row r="88">
      <c r="B88" s="1">
        <v>1.0</v>
      </c>
      <c r="C88" s="1">
        <v>204.0</v>
      </c>
      <c r="D88" s="1">
        <v>2.451</v>
      </c>
      <c r="E88" s="1">
        <v>0.061</v>
      </c>
      <c r="F88" s="1">
        <v>0.564</v>
      </c>
      <c r="G88" s="1">
        <v>13.649</v>
      </c>
      <c r="H88" s="4">
        <v>2.0E-4</v>
      </c>
      <c r="I88" s="1">
        <v>11.946</v>
      </c>
      <c r="J88" s="12" t="s">
        <v>48</v>
      </c>
      <c r="L88" s="9">
        <v>218.0</v>
      </c>
      <c r="M88" s="9">
        <v>1.0</v>
      </c>
      <c r="N88" s="9">
        <v>2.389</v>
      </c>
      <c r="O88" s="9">
        <v>0.364</v>
      </c>
      <c r="P88" s="9">
        <v>-2.025</v>
      </c>
      <c r="Q88" s="9">
        <v>0.951</v>
      </c>
      <c r="R88" s="9">
        <v>0.035</v>
      </c>
      <c r="S88" s="9">
        <v>0.076</v>
      </c>
    </row>
    <row r="89">
      <c r="B89" s="1">
        <v>1.0</v>
      </c>
      <c r="C89" s="1">
        <v>209.0</v>
      </c>
      <c r="D89" s="1">
        <v>0.935</v>
      </c>
      <c r="E89" s="1">
        <v>0.0</v>
      </c>
      <c r="F89" s="1">
        <v>0.142</v>
      </c>
      <c r="G89" s="1">
        <v>10.222</v>
      </c>
      <c r="H89" s="4">
        <v>0.0014</v>
      </c>
      <c r="I89" s="1">
        <v>3.019</v>
      </c>
      <c r="J89" s="12" t="s">
        <v>48</v>
      </c>
      <c r="L89" s="9">
        <v>221.0</v>
      </c>
      <c r="M89" s="9">
        <v>1.0</v>
      </c>
      <c r="N89" s="9">
        <v>3.471</v>
      </c>
      <c r="O89" s="9">
        <v>0.374</v>
      </c>
      <c r="P89" s="9">
        <v>-3.097</v>
      </c>
      <c r="Q89" s="9">
        <v>0.996</v>
      </c>
      <c r="R89" s="9">
        <v>0.002</v>
      </c>
      <c r="S89" s="9">
        <v>0.004</v>
      </c>
    </row>
    <row r="90">
      <c r="B90" s="1">
        <v>1.0</v>
      </c>
      <c r="C90" s="1">
        <v>211.0</v>
      </c>
      <c r="D90" s="1">
        <v>1.45</v>
      </c>
      <c r="E90" s="1">
        <v>0.189</v>
      </c>
      <c r="F90" s="1">
        <v>0.558</v>
      </c>
      <c r="G90" s="1">
        <v>3.628</v>
      </c>
      <c r="H90" s="4">
        <v>0.0568</v>
      </c>
      <c r="I90" s="1">
        <v>11.825</v>
      </c>
      <c r="J90" s="12" t="s">
        <v>48</v>
      </c>
      <c r="L90" s="9">
        <v>223.0</v>
      </c>
      <c r="M90" s="9">
        <v>1.0</v>
      </c>
      <c r="N90" s="9">
        <v>2.004</v>
      </c>
      <c r="O90" s="9">
        <v>0.531</v>
      </c>
      <c r="P90" s="9">
        <v>-1.473</v>
      </c>
      <c r="Q90" s="9">
        <v>0.901</v>
      </c>
      <c r="R90" s="9">
        <v>0.068</v>
      </c>
      <c r="S90" s="9">
        <v>0.155</v>
      </c>
    </row>
    <row r="91">
      <c r="B91" s="1">
        <v>1.0</v>
      </c>
      <c r="C91" s="1">
        <v>218.0</v>
      </c>
      <c r="D91" s="1">
        <v>1.204</v>
      </c>
      <c r="E91" s="1">
        <v>0.033</v>
      </c>
      <c r="F91" s="1">
        <v>0.396</v>
      </c>
      <c r="G91" s="1">
        <v>4.703</v>
      </c>
      <c r="H91" s="4">
        <v>0.0301</v>
      </c>
      <c r="I91" s="1">
        <v>8.392</v>
      </c>
      <c r="J91" s="12" t="s">
        <v>48</v>
      </c>
      <c r="L91" s="9">
        <v>226.0</v>
      </c>
      <c r="M91" s="9">
        <v>1.0</v>
      </c>
      <c r="N91" s="9">
        <v>0.892</v>
      </c>
      <c r="O91" s="9">
        <v>0.163</v>
      </c>
      <c r="P91" s="9">
        <v>-0.729</v>
      </c>
      <c r="Q91" s="9">
        <v>0.949</v>
      </c>
      <c r="R91" s="9">
        <v>0.035</v>
      </c>
      <c r="S91" s="9">
        <v>0.077</v>
      </c>
    </row>
    <row r="92">
      <c r="B92" s="1">
        <v>1.0</v>
      </c>
      <c r="C92" s="1">
        <v>221.0</v>
      </c>
      <c r="D92" s="1">
        <v>1.59</v>
      </c>
      <c r="E92" s="1">
        <v>0.066</v>
      </c>
      <c r="F92" s="1">
        <v>0.641</v>
      </c>
      <c r="G92" s="1">
        <v>7.329</v>
      </c>
      <c r="H92" s="4">
        <v>0.0068</v>
      </c>
      <c r="I92" s="1">
        <v>13.572</v>
      </c>
      <c r="J92" s="12" t="s">
        <v>48</v>
      </c>
      <c r="L92" s="9">
        <v>227.0</v>
      </c>
      <c r="M92" s="9">
        <v>1.0</v>
      </c>
      <c r="N92" s="9">
        <v>4.628</v>
      </c>
      <c r="O92" s="9">
        <v>0.345</v>
      </c>
      <c r="P92" s="9">
        <v>-4.282</v>
      </c>
      <c r="Q92" s="9">
        <v>0.999</v>
      </c>
      <c r="R92" s="9">
        <v>0.0</v>
      </c>
      <c r="S92" s="9">
        <v>0.001</v>
      </c>
    </row>
    <row r="93">
      <c r="B93" s="1">
        <v>1.0</v>
      </c>
      <c r="C93" s="1">
        <v>226.0</v>
      </c>
      <c r="D93" s="1">
        <v>0.31</v>
      </c>
      <c r="E93" s="1">
        <v>0.0</v>
      </c>
      <c r="F93" s="1">
        <v>0.074</v>
      </c>
      <c r="G93" s="1">
        <v>6.703</v>
      </c>
      <c r="H93" s="4">
        <v>0.0096</v>
      </c>
      <c r="I93" s="1">
        <v>1.566</v>
      </c>
      <c r="J93" s="12" t="s">
        <v>48</v>
      </c>
      <c r="L93" s="9">
        <v>229.0</v>
      </c>
      <c r="M93" s="9">
        <v>1.0</v>
      </c>
      <c r="N93" s="9">
        <v>2.609</v>
      </c>
      <c r="O93" s="9">
        <v>0.362</v>
      </c>
      <c r="P93" s="9">
        <v>-2.247</v>
      </c>
      <c r="Q93" s="9">
        <v>0.978</v>
      </c>
      <c r="R93" s="9">
        <v>0.015</v>
      </c>
      <c r="S93" s="9">
        <v>0.031</v>
      </c>
    </row>
    <row r="94">
      <c r="B94" s="1">
        <v>1.0</v>
      </c>
      <c r="C94" s="1">
        <v>227.0</v>
      </c>
      <c r="D94" s="1">
        <v>2.043</v>
      </c>
      <c r="E94" s="1">
        <v>0.057</v>
      </c>
      <c r="F94" s="1">
        <v>0.508</v>
      </c>
      <c r="G94" s="1">
        <v>13.511</v>
      </c>
      <c r="H94" s="4">
        <v>2.0E-4</v>
      </c>
      <c r="I94" s="1">
        <v>10.772</v>
      </c>
      <c r="J94" s="12" t="s">
        <v>48</v>
      </c>
      <c r="L94" s="9">
        <v>231.0</v>
      </c>
      <c r="M94" s="9">
        <v>1.0</v>
      </c>
      <c r="N94" s="9">
        <v>1.931</v>
      </c>
      <c r="O94" s="9">
        <v>0.392</v>
      </c>
      <c r="P94" s="9">
        <v>-1.539</v>
      </c>
      <c r="Q94" s="9">
        <v>0.941</v>
      </c>
      <c r="R94" s="9">
        <v>0.041</v>
      </c>
      <c r="S94" s="9">
        <v>0.091</v>
      </c>
    </row>
    <row r="95">
      <c r="B95" s="1">
        <v>1.0</v>
      </c>
      <c r="C95" s="1">
        <v>229.0</v>
      </c>
      <c r="D95" s="1">
        <v>1.071</v>
      </c>
      <c r="E95" s="1">
        <v>0.037</v>
      </c>
      <c r="F95" s="1">
        <v>0.345</v>
      </c>
      <c r="G95" s="1">
        <v>6.096</v>
      </c>
      <c r="H95" s="4">
        <v>0.0136</v>
      </c>
      <c r="I95" s="1">
        <v>7.313</v>
      </c>
      <c r="J95" s="12" t="s">
        <v>48</v>
      </c>
      <c r="L95" s="9">
        <v>237.0</v>
      </c>
      <c r="M95" s="9">
        <v>1.0</v>
      </c>
      <c r="N95" s="9">
        <v>0.878</v>
      </c>
      <c r="O95" s="9">
        <v>0.155</v>
      </c>
      <c r="P95" s="9">
        <v>-0.724</v>
      </c>
      <c r="Q95" s="9">
        <v>0.926</v>
      </c>
      <c r="R95" s="9">
        <v>0.05</v>
      </c>
      <c r="S95" s="9">
        <v>0.11</v>
      </c>
    </row>
    <row r="96">
      <c r="B96" s="1">
        <v>1.0</v>
      </c>
      <c r="C96" s="1">
        <v>231.0</v>
      </c>
      <c r="D96" s="1">
        <v>0.891</v>
      </c>
      <c r="E96" s="1">
        <v>0.083</v>
      </c>
      <c r="F96" s="1">
        <v>0.426</v>
      </c>
      <c r="G96" s="1">
        <v>3.617</v>
      </c>
      <c r="H96" s="4">
        <v>0.0572</v>
      </c>
      <c r="I96" s="1">
        <v>9.016</v>
      </c>
      <c r="J96" s="12" t="s">
        <v>48</v>
      </c>
      <c r="L96" s="9">
        <v>239.0</v>
      </c>
      <c r="M96" s="9">
        <v>1.0</v>
      </c>
      <c r="N96" s="9">
        <v>2.357</v>
      </c>
      <c r="O96" s="9">
        <v>0.357</v>
      </c>
      <c r="P96" s="9">
        <v>-2.001</v>
      </c>
      <c r="Q96" s="9">
        <v>0.968</v>
      </c>
      <c r="R96" s="9">
        <v>0.022</v>
      </c>
      <c r="S96" s="9">
        <v>0.048</v>
      </c>
    </row>
    <row r="97">
      <c r="B97" s="1">
        <v>1.0</v>
      </c>
      <c r="C97" s="1">
        <v>237.0</v>
      </c>
      <c r="D97" s="1">
        <v>0.478</v>
      </c>
      <c r="E97" s="1">
        <v>0.0</v>
      </c>
      <c r="F97" s="1">
        <v>0.02</v>
      </c>
      <c r="G97" s="1">
        <v>4.841</v>
      </c>
      <c r="H97" s="4">
        <v>0.0278</v>
      </c>
      <c r="I97" s="1">
        <v>0.418</v>
      </c>
      <c r="J97" s="12" t="s">
        <v>48</v>
      </c>
      <c r="L97" s="9">
        <v>241.0</v>
      </c>
      <c r="M97" s="9">
        <v>1.0</v>
      </c>
      <c r="N97" s="9">
        <v>4.051</v>
      </c>
      <c r="O97" s="9">
        <v>0.329</v>
      </c>
      <c r="P97" s="9">
        <v>-3.722</v>
      </c>
      <c r="Q97" s="9">
        <v>0.997</v>
      </c>
      <c r="R97" s="9">
        <v>0.002</v>
      </c>
      <c r="S97" s="9">
        <v>0.004</v>
      </c>
    </row>
    <row r="98">
      <c r="B98" s="1">
        <v>1.0</v>
      </c>
      <c r="C98" s="1">
        <v>239.0</v>
      </c>
      <c r="D98" s="1">
        <v>0.998</v>
      </c>
      <c r="E98" s="1">
        <v>0.029</v>
      </c>
      <c r="F98" s="1">
        <v>0.3</v>
      </c>
      <c r="G98" s="1">
        <v>6.405</v>
      </c>
      <c r="H98" s="4">
        <v>0.0114</v>
      </c>
      <c r="I98" s="1">
        <v>6.353</v>
      </c>
      <c r="J98" s="12" t="s">
        <v>48</v>
      </c>
    </row>
    <row r="99">
      <c r="B99" s="1">
        <v>1.0</v>
      </c>
      <c r="C99" s="1">
        <v>241.0</v>
      </c>
      <c r="D99" s="1">
        <v>2.36</v>
      </c>
      <c r="E99" s="1">
        <v>0.029</v>
      </c>
      <c r="F99" s="1">
        <v>0.692</v>
      </c>
      <c r="G99" s="1">
        <v>9.795</v>
      </c>
      <c r="H99" s="4">
        <v>0.0018</v>
      </c>
      <c r="I99" s="1">
        <v>14.658</v>
      </c>
      <c r="J99" s="12" t="s">
        <v>48</v>
      </c>
    </row>
    <row r="100">
      <c r="B100" s="1">
        <v>1.0</v>
      </c>
      <c r="C100" s="1">
        <v>243.0</v>
      </c>
      <c r="D100" s="1">
        <v>0.55</v>
      </c>
      <c r="E100" s="1">
        <v>0.059</v>
      </c>
      <c r="F100" s="1">
        <v>0.148</v>
      </c>
      <c r="G100" s="1">
        <v>2.76</v>
      </c>
      <c r="H100" s="4">
        <v>0.0967</v>
      </c>
      <c r="I100" s="1">
        <v>3.141</v>
      </c>
      <c r="J100" s="12" t="s">
        <v>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</v>
      </c>
      <c r="L1" s="1" t="s">
        <v>14</v>
      </c>
      <c r="V1" s="1" t="s">
        <v>15</v>
      </c>
    </row>
    <row r="2">
      <c r="B2" s="1" t="s">
        <v>8</v>
      </c>
      <c r="C2" s="2">
        <f>COUNT(C4:C19)</f>
        <v>16</v>
      </c>
      <c r="L2" s="1" t="s">
        <v>8</v>
      </c>
      <c r="M2" s="2">
        <f>Count(L4:L25)</f>
        <v>22</v>
      </c>
      <c r="V2" s="1" t="s">
        <v>8</v>
      </c>
      <c r="W2" s="2">
        <f>COUNT(V4:V77)</f>
        <v>74</v>
      </c>
    </row>
    <row r="3">
      <c r="A3" s="1"/>
      <c r="B3" s="11" t="s">
        <v>16</v>
      </c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  <c r="V3" s="13" t="s">
        <v>25</v>
      </c>
      <c r="W3" s="13" t="s">
        <v>26</v>
      </c>
      <c r="X3" s="13" t="s">
        <v>27</v>
      </c>
      <c r="Y3" s="13" t="s">
        <v>49</v>
      </c>
      <c r="Z3" s="13" t="s">
        <v>50</v>
      </c>
      <c r="AA3" s="13" t="s">
        <v>51</v>
      </c>
      <c r="AB3" s="13" t="s">
        <v>52</v>
      </c>
      <c r="AC3" s="13" t="s">
        <v>21</v>
      </c>
      <c r="AD3" s="13" t="s">
        <v>22</v>
      </c>
      <c r="AE3" s="13" t="s">
        <v>38</v>
      </c>
      <c r="AF3" s="13" t="s">
        <v>23</v>
      </c>
      <c r="AG3" s="13" t="s">
        <v>39</v>
      </c>
      <c r="AH3" s="13" t="s">
        <v>40</v>
      </c>
      <c r="AI3" s="13" t="s">
        <v>41</v>
      </c>
    </row>
    <row r="4">
      <c r="B4" s="1">
        <v>1.0</v>
      </c>
      <c r="C4" s="1">
        <v>80.0</v>
      </c>
      <c r="D4" s="1">
        <v>0.0</v>
      </c>
      <c r="E4" s="1">
        <v>0.783</v>
      </c>
      <c r="F4" s="1">
        <v>0.418</v>
      </c>
      <c r="G4" s="1">
        <v>3.437</v>
      </c>
      <c r="H4" s="4">
        <v>0.0638</v>
      </c>
      <c r="I4" s="1">
        <v>1.946</v>
      </c>
      <c r="J4" s="8" t="s">
        <v>42</v>
      </c>
      <c r="L4" s="9">
        <v>210.0</v>
      </c>
      <c r="M4" s="9">
        <v>1.0</v>
      </c>
      <c r="N4" s="9">
        <v>0.823</v>
      </c>
      <c r="O4" s="9">
        <v>3.061</v>
      </c>
      <c r="P4" s="9">
        <v>2.238</v>
      </c>
      <c r="Q4" s="9">
        <v>0.023</v>
      </c>
      <c r="R4" s="9">
        <v>0.939</v>
      </c>
      <c r="S4" s="9">
        <v>171.019</v>
      </c>
      <c r="V4" s="9">
        <v>80.0</v>
      </c>
      <c r="W4" s="9">
        <v>1.0</v>
      </c>
      <c r="X4" s="9">
        <v>0.0</v>
      </c>
      <c r="Y4" s="9">
        <v>0.0</v>
      </c>
      <c r="Z4" s="9">
        <v>0.04</v>
      </c>
      <c r="AA4" s="9">
        <v>0.8</v>
      </c>
      <c r="AB4" s="9">
        <v>0.96</v>
      </c>
      <c r="AC4" s="9">
        <v>3.44</v>
      </c>
      <c r="AD4" s="9">
        <v>0.08</v>
      </c>
      <c r="AE4" s="9">
        <v>3.0</v>
      </c>
      <c r="AF4" s="9">
        <v>0.0</v>
      </c>
      <c r="AG4" s="9">
        <v>-27.38</v>
      </c>
      <c r="AH4" s="9">
        <v>-27.38</v>
      </c>
      <c r="AI4" s="9">
        <v>1.0</v>
      </c>
    </row>
    <row r="5">
      <c r="B5" s="1">
        <v>1.0</v>
      </c>
      <c r="C5" s="1">
        <v>263.0</v>
      </c>
      <c r="D5" s="1">
        <v>0.0</v>
      </c>
      <c r="E5" s="1">
        <v>0.537</v>
      </c>
      <c r="F5" s="1">
        <v>0.411</v>
      </c>
      <c r="G5" s="1">
        <v>3.169</v>
      </c>
      <c r="H5" s="4">
        <v>0.075</v>
      </c>
      <c r="I5" s="1">
        <v>1.913</v>
      </c>
      <c r="J5" s="8" t="s">
        <v>42</v>
      </c>
      <c r="L5" s="9">
        <v>258.0</v>
      </c>
      <c r="M5" s="9">
        <v>1.0</v>
      </c>
      <c r="N5" s="9">
        <v>0.651</v>
      </c>
      <c r="O5" s="9">
        <v>3.325</v>
      </c>
      <c r="P5" s="9">
        <v>2.674</v>
      </c>
      <c r="Q5" s="9">
        <v>0.029</v>
      </c>
      <c r="R5" s="9">
        <v>0.949</v>
      </c>
      <c r="S5" s="9">
        <v>205.303</v>
      </c>
      <c r="V5" s="9">
        <v>141.0</v>
      </c>
      <c r="W5" s="9">
        <v>1.0</v>
      </c>
      <c r="X5" s="9">
        <v>0.31</v>
      </c>
      <c r="Y5" s="9">
        <v>0.0</v>
      </c>
      <c r="Z5" s="9">
        <v>1.0</v>
      </c>
      <c r="AA5" s="9">
        <v>557.47</v>
      </c>
      <c r="AB5" s="9">
        <v>0.0</v>
      </c>
      <c r="AC5" s="9">
        <v>6.49</v>
      </c>
      <c r="AD5" s="9">
        <v>0.02</v>
      </c>
      <c r="AE5" s="9">
        <v>2.0</v>
      </c>
      <c r="AF5" s="9">
        <v>0.0</v>
      </c>
      <c r="AG5" s="9">
        <v>-26.52</v>
      </c>
      <c r="AH5" s="9">
        <v>-23.25</v>
      </c>
      <c r="AI5" s="9">
        <v>0.04</v>
      </c>
    </row>
    <row r="6">
      <c r="B6" s="1">
        <v>1.0</v>
      </c>
      <c r="C6" s="1">
        <v>442.0</v>
      </c>
      <c r="D6" s="1">
        <v>0.286</v>
      </c>
      <c r="E6" s="1">
        <v>1.634</v>
      </c>
      <c r="F6" s="1">
        <v>1.196</v>
      </c>
      <c r="G6" s="1">
        <v>4.649</v>
      </c>
      <c r="H6" s="4">
        <v>0.0311</v>
      </c>
      <c r="I6" s="1">
        <v>5.57</v>
      </c>
      <c r="J6" s="8" t="s">
        <v>42</v>
      </c>
      <c r="L6" s="9">
        <v>313.0</v>
      </c>
      <c r="M6" s="9">
        <v>1.0</v>
      </c>
      <c r="N6" s="9">
        <v>0.574</v>
      </c>
      <c r="O6" s="9">
        <v>2.635</v>
      </c>
      <c r="P6" s="9">
        <v>2.06</v>
      </c>
      <c r="Q6" s="9">
        <v>0.021</v>
      </c>
      <c r="R6" s="9">
        <v>0.958</v>
      </c>
      <c r="S6" s="9">
        <v>254.665</v>
      </c>
      <c r="V6" s="9">
        <v>204.0</v>
      </c>
      <c r="W6" s="9">
        <v>1.0</v>
      </c>
      <c r="X6" s="9">
        <v>0.0</v>
      </c>
      <c r="Y6" s="9">
        <v>0.0</v>
      </c>
      <c r="Z6" s="9">
        <v>1.0</v>
      </c>
      <c r="AA6" s="9">
        <v>657.28</v>
      </c>
      <c r="AB6" s="9">
        <v>0.0</v>
      </c>
      <c r="AC6" s="9">
        <v>3.86</v>
      </c>
      <c r="AD6" s="9">
        <v>0.07</v>
      </c>
      <c r="AE6" s="9">
        <v>1.0</v>
      </c>
      <c r="AF6" s="9">
        <v>0.0</v>
      </c>
      <c r="AG6" s="9">
        <v>-14.75</v>
      </c>
      <c r="AH6" s="9">
        <v>-12.88</v>
      </c>
      <c r="AI6" s="9">
        <v>0.15</v>
      </c>
    </row>
    <row r="7">
      <c r="B7" s="1">
        <v>1.0</v>
      </c>
      <c r="C7" s="1">
        <v>677.0</v>
      </c>
      <c r="D7" s="1">
        <v>0.0</v>
      </c>
      <c r="E7" s="1">
        <v>0.988</v>
      </c>
      <c r="F7" s="1">
        <v>0.722</v>
      </c>
      <c r="G7" s="1">
        <v>5.545</v>
      </c>
      <c r="H7" s="4">
        <v>0.0185</v>
      </c>
      <c r="I7" s="1">
        <v>3.36</v>
      </c>
      <c r="J7" s="8" t="s">
        <v>42</v>
      </c>
      <c r="L7" s="9">
        <v>442.0</v>
      </c>
      <c r="M7" s="9">
        <v>1.0</v>
      </c>
      <c r="N7" s="9">
        <v>0.696</v>
      </c>
      <c r="O7" s="9">
        <v>6.863</v>
      </c>
      <c r="P7" s="9">
        <v>6.167</v>
      </c>
      <c r="Q7" s="9">
        <v>0.0</v>
      </c>
      <c r="R7" s="9">
        <v>0.999</v>
      </c>
      <c r="S7" s="9">
        <v>9687.539</v>
      </c>
      <c r="V7" s="9">
        <v>221.0</v>
      </c>
      <c r="W7" s="9">
        <v>1.0</v>
      </c>
      <c r="X7" s="9">
        <v>0.82</v>
      </c>
      <c r="Y7" s="9">
        <v>0.0</v>
      </c>
      <c r="Z7" s="9">
        <v>0.99</v>
      </c>
      <c r="AA7" s="9">
        <v>382.56</v>
      </c>
      <c r="AB7" s="9">
        <v>0.01</v>
      </c>
      <c r="AC7" s="9">
        <v>5.26</v>
      </c>
      <c r="AD7" s="9">
        <v>0.03</v>
      </c>
      <c r="AE7" s="9">
        <v>2.0</v>
      </c>
      <c r="AF7" s="9">
        <v>0.0</v>
      </c>
      <c r="AG7" s="9">
        <v>-34.18</v>
      </c>
      <c r="AH7" s="9">
        <v>-31.37</v>
      </c>
      <c r="AI7" s="9">
        <v>0.06</v>
      </c>
    </row>
    <row r="8">
      <c r="B8" s="1">
        <v>1.0</v>
      </c>
      <c r="C8" s="1">
        <v>787.0</v>
      </c>
      <c r="D8" s="1">
        <v>0.362</v>
      </c>
      <c r="E8" s="1">
        <v>1.541</v>
      </c>
      <c r="F8" s="1">
        <v>1.006</v>
      </c>
      <c r="G8" s="1">
        <v>4.003</v>
      </c>
      <c r="H8" s="4">
        <v>0.0454</v>
      </c>
      <c r="I8" s="1">
        <v>4.687</v>
      </c>
      <c r="J8" s="8" t="s">
        <v>42</v>
      </c>
      <c r="L8" s="9">
        <v>677.0</v>
      </c>
      <c r="M8" s="9">
        <v>1.0</v>
      </c>
      <c r="N8" s="9">
        <v>0.479</v>
      </c>
      <c r="O8" s="9">
        <v>2.763</v>
      </c>
      <c r="P8" s="9">
        <v>2.283</v>
      </c>
      <c r="Q8" s="9">
        <v>0.005</v>
      </c>
      <c r="R8" s="9">
        <v>0.985</v>
      </c>
      <c r="S8" s="9">
        <v>727.914</v>
      </c>
      <c r="V8" s="9">
        <v>237.0</v>
      </c>
      <c r="W8" s="9">
        <v>1.0</v>
      </c>
      <c r="X8" s="9">
        <v>1.83</v>
      </c>
      <c r="Y8" s="9">
        <v>0.0</v>
      </c>
      <c r="Z8" s="9">
        <v>0.98</v>
      </c>
      <c r="AA8" s="9">
        <v>82.48</v>
      </c>
      <c r="AB8" s="9">
        <v>0.02</v>
      </c>
      <c r="AC8" s="9">
        <v>5.78</v>
      </c>
      <c r="AD8" s="9">
        <v>0.03</v>
      </c>
      <c r="AE8" s="9">
        <v>5.0</v>
      </c>
      <c r="AF8" s="9">
        <v>0.0</v>
      </c>
      <c r="AG8" s="9">
        <v>-68.21</v>
      </c>
      <c r="AH8" s="9">
        <v>-64.53</v>
      </c>
      <c r="AI8" s="9">
        <v>0.03</v>
      </c>
    </row>
    <row r="9">
      <c r="B9" s="1">
        <v>1.0</v>
      </c>
      <c r="C9" s="1">
        <v>794.0</v>
      </c>
      <c r="D9" s="1">
        <v>0.269</v>
      </c>
      <c r="E9" s="1">
        <v>1.476</v>
      </c>
      <c r="F9" s="1">
        <v>1.066</v>
      </c>
      <c r="G9" s="1">
        <v>3.868</v>
      </c>
      <c r="H9" s="4">
        <v>0.0492</v>
      </c>
      <c r="I9" s="1">
        <v>4.965</v>
      </c>
      <c r="J9" s="8" t="s">
        <v>42</v>
      </c>
      <c r="L9" s="9">
        <v>787.0</v>
      </c>
      <c r="M9" s="9">
        <v>1.0</v>
      </c>
      <c r="N9" s="9">
        <v>0.878</v>
      </c>
      <c r="O9" s="9">
        <v>6.141</v>
      </c>
      <c r="P9" s="9">
        <v>5.263</v>
      </c>
      <c r="Q9" s="9">
        <v>0.001</v>
      </c>
      <c r="R9" s="9">
        <v>0.987</v>
      </c>
      <c r="S9" s="9">
        <v>844.821</v>
      </c>
      <c r="V9" s="9">
        <v>263.0</v>
      </c>
      <c r="W9" s="9">
        <v>1.0</v>
      </c>
      <c r="X9" s="9">
        <v>0.0</v>
      </c>
      <c r="Y9" s="9">
        <v>0.0</v>
      </c>
      <c r="Z9" s="9">
        <v>0.51</v>
      </c>
      <c r="AA9" s="9">
        <v>1.18</v>
      </c>
      <c r="AB9" s="9">
        <v>0.49</v>
      </c>
      <c r="AC9" s="9">
        <v>3.55</v>
      </c>
      <c r="AD9" s="9">
        <v>0.08</v>
      </c>
      <c r="AE9" s="9">
        <v>3.0</v>
      </c>
      <c r="AF9" s="9">
        <v>0.0</v>
      </c>
      <c r="AG9" s="9">
        <v>-35.11</v>
      </c>
      <c r="AH9" s="9">
        <v>-34.92</v>
      </c>
      <c r="AI9" s="9">
        <v>0.83</v>
      </c>
    </row>
    <row r="10">
      <c r="B10" s="1">
        <v>1.0</v>
      </c>
      <c r="C10" s="1">
        <v>799.0</v>
      </c>
      <c r="D10" s="1">
        <v>0.0</v>
      </c>
      <c r="E10" s="1">
        <v>0.623</v>
      </c>
      <c r="F10" s="1">
        <v>0.322</v>
      </c>
      <c r="G10" s="1">
        <v>4.98</v>
      </c>
      <c r="H10" s="4">
        <v>0.0256</v>
      </c>
      <c r="I10" s="1">
        <v>1.501</v>
      </c>
      <c r="J10" s="8" t="s">
        <v>42</v>
      </c>
      <c r="L10" s="9">
        <v>794.0</v>
      </c>
      <c r="M10" s="9">
        <v>1.0</v>
      </c>
      <c r="N10" s="9">
        <v>0.751</v>
      </c>
      <c r="O10" s="9">
        <v>4.746</v>
      </c>
      <c r="P10" s="9">
        <v>3.995</v>
      </c>
      <c r="Q10" s="9">
        <v>0.003</v>
      </c>
      <c r="R10" s="9">
        <v>0.982</v>
      </c>
      <c r="S10" s="9">
        <v>590.153</v>
      </c>
      <c r="V10" s="9">
        <v>296.0</v>
      </c>
      <c r="W10" s="9">
        <v>1.0</v>
      </c>
      <c r="X10" s="9">
        <v>0.0</v>
      </c>
      <c r="Y10" s="9">
        <v>0.0</v>
      </c>
      <c r="Z10" s="9">
        <v>1.0</v>
      </c>
      <c r="AA10" s="9">
        <v>595.44</v>
      </c>
      <c r="AB10" s="9">
        <v>0.0</v>
      </c>
      <c r="AC10" s="9">
        <v>3.86</v>
      </c>
      <c r="AD10" s="9">
        <v>0.07</v>
      </c>
      <c r="AE10" s="9">
        <v>1.0</v>
      </c>
      <c r="AF10" s="9">
        <v>0.0</v>
      </c>
      <c r="AG10" s="9">
        <v>-14.75</v>
      </c>
      <c r="AH10" s="9">
        <v>-12.87</v>
      </c>
      <c r="AI10" s="9">
        <v>0.15</v>
      </c>
    </row>
    <row r="11">
      <c r="B11" s="1">
        <v>1.0</v>
      </c>
      <c r="C11" s="1">
        <v>857.0</v>
      </c>
      <c r="D11" s="1">
        <v>0.0</v>
      </c>
      <c r="E11" s="1">
        <v>1.169</v>
      </c>
      <c r="F11" s="1">
        <v>0.842</v>
      </c>
      <c r="G11" s="1">
        <v>5.723</v>
      </c>
      <c r="H11" s="4">
        <v>0.0167</v>
      </c>
      <c r="I11" s="1">
        <v>3.92</v>
      </c>
      <c r="J11" s="8" t="s">
        <v>42</v>
      </c>
      <c r="L11" s="9">
        <v>799.0</v>
      </c>
      <c r="M11" s="9">
        <v>1.0</v>
      </c>
      <c r="N11" s="9">
        <v>0.374</v>
      </c>
      <c r="O11" s="9">
        <v>1.695</v>
      </c>
      <c r="P11" s="9">
        <v>1.321</v>
      </c>
      <c r="Q11" s="9">
        <v>0.062</v>
      </c>
      <c r="R11" s="9">
        <v>0.915</v>
      </c>
      <c r="S11" s="9">
        <v>119.572</v>
      </c>
      <c r="V11" s="9">
        <v>432.0</v>
      </c>
      <c r="W11" s="9">
        <v>1.0</v>
      </c>
      <c r="X11" s="9">
        <v>0.41</v>
      </c>
      <c r="Y11" s="9">
        <v>0.0</v>
      </c>
      <c r="Z11" s="9">
        <v>1.0</v>
      </c>
      <c r="AA11" s="9">
        <v>910.46</v>
      </c>
      <c r="AB11" s="9">
        <v>0.0</v>
      </c>
      <c r="AC11" s="9">
        <v>3.63</v>
      </c>
      <c r="AD11" s="9">
        <v>0.08</v>
      </c>
      <c r="AE11" s="9">
        <v>1.0</v>
      </c>
      <c r="AF11" s="9">
        <v>0.0</v>
      </c>
      <c r="AG11" s="9">
        <v>-22.18</v>
      </c>
      <c r="AH11" s="9">
        <v>-20.32</v>
      </c>
      <c r="AI11" s="9">
        <v>0.15</v>
      </c>
    </row>
    <row r="12">
      <c r="B12" s="1">
        <v>1.0</v>
      </c>
      <c r="C12" s="10">
        <v>1028.0</v>
      </c>
      <c r="D12" s="1">
        <v>0.0</v>
      </c>
      <c r="E12" s="1">
        <v>0.849</v>
      </c>
      <c r="F12" s="1">
        <v>0.618</v>
      </c>
      <c r="G12" s="1">
        <v>3.656</v>
      </c>
      <c r="H12" s="4">
        <v>0.0559</v>
      </c>
      <c r="I12" s="1">
        <v>2.877</v>
      </c>
      <c r="J12" s="8" t="s">
        <v>42</v>
      </c>
      <c r="L12" s="9">
        <v>854.0</v>
      </c>
      <c r="M12" s="9">
        <v>1.0</v>
      </c>
      <c r="N12" s="9">
        <v>1.4</v>
      </c>
      <c r="O12" s="9">
        <v>6.568</v>
      </c>
      <c r="P12" s="9">
        <v>5.168</v>
      </c>
      <c r="Q12" s="9">
        <v>0.018</v>
      </c>
      <c r="R12" s="9">
        <v>0.935</v>
      </c>
      <c r="S12" s="9">
        <v>158.896</v>
      </c>
      <c r="V12" s="9">
        <v>442.0</v>
      </c>
      <c r="W12" s="9">
        <v>1.0</v>
      </c>
      <c r="X12" s="9">
        <v>0.3</v>
      </c>
      <c r="Y12" s="9">
        <v>0.02</v>
      </c>
      <c r="Z12" s="9">
        <v>0.0</v>
      </c>
      <c r="AA12" s="9">
        <v>1.63</v>
      </c>
      <c r="AB12" s="9">
        <v>1.0</v>
      </c>
      <c r="AC12" s="9">
        <v>4.65</v>
      </c>
      <c r="AD12" s="9">
        <v>0.05</v>
      </c>
      <c r="AE12" s="9">
        <v>0.0</v>
      </c>
      <c r="AF12" s="9">
        <v>0.0</v>
      </c>
      <c r="AG12" s="9">
        <v>-63.28</v>
      </c>
      <c r="AH12" s="9">
        <v>-63.28</v>
      </c>
      <c r="AI12" s="9">
        <v>1.0</v>
      </c>
    </row>
    <row r="13">
      <c r="B13" s="1">
        <v>1.0</v>
      </c>
      <c r="C13" s="10">
        <v>1089.0</v>
      </c>
      <c r="D13" s="1">
        <v>0.0</v>
      </c>
      <c r="E13" s="1">
        <v>0.489</v>
      </c>
      <c r="F13" s="1">
        <v>0.322</v>
      </c>
      <c r="G13" s="1">
        <v>4.914</v>
      </c>
      <c r="H13" s="4">
        <v>0.0266</v>
      </c>
      <c r="I13" s="1">
        <v>1.499</v>
      </c>
      <c r="J13" s="8" t="s">
        <v>42</v>
      </c>
      <c r="L13" s="9">
        <v>856.0</v>
      </c>
      <c r="M13" s="9">
        <v>1.0</v>
      </c>
      <c r="N13" s="9">
        <v>0.906</v>
      </c>
      <c r="O13" s="9">
        <v>6.854</v>
      </c>
      <c r="P13" s="9">
        <v>5.948</v>
      </c>
      <c r="Q13" s="9">
        <v>0.014</v>
      </c>
      <c r="R13" s="9">
        <v>0.963</v>
      </c>
      <c r="S13" s="9">
        <v>287.061</v>
      </c>
      <c r="V13" s="9">
        <v>444.0</v>
      </c>
      <c r="W13" s="9">
        <v>1.0</v>
      </c>
      <c r="X13" s="9">
        <v>3.32</v>
      </c>
      <c r="Y13" s="9">
        <v>0.0</v>
      </c>
      <c r="Z13" s="9">
        <v>0.99</v>
      </c>
      <c r="AA13" s="9">
        <v>128.31</v>
      </c>
      <c r="AB13" s="9">
        <v>0.01</v>
      </c>
      <c r="AC13" s="9">
        <v>3.34</v>
      </c>
      <c r="AD13" s="9">
        <v>0.09</v>
      </c>
      <c r="AE13" s="9">
        <v>2.0</v>
      </c>
      <c r="AF13" s="9">
        <v>0.0</v>
      </c>
      <c r="AG13" s="9">
        <v>-68.63</v>
      </c>
      <c r="AH13" s="9">
        <v>-66.97</v>
      </c>
      <c r="AI13" s="9">
        <v>0.19</v>
      </c>
    </row>
    <row r="14">
      <c r="B14" s="1">
        <v>1.0</v>
      </c>
      <c r="C14" s="10">
        <v>1159.0</v>
      </c>
      <c r="D14" s="1">
        <v>0.0</v>
      </c>
      <c r="E14" s="1">
        <v>1.621</v>
      </c>
      <c r="F14" s="1">
        <v>1.336</v>
      </c>
      <c r="G14" s="1">
        <v>5.515</v>
      </c>
      <c r="H14" s="4">
        <v>0.0189</v>
      </c>
      <c r="I14" s="1">
        <v>6.22</v>
      </c>
      <c r="J14" s="8" t="s">
        <v>42</v>
      </c>
      <c r="L14" s="9">
        <v>857.0</v>
      </c>
      <c r="M14" s="9">
        <v>1.0</v>
      </c>
      <c r="N14" s="9">
        <v>0.504</v>
      </c>
      <c r="O14" s="9">
        <v>3.878</v>
      </c>
      <c r="P14" s="9">
        <v>3.374</v>
      </c>
      <c r="Q14" s="9">
        <v>0.003</v>
      </c>
      <c r="R14" s="9">
        <v>0.99</v>
      </c>
      <c r="S14" s="9">
        <v>1062.077</v>
      </c>
      <c r="V14" s="9">
        <v>456.0</v>
      </c>
      <c r="W14" s="9">
        <v>1.0</v>
      </c>
      <c r="X14" s="9">
        <v>0.0</v>
      </c>
      <c r="Y14" s="9">
        <v>0.0</v>
      </c>
      <c r="Z14" s="9">
        <v>0.99</v>
      </c>
      <c r="AA14" s="9">
        <v>503.12</v>
      </c>
      <c r="AB14" s="9">
        <v>0.01</v>
      </c>
      <c r="AC14" s="9">
        <v>7.02</v>
      </c>
      <c r="AD14" s="9">
        <v>0.01</v>
      </c>
      <c r="AE14" s="9">
        <v>2.0</v>
      </c>
      <c r="AF14" s="9">
        <v>0.0</v>
      </c>
      <c r="AG14" s="9">
        <v>-23.24</v>
      </c>
      <c r="AH14" s="9">
        <v>-20.61</v>
      </c>
      <c r="AI14" s="9">
        <v>0.07</v>
      </c>
    </row>
    <row r="15">
      <c r="B15" s="1">
        <v>1.0</v>
      </c>
      <c r="C15" s="10">
        <v>1911.0</v>
      </c>
      <c r="D15" s="1">
        <v>0.0</v>
      </c>
      <c r="E15" s="1">
        <v>0.84</v>
      </c>
      <c r="F15" s="1">
        <v>0.558</v>
      </c>
      <c r="G15" s="1">
        <v>4.124</v>
      </c>
      <c r="H15" s="4">
        <v>0.0423</v>
      </c>
      <c r="I15" s="1">
        <v>2.598</v>
      </c>
      <c r="J15" s="8" t="s">
        <v>42</v>
      </c>
      <c r="L15" s="9">
        <v>921.0</v>
      </c>
      <c r="M15" s="9">
        <v>1.0</v>
      </c>
      <c r="N15" s="9">
        <v>0.972</v>
      </c>
      <c r="O15" s="9">
        <v>3.931</v>
      </c>
      <c r="P15" s="9">
        <v>2.959</v>
      </c>
      <c r="Q15" s="9">
        <v>0.024</v>
      </c>
      <c r="R15" s="9">
        <v>0.935</v>
      </c>
      <c r="S15" s="9">
        <v>158.941</v>
      </c>
      <c r="V15" s="9">
        <v>466.0</v>
      </c>
      <c r="W15" s="9">
        <v>1.0</v>
      </c>
      <c r="X15" s="9">
        <v>0.34</v>
      </c>
      <c r="Y15" s="9">
        <v>0.0</v>
      </c>
      <c r="Z15" s="9">
        <v>0.99</v>
      </c>
      <c r="AA15" s="9">
        <v>129.87</v>
      </c>
      <c r="AB15" s="9">
        <v>0.01</v>
      </c>
      <c r="AC15" s="9">
        <v>10.93</v>
      </c>
      <c r="AD15" s="9">
        <v>0.0</v>
      </c>
      <c r="AE15" s="9">
        <v>2.0</v>
      </c>
      <c r="AF15" s="9">
        <v>0.0</v>
      </c>
      <c r="AG15" s="9">
        <v>-29.04</v>
      </c>
      <c r="AH15" s="9">
        <v>-22.83</v>
      </c>
      <c r="AI15" s="9">
        <v>0.0</v>
      </c>
    </row>
    <row r="16">
      <c r="B16" s="1">
        <v>1.0</v>
      </c>
      <c r="C16" s="10">
        <v>1948.0</v>
      </c>
      <c r="D16" s="1">
        <v>0.0</v>
      </c>
      <c r="E16" s="1">
        <v>0.97</v>
      </c>
      <c r="F16" s="1">
        <v>0.636</v>
      </c>
      <c r="G16" s="1">
        <v>7.349</v>
      </c>
      <c r="H16" s="4">
        <v>0.0067</v>
      </c>
      <c r="I16" s="1">
        <v>2.961</v>
      </c>
      <c r="J16" s="8" t="s">
        <v>42</v>
      </c>
      <c r="L16" s="9">
        <v>1028.0</v>
      </c>
      <c r="M16" s="9">
        <v>1.0</v>
      </c>
      <c r="N16" s="9">
        <v>0.476</v>
      </c>
      <c r="O16" s="9">
        <v>2.726</v>
      </c>
      <c r="P16" s="9">
        <v>2.249</v>
      </c>
      <c r="Q16" s="9">
        <v>0.015</v>
      </c>
      <c r="R16" s="9">
        <v>0.972</v>
      </c>
      <c r="S16" s="9">
        <v>383.05</v>
      </c>
      <c r="V16" s="9">
        <v>468.0</v>
      </c>
      <c r="W16" s="9">
        <v>1.0</v>
      </c>
      <c r="X16" s="9">
        <v>4.17</v>
      </c>
      <c r="Y16" s="9">
        <v>0.0</v>
      </c>
      <c r="Z16" s="9">
        <v>1.0</v>
      </c>
      <c r="AA16" s="9">
        <v>705.75</v>
      </c>
      <c r="AB16" s="9">
        <v>0.0</v>
      </c>
      <c r="AC16" s="9">
        <v>3.2</v>
      </c>
      <c r="AD16" s="9">
        <v>0.1</v>
      </c>
      <c r="AE16" s="9">
        <v>1.0</v>
      </c>
      <c r="AF16" s="9">
        <v>0.0</v>
      </c>
      <c r="AG16" s="9">
        <v>-63.81</v>
      </c>
      <c r="AH16" s="9">
        <v>-62.21</v>
      </c>
      <c r="AI16" s="9">
        <v>0.2</v>
      </c>
    </row>
    <row r="17">
      <c r="B17" s="1">
        <v>1.0</v>
      </c>
      <c r="C17" s="10">
        <v>2057.0</v>
      </c>
      <c r="D17" s="1">
        <v>0.0</v>
      </c>
      <c r="E17" s="1">
        <v>0.753</v>
      </c>
      <c r="F17" s="1">
        <v>0.569</v>
      </c>
      <c r="G17" s="1">
        <v>3.34</v>
      </c>
      <c r="H17" s="4">
        <v>0.0676</v>
      </c>
      <c r="I17" s="1">
        <v>2.647</v>
      </c>
      <c r="J17" s="8" t="s">
        <v>42</v>
      </c>
      <c r="L17" s="9">
        <v>1089.0</v>
      </c>
      <c r="M17" s="9">
        <v>1.0</v>
      </c>
      <c r="N17" s="9">
        <v>0.382</v>
      </c>
      <c r="O17" s="9">
        <v>1.724</v>
      </c>
      <c r="P17" s="9">
        <v>1.341</v>
      </c>
      <c r="Q17" s="9">
        <v>0.042</v>
      </c>
      <c r="R17" s="9">
        <v>0.936</v>
      </c>
      <c r="S17" s="9">
        <v>163.074</v>
      </c>
      <c r="V17" s="9">
        <v>476.0</v>
      </c>
      <c r="W17" s="9">
        <v>1.0</v>
      </c>
      <c r="X17" s="9">
        <v>5.86</v>
      </c>
      <c r="Y17" s="9">
        <v>0.0</v>
      </c>
      <c r="Z17" s="9">
        <v>0.99</v>
      </c>
      <c r="AA17" s="9">
        <v>111.49</v>
      </c>
      <c r="AB17" s="9">
        <v>0.01</v>
      </c>
      <c r="AC17" s="9">
        <v>3.25</v>
      </c>
      <c r="AD17" s="9">
        <v>0.09</v>
      </c>
      <c r="AE17" s="9">
        <v>2.0</v>
      </c>
      <c r="AF17" s="9">
        <v>0.0</v>
      </c>
      <c r="AG17" s="9">
        <v>-61.6</v>
      </c>
      <c r="AH17" s="9">
        <v>-59.98</v>
      </c>
      <c r="AI17" s="9">
        <v>0.2</v>
      </c>
    </row>
    <row r="18">
      <c r="B18" s="1">
        <v>1.0</v>
      </c>
      <c r="C18" s="10">
        <v>2171.0</v>
      </c>
      <c r="D18" s="1">
        <v>0.0</v>
      </c>
      <c r="E18" s="1">
        <v>0.945</v>
      </c>
      <c r="F18" s="1">
        <v>0.711</v>
      </c>
      <c r="G18" s="1">
        <v>4.481</v>
      </c>
      <c r="H18" s="4">
        <v>0.0343</v>
      </c>
      <c r="I18" s="1">
        <v>3.312</v>
      </c>
      <c r="J18" s="8" t="s">
        <v>42</v>
      </c>
      <c r="L18" s="9">
        <v>1159.0</v>
      </c>
      <c r="M18" s="9">
        <v>1.0</v>
      </c>
      <c r="N18" s="9">
        <v>0.626</v>
      </c>
      <c r="O18" s="9">
        <v>5.504</v>
      </c>
      <c r="P18" s="9">
        <v>4.878</v>
      </c>
      <c r="Q18" s="9">
        <v>0.006</v>
      </c>
      <c r="R18" s="9">
        <v>0.983</v>
      </c>
      <c r="S18" s="9">
        <v>659.247</v>
      </c>
      <c r="V18" s="9">
        <v>584.0</v>
      </c>
      <c r="W18" s="9">
        <v>1.0</v>
      </c>
      <c r="X18" s="9">
        <v>0.0</v>
      </c>
      <c r="Y18" s="9">
        <v>0.0</v>
      </c>
      <c r="Z18" s="9">
        <v>1.0</v>
      </c>
      <c r="AA18" s="9">
        <v>228.38</v>
      </c>
      <c r="AB18" s="9">
        <v>0.0</v>
      </c>
      <c r="AC18" s="9">
        <v>3.16</v>
      </c>
      <c r="AD18" s="9">
        <v>0.1</v>
      </c>
      <c r="AE18" s="9">
        <v>1.0</v>
      </c>
      <c r="AF18" s="9">
        <v>0.0</v>
      </c>
      <c r="AG18" s="9">
        <v>-13.6</v>
      </c>
      <c r="AH18" s="9">
        <v>-12.34</v>
      </c>
      <c r="AI18" s="9">
        <v>0.28</v>
      </c>
    </row>
    <row r="19">
      <c r="B19" s="1">
        <v>1.0</v>
      </c>
      <c r="C19" s="10">
        <v>2187.0</v>
      </c>
      <c r="D19" s="1">
        <v>0.0</v>
      </c>
      <c r="E19" s="1">
        <v>1.131</v>
      </c>
      <c r="F19" s="1">
        <v>0.937</v>
      </c>
      <c r="G19" s="1">
        <v>3.348</v>
      </c>
      <c r="H19" s="4">
        <v>0.0673</v>
      </c>
      <c r="I19" s="1">
        <v>4.364</v>
      </c>
      <c r="J19" s="8" t="s">
        <v>53</v>
      </c>
      <c r="L19" s="9">
        <v>1192.0</v>
      </c>
      <c r="M19" s="9">
        <v>1.0</v>
      </c>
      <c r="N19" s="9">
        <v>1.448</v>
      </c>
      <c r="O19" s="9">
        <v>7.012</v>
      </c>
      <c r="P19" s="9">
        <v>5.564</v>
      </c>
      <c r="Q19" s="9">
        <v>0.01</v>
      </c>
      <c r="R19" s="9">
        <v>0.926</v>
      </c>
      <c r="S19" s="9">
        <v>138.949</v>
      </c>
      <c r="V19" s="9">
        <v>677.0</v>
      </c>
      <c r="W19" s="9">
        <v>1.0</v>
      </c>
      <c r="X19" s="9">
        <v>0.0</v>
      </c>
      <c r="Y19" s="9">
        <v>0.0</v>
      </c>
      <c r="Z19" s="9">
        <v>0.69</v>
      </c>
      <c r="AA19" s="9">
        <v>3.74</v>
      </c>
      <c r="AB19" s="9">
        <v>0.31</v>
      </c>
      <c r="AC19" s="9">
        <v>7.01</v>
      </c>
      <c r="AD19" s="9">
        <v>0.01</v>
      </c>
      <c r="AE19" s="9">
        <v>9.0</v>
      </c>
      <c r="AF19" s="9">
        <v>0.0</v>
      </c>
      <c r="AG19" s="9">
        <v>-64.94</v>
      </c>
      <c r="AH19" s="9">
        <v>-64.21</v>
      </c>
      <c r="AI19" s="9">
        <v>0.48</v>
      </c>
    </row>
    <row r="20">
      <c r="L20" s="9">
        <v>1314.0</v>
      </c>
      <c r="M20" s="9">
        <v>1.0</v>
      </c>
      <c r="N20" s="9">
        <v>0.49</v>
      </c>
      <c r="O20" s="9">
        <v>1.869</v>
      </c>
      <c r="P20" s="9">
        <v>1.379</v>
      </c>
      <c r="Q20" s="9">
        <v>0.068</v>
      </c>
      <c r="R20" s="9">
        <v>0.902</v>
      </c>
      <c r="S20" s="9">
        <v>101.981</v>
      </c>
      <c r="V20" s="9">
        <v>680.0</v>
      </c>
      <c r="W20" s="9">
        <v>1.0</v>
      </c>
      <c r="X20" s="9">
        <v>5.76</v>
      </c>
      <c r="Y20" s="9">
        <v>0.0</v>
      </c>
      <c r="Z20" s="9">
        <v>1.0</v>
      </c>
      <c r="AA20" s="9">
        <v>884.28</v>
      </c>
      <c r="AB20" s="9">
        <v>0.0</v>
      </c>
      <c r="AC20" s="9">
        <v>4.01</v>
      </c>
      <c r="AD20" s="9">
        <v>0.06</v>
      </c>
      <c r="AE20" s="9">
        <v>1.0</v>
      </c>
      <c r="AF20" s="9">
        <v>0.0</v>
      </c>
      <c r="AG20" s="9">
        <v>-91.5</v>
      </c>
      <c r="AH20" s="9">
        <v>-89.49</v>
      </c>
      <c r="AI20" s="9">
        <v>0.13</v>
      </c>
    </row>
    <row r="21">
      <c r="L21" s="9">
        <v>1911.0</v>
      </c>
      <c r="M21" s="9">
        <v>1.0</v>
      </c>
      <c r="N21" s="9">
        <v>0.503</v>
      </c>
      <c r="O21" s="9">
        <v>3.174</v>
      </c>
      <c r="P21" s="9">
        <v>2.671</v>
      </c>
      <c r="Q21" s="9">
        <v>0.017</v>
      </c>
      <c r="R21" s="9">
        <v>0.969</v>
      </c>
      <c r="S21" s="9">
        <v>351.118</v>
      </c>
      <c r="V21" s="9">
        <v>778.0</v>
      </c>
      <c r="W21" s="9">
        <v>1.0</v>
      </c>
      <c r="X21" s="9">
        <v>4.18</v>
      </c>
      <c r="Y21" s="9">
        <v>0.0</v>
      </c>
      <c r="Z21" s="9">
        <v>1.0</v>
      </c>
      <c r="AA21" s="9">
        <v>662.55</v>
      </c>
      <c r="AB21" s="9">
        <v>0.0</v>
      </c>
      <c r="AC21" s="9">
        <v>3.18</v>
      </c>
      <c r="AD21" s="9">
        <v>0.1</v>
      </c>
      <c r="AE21" s="9">
        <v>1.0</v>
      </c>
      <c r="AF21" s="9">
        <v>0.0</v>
      </c>
      <c r="AG21" s="9">
        <v>-76.04</v>
      </c>
      <c r="AH21" s="9">
        <v>-74.06</v>
      </c>
      <c r="AI21" s="9">
        <v>0.14</v>
      </c>
    </row>
    <row r="22">
      <c r="L22" s="9">
        <v>1948.0</v>
      </c>
      <c r="M22" s="9">
        <v>1.0</v>
      </c>
      <c r="N22" s="9">
        <v>0.369</v>
      </c>
      <c r="O22" s="9">
        <v>3.213</v>
      </c>
      <c r="P22" s="9">
        <v>2.843</v>
      </c>
      <c r="Q22" s="9">
        <v>0.0</v>
      </c>
      <c r="R22" s="9">
        <v>0.998</v>
      </c>
      <c r="S22" s="9">
        <v>6080.86</v>
      </c>
      <c r="V22" s="9">
        <v>786.0</v>
      </c>
      <c r="W22" s="9">
        <v>1.0</v>
      </c>
      <c r="X22" s="9">
        <v>3.82</v>
      </c>
      <c r="Y22" s="9">
        <v>0.0</v>
      </c>
      <c r="Z22" s="9">
        <v>0.99</v>
      </c>
      <c r="AA22" s="9">
        <v>148.28</v>
      </c>
      <c r="AB22" s="9">
        <v>0.01</v>
      </c>
      <c r="AC22" s="9">
        <v>4.62</v>
      </c>
      <c r="AD22" s="9">
        <v>0.05</v>
      </c>
      <c r="AE22" s="9">
        <v>3.0</v>
      </c>
      <c r="AF22" s="9">
        <v>0.0</v>
      </c>
      <c r="AG22" s="9">
        <v>-86.64</v>
      </c>
      <c r="AH22" s="9">
        <v>-83.27</v>
      </c>
      <c r="AI22" s="9">
        <v>0.03</v>
      </c>
    </row>
    <row r="23">
      <c r="L23" s="9">
        <v>2057.0</v>
      </c>
      <c r="M23" s="9">
        <v>1.0</v>
      </c>
      <c r="N23" s="9">
        <v>0.477</v>
      </c>
      <c r="O23" s="9">
        <v>2.555</v>
      </c>
      <c r="P23" s="9">
        <v>2.078</v>
      </c>
      <c r="Q23" s="9">
        <v>0.019</v>
      </c>
      <c r="R23" s="9">
        <v>0.966</v>
      </c>
      <c r="S23" s="9">
        <v>312.824</v>
      </c>
      <c r="V23" s="9">
        <v>787.0</v>
      </c>
      <c r="W23" s="9">
        <v>1.0</v>
      </c>
      <c r="X23" s="9">
        <v>0.37</v>
      </c>
      <c r="Y23" s="9">
        <v>0.0</v>
      </c>
      <c r="Z23" s="9">
        <v>0.59</v>
      </c>
      <c r="AA23" s="9">
        <v>4.37</v>
      </c>
      <c r="AB23" s="9">
        <v>0.41</v>
      </c>
      <c r="AC23" s="9">
        <v>5.22</v>
      </c>
      <c r="AD23" s="9">
        <v>0.03</v>
      </c>
      <c r="AE23" s="9">
        <v>7.0</v>
      </c>
      <c r="AF23" s="9">
        <v>0.0</v>
      </c>
      <c r="AG23" s="9">
        <v>-71.97</v>
      </c>
      <c r="AH23" s="9">
        <v>-71.36</v>
      </c>
      <c r="AI23" s="9">
        <v>0.54</v>
      </c>
    </row>
    <row r="24">
      <c r="L24" s="9">
        <v>2171.0</v>
      </c>
      <c r="M24" s="9">
        <v>1.0</v>
      </c>
      <c r="N24" s="9">
        <v>0.51</v>
      </c>
      <c r="O24" s="9">
        <v>2.895</v>
      </c>
      <c r="P24" s="9">
        <v>2.385</v>
      </c>
      <c r="Q24" s="9">
        <v>0.007</v>
      </c>
      <c r="R24" s="9">
        <v>0.981</v>
      </c>
      <c r="S24" s="9">
        <v>571.835</v>
      </c>
      <c r="V24" s="9">
        <v>790.0</v>
      </c>
      <c r="W24" s="9">
        <v>1.0</v>
      </c>
      <c r="X24" s="9">
        <v>0.11</v>
      </c>
      <c r="Y24" s="9">
        <v>0.0</v>
      </c>
      <c r="Z24" s="9">
        <v>1.0</v>
      </c>
      <c r="AA24" s="9">
        <v>630.99</v>
      </c>
      <c r="AB24" s="9">
        <v>0.0</v>
      </c>
      <c r="AC24" s="9">
        <v>19.54</v>
      </c>
      <c r="AD24" s="9">
        <v>0.0</v>
      </c>
      <c r="AE24" s="9">
        <v>2.0</v>
      </c>
      <c r="AF24" s="9">
        <v>0.0</v>
      </c>
      <c r="AG24" s="9">
        <v>-39.74</v>
      </c>
      <c r="AH24" s="9">
        <v>-30.0</v>
      </c>
      <c r="AI24" s="9">
        <v>0.0</v>
      </c>
    </row>
    <row r="25">
      <c r="L25" s="9">
        <v>2187.0</v>
      </c>
      <c r="M25" s="9">
        <v>1.0</v>
      </c>
      <c r="N25" s="9">
        <v>0.73</v>
      </c>
      <c r="O25" s="9">
        <v>3.038</v>
      </c>
      <c r="P25" s="9">
        <v>2.308</v>
      </c>
      <c r="Q25" s="9">
        <v>0.027</v>
      </c>
      <c r="R25" s="9">
        <v>0.951</v>
      </c>
      <c r="S25" s="9">
        <v>214.087</v>
      </c>
      <c r="V25" s="9">
        <v>791.0</v>
      </c>
      <c r="W25" s="9">
        <v>1.0</v>
      </c>
      <c r="X25" s="9">
        <v>0.39</v>
      </c>
      <c r="Y25" s="9">
        <v>0.13</v>
      </c>
      <c r="Z25" s="9">
        <v>1.0</v>
      </c>
      <c r="AA25" s="9">
        <v>1246.63</v>
      </c>
      <c r="AB25" s="9">
        <v>0.0</v>
      </c>
      <c r="AC25" s="9">
        <v>44.54</v>
      </c>
      <c r="AD25" s="9">
        <v>0.0</v>
      </c>
      <c r="AE25" s="9">
        <v>2.0</v>
      </c>
      <c r="AF25" s="9">
        <v>0.0</v>
      </c>
      <c r="AG25" s="9">
        <v>-62.35</v>
      </c>
      <c r="AH25" s="9">
        <v>-36.8</v>
      </c>
      <c r="AI25" s="9">
        <v>0.0</v>
      </c>
    </row>
    <row r="26">
      <c r="V26" s="9">
        <v>794.0</v>
      </c>
      <c r="W26" s="9">
        <v>1.0</v>
      </c>
      <c r="X26" s="9">
        <v>0.27</v>
      </c>
      <c r="Y26" s="9">
        <v>0.0</v>
      </c>
      <c r="Z26" s="9">
        <v>0.44</v>
      </c>
      <c r="AA26" s="9">
        <v>2.87</v>
      </c>
      <c r="AB26" s="9">
        <v>0.56</v>
      </c>
      <c r="AC26" s="9">
        <v>5.22</v>
      </c>
      <c r="AD26" s="9">
        <v>0.03</v>
      </c>
      <c r="AE26" s="9">
        <v>4.0</v>
      </c>
      <c r="AF26" s="9">
        <v>0.0</v>
      </c>
      <c r="AG26" s="9">
        <v>-59.87</v>
      </c>
      <c r="AH26" s="9">
        <v>-59.2</v>
      </c>
      <c r="AI26" s="9">
        <v>0.51</v>
      </c>
    </row>
    <row r="27">
      <c r="V27" s="9">
        <v>799.0</v>
      </c>
      <c r="W27" s="9">
        <v>1.0</v>
      </c>
      <c r="X27" s="9">
        <v>0.0</v>
      </c>
      <c r="Y27" s="9">
        <v>0.0</v>
      </c>
      <c r="Z27" s="9">
        <v>1.0</v>
      </c>
      <c r="AA27" s="9">
        <v>696.23</v>
      </c>
      <c r="AB27" s="9">
        <v>0.0</v>
      </c>
      <c r="AC27" s="9">
        <v>27.94</v>
      </c>
      <c r="AD27" s="9">
        <v>0.0</v>
      </c>
      <c r="AE27" s="9">
        <v>2.0</v>
      </c>
      <c r="AF27" s="9">
        <v>0.0</v>
      </c>
      <c r="AG27" s="9">
        <v>-36.05</v>
      </c>
      <c r="AH27" s="9">
        <v>-24.57</v>
      </c>
      <c r="AI27" s="9">
        <v>0.0</v>
      </c>
    </row>
    <row r="28">
      <c r="V28" s="9">
        <v>800.0</v>
      </c>
      <c r="W28" s="9">
        <v>1.0</v>
      </c>
      <c r="X28" s="9">
        <v>0.71</v>
      </c>
      <c r="Y28" s="9">
        <v>0.0</v>
      </c>
      <c r="Z28" s="9">
        <v>1.0</v>
      </c>
      <c r="AA28" s="9">
        <v>2804.89</v>
      </c>
      <c r="AB28" s="9">
        <v>0.0</v>
      </c>
      <c r="AC28" s="9">
        <v>12.37</v>
      </c>
      <c r="AD28" s="9">
        <v>0.0</v>
      </c>
      <c r="AE28" s="9">
        <v>1.0</v>
      </c>
      <c r="AF28" s="9">
        <v>0.0</v>
      </c>
      <c r="AG28" s="9">
        <v>-28.32</v>
      </c>
      <c r="AH28" s="9">
        <v>-19.67</v>
      </c>
      <c r="AI28" s="9">
        <v>0.0</v>
      </c>
    </row>
    <row r="29">
      <c r="V29" s="9">
        <v>801.0</v>
      </c>
      <c r="W29" s="9">
        <v>1.0</v>
      </c>
      <c r="X29" s="9">
        <v>1.69</v>
      </c>
      <c r="Y29" s="9">
        <v>0.0</v>
      </c>
      <c r="Z29" s="9">
        <v>0.98</v>
      </c>
      <c r="AA29" s="9">
        <v>166.81</v>
      </c>
      <c r="AB29" s="9">
        <v>0.02</v>
      </c>
      <c r="AC29" s="9">
        <v>20.31</v>
      </c>
      <c r="AD29" s="9">
        <v>0.0</v>
      </c>
      <c r="AE29" s="9">
        <v>6.0</v>
      </c>
      <c r="AF29" s="9">
        <v>0.0</v>
      </c>
      <c r="AG29" s="9">
        <v>-105.62</v>
      </c>
      <c r="AH29" s="9">
        <v>-92.7</v>
      </c>
      <c r="AI29" s="9">
        <v>0.0</v>
      </c>
    </row>
    <row r="30">
      <c r="V30" s="9">
        <v>802.0</v>
      </c>
      <c r="W30" s="9">
        <v>1.0</v>
      </c>
      <c r="X30" s="9">
        <v>0.47</v>
      </c>
      <c r="Y30" s="9">
        <v>0.0</v>
      </c>
      <c r="Z30" s="9">
        <v>0.99</v>
      </c>
      <c r="AA30" s="9">
        <v>104.7</v>
      </c>
      <c r="AB30" s="9">
        <v>0.01</v>
      </c>
      <c r="AC30" s="9">
        <v>16.09</v>
      </c>
      <c r="AD30" s="9">
        <v>0.0</v>
      </c>
      <c r="AE30" s="9">
        <v>2.0</v>
      </c>
      <c r="AF30" s="9">
        <v>0.0</v>
      </c>
      <c r="AG30" s="9">
        <v>-37.27</v>
      </c>
      <c r="AH30" s="9">
        <v>-27.2</v>
      </c>
      <c r="AI30" s="9">
        <v>0.0</v>
      </c>
    </row>
    <row r="31">
      <c r="V31" s="9">
        <v>823.0</v>
      </c>
      <c r="W31" s="9">
        <v>1.0</v>
      </c>
      <c r="X31" s="9">
        <v>1.43</v>
      </c>
      <c r="Y31" s="9">
        <v>0.02</v>
      </c>
      <c r="Z31" s="9">
        <v>1.0</v>
      </c>
      <c r="AA31" s="9">
        <v>592.04</v>
      </c>
      <c r="AB31" s="9">
        <v>0.0</v>
      </c>
      <c r="AC31" s="9">
        <v>3.74</v>
      </c>
      <c r="AD31" s="9">
        <v>0.07</v>
      </c>
      <c r="AE31" s="9">
        <v>2.0</v>
      </c>
      <c r="AF31" s="9">
        <v>0.0</v>
      </c>
      <c r="AG31" s="9">
        <v>-58.34</v>
      </c>
      <c r="AH31" s="9">
        <v>-55.99</v>
      </c>
      <c r="AI31" s="9">
        <v>0.09</v>
      </c>
    </row>
    <row r="32">
      <c r="V32" s="9">
        <v>827.0</v>
      </c>
      <c r="W32" s="9">
        <v>1.0</v>
      </c>
      <c r="X32" s="9">
        <v>0.0</v>
      </c>
      <c r="Y32" s="9">
        <v>0.0</v>
      </c>
      <c r="Z32" s="9">
        <v>1.0</v>
      </c>
      <c r="AA32" s="9">
        <v>348.1</v>
      </c>
      <c r="AB32" s="9">
        <v>0.0</v>
      </c>
      <c r="AC32" s="9">
        <v>3.22</v>
      </c>
      <c r="AD32" s="9">
        <v>0.1</v>
      </c>
      <c r="AE32" s="9">
        <v>1.0</v>
      </c>
      <c r="AF32" s="9">
        <v>0.0</v>
      </c>
      <c r="AG32" s="9">
        <v>-13.79</v>
      </c>
      <c r="AH32" s="9">
        <v>-12.24</v>
      </c>
      <c r="AI32" s="9">
        <v>0.21</v>
      </c>
    </row>
    <row r="33">
      <c r="V33" s="9">
        <v>851.0</v>
      </c>
      <c r="W33" s="9">
        <v>1.0</v>
      </c>
      <c r="X33" s="9">
        <v>6.47</v>
      </c>
      <c r="Y33" s="9">
        <v>0.32</v>
      </c>
      <c r="Z33" s="9">
        <v>0.97</v>
      </c>
      <c r="AA33" s="9">
        <v>63.18</v>
      </c>
      <c r="AB33" s="9">
        <v>0.03</v>
      </c>
      <c r="AC33" s="9">
        <v>6.24</v>
      </c>
      <c r="AD33" s="9">
        <v>0.02</v>
      </c>
      <c r="AE33" s="9">
        <v>3.0</v>
      </c>
      <c r="AF33" s="9">
        <v>0.0</v>
      </c>
      <c r="AG33" s="9">
        <v>-122.38</v>
      </c>
      <c r="AH33" s="9">
        <v>-116.12</v>
      </c>
      <c r="AI33" s="9">
        <v>0.0</v>
      </c>
    </row>
    <row r="34">
      <c r="V34" s="9">
        <v>853.0</v>
      </c>
      <c r="W34" s="9">
        <v>1.0</v>
      </c>
      <c r="X34" s="9">
        <v>0.3</v>
      </c>
      <c r="Y34" s="9">
        <v>0.13</v>
      </c>
      <c r="Z34" s="9">
        <v>0.99</v>
      </c>
      <c r="AA34" s="9">
        <v>434.57</v>
      </c>
      <c r="AB34" s="9">
        <v>0.01</v>
      </c>
      <c r="AC34" s="9">
        <v>25.04</v>
      </c>
      <c r="AD34" s="9">
        <v>0.0</v>
      </c>
      <c r="AE34" s="9">
        <v>3.0</v>
      </c>
      <c r="AF34" s="9">
        <v>0.0</v>
      </c>
      <c r="AG34" s="9">
        <v>-68.0</v>
      </c>
      <c r="AH34" s="9">
        <v>-53.63</v>
      </c>
      <c r="AI34" s="9">
        <v>0.0</v>
      </c>
    </row>
    <row r="35">
      <c r="V35" s="9">
        <v>855.0</v>
      </c>
      <c r="W35" s="9">
        <v>1.0</v>
      </c>
      <c r="X35" s="9">
        <v>0.13</v>
      </c>
      <c r="Y35" s="9">
        <v>0.05</v>
      </c>
      <c r="Z35" s="9">
        <v>1.0</v>
      </c>
      <c r="AA35" s="9">
        <v>935.4</v>
      </c>
      <c r="AB35" s="9">
        <v>0.0</v>
      </c>
      <c r="AC35" s="9">
        <v>23.47</v>
      </c>
      <c r="AD35" s="9">
        <v>0.0</v>
      </c>
      <c r="AE35" s="9">
        <v>2.0</v>
      </c>
      <c r="AF35" s="9">
        <v>0.0</v>
      </c>
      <c r="AG35" s="9">
        <v>-39.61</v>
      </c>
      <c r="AH35" s="9">
        <v>-28.41</v>
      </c>
      <c r="AI35" s="9">
        <v>0.0</v>
      </c>
    </row>
    <row r="36">
      <c r="V36" s="9">
        <v>856.0</v>
      </c>
      <c r="W36" s="9">
        <v>1.0</v>
      </c>
      <c r="X36" s="9">
        <v>0.95</v>
      </c>
      <c r="Y36" s="9">
        <v>0.95</v>
      </c>
      <c r="Z36" s="9">
        <v>1.0</v>
      </c>
      <c r="AA36" s="9">
        <v>842.66</v>
      </c>
      <c r="AB36" s="9">
        <v>0.0</v>
      </c>
      <c r="AC36" s="9">
        <v>26.17</v>
      </c>
      <c r="AD36" s="9">
        <v>0.0</v>
      </c>
      <c r="AE36" s="9">
        <v>3.0</v>
      </c>
      <c r="AF36" s="9">
        <v>0.0</v>
      </c>
      <c r="AG36" s="9">
        <v>-92.85</v>
      </c>
      <c r="AH36" s="9">
        <v>-80.77</v>
      </c>
      <c r="AI36" s="9">
        <v>0.0</v>
      </c>
    </row>
    <row r="37">
      <c r="V37" s="9">
        <v>857.0</v>
      </c>
      <c r="W37" s="9">
        <v>1.0</v>
      </c>
      <c r="X37" s="9">
        <v>0.34</v>
      </c>
      <c r="Y37" s="9">
        <v>0.34</v>
      </c>
      <c r="Z37" s="9">
        <v>0.99</v>
      </c>
      <c r="AA37" s="9">
        <v>186.18</v>
      </c>
      <c r="AB37" s="9">
        <v>0.01</v>
      </c>
      <c r="AC37" s="9">
        <v>18.87</v>
      </c>
      <c r="AD37" s="9">
        <v>0.0</v>
      </c>
      <c r="AE37" s="9">
        <v>3.0</v>
      </c>
      <c r="AF37" s="9">
        <v>0.0</v>
      </c>
      <c r="AG37" s="9">
        <v>-57.38</v>
      </c>
      <c r="AH37" s="9">
        <v>-50.82</v>
      </c>
      <c r="AI37" s="9">
        <v>0.0</v>
      </c>
    </row>
    <row r="38">
      <c r="V38" s="9">
        <v>876.0</v>
      </c>
      <c r="W38" s="9">
        <v>1.0</v>
      </c>
      <c r="X38" s="9">
        <v>0.46</v>
      </c>
      <c r="Y38" s="9">
        <v>0.0</v>
      </c>
      <c r="Z38" s="9">
        <v>0.99</v>
      </c>
      <c r="AA38" s="9">
        <v>794.42</v>
      </c>
      <c r="AB38" s="9">
        <v>0.01</v>
      </c>
      <c r="AC38" s="9">
        <v>10.94</v>
      </c>
      <c r="AD38" s="9">
        <v>0.0</v>
      </c>
      <c r="AE38" s="9">
        <v>3.0</v>
      </c>
      <c r="AF38" s="9">
        <v>0.0</v>
      </c>
      <c r="AG38" s="9">
        <v>-42.32</v>
      </c>
      <c r="AH38" s="9">
        <v>-36.71</v>
      </c>
      <c r="AI38" s="9">
        <v>0.0</v>
      </c>
    </row>
    <row r="39">
      <c r="V39" s="9">
        <v>1019.0</v>
      </c>
      <c r="W39" s="9">
        <v>1.0</v>
      </c>
      <c r="X39" s="9">
        <v>0.0</v>
      </c>
      <c r="Y39" s="9">
        <v>0.0</v>
      </c>
      <c r="Z39" s="9">
        <v>1.0</v>
      </c>
      <c r="AA39" s="9">
        <v>646.34</v>
      </c>
      <c r="AB39" s="9">
        <v>0.0</v>
      </c>
      <c r="AC39" s="9">
        <v>3.86</v>
      </c>
      <c r="AD39" s="9">
        <v>0.07</v>
      </c>
      <c r="AE39" s="9">
        <v>1.0</v>
      </c>
      <c r="AF39" s="9">
        <v>0.0</v>
      </c>
      <c r="AG39" s="9">
        <v>-14.74</v>
      </c>
      <c r="AH39" s="9">
        <v>-12.87</v>
      </c>
      <c r="AI39" s="9">
        <v>0.15</v>
      </c>
    </row>
    <row r="40">
      <c r="V40" s="9">
        <v>1021.0</v>
      </c>
      <c r="W40" s="9">
        <v>1.0</v>
      </c>
      <c r="X40" s="9">
        <v>0.2</v>
      </c>
      <c r="Y40" s="9">
        <v>0.03</v>
      </c>
      <c r="Z40" s="9">
        <v>0.99</v>
      </c>
      <c r="AA40" s="9">
        <v>161.77</v>
      </c>
      <c r="AB40" s="9">
        <v>0.01</v>
      </c>
      <c r="AC40" s="9">
        <v>3.69</v>
      </c>
      <c r="AD40" s="9">
        <v>0.07</v>
      </c>
      <c r="AE40" s="9">
        <v>3.0</v>
      </c>
      <c r="AF40" s="9">
        <v>0.0</v>
      </c>
      <c r="AG40" s="9">
        <v>-34.24</v>
      </c>
      <c r="AH40" s="9">
        <v>-32.46</v>
      </c>
      <c r="AI40" s="9">
        <v>0.17</v>
      </c>
    </row>
    <row r="41">
      <c r="V41" s="9">
        <v>1028.0</v>
      </c>
      <c r="W41" s="9">
        <v>1.0</v>
      </c>
      <c r="X41" s="9">
        <v>0.0</v>
      </c>
      <c r="Y41" s="9">
        <v>0.0</v>
      </c>
      <c r="Z41" s="9">
        <v>0.86</v>
      </c>
      <c r="AA41" s="9">
        <v>8.07</v>
      </c>
      <c r="AB41" s="9">
        <v>0.14</v>
      </c>
      <c r="AC41" s="9">
        <v>5.55</v>
      </c>
      <c r="AD41" s="9">
        <v>0.03</v>
      </c>
      <c r="AE41" s="9">
        <v>3.0</v>
      </c>
      <c r="AF41" s="9">
        <v>0.0</v>
      </c>
      <c r="AG41" s="9">
        <v>-42.02</v>
      </c>
      <c r="AH41" s="9">
        <v>-41.07</v>
      </c>
      <c r="AI41" s="9">
        <v>0.39</v>
      </c>
    </row>
    <row r="42">
      <c r="V42" s="9">
        <v>1042.0</v>
      </c>
      <c r="W42" s="9">
        <v>1.0</v>
      </c>
      <c r="X42" s="9">
        <v>0.0</v>
      </c>
      <c r="Y42" s="9">
        <v>0.0</v>
      </c>
      <c r="Z42" s="9">
        <v>0.99</v>
      </c>
      <c r="AA42" s="9">
        <v>135.01</v>
      </c>
      <c r="AB42" s="9">
        <v>0.01</v>
      </c>
      <c r="AC42" s="9">
        <v>4.52</v>
      </c>
      <c r="AD42" s="9">
        <v>0.05</v>
      </c>
      <c r="AE42" s="9">
        <v>2.0</v>
      </c>
      <c r="AF42" s="9">
        <v>0.0</v>
      </c>
      <c r="AG42" s="9">
        <v>-21.51</v>
      </c>
      <c r="AH42" s="9">
        <v>-19.37</v>
      </c>
      <c r="AI42" s="9">
        <v>0.12</v>
      </c>
    </row>
    <row r="43">
      <c r="V43" s="9">
        <v>1045.0</v>
      </c>
      <c r="W43" s="9">
        <v>1.0</v>
      </c>
      <c r="X43" s="9">
        <v>0.0</v>
      </c>
      <c r="Y43" s="9">
        <v>0.0</v>
      </c>
      <c r="Z43" s="9">
        <v>1.0</v>
      </c>
      <c r="AA43" s="9">
        <v>1677.66</v>
      </c>
      <c r="AB43" s="9">
        <v>0.0</v>
      </c>
      <c r="AC43" s="9">
        <v>4.33</v>
      </c>
      <c r="AD43" s="9">
        <v>0.05</v>
      </c>
      <c r="AE43" s="9">
        <v>1.0</v>
      </c>
      <c r="AF43" s="9">
        <v>0.0</v>
      </c>
      <c r="AG43" s="9">
        <v>-15.3</v>
      </c>
      <c r="AH43" s="9">
        <v>-13.43</v>
      </c>
      <c r="AI43" s="9">
        <v>0.15</v>
      </c>
    </row>
    <row r="44">
      <c r="V44" s="9">
        <v>1089.0</v>
      </c>
      <c r="W44" s="9">
        <v>1.0</v>
      </c>
      <c r="X44" s="9">
        <v>0.0</v>
      </c>
      <c r="Y44" s="9">
        <v>0.0</v>
      </c>
      <c r="Z44" s="9">
        <v>0.81</v>
      </c>
      <c r="AA44" s="9">
        <v>3.47</v>
      </c>
      <c r="AB44" s="9">
        <v>0.19</v>
      </c>
      <c r="AC44" s="9">
        <v>6.59</v>
      </c>
      <c r="AD44" s="9">
        <v>0.02</v>
      </c>
      <c r="AE44" s="9">
        <v>4.0</v>
      </c>
      <c r="AF44" s="9">
        <v>0.0</v>
      </c>
      <c r="AG44" s="9">
        <v>-56.17</v>
      </c>
      <c r="AH44" s="9">
        <v>-55.33</v>
      </c>
      <c r="AI44" s="9">
        <v>0.43</v>
      </c>
    </row>
    <row r="45">
      <c r="V45" s="9">
        <v>1114.0</v>
      </c>
      <c r="W45" s="9">
        <v>1.0</v>
      </c>
      <c r="X45" s="9">
        <v>0.29</v>
      </c>
      <c r="Y45" s="9">
        <v>0.29</v>
      </c>
      <c r="Z45" s="9">
        <v>0.96</v>
      </c>
      <c r="AA45" s="9">
        <v>360.69</v>
      </c>
      <c r="AB45" s="9">
        <v>0.04</v>
      </c>
      <c r="AC45" s="9">
        <v>31.63</v>
      </c>
      <c r="AD45" s="9">
        <v>0.0</v>
      </c>
      <c r="AE45" s="9">
        <v>12.0</v>
      </c>
      <c r="AF45" s="9">
        <v>0.0</v>
      </c>
      <c r="AG45" s="9">
        <v>-146.83</v>
      </c>
      <c r="AH45" s="9">
        <v>-131.39</v>
      </c>
      <c r="AI45" s="9">
        <v>0.0</v>
      </c>
    </row>
    <row r="46">
      <c r="V46" s="9">
        <v>1159.0</v>
      </c>
      <c r="W46" s="9">
        <v>1.0</v>
      </c>
      <c r="X46" s="9">
        <v>0.0</v>
      </c>
      <c r="Y46" s="9">
        <v>0.0</v>
      </c>
      <c r="Z46" s="9">
        <v>0.35</v>
      </c>
      <c r="AA46" s="9">
        <v>2.65</v>
      </c>
      <c r="AB46" s="9">
        <v>0.65</v>
      </c>
      <c r="AC46" s="9">
        <v>6.23</v>
      </c>
      <c r="AD46" s="9">
        <v>0.02</v>
      </c>
      <c r="AE46" s="9">
        <v>7.0</v>
      </c>
      <c r="AF46" s="9">
        <v>0.0</v>
      </c>
      <c r="AG46" s="9">
        <v>-65.61</v>
      </c>
      <c r="AH46" s="9">
        <v>-65.25</v>
      </c>
      <c r="AI46" s="9">
        <v>0.7</v>
      </c>
    </row>
    <row r="47">
      <c r="V47" s="9">
        <v>1192.0</v>
      </c>
      <c r="W47" s="9">
        <v>1.0</v>
      </c>
      <c r="X47" s="9">
        <v>0.55</v>
      </c>
      <c r="Y47" s="9">
        <v>0.0</v>
      </c>
      <c r="Z47" s="9">
        <v>0.28</v>
      </c>
      <c r="AA47" s="9">
        <v>2.99</v>
      </c>
      <c r="AB47" s="9">
        <v>0.72</v>
      </c>
      <c r="AC47" s="9">
        <v>3.26</v>
      </c>
      <c r="AD47" s="9">
        <v>0.09</v>
      </c>
      <c r="AE47" s="9">
        <v>6.0</v>
      </c>
      <c r="AF47" s="9">
        <v>0.0</v>
      </c>
      <c r="AG47" s="9">
        <v>-82.07</v>
      </c>
      <c r="AH47" s="9">
        <v>-81.58</v>
      </c>
      <c r="AI47" s="9">
        <v>0.61</v>
      </c>
    </row>
    <row r="48">
      <c r="V48" s="9">
        <v>1203.0</v>
      </c>
      <c r="W48" s="9">
        <v>1.0</v>
      </c>
      <c r="X48" s="9">
        <v>0.0</v>
      </c>
      <c r="Y48" s="9">
        <v>0.0</v>
      </c>
      <c r="Z48" s="9">
        <v>1.0</v>
      </c>
      <c r="AA48" s="9">
        <v>948.95</v>
      </c>
      <c r="AB48" s="9">
        <v>0.0</v>
      </c>
      <c r="AC48" s="9">
        <v>4.25</v>
      </c>
      <c r="AD48" s="9">
        <v>0.06</v>
      </c>
      <c r="AE48" s="9">
        <v>1.0</v>
      </c>
      <c r="AF48" s="9">
        <v>0.0</v>
      </c>
      <c r="AG48" s="9">
        <v>-14.53</v>
      </c>
      <c r="AH48" s="9">
        <v>-12.46</v>
      </c>
      <c r="AI48" s="9">
        <v>0.13</v>
      </c>
    </row>
    <row r="49">
      <c r="V49" s="9">
        <v>1379.0</v>
      </c>
      <c r="W49" s="9">
        <v>1.0</v>
      </c>
      <c r="X49" s="9">
        <v>6.73</v>
      </c>
      <c r="Y49" s="9">
        <v>0.0</v>
      </c>
      <c r="Z49" s="9">
        <v>0.99</v>
      </c>
      <c r="AA49" s="9">
        <v>221.68</v>
      </c>
      <c r="AB49" s="9">
        <v>0.01</v>
      </c>
      <c r="AC49" s="9">
        <v>4.7</v>
      </c>
      <c r="AD49" s="9">
        <v>0.04</v>
      </c>
      <c r="AE49" s="9">
        <v>2.0</v>
      </c>
      <c r="AF49" s="9">
        <v>0.0</v>
      </c>
      <c r="AG49" s="9">
        <v>-83.55</v>
      </c>
      <c r="AH49" s="9">
        <v>-81.21</v>
      </c>
      <c r="AI49" s="9">
        <v>0.1</v>
      </c>
    </row>
    <row r="50">
      <c r="V50" s="9">
        <v>1380.0</v>
      </c>
      <c r="W50" s="9">
        <v>1.0</v>
      </c>
      <c r="X50" s="9">
        <v>0.13</v>
      </c>
      <c r="Y50" s="9">
        <v>0.0</v>
      </c>
      <c r="Z50" s="9">
        <v>1.0</v>
      </c>
      <c r="AA50" s="9">
        <v>464.86</v>
      </c>
      <c r="AB50" s="9">
        <v>0.0</v>
      </c>
      <c r="AC50" s="9">
        <v>6.01</v>
      </c>
      <c r="AD50" s="9">
        <v>0.02</v>
      </c>
      <c r="AE50" s="9">
        <v>2.0</v>
      </c>
      <c r="AF50" s="9">
        <v>0.0</v>
      </c>
      <c r="AG50" s="9">
        <v>-29.12</v>
      </c>
      <c r="AH50" s="9">
        <v>-26.09</v>
      </c>
      <c r="AI50" s="9">
        <v>0.05</v>
      </c>
    </row>
    <row r="51">
      <c r="V51" s="9">
        <v>1394.0</v>
      </c>
      <c r="W51" s="9">
        <v>1.0</v>
      </c>
      <c r="X51" s="9">
        <v>0.0</v>
      </c>
      <c r="Y51" s="9">
        <v>0.0</v>
      </c>
      <c r="Z51" s="9">
        <v>1.0</v>
      </c>
      <c r="AA51" s="9">
        <v>1039.87</v>
      </c>
      <c r="AB51" s="9">
        <v>0.0</v>
      </c>
      <c r="AC51" s="9">
        <v>4.65</v>
      </c>
      <c r="AD51" s="9">
        <v>0.05</v>
      </c>
      <c r="AE51" s="9">
        <v>1.0</v>
      </c>
      <c r="AF51" s="9">
        <v>0.0</v>
      </c>
      <c r="AG51" s="9">
        <v>-15.2</v>
      </c>
      <c r="AH51" s="9">
        <v>-13.07</v>
      </c>
      <c r="AI51" s="9">
        <v>0.12</v>
      </c>
    </row>
    <row r="52">
      <c r="V52" s="9">
        <v>1396.0</v>
      </c>
      <c r="W52" s="9">
        <v>1.0</v>
      </c>
      <c r="X52" s="9">
        <v>1.4</v>
      </c>
      <c r="Y52" s="9">
        <v>0.03</v>
      </c>
      <c r="Z52" s="9">
        <v>1.0</v>
      </c>
      <c r="AA52" s="9">
        <v>488.55</v>
      </c>
      <c r="AB52" s="9">
        <v>0.0</v>
      </c>
      <c r="AC52" s="9">
        <v>5.11</v>
      </c>
      <c r="AD52" s="9">
        <v>0.04</v>
      </c>
      <c r="AE52" s="9">
        <v>2.0</v>
      </c>
      <c r="AF52" s="9">
        <v>0.0</v>
      </c>
      <c r="AG52" s="9">
        <v>-89.57</v>
      </c>
      <c r="AH52" s="9">
        <v>-87.01</v>
      </c>
      <c r="AI52" s="9">
        <v>0.08</v>
      </c>
    </row>
    <row r="53">
      <c r="V53" s="9">
        <v>1397.0</v>
      </c>
      <c r="W53" s="9">
        <v>1.0</v>
      </c>
      <c r="X53" s="9">
        <v>0.0</v>
      </c>
      <c r="Y53" s="9">
        <v>0.0</v>
      </c>
      <c r="Z53" s="9">
        <v>1.0</v>
      </c>
      <c r="AA53" s="9">
        <v>319.05</v>
      </c>
      <c r="AB53" s="9">
        <v>0.0</v>
      </c>
      <c r="AC53" s="9">
        <v>3.46</v>
      </c>
      <c r="AD53" s="9">
        <v>0.08</v>
      </c>
      <c r="AE53" s="9">
        <v>1.0</v>
      </c>
      <c r="AF53" s="9">
        <v>0.0</v>
      </c>
      <c r="AG53" s="9">
        <v>-14.29</v>
      </c>
      <c r="AH53" s="9">
        <v>-12.84</v>
      </c>
      <c r="AI53" s="9">
        <v>0.24</v>
      </c>
    </row>
    <row r="54">
      <c r="V54" s="9">
        <v>1537.0</v>
      </c>
      <c r="W54" s="9">
        <v>1.0</v>
      </c>
      <c r="X54" s="9">
        <v>0.35</v>
      </c>
      <c r="Y54" s="9">
        <v>0.0</v>
      </c>
      <c r="Z54" s="9">
        <v>1.0</v>
      </c>
      <c r="AA54" s="9">
        <v>800.45</v>
      </c>
      <c r="AB54" s="9">
        <v>0.0</v>
      </c>
      <c r="AC54" s="9">
        <v>3.7</v>
      </c>
      <c r="AD54" s="9">
        <v>0.07</v>
      </c>
      <c r="AE54" s="9">
        <v>1.0</v>
      </c>
      <c r="AF54" s="9">
        <v>0.0</v>
      </c>
      <c r="AG54" s="9">
        <v>-21.81</v>
      </c>
      <c r="AH54" s="9">
        <v>-19.9</v>
      </c>
      <c r="AI54" s="9">
        <v>0.15</v>
      </c>
    </row>
    <row r="55">
      <c r="V55" s="9">
        <v>1553.0</v>
      </c>
      <c r="W55" s="9">
        <v>1.0</v>
      </c>
      <c r="X55" s="9">
        <v>0.0</v>
      </c>
      <c r="Y55" s="9">
        <v>0.0</v>
      </c>
      <c r="Z55" s="9">
        <v>1.0</v>
      </c>
      <c r="AA55" s="9">
        <v>258.67</v>
      </c>
      <c r="AB55" s="9">
        <v>0.0</v>
      </c>
      <c r="AC55" s="9">
        <v>3.18</v>
      </c>
      <c r="AD55" s="9">
        <v>0.1</v>
      </c>
      <c r="AE55" s="9">
        <v>1.0</v>
      </c>
      <c r="AF55" s="9">
        <v>0.0</v>
      </c>
      <c r="AG55" s="9">
        <v>-13.38</v>
      </c>
      <c r="AH55" s="9">
        <v>-12.03</v>
      </c>
      <c r="AI55" s="9">
        <v>0.26</v>
      </c>
    </row>
    <row r="56">
      <c r="V56" s="9">
        <v>1623.0</v>
      </c>
      <c r="W56" s="9">
        <v>1.0</v>
      </c>
      <c r="X56" s="9">
        <v>0.0</v>
      </c>
      <c r="Y56" s="9">
        <v>0.0</v>
      </c>
      <c r="Z56" s="9">
        <v>1.0</v>
      </c>
      <c r="AA56" s="9">
        <v>960.08</v>
      </c>
      <c r="AB56" s="9">
        <v>0.0</v>
      </c>
      <c r="AC56" s="9">
        <v>4.5</v>
      </c>
      <c r="AD56" s="9">
        <v>0.05</v>
      </c>
      <c r="AE56" s="9">
        <v>1.0</v>
      </c>
      <c r="AF56" s="9">
        <v>0.0</v>
      </c>
      <c r="AG56" s="9">
        <v>-14.23</v>
      </c>
      <c r="AH56" s="9">
        <v>-12.27</v>
      </c>
      <c r="AI56" s="9">
        <v>0.14</v>
      </c>
    </row>
    <row r="57">
      <c r="V57" s="9">
        <v>1626.0</v>
      </c>
      <c r="W57" s="9">
        <v>1.0</v>
      </c>
      <c r="X57" s="9">
        <v>0.0</v>
      </c>
      <c r="Y57" s="9">
        <v>0.0</v>
      </c>
      <c r="Z57" s="9">
        <v>1.0</v>
      </c>
      <c r="AA57" s="9">
        <v>425.64</v>
      </c>
      <c r="AB57" s="9">
        <v>0.0</v>
      </c>
      <c r="AC57" s="9">
        <v>3.54</v>
      </c>
      <c r="AD57" s="9">
        <v>0.08</v>
      </c>
      <c r="AE57" s="9">
        <v>1.0</v>
      </c>
      <c r="AF57" s="9">
        <v>0.0</v>
      </c>
      <c r="AG57" s="9">
        <v>-13.54</v>
      </c>
      <c r="AH57" s="9">
        <v>-12.06</v>
      </c>
      <c r="AI57" s="9">
        <v>0.23</v>
      </c>
    </row>
    <row r="58">
      <c r="V58" s="9">
        <v>1713.0</v>
      </c>
      <c r="W58" s="9">
        <v>1.0</v>
      </c>
      <c r="X58" s="9">
        <v>0.0</v>
      </c>
      <c r="Y58" s="9">
        <v>0.0</v>
      </c>
      <c r="Z58" s="9">
        <v>1.0</v>
      </c>
      <c r="AA58" s="9">
        <v>748.15</v>
      </c>
      <c r="AB58" s="9">
        <v>0.0</v>
      </c>
      <c r="AC58" s="9">
        <v>4.39</v>
      </c>
      <c r="AD58" s="9">
        <v>0.05</v>
      </c>
      <c r="AE58" s="9">
        <v>1.0</v>
      </c>
      <c r="AF58" s="9">
        <v>0.0</v>
      </c>
      <c r="AG58" s="9">
        <v>-14.97</v>
      </c>
      <c r="AH58" s="9">
        <v>-13.06</v>
      </c>
      <c r="AI58" s="9">
        <v>0.15</v>
      </c>
    </row>
    <row r="59">
      <c r="V59" s="9">
        <v>1815.0</v>
      </c>
      <c r="W59" s="9">
        <v>1.0</v>
      </c>
      <c r="X59" s="9">
        <v>0.12</v>
      </c>
      <c r="Y59" s="9">
        <v>0.0</v>
      </c>
      <c r="Z59" s="9">
        <v>1.0</v>
      </c>
      <c r="AA59" s="9">
        <v>4477.57</v>
      </c>
      <c r="AB59" s="9">
        <v>0.0</v>
      </c>
      <c r="AC59" s="9">
        <v>5.04</v>
      </c>
      <c r="AD59" s="9">
        <v>0.04</v>
      </c>
      <c r="AE59" s="9">
        <v>1.0</v>
      </c>
      <c r="AF59" s="9">
        <v>0.0</v>
      </c>
      <c r="AG59" s="9">
        <v>-23.86</v>
      </c>
      <c r="AH59" s="9">
        <v>-21.39</v>
      </c>
      <c r="AI59" s="9">
        <v>0.08</v>
      </c>
    </row>
    <row r="60">
      <c r="V60" s="9">
        <v>1826.0</v>
      </c>
      <c r="W60" s="9">
        <v>1.0</v>
      </c>
      <c r="X60" s="9">
        <v>0.0</v>
      </c>
      <c r="Y60" s="9">
        <v>0.0</v>
      </c>
      <c r="Z60" s="9">
        <v>1.0</v>
      </c>
      <c r="AA60" s="9">
        <v>10000.0</v>
      </c>
      <c r="AB60" s="9">
        <v>0.0</v>
      </c>
      <c r="AC60" s="9">
        <v>4.81</v>
      </c>
      <c r="AD60" s="9">
        <v>0.04</v>
      </c>
      <c r="AE60" s="9">
        <v>1.0</v>
      </c>
      <c r="AF60" s="9">
        <v>0.0</v>
      </c>
      <c r="AG60" s="9">
        <v>-16.64</v>
      </c>
      <c r="AH60" s="9">
        <v>-14.47</v>
      </c>
      <c r="AI60" s="9">
        <v>0.11</v>
      </c>
    </row>
    <row r="61">
      <c r="V61" s="9">
        <v>1852.0</v>
      </c>
      <c r="W61" s="9">
        <v>1.0</v>
      </c>
      <c r="X61" s="9">
        <v>0.0</v>
      </c>
      <c r="Y61" s="9">
        <v>0.0</v>
      </c>
      <c r="Z61" s="9">
        <v>1.0</v>
      </c>
      <c r="AA61" s="9">
        <v>389.96</v>
      </c>
      <c r="AB61" s="9">
        <v>0.0</v>
      </c>
      <c r="AC61" s="9">
        <v>6.55</v>
      </c>
      <c r="AD61" s="9">
        <v>0.02</v>
      </c>
      <c r="AE61" s="9">
        <v>2.0</v>
      </c>
      <c r="AF61" s="9">
        <v>0.0</v>
      </c>
      <c r="AG61" s="9">
        <v>-23.06</v>
      </c>
      <c r="AH61" s="9">
        <v>-19.91</v>
      </c>
      <c r="AI61" s="9">
        <v>0.04</v>
      </c>
    </row>
    <row r="62">
      <c r="V62" s="9">
        <v>1883.0</v>
      </c>
      <c r="W62" s="9">
        <v>1.0</v>
      </c>
      <c r="X62" s="9">
        <v>0.0</v>
      </c>
      <c r="Y62" s="9">
        <v>0.0</v>
      </c>
      <c r="Z62" s="9">
        <v>1.0</v>
      </c>
      <c r="AA62" s="9">
        <v>1092.02</v>
      </c>
      <c r="AB62" s="9">
        <v>0.0</v>
      </c>
      <c r="AC62" s="9">
        <v>4.09</v>
      </c>
      <c r="AD62" s="9">
        <v>0.06</v>
      </c>
      <c r="AE62" s="9">
        <v>1.0</v>
      </c>
      <c r="AF62" s="9">
        <v>0.0</v>
      </c>
      <c r="AG62" s="9">
        <v>-15.09</v>
      </c>
      <c r="AH62" s="9">
        <v>-13.37</v>
      </c>
      <c r="AI62" s="9">
        <v>0.18</v>
      </c>
    </row>
    <row r="63">
      <c r="V63" s="9">
        <v>1885.0</v>
      </c>
      <c r="W63" s="9">
        <v>1.0</v>
      </c>
      <c r="X63" s="9">
        <v>0.46</v>
      </c>
      <c r="Y63" s="9">
        <v>0.0</v>
      </c>
      <c r="Z63" s="9">
        <v>1.0</v>
      </c>
      <c r="AA63" s="9">
        <v>607.14</v>
      </c>
      <c r="AB63" s="9">
        <v>0.0</v>
      </c>
      <c r="AC63" s="9">
        <v>3.49</v>
      </c>
      <c r="AD63" s="9">
        <v>0.08</v>
      </c>
      <c r="AE63" s="9">
        <v>1.0</v>
      </c>
      <c r="AF63" s="9">
        <v>0.0</v>
      </c>
      <c r="AG63" s="9">
        <v>-18.04</v>
      </c>
      <c r="AH63" s="9">
        <v>-16.23</v>
      </c>
      <c r="AI63" s="9">
        <v>0.16</v>
      </c>
    </row>
    <row r="64">
      <c r="V64" s="9">
        <v>1899.0</v>
      </c>
      <c r="W64" s="9">
        <v>1.0</v>
      </c>
      <c r="X64" s="9">
        <v>0.0</v>
      </c>
      <c r="Y64" s="9">
        <v>0.0</v>
      </c>
      <c r="Z64" s="9">
        <v>1.0</v>
      </c>
      <c r="AA64" s="9">
        <v>1206.55</v>
      </c>
      <c r="AB64" s="9">
        <v>0.0</v>
      </c>
      <c r="AC64" s="9">
        <v>4.73</v>
      </c>
      <c r="AD64" s="9">
        <v>0.04</v>
      </c>
      <c r="AE64" s="9">
        <v>1.0</v>
      </c>
      <c r="AF64" s="9">
        <v>0.0</v>
      </c>
      <c r="AG64" s="9">
        <v>-16.57</v>
      </c>
      <c r="AH64" s="9">
        <v>-14.48</v>
      </c>
      <c r="AI64" s="9">
        <v>0.12</v>
      </c>
    </row>
    <row r="65">
      <c r="V65" s="9">
        <v>1904.0</v>
      </c>
      <c r="W65" s="9">
        <v>1.0</v>
      </c>
      <c r="X65" s="9">
        <v>0.0</v>
      </c>
      <c r="Y65" s="9">
        <v>0.0</v>
      </c>
      <c r="Z65" s="9">
        <v>1.0</v>
      </c>
      <c r="AA65" s="9">
        <v>320.98</v>
      </c>
      <c r="AB65" s="9">
        <v>0.0</v>
      </c>
      <c r="AC65" s="9">
        <v>3.62</v>
      </c>
      <c r="AD65" s="9">
        <v>0.08</v>
      </c>
      <c r="AE65" s="9">
        <v>1.0</v>
      </c>
      <c r="AF65" s="9">
        <v>0.0</v>
      </c>
      <c r="AG65" s="9">
        <v>-15.45</v>
      </c>
      <c r="AH65" s="9">
        <v>-13.87</v>
      </c>
      <c r="AI65" s="9">
        <v>0.21</v>
      </c>
    </row>
    <row r="66">
      <c r="V66" s="9">
        <v>1911.0</v>
      </c>
      <c r="W66" s="9">
        <v>1.0</v>
      </c>
      <c r="X66" s="9">
        <v>0.0</v>
      </c>
      <c r="Y66" s="9">
        <v>0.0</v>
      </c>
      <c r="Z66" s="9">
        <v>0.0</v>
      </c>
      <c r="AA66" s="9">
        <v>0.84</v>
      </c>
      <c r="AB66" s="9">
        <v>1.0</v>
      </c>
      <c r="AC66" s="9">
        <v>4.12</v>
      </c>
      <c r="AD66" s="9">
        <v>0.06</v>
      </c>
      <c r="AE66" s="9">
        <v>2.0</v>
      </c>
      <c r="AF66" s="9">
        <v>0.0</v>
      </c>
      <c r="AG66" s="9">
        <v>-20.99</v>
      </c>
      <c r="AH66" s="9">
        <v>-20.99</v>
      </c>
      <c r="AI66" s="9">
        <v>1.0</v>
      </c>
    </row>
    <row r="67">
      <c r="V67" s="9">
        <v>1942.0</v>
      </c>
      <c r="W67" s="9">
        <v>1.0</v>
      </c>
      <c r="X67" s="9">
        <v>2.14</v>
      </c>
      <c r="Y67" s="9">
        <v>0.0</v>
      </c>
      <c r="Z67" s="9">
        <v>0.95</v>
      </c>
      <c r="AA67" s="9">
        <v>39.21</v>
      </c>
      <c r="AB67" s="9">
        <v>0.05</v>
      </c>
      <c r="AC67" s="9">
        <v>4.99</v>
      </c>
      <c r="AD67" s="9">
        <v>0.04</v>
      </c>
      <c r="AE67" s="9">
        <v>5.0</v>
      </c>
      <c r="AF67" s="9">
        <v>0.0</v>
      </c>
      <c r="AG67" s="9">
        <v>-94.49</v>
      </c>
      <c r="AH67" s="9">
        <v>-90.81</v>
      </c>
      <c r="AI67" s="9">
        <v>0.03</v>
      </c>
    </row>
    <row r="68">
      <c r="V68" s="9">
        <v>1948.0</v>
      </c>
      <c r="W68" s="9">
        <v>1.0</v>
      </c>
      <c r="X68" s="9">
        <v>0.0</v>
      </c>
      <c r="Y68" s="9">
        <v>0.0</v>
      </c>
      <c r="Z68" s="9">
        <v>0.0</v>
      </c>
      <c r="AA68" s="9">
        <v>0.96</v>
      </c>
      <c r="AB68" s="9">
        <v>1.0</v>
      </c>
      <c r="AC68" s="9">
        <v>7.35</v>
      </c>
      <c r="AD68" s="9">
        <v>0.01</v>
      </c>
      <c r="AE68" s="9">
        <v>5.0</v>
      </c>
      <c r="AF68" s="9">
        <v>0.0</v>
      </c>
      <c r="AG68" s="9">
        <v>-53.24</v>
      </c>
      <c r="AH68" s="9">
        <v>-53.24</v>
      </c>
      <c r="AI68" s="9">
        <v>1.0</v>
      </c>
    </row>
    <row r="69">
      <c r="V69" s="9">
        <v>2048.0</v>
      </c>
      <c r="W69" s="9">
        <v>1.0</v>
      </c>
      <c r="X69" s="9">
        <v>3.37</v>
      </c>
      <c r="Y69" s="9">
        <v>0.0</v>
      </c>
      <c r="Z69" s="9">
        <v>0.97</v>
      </c>
      <c r="AA69" s="9">
        <v>42.93</v>
      </c>
      <c r="AB69" s="9">
        <v>0.03</v>
      </c>
      <c r="AC69" s="9">
        <v>5.98</v>
      </c>
      <c r="AD69" s="9">
        <v>0.02</v>
      </c>
      <c r="AE69" s="9">
        <v>3.0</v>
      </c>
      <c r="AF69" s="9">
        <v>0.0</v>
      </c>
      <c r="AG69" s="9">
        <v>-88.26</v>
      </c>
      <c r="AH69" s="9">
        <v>-85.26</v>
      </c>
      <c r="AI69" s="9">
        <v>0.05</v>
      </c>
    </row>
    <row r="70">
      <c r="V70" s="9">
        <v>2055.0</v>
      </c>
      <c r="W70" s="9">
        <v>1.0</v>
      </c>
      <c r="X70" s="9">
        <v>0.0</v>
      </c>
      <c r="Y70" s="9">
        <v>0.0</v>
      </c>
      <c r="Z70" s="9">
        <v>1.0</v>
      </c>
      <c r="AA70" s="9">
        <v>1035.35</v>
      </c>
      <c r="AB70" s="9">
        <v>0.0</v>
      </c>
      <c r="AC70" s="9">
        <v>4.66</v>
      </c>
      <c r="AD70" s="9">
        <v>0.04</v>
      </c>
      <c r="AE70" s="9">
        <v>1.0</v>
      </c>
      <c r="AF70" s="9">
        <v>0.0</v>
      </c>
      <c r="AG70" s="9">
        <v>-15.21</v>
      </c>
      <c r="AH70" s="9">
        <v>-13.07</v>
      </c>
      <c r="AI70" s="9">
        <v>0.12</v>
      </c>
    </row>
    <row r="71">
      <c r="V71" s="9">
        <v>2057.0</v>
      </c>
      <c r="W71" s="9">
        <v>1.0</v>
      </c>
      <c r="X71" s="9">
        <v>0.0</v>
      </c>
      <c r="Y71" s="9">
        <v>0.0</v>
      </c>
      <c r="Z71" s="9">
        <v>0.0</v>
      </c>
      <c r="AA71" s="9">
        <v>0.75</v>
      </c>
      <c r="AB71" s="9">
        <v>1.0</v>
      </c>
      <c r="AC71" s="9">
        <v>3.34</v>
      </c>
      <c r="AD71" s="9">
        <v>0.09</v>
      </c>
      <c r="AE71" s="9">
        <v>3.0</v>
      </c>
      <c r="AF71" s="9">
        <v>0.0</v>
      </c>
      <c r="AG71" s="9">
        <v>-33.72</v>
      </c>
      <c r="AH71" s="9">
        <v>-33.72</v>
      </c>
      <c r="AI71" s="9">
        <v>1.0</v>
      </c>
    </row>
    <row r="72">
      <c r="V72" s="9">
        <v>2060.0</v>
      </c>
      <c r="W72" s="9">
        <v>1.0</v>
      </c>
      <c r="X72" s="9">
        <v>0.0</v>
      </c>
      <c r="Y72" s="9">
        <v>0.0</v>
      </c>
      <c r="Z72" s="9">
        <v>0.99</v>
      </c>
      <c r="AA72" s="9">
        <v>59.8</v>
      </c>
      <c r="AB72" s="9">
        <v>0.01</v>
      </c>
      <c r="AC72" s="9">
        <v>3.53</v>
      </c>
      <c r="AD72" s="9">
        <v>0.08</v>
      </c>
      <c r="AE72" s="9">
        <v>2.0</v>
      </c>
      <c r="AF72" s="9">
        <v>0.0</v>
      </c>
      <c r="AG72" s="9">
        <v>-22.07</v>
      </c>
      <c r="AH72" s="9">
        <v>-20.3</v>
      </c>
      <c r="AI72" s="9">
        <v>0.17</v>
      </c>
    </row>
    <row r="73">
      <c r="V73" s="9">
        <v>2073.0</v>
      </c>
      <c r="W73" s="9">
        <v>1.0</v>
      </c>
      <c r="X73" s="9">
        <v>0.56</v>
      </c>
      <c r="Y73" s="9">
        <v>0.0</v>
      </c>
      <c r="Z73" s="9">
        <v>0.99</v>
      </c>
      <c r="AA73" s="9">
        <v>315.71</v>
      </c>
      <c r="AB73" s="9">
        <v>0.01</v>
      </c>
      <c r="AC73" s="9">
        <v>4.11</v>
      </c>
      <c r="AD73" s="9">
        <v>0.06</v>
      </c>
      <c r="AE73" s="9">
        <v>2.0</v>
      </c>
      <c r="AF73" s="9">
        <v>0.0</v>
      </c>
      <c r="AG73" s="9">
        <v>-42.07</v>
      </c>
      <c r="AH73" s="9">
        <v>-39.7</v>
      </c>
      <c r="AI73" s="9">
        <v>0.09</v>
      </c>
    </row>
    <row r="74">
      <c r="V74" s="9">
        <v>2095.0</v>
      </c>
      <c r="W74" s="9">
        <v>1.0</v>
      </c>
      <c r="X74" s="9">
        <v>0.0</v>
      </c>
      <c r="Y74" s="9">
        <v>0.0</v>
      </c>
      <c r="Z74" s="9">
        <v>1.0</v>
      </c>
      <c r="AA74" s="9">
        <v>1119.6</v>
      </c>
      <c r="AB74" s="9">
        <v>0.0</v>
      </c>
      <c r="AC74" s="9">
        <v>4.48</v>
      </c>
      <c r="AD74" s="9">
        <v>0.05</v>
      </c>
      <c r="AE74" s="9">
        <v>1.0</v>
      </c>
      <c r="AF74" s="9">
        <v>0.0</v>
      </c>
      <c r="AG74" s="9">
        <v>-14.23</v>
      </c>
      <c r="AH74" s="9">
        <v>-12.28</v>
      </c>
      <c r="AI74" s="9">
        <v>0.14</v>
      </c>
    </row>
    <row r="75">
      <c r="V75" s="9">
        <v>2171.0</v>
      </c>
      <c r="W75" s="9">
        <v>1.0</v>
      </c>
      <c r="X75" s="9">
        <v>0.0</v>
      </c>
      <c r="Y75" s="9">
        <v>0.0</v>
      </c>
      <c r="Z75" s="9">
        <v>0.76</v>
      </c>
      <c r="AA75" s="9">
        <v>5.0</v>
      </c>
      <c r="AB75" s="9">
        <v>0.24</v>
      </c>
      <c r="AC75" s="9">
        <v>6.01</v>
      </c>
      <c r="AD75" s="9">
        <v>0.02</v>
      </c>
      <c r="AE75" s="9">
        <v>3.0</v>
      </c>
      <c r="AF75" s="9">
        <v>0.0</v>
      </c>
      <c r="AG75" s="9">
        <v>-43.16</v>
      </c>
      <c r="AH75" s="9">
        <v>-42.4</v>
      </c>
      <c r="AI75" s="9">
        <v>0.47</v>
      </c>
    </row>
    <row r="76">
      <c r="V76" s="9">
        <v>2187.0</v>
      </c>
      <c r="W76" s="9">
        <v>1.0</v>
      </c>
      <c r="X76" s="9">
        <v>0.0</v>
      </c>
      <c r="Y76" s="9">
        <v>0.0</v>
      </c>
      <c r="Z76" s="9">
        <v>0.72</v>
      </c>
      <c r="AA76" s="9">
        <v>4.93</v>
      </c>
      <c r="AB76" s="9">
        <v>0.28</v>
      </c>
      <c r="AC76" s="9">
        <v>5.93</v>
      </c>
      <c r="AD76" s="9">
        <v>0.02</v>
      </c>
      <c r="AE76" s="9">
        <v>4.0</v>
      </c>
      <c r="AF76" s="9">
        <v>0.0</v>
      </c>
      <c r="AG76" s="9">
        <v>-53.7</v>
      </c>
      <c r="AH76" s="9">
        <v>-52.41</v>
      </c>
      <c r="AI76" s="9">
        <v>0.28</v>
      </c>
    </row>
    <row r="77">
      <c r="V77" s="9">
        <v>2190.0</v>
      </c>
      <c r="W77" s="9">
        <v>1.0</v>
      </c>
      <c r="X77" s="9">
        <v>5.16</v>
      </c>
      <c r="Y77" s="9">
        <v>0.0</v>
      </c>
      <c r="Z77" s="9">
        <v>1.0</v>
      </c>
      <c r="AA77" s="9">
        <v>637.69</v>
      </c>
      <c r="AB77" s="9">
        <v>0.0</v>
      </c>
      <c r="AC77" s="9">
        <v>3.66</v>
      </c>
      <c r="AD77" s="9">
        <v>0.08</v>
      </c>
      <c r="AE77" s="9">
        <v>1.0</v>
      </c>
      <c r="AF77" s="9">
        <v>0.0</v>
      </c>
      <c r="AG77" s="9">
        <v>-69.76</v>
      </c>
      <c r="AH77" s="9">
        <v>-67.93</v>
      </c>
      <c r="AI77" s="9">
        <v>0.16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L1" s="1" t="s">
        <v>14</v>
      </c>
    </row>
    <row r="2">
      <c r="A2" s="1" t="s">
        <v>8</v>
      </c>
      <c r="B2" s="2">
        <f>COUNT(C4:C1275)</f>
        <v>1272</v>
      </c>
      <c r="L2" s="1" t="s">
        <v>9</v>
      </c>
      <c r="M2" s="2">
        <f>COUNT(L3:L1987)</f>
        <v>1985</v>
      </c>
    </row>
    <row r="3">
      <c r="L3" s="9">
        <v>1.0</v>
      </c>
      <c r="M3" s="9">
        <v>1.0</v>
      </c>
      <c r="N3" s="9">
        <v>3.187</v>
      </c>
      <c r="O3" s="9">
        <v>0.032</v>
      </c>
      <c r="P3" s="9">
        <v>-3.155</v>
      </c>
      <c r="Q3" s="9">
        <v>0.983</v>
      </c>
      <c r="R3" s="9">
        <v>0.01</v>
      </c>
      <c r="S3" s="9">
        <v>0.112</v>
      </c>
    </row>
    <row r="4">
      <c r="B4" s="1">
        <v>1.0</v>
      </c>
      <c r="C4" s="1">
        <v>2.0</v>
      </c>
      <c r="D4" s="1">
        <v>0.844</v>
      </c>
      <c r="E4" s="1">
        <v>0.125</v>
      </c>
      <c r="F4" s="1">
        <v>0.349</v>
      </c>
      <c r="G4" s="1">
        <v>3.091</v>
      </c>
      <c r="H4" s="4">
        <v>0.0787</v>
      </c>
      <c r="I4" s="1">
        <v>1.623</v>
      </c>
      <c r="J4" s="12" t="s">
        <v>48</v>
      </c>
      <c r="L4" s="9">
        <v>2.0</v>
      </c>
      <c r="M4" s="9">
        <v>1.0</v>
      </c>
      <c r="N4" s="9">
        <v>2.986</v>
      </c>
      <c r="O4" s="9">
        <v>0.285</v>
      </c>
      <c r="P4" s="9">
        <v>-2.702</v>
      </c>
      <c r="Q4" s="9">
        <v>0.977</v>
      </c>
      <c r="R4" s="9">
        <v>0.016</v>
      </c>
      <c r="S4" s="9">
        <v>0.177</v>
      </c>
    </row>
    <row r="5">
      <c r="B5" s="1">
        <v>1.0</v>
      </c>
      <c r="C5" s="1">
        <v>3.0</v>
      </c>
      <c r="D5" s="1">
        <v>4.605</v>
      </c>
      <c r="E5" s="1">
        <v>0.0</v>
      </c>
      <c r="F5" s="1">
        <v>1.302</v>
      </c>
      <c r="G5" s="1">
        <v>20.731</v>
      </c>
      <c r="H5" s="4">
        <v>0.0</v>
      </c>
      <c r="I5" s="1">
        <v>6.061</v>
      </c>
      <c r="J5" s="12" t="s">
        <v>48</v>
      </c>
      <c r="L5" s="9">
        <v>3.0</v>
      </c>
      <c r="M5" s="9">
        <v>1.0</v>
      </c>
      <c r="N5" s="9">
        <v>11.984</v>
      </c>
      <c r="O5" s="9">
        <v>0.101</v>
      </c>
      <c r="P5" s="9">
        <v>-11.882</v>
      </c>
      <c r="Q5" s="9">
        <v>1.0</v>
      </c>
      <c r="R5" s="9">
        <v>0.0</v>
      </c>
      <c r="S5" s="9">
        <v>0.0</v>
      </c>
    </row>
    <row r="6">
      <c r="B6" s="1">
        <v>1.0</v>
      </c>
      <c r="C6" s="1">
        <v>5.0</v>
      </c>
      <c r="D6" s="1">
        <v>1.759</v>
      </c>
      <c r="E6" s="1">
        <v>0.0</v>
      </c>
      <c r="F6" s="1">
        <v>0.886</v>
      </c>
      <c r="G6" s="1">
        <v>11.086</v>
      </c>
      <c r="H6" s="4">
        <v>9.0E-4</v>
      </c>
      <c r="I6" s="1">
        <v>4.128</v>
      </c>
      <c r="J6" s="12" t="s">
        <v>48</v>
      </c>
      <c r="L6" s="9">
        <v>4.0</v>
      </c>
      <c r="M6" s="9">
        <v>1.0</v>
      </c>
      <c r="N6" s="9">
        <v>0.656</v>
      </c>
      <c r="O6" s="9">
        <v>0.1</v>
      </c>
      <c r="P6" s="9">
        <v>-0.556</v>
      </c>
      <c r="Q6" s="9">
        <v>0.906</v>
      </c>
      <c r="R6" s="9">
        <v>0.071</v>
      </c>
      <c r="S6" s="9">
        <v>0.854</v>
      </c>
    </row>
    <row r="7">
      <c r="B7" s="1">
        <v>1.0</v>
      </c>
      <c r="C7" s="1">
        <v>8.0</v>
      </c>
      <c r="D7" s="1">
        <v>0.67</v>
      </c>
      <c r="E7" s="1">
        <v>0.0</v>
      </c>
      <c r="F7" s="1">
        <v>0.239</v>
      </c>
      <c r="G7" s="1">
        <v>4.001</v>
      </c>
      <c r="H7" s="4">
        <v>0.0455</v>
      </c>
      <c r="I7" s="1">
        <v>1.111</v>
      </c>
      <c r="J7" s="12" t="s">
        <v>48</v>
      </c>
      <c r="L7" s="9">
        <v>5.0</v>
      </c>
      <c r="M7" s="9">
        <v>1.0</v>
      </c>
      <c r="N7" s="9">
        <v>5.805</v>
      </c>
      <c r="O7" s="9">
        <v>0.058</v>
      </c>
      <c r="P7" s="9">
        <v>-5.748</v>
      </c>
      <c r="Q7" s="9">
        <v>1.0</v>
      </c>
      <c r="R7" s="9">
        <v>0.0</v>
      </c>
      <c r="S7" s="9">
        <v>0.0</v>
      </c>
    </row>
    <row r="8">
      <c r="B8" s="1">
        <v>1.0</v>
      </c>
      <c r="C8" s="1">
        <v>10.0</v>
      </c>
      <c r="D8" s="1">
        <v>1.567</v>
      </c>
      <c r="E8" s="1">
        <v>0.1</v>
      </c>
      <c r="F8" s="1">
        <v>0.556</v>
      </c>
      <c r="G8" s="1">
        <v>10.646</v>
      </c>
      <c r="H8" s="4">
        <v>0.0011</v>
      </c>
      <c r="I8" s="1">
        <v>2.587</v>
      </c>
      <c r="J8" s="12" t="s">
        <v>48</v>
      </c>
      <c r="L8" s="9">
        <v>6.0</v>
      </c>
      <c r="M8" s="9">
        <v>1.0</v>
      </c>
      <c r="N8" s="9">
        <v>0.892</v>
      </c>
      <c r="O8" s="9">
        <v>0.039</v>
      </c>
      <c r="P8" s="9">
        <v>-0.853</v>
      </c>
      <c r="Q8" s="9">
        <v>0.981</v>
      </c>
      <c r="R8" s="9">
        <v>0.012</v>
      </c>
      <c r="S8" s="9">
        <v>0.137</v>
      </c>
    </row>
    <row r="9">
      <c r="B9" s="1">
        <v>1.0</v>
      </c>
      <c r="C9" s="1">
        <v>13.0</v>
      </c>
      <c r="D9" s="1">
        <v>1.5</v>
      </c>
      <c r="E9" s="1">
        <v>0.0</v>
      </c>
      <c r="F9" s="1">
        <v>0.09</v>
      </c>
      <c r="G9" s="1">
        <v>5.793</v>
      </c>
      <c r="H9" s="4">
        <v>0.0161</v>
      </c>
      <c r="I9" s="1">
        <v>0.419</v>
      </c>
      <c r="J9" s="12" t="s">
        <v>48</v>
      </c>
      <c r="L9" s="9">
        <v>8.0</v>
      </c>
      <c r="M9" s="9">
        <v>1.0</v>
      </c>
      <c r="N9" s="9">
        <v>2.243</v>
      </c>
      <c r="O9" s="9">
        <v>0.057</v>
      </c>
      <c r="P9" s="9">
        <v>-2.186</v>
      </c>
      <c r="Q9" s="9">
        <v>0.991</v>
      </c>
      <c r="R9" s="9">
        <v>0.006</v>
      </c>
      <c r="S9" s="9">
        <v>0.073</v>
      </c>
    </row>
    <row r="10">
      <c r="B10" s="1">
        <v>1.0</v>
      </c>
      <c r="C10" s="1">
        <v>15.0</v>
      </c>
      <c r="D10" s="1">
        <v>0.697</v>
      </c>
      <c r="E10" s="1">
        <v>0.0</v>
      </c>
      <c r="F10" s="1">
        <v>0.183</v>
      </c>
      <c r="G10" s="1">
        <v>7.763</v>
      </c>
      <c r="H10" s="4">
        <v>0.0053</v>
      </c>
      <c r="I10" s="1">
        <v>0.853</v>
      </c>
      <c r="J10" s="12" t="s">
        <v>48</v>
      </c>
      <c r="L10" s="9">
        <v>9.0</v>
      </c>
      <c r="M10" s="9">
        <v>1.0</v>
      </c>
      <c r="N10" s="9">
        <v>0.845</v>
      </c>
      <c r="O10" s="9">
        <v>0.08</v>
      </c>
      <c r="P10" s="9">
        <v>-0.765</v>
      </c>
      <c r="Q10" s="9">
        <v>0.902</v>
      </c>
      <c r="R10" s="9">
        <v>0.07</v>
      </c>
      <c r="S10" s="9">
        <v>0.842</v>
      </c>
    </row>
    <row r="11">
      <c r="B11" s="1">
        <v>1.0</v>
      </c>
      <c r="C11" s="1">
        <v>18.0</v>
      </c>
      <c r="D11" s="1">
        <v>1.105</v>
      </c>
      <c r="E11" s="1">
        <v>0.0</v>
      </c>
      <c r="F11" s="1">
        <v>0.247</v>
      </c>
      <c r="G11" s="1">
        <v>8.657</v>
      </c>
      <c r="H11" s="4">
        <v>0.0033</v>
      </c>
      <c r="I11" s="1">
        <v>1.151</v>
      </c>
      <c r="J11" s="12" t="s">
        <v>48</v>
      </c>
      <c r="L11" s="9">
        <v>10.0</v>
      </c>
      <c r="M11" s="9">
        <v>1.0</v>
      </c>
      <c r="N11" s="9">
        <v>6.385</v>
      </c>
      <c r="O11" s="9">
        <v>0.301</v>
      </c>
      <c r="P11" s="9">
        <v>-6.084</v>
      </c>
      <c r="Q11" s="9">
        <v>1.0</v>
      </c>
      <c r="R11" s="9">
        <v>0.0</v>
      </c>
      <c r="S11" s="9">
        <v>0.0</v>
      </c>
    </row>
    <row r="12">
      <c r="B12" s="1">
        <v>1.0</v>
      </c>
      <c r="C12" s="1">
        <v>19.0</v>
      </c>
      <c r="D12" s="1">
        <v>0.34</v>
      </c>
      <c r="E12" s="1">
        <v>0.0</v>
      </c>
      <c r="F12" s="1">
        <v>0.059</v>
      </c>
      <c r="G12" s="1">
        <v>3.509</v>
      </c>
      <c r="H12" s="4">
        <v>0.061</v>
      </c>
      <c r="I12" s="1">
        <v>0.274</v>
      </c>
      <c r="J12" s="12" t="s">
        <v>48</v>
      </c>
      <c r="L12" s="9">
        <v>11.0</v>
      </c>
      <c r="M12" s="9">
        <v>1.0</v>
      </c>
      <c r="N12" s="9">
        <v>0.85</v>
      </c>
      <c r="O12" s="9">
        <v>0.072</v>
      </c>
      <c r="P12" s="9">
        <v>-0.779</v>
      </c>
      <c r="Q12" s="9">
        <v>0.91</v>
      </c>
      <c r="R12" s="9">
        <v>0.063</v>
      </c>
      <c r="S12" s="9">
        <v>0.75</v>
      </c>
    </row>
    <row r="13">
      <c r="B13" s="1">
        <v>1.0</v>
      </c>
      <c r="C13" s="1">
        <v>20.0</v>
      </c>
      <c r="D13" s="1">
        <v>3.433</v>
      </c>
      <c r="E13" s="1">
        <v>0.0</v>
      </c>
      <c r="F13" s="1">
        <v>0.667</v>
      </c>
      <c r="G13" s="1">
        <v>23.681</v>
      </c>
      <c r="H13" s="4">
        <v>0.0</v>
      </c>
      <c r="I13" s="1">
        <v>3.104</v>
      </c>
      <c r="J13" s="12" t="s">
        <v>48</v>
      </c>
      <c r="L13" s="9">
        <v>13.0</v>
      </c>
      <c r="M13" s="9">
        <v>1.0</v>
      </c>
      <c r="N13" s="9">
        <v>4.621</v>
      </c>
      <c r="O13" s="9">
        <v>0.035</v>
      </c>
      <c r="P13" s="9">
        <v>-4.586</v>
      </c>
      <c r="Q13" s="9">
        <v>0.998</v>
      </c>
      <c r="R13" s="9">
        <v>0.001</v>
      </c>
      <c r="S13" s="9">
        <v>0.017</v>
      </c>
    </row>
    <row r="14">
      <c r="B14" s="1">
        <v>1.0</v>
      </c>
      <c r="C14" s="1">
        <v>22.0</v>
      </c>
      <c r="D14" s="1">
        <v>0.532</v>
      </c>
      <c r="E14" s="1">
        <v>0.0</v>
      </c>
      <c r="F14" s="1">
        <v>0.119</v>
      </c>
      <c r="G14" s="1">
        <v>5.916</v>
      </c>
      <c r="H14" s="4">
        <v>0.015</v>
      </c>
      <c r="I14" s="1">
        <v>0.553</v>
      </c>
      <c r="J14" s="12" t="s">
        <v>48</v>
      </c>
      <c r="L14" s="9">
        <v>15.0</v>
      </c>
      <c r="M14" s="9">
        <v>1.0</v>
      </c>
      <c r="N14" s="9">
        <v>1.729</v>
      </c>
      <c r="O14" s="9">
        <v>0.028</v>
      </c>
      <c r="P14" s="9">
        <v>-1.702</v>
      </c>
      <c r="Q14" s="9">
        <v>0.998</v>
      </c>
      <c r="R14" s="9">
        <v>0.001</v>
      </c>
      <c r="S14" s="9">
        <v>0.013</v>
      </c>
    </row>
    <row r="15">
      <c r="B15" s="1">
        <v>1.0</v>
      </c>
      <c r="C15" s="1">
        <v>23.0</v>
      </c>
      <c r="D15" s="1">
        <v>5.329</v>
      </c>
      <c r="E15" s="1">
        <v>0.0</v>
      </c>
      <c r="F15" s="1">
        <v>1.446</v>
      </c>
      <c r="G15" s="1">
        <v>33.073</v>
      </c>
      <c r="H15" s="4">
        <v>0.0</v>
      </c>
      <c r="I15" s="1">
        <v>6.733</v>
      </c>
      <c r="J15" s="12" t="s">
        <v>48</v>
      </c>
      <c r="L15" s="9">
        <v>16.0</v>
      </c>
      <c r="M15" s="9">
        <v>1.0</v>
      </c>
      <c r="N15" s="9">
        <v>0.933</v>
      </c>
      <c r="O15" s="9">
        <v>0.043</v>
      </c>
      <c r="P15" s="9">
        <v>-0.89</v>
      </c>
      <c r="Q15" s="9">
        <v>0.98</v>
      </c>
      <c r="R15" s="9">
        <v>0.014</v>
      </c>
      <c r="S15" s="9">
        <v>0.153</v>
      </c>
    </row>
    <row r="16">
      <c r="B16" s="1">
        <v>1.0</v>
      </c>
      <c r="C16" s="1">
        <v>24.0</v>
      </c>
      <c r="D16" s="1">
        <v>0.348</v>
      </c>
      <c r="E16" s="1">
        <v>0.0</v>
      </c>
      <c r="F16" s="1">
        <v>0.076</v>
      </c>
      <c r="G16" s="1">
        <v>3.033</v>
      </c>
      <c r="H16" s="4">
        <v>0.0816</v>
      </c>
      <c r="I16" s="1">
        <v>0.352</v>
      </c>
      <c r="J16" s="12" t="s">
        <v>48</v>
      </c>
      <c r="L16" s="9">
        <v>17.0</v>
      </c>
      <c r="M16" s="9">
        <v>1.0</v>
      </c>
      <c r="N16" s="9">
        <v>0.819</v>
      </c>
      <c r="O16" s="9">
        <v>0.04</v>
      </c>
      <c r="P16" s="9">
        <v>-0.779</v>
      </c>
      <c r="Q16" s="9">
        <v>0.938</v>
      </c>
      <c r="R16" s="9">
        <v>0.036</v>
      </c>
      <c r="S16" s="9">
        <v>0.413</v>
      </c>
    </row>
    <row r="17">
      <c r="B17" s="1">
        <v>1.0</v>
      </c>
      <c r="C17" s="1">
        <v>27.0</v>
      </c>
      <c r="D17" s="1">
        <v>6.345</v>
      </c>
      <c r="E17" s="1">
        <v>0.078</v>
      </c>
      <c r="F17" s="1">
        <v>1.05</v>
      </c>
      <c r="G17" s="1">
        <v>41.855</v>
      </c>
      <c r="H17" s="4">
        <v>0.0</v>
      </c>
      <c r="I17" s="1">
        <v>4.889</v>
      </c>
      <c r="J17" s="12" t="s">
        <v>48</v>
      </c>
      <c r="L17" s="9">
        <v>18.0</v>
      </c>
      <c r="M17" s="9">
        <v>1.0</v>
      </c>
      <c r="N17" s="9">
        <v>3.629</v>
      </c>
      <c r="O17" s="9">
        <v>0.037</v>
      </c>
      <c r="P17" s="9">
        <v>-3.593</v>
      </c>
      <c r="Q17" s="9">
        <v>0.999</v>
      </c>
      <c r="R17" s="9">
        <v>0.0</v>
      </c>
      <c r="S17" s="9">
        <v>0.005</v>
      </c>
    </row>
    <row r="18">
      <c r="B18" s="1">
        <v>1.0</v>
      </c>
      <c r="C18" s="1">
        <v>29.0</v>
      </c>
      <c r="D18" s="1">
        <v>0.345</v>
      </c>
      <c r="E18" s="1">
        <v>0.0</v>
      </c>
      <c r="F18" s="1">
        <v>0.206</v>
      </c>
      <c r="G18" s="1">
        <v>3.033</v>
      </c>
      <c r="H18" s="4">
        <v>0.0816</v>
      </c>
      <c r="I18" s="1">
        <v>0.958</v>
      </c>
      <c r="J18" s="12" t="s">
        <v>48</v>
      </c>
      <c r="L18" s="9">
        <v>19.0</v>
      </c>
      <c r="M18" s="9">
        <v>1.0</v>
      </c>
      <c r="N18" s="9">
        <v>1.274</v>
      </c>
      <c r="O18" s="9">
        <v>0.026</v>
      </c>
      <c r="P18" s="9">
        <v>-1.247</v>
      </c>
      <c r="Q18" s="9">
        <v>0.993</v>
      </c>
      <c r="R18" s="9">
        <v>0.004</v>
      </c>
      <c r="S18" s="9">
        <v>0.044</v>
      </c>
    </row>
    <row r="19">
      <c r="B19" s="1">
        <v>1.0</v>
      </c>
      <c r="C19" s="1">
        <v>30.0</v>
      </c>
      <c r="D19" s="1">
        <v>1.679</v>
      </c>
      <c r="E19" s="1">
        <v>0.0</v>
      </c>
      <c r="F19" s="1">
        <v>0.898</v>
      </c>
      <c r="G19" s="1">
        <v>11.902</v>
      </c>
      <c r="H19" s="4">
        <v>6.0E-4</v>
      </c>
      <c r="I19" s="1">
        <v>4.182</v>
      </c>
      <c r="J19" s="12" t="s">
        <v>48</v>
      </c>
      <c r="L19" s="9">
        <v>20.0</v>
      </c>
      <c r="M19" s="9">
        <v>1.0</v>
      </c>
      <c r="N19" s="9">
        <v>8.732</v>
      </c>
      <c r="O19" s="9">
        <v>0.052</v>
      </c>
      <c r="P19" s="9">
        <v>-8.681</v>
      </c>
      <c r="Q19" s="9">
        <v>1.0</v>
      </c>
      <c r="R19" s="9">
        <v>0.0</v>
      </c>
      <c r="S19" s="9">
        <v>0.0</v>
      </c>
    </row>
    <row r="20">
      <c r="B20" s="1">
        <v>1.0</v>
      </c>
      <c r="C20" s="1">
        <v>32.0</v>
      </c>
      <c r="D20" s="1">
        <v>0.348</v>
      </c>
      <c r="E20" s="1">
        <v>0.0</v>
      </c>
      <c r="F20" s="1">
        <v>0.076</v>
      </c>
      <c r="G20" s="1">
        <v>3.033</v>
      </c>
      <c r="H20" s="4">
        <v>0.0816</v>
      </c>
      <c r="I20" s="1">
        <v>0.352</v>
      </c>
      <c r="J20" s="12" t="s">
        <v>48</v>
      </c>
      <c r="L20" s="9">
        <v>21.0</v>
      </c>
      <c r="M20" s="9">
        <v>1.0</v>
      </c>
      <c r="N20" s="9">
        <v>1.998</v>
      </c>
      <c r="O20" s="9">
        <v>0.039</v>
      </c>
      <c r="P20" s="9">
        <v>-1.959</v>
      </c>
      <c r="Q20" s="9">
        <v>0.972</v>
      </c>
      <c r="R20" s="9">
        <v>0.018</v>
      </c>
      <c r="S20" s="9">
        <v>0.199</v>
      </c>
    </row>
    <row r="21">
      <c r="B21" s="1">
        <v>1.0</v>
      </c>
      <c r="C21" s="1">
        <v>35.0</v>
      </c>
      <c r="D21" s="1">
        <v>2.81</v>
      </c>
      <c r="E21" s="1">
        <v>0.0</v>
      </c>
      <c r="F21" s="1">
        <v>0.815</v>
      </c>
      <c r="G21" s="1">
        <v>22.157</v>
      </c>
      <c r="H21" s="4">
        <v>0.0</v>
      </c>
      <c r="I21" s="1">
        <v>3.796</v>
      </c>
      <c r="J21" s="12" t="s">
        <v>48</v>
      </c>
      <c r="L21" s="9">
        <v>22.0</v>
      </c>
      <c r="M21" s="9">
        <v>1.0</v>
      </c>
      <c r="N21" s="9">
        <v>1.941</v>
      </c>
      <c r="O21" s="9">
        <v>0.026</v>
      </c>
      <c r="P21" s="9">
        <v>-1.914</v>
      </c>
      <c r="Q21" s="9">
        <v>0.998</v>
      </c>
      <c r="R21" s="9">
        <v>0.001</v>
      </c>
      <c r="S21" s="9">
        <v>0.015</v>
      </c>
    </row>
    <row r="22">
      <c r="B22" s="1">
        <v>1.0</v>
      </c>
      <c r="C22" s="1">
        <v>39.0</v>
      </c>
      <c r="D22" s="1">
        <v>3.872</v>
      </c>
      <c r="E22" s="1">
        <v>0.0</v>
      </c>
      <c r="F22" s="1">
        <v>1.087</v>
      </c>
      <c r="G22" s="1">
        <v>37.571</v>
      </c>
      <c r="H22" s="4">
        <v>0.0</v>
      </c>
      <c r="I22" s="1">
        <v>5.063</v>
      </c>
      <c r="J22" s="12" t="s">
        <v>48</v>
      </c>
      <c r="L22" s="9">
        <v>23.0</v>
      </c>
      <c r="M22" s="9">
        <v>1.0</v>
      </c>
      <c r="N22" s="9">
        <v>14.627</v>
      </c>
      <c r="O22" s="9">
        <v>0.087</v>
      </c>
      <c r="P22" s="9">
        <v>-14.54</v>
      </c>
      <c r="Q22" s="9">
        <v>1.0</v>
      </c>
      <c r="R22" s="9">
        <v>0.0</v>
      </c>
      <c r="S22" s="9">
        <v>0.0</v>
      </c>
    </row>
    <row r="23">
      <c r="B23" s="1">
        <v>1.0</v>
      </c>
      <c r="C23" s="1">
        <v>45.0</v>
      </c>
      <c r="D23" s="1">
        <v>1.03</v>
      </c>
      <c r="E23" s="1">
        <v>0.08</v>
      </c>
      <c r="F23" s="1">
        <v>0.25</v>
      </c>
      <c r="G23" s="1">
        <v>5.707</v>
      </c>
      <c r="H23" s="4">
        <v>0.0169</v>
      </c>
      <c r="I23" s="1">
        <v>1.164</v>
      </c>
      <c r="J23" s="12" t="s">
        <v>48</v>
      </c>
      <c r="L23" s="9">
        <v>24.0</v>
      </c>
      <c r="M23" s="9">
        <v>1.0</v>
      </c>
      <c r="N23" s="9">
        <v>1.257</v>
      </c>
      <c r="O23" s="9">
        <v>0.043</v>
      </c>
      <c r="P23" s="9">
        <v>-1.213</v>
      </c>
      <c r="Q23" s="9">
        <v>0.985</v>
      </c>
      <c r="R23" s="9">
        <v>0.011</v>
      </c>
      <c r="S23" s="9">
        <v>0.119</v>
      </c>
    </row>
    <row r="24">
      <c r="B24" s="1">
        <v>1.0</v>
      </c>
      <c r="C24" s="1">
        <v>46.0</v>
      </c>
      <c r="D24" s="1">
        <v>3.14</v>
      </c>
      <c r="E24" s="1">
        <v>0.0</v>
      </c>
      <c r="F24" s="1">
        <v>0.839</v>
      </c>
      <c r="G24" s="1">
        <v>23.211</v>
      </c>
      <c r="H24" s="4">
        <v>0.0</v>
      </c>
      <c r="I24" s="1">
        <v>3.905</v>
      </c>
      <c r="J24" s="12" t="s">
        <v>48</v>
      </c>
      <c r="L24" s="9">
        <v>25.0</v>
      </c>
      <c r="M24" s="9">
        <v>1.0</v>
      </c>
      <c r="N24" s="9">
        <v>1.998</v>
      </c>
      <c r="O24" s="9">
        <v>0.039</v>
      </c>
      <c r="P24" s="9">
        <v>-1.959</v>
      </c>
      <c r="Q24" s="9">
        <v>0.972</v>
      </c>
      <c r="R24" s="9">
        <v>0.018</v>
      </c>
      <c r="S24" s="9">
        <v>0.199</v>
      </c>
    </row>
    <row r="25">
      <c r="B25" s="1">
        <v>1.0</v>
      </c>
      <c r="C25" s="1">
        <v>49.0</v>
      </c>
      <c r="D25" s="1">
        <v>3.053</v>
      </c>
      <c r="E25" s="1">
        <v>0.0</v>
      </c>
      <c r="F25" s="1">
        <v>0.916</v>
      </c>
      <c r="G25" s="1">
        <v>17.693</v>
      </c>
      <c r="H25" s="4">
        <v>0.0</v>
      </c>
      <c r="I25" s="1">
        <v>4.266</v>
      </c>
      <c r="J25" s="12" t="s">
        <v>48</v>
      </c>
      <c r="L25" s="9">
        <v>26.0</v>
      </c>
      <c r="M25" s="9">
        <v>1.0</v>
      </c>
      <c r="N25" s="9">
        <v>3.273</v>
      </c>
      <c r="O25" s="9">
        <v>0.073</v>
      </c>
      <c r="P25" s="9">
        <v>-3.2</v>
      </c>
      <c r="Q25" s="9">
        <v>0.961</v>
      </c>
      <c r="R25" s="9">
        <v>0.029</v>
      </c>
      <c r="S25" s="9">
        <v>0.331</v>
      </c>
    </row>
    <row r="26">
      <c r="B26" s="1">
        <v>1.0</v>
      </c>
      <c r="C26" s="1">
        <v>50.0</v>
      </c>
      <c r="D26" s="1">
        <v>1.607</v>
      </c>
      <c r="E26" s="1">
        <v>0.0</v>
      </c>
      <c r="F26" s="1">
        <v>0.273</v>
      </c>
      <c r="G26" s="1">
        <v>13.466</v>
      </c>
      <c r="H26" s="4">
        <v>2.0E-4</v>
      </c>
      <c r="I26" s="1">
        <v>1.272</v>
      </c>
      <c r="J26" s="12" t="s">
        <v>48</v>
      </c>
      <c r="L26" s="9">
        <v>27.0</v>
      </c>
      <c r="M26" s="9">
        <v>1.0</v>
      </c>
      <c r="N26" s="9">
        <v>16.208</v>
      </c>
      <c r="O26" s="9">
        <v>0.277</v>
      </c>
      <c r="P26" s="9">
        <v>-15.931</v>
      </c>
      <c r="Q26" s="9">
        <v>1.0</v>
      </c>
      <c r="R26" s="9">
        <v>0.0</v>
      </c>
      <c r="S26" s="9">
        <v>0.0</v>
      </c>
    </row>
    <row r="27">
      <c r="B27" s="1">
        <v>1.0</v>
      </c>
      <c r="C27" s="1">
        <v>53.0</v>
      </c>
      <c r="D27" s="1">
        <v>1.708</v>
      </c>
      <c r="E27" s="1">
        <v>0.0</v>
      </c>
      <c r="F27" s="1">
        <v>0.437</v>
      </c>
      <c r="G27" s="1">
        <v>15.871</v>
      </c>
      <c r="H27" s="4">
        <v>1.0E-4</v>
      </c>
      <c r="I27" s="1">
        <v>2.034</v>
      </c>
      <c r="J27" s="12" t="s">
        <v>48</v>
      </c>
      <c r="L27" s="9">
        <v>28.0</v>
      </c>
      <c r="M27" s="9">
        <v>1.0</v>
      </c>
      <c r="N27" s="9">
        <v>0.858</v>
      </c>
      <c r="O27" s="9">
        <v>0.062</v>
      </c>
      <c r="P27" s="9">
        <v>-0.796</v>
      </c>
      <c r="Q27" s="9">
        <v>0.92</v>
      </c>
      <c r="R27" s="9">
        <v>0.054</v>
      </c>
      <c r="S27" s="9">
        <v>0.631</v>
      </c>
    </row>
    <row r="28">
      <c r="B28" s="1">
        <v>1.0</v>
      </c>
      <c r="C28" s="1">
        <v>54.0</v>
      </c>
      <c r="D28" s="1">
        <v>0.283</v>
      </c>
      <c r="E28" s="1">
        <v>0.0</v>
      </c>
      <c r="F28" s="1">
        <v>0.057</v>
      </c>
      <c r="G28" s="1">
        <v>3.187</v>
      </c>
      <c r="H28" s="4">
        <v>0.0742</v>
      </c>
      <c r="I28" s="1">
        <v>0.263</v>
      </c>
      <c r="J28" s="12" t="s">
        <v>48</v>
      </c>
      <c r="L28" s="9">
        <v>29.0</v>
      </c>
      <c r="M28" s="9">
        <v>1.0</v>
      </c>
      <c r="N28" s="9">
        <v>1.043</v>
      </c>
      <c r="O28" s="9">
        <v>0.055</v>
      </c>
      <c r="P28" s="9">
        <v>-0.988</v>
      </c>
      <c r="Q28" s="9">
        <v>0.985</v>
      </c>
      <c r="R28" s="9">
        <v>0.011</v>
      </c>
      <c r="S28" s="9">
        <v>0.126</v>
      </c>
    </row>
    <row r="29">
      <c r="B29" s="1">
        <v>1.0</v>
      </c>
      <c r="C29" s="1">
        <v>55.0</v>
      </c>
      <c r="D29" s="1">
        <v>0.34</v>
      </c>
      <c r="E29" s="1">
        <v>0.0</v>
      </c>
      <c r="F29" s="1">
        <v>0.063</v>
      </c>
      <c r="G29" s="1">
        <v>3.387</v>
      </c>
      <c r="H29" s="4">
        <v>0.0657</v>
      </c>
      <c r="I29" s="1">
        <v>0.292</v>
      </c>
      <c r="J29" s="12" t="s">
        <v>48</v>
      </c>
      <c r="L29" s="9">
        <v>30.0</v>
      </c>
      <c r="M29" s="9">
        <v>1.0</v>
      </c>
      <c r="N29" s="9">
        <v>5.451</v>
      </c>
      <c r="O29" s="9">
        <v>0.054</v>
      </c>
      <c r="P29" s="9">
        <v>-5.398</v>
      </c>
      <c r="Q29" s="9">
        <v>1.0</v>
      </c>
      <c r="R29" s="9">
        <v>0.0</v>
      </c>
      <c r="S29" s="9">
        <v>0.0</v>
      </c>
    </row>
    <row r="30">
      <c r="B30" s="1">
        <v>1.0</v>
      </c>
      <c r="C30" s="1">
        <v>58.0</v>
      </c>
      <c r="D30" s="1">
        <v>1.908</v>
      </c>
      <c r="E30" s="1">
        <v>0.0</v>
      </c>
      <c r="F30" s="1">
        <v>0.435</v>
      </c>
      <c r="G30" s="1">
        <v>14.156</v>
      </c>
      <c r="H30" s="4">
        <v>2.0E-4</v>
      </c>
      <c r="I30" s="1">
        <v>2.026</v>
      </c>
      <c r="J30" s="12" t="s">
        <v>48</v>
      </c>
      <c r="L30" s="9">
        <v>31.0</v>
      </c>
      <c r="M30" s="9">
        <v>1.0</v>
      </c>
      <c r="N30" s="9">
        <v>0.85</v>
      </c>
      <c r="O30" s="9">
        <v>0.072</v>
      </c>
      <c r="P30" s="9">
        <v>-0.778</v>
      </c>
      <c r="Q30" s="9">
        <v>0.91</v>
      </c>
      <c r="R30" s="9">
        <v>0.063</v>
      </c>
      <c r="S30" s="9">
        <v>0.75</v>
      </c>
    </row>
    <row r="31">
      <c r="B31" s="1">
        <v>1.0</v>
      </c>
      <c r="C31" s="1">
        <v>59.0</v>
      </c>
      <c r="D31" s="1">
        <v>0.871</v>
      </c>
      <c r="E31" s="1">
        <v>0.0</v>
      </c>
      <c r="F31" s="1">
        <v>0.143</v>
      </c>
      <c r="G31" s="1">
        <v>6.914</v>
      </c>
      <c r="H31" s="4">
        <v>0.0086</v>
      </c>
      <c r="I31" s="1">
        <v>0.667</v>
      </c>
      <c r="J31" s="12" t="s">
        <v>48</v>
      </c>
      <c r="L31" s="9">
        <v>32.0</v>
      </c>
      <c r="M31" s="9">
        <v>1.0</v>
      </c>
      <c r="N31" s="9">
        <v>1.257</v>
      </c>
      <c r="O31" s="9">
        <v>0.043</v>
      </c>
      <c r="P31" s="9">
        <v>-1.213</v>
      </c>
      <c r="Q31" s="9">
        <v>0.985</v>
      </c>
      <c r="R31" s="9">
        <v>0.011</v>
      </c>
      <c r="S31" s="9">
        <v>0.119</v>
      </c>
    </row>
    <row r="32">
      <c r="B32" s="1">
        <v>1.0</v>
      </c>
      <c r="C32" s="1">
        <v>62.0</v>
      </c>
      <c r="D32" s="1">
        <v>3.0</v>
      </c>
      <c r="E32" s="1">
        <v>0.0</v>
      </c>
      <c r="F32" s="1">
        <v>0.931</v>
      </c>
      <c r="G32" s="1">
        <v>29.934</v>
      </c>
      <c r="H32" s="4">
        <v>0.0</v>
      </c>
      <c r="I32" s="1">
        <v>4.337</v>
      </c>
      <c r="J32" s="12" t="s">
        <v>48</v>
      </c>
      <c r="L32" s="9">
        <v>33.0</v>
      </c>
      <c r="M32" s="9">
        <v>1.0</v>
      </c>
      <c r="N32" s="9">
        <v>1.261</v>
      </c>
      <c r="O32" s="9">
        <v>0.051</v>
      </c>
      <c r="P32" s="9">
        <v>-1.21</v>
      </c>
      <c r="Q32" s="9">
        <v>0.979</v>
      </c>
      <c r="R32" s="9">
        <v>0.015</v>
      </c>
      <c r="S32" s="9">
        <v>0.171</v>
      </c>
    </row>
    <row r="33">
      <c r="B33" s="1">
        <v>1.0</v>
      </c>
      <c r="C33" s="1">
        <v>63.0</v>
      </c>
      <c r="D33" s="1">
        <v>1.251</v>
      </c>
      <c r="E33" s="1">
        <v>0.087</v>
      </c>
      <c r="F33" s="1">
        <v>0.343</v>
      </c>
      <c r="G33" s="1">
        <v>7.309</v>
      </c>
      <c r="H33" s="4">
        <v>0.0069</v>
      </c>
      <c r="I33" s="1">
        <v>1.596</v>
      </c>
      <c r="J33" s="12" t="s">
        <v>48</v>
      </c>
      <c r="L33" s="9">
        <v>35.0</v>
      </c>
      <c r="M33" s="9">
        <v>1.0</v>
      </c>
      <c r="N33" s="9">
        <v>7.001</v>
      </c>
      <c r="O33" s="9">
        <v>0.049</v>
      </c>
      <c r="P33" s="9">
        <v>-6.953</v>
      </c>
      <c r="Q33" s="9">
        <v>1.0</v>
      </c>
      <c r="R33" s="9">
        <v>0.0</v>
      </c>
      <c r="S33" s="9">
        <v>0.0</v>
      </c>
    </row>
    <row r="34">
      <c r="B34" s="1">
        <v>1.0</v>
      </c>
      <c r="C34" s="1">
        <v>66.0</v>
      </c>
      <c r="D34" s="1">
        <v>3.182</v>
      </c>
      <c r="E34" s="1">
        <v>0.472</v>
      </c>
      <c r="F34" s="1">
        <v>1.357</v>
      </c>
      <c r="G34" s="1">
        <v>8.928</v>
      </c>
      <c r="H34" s="4">
        <v>0.0028</v>
      </c>
      <c r="I34" s="1">
        <v>6.319</v>
      </c>
      <c r="J34" s="12" t="s">
        <v>48</v>
      </c>
      <c r="L34" s="9">
        <v>36.0</v>
      </c>
      <c r="M34" s="9">
        <v>1.0</v>
      </c>
      <c r="N34" s="9">
        <v>0.922</v>
      </c>
      <c r="O34" s="9">
        <v>0.065</v>
      </c>
      <c r="P34" s="9">
        <v>-0.857</v>
      </c>
      <c r="Q34" s="9">
        <v>0.964</v>
      </c>
      <c r="R34" s="9">
        <v>0.027</v>
      </c>
      <c r="S34" s="9">
        <v>0.306</v>
      </c>
    </row>
    <row r="35">
      <c r="B35" s="1">
        <v>1.0</v>
      </c>
      <c r="C35" s="1">
        <v>71.0</v>
      </c>
      <c r="D35" s="1">
        <v>3.608</v>
      </c>
      <c r="E35" s="1">
        <v>0.0</v>
      </c>
      <c r="F35" s="1">
        <v>1.125</v>
      </c>
      <c r="G35" s="1">
        <v>35.437</v>
      </c>
      <c r="H35" s="4">
        <v>0.0</v>
      </c>
      <c r="I35" s="1">
        <v>5.237</v>
      </c>
      <c r="J35" s="12" t="s">
        <v>48</v>
      </c>
      <c r="L35" s="9">
        <v>37.0</v>
      </c>
      <c r="M35" s="9">
        <v>1.0</v>
      </c>
      <c r="N35" s="9">
        <v>0.858</v>
      </c>
      <c r="O35" s="9">
        <v>0.061</v>
      </c>
      <c r="P35" s="9">
        <v>-0.797</v>
      </c>
      <c r="Q35" s="9">
        <v>0.921</v>
      </c>
      <c r="R35" s="9">
        <v>0.053</v>
      </c>
      <c r="S35" s="9">
        <v>0.628</v>
      </c>
    </row>
    <row r="36">
      <c r="B36" s="1">
        <v>1.0</v>
      </c>
      <c r="C36" s="1">
        <v>73.0</v>
      </c>
      <c r="D36" s="1">
        <v>0.348</v>
      </c>
      <c r="E36" s="1">
        <v>0.0</v>
      </c>
      <c r="F36" s="1">
        <v>0.088</v>
      </c>
      <c r="G36" s="1">
        <v>2.726</v>
      </c>
      <c r="H36" s="4">
        <v>0.0987</v>
      </c>
      <c r="I36" s="1">
        <v>0.411</v>
      </c>
      <c r="J36" s="12" t="s">
        <v>48</v>
      </c>
      <c r="L36" s="9">
        <v>38.0</v>
      </c>
      <c r="M36" s="9">
        <v>1.0</v>
      </c>
      <c r="N36" s="9">
        <v>0.806</v>
      </c>
      <c r="O36" s="9">
        <v>0.053</v>
      </c>
      <c r="P36" s="9">
        <v>-0.753</v>
      </c>
      <c r="Q36" s="9">
        <v>0.923</v>
      </c>
      <c r="R36" s="9">
        <v>0.049</v>
      </c>
      <c r="S36" s="9">
        <v>0.574</v>
      </c>
    </row>
    <row r="37">
      <c r="B37" s="1">
        <v>1.0</v>
      </c>
      <c r="C37" s="1">
        <v>74.0</v>
      </c>
      <c r="D37" s="1">
        <v>3.628</v>
      </c>
      <c r="E37" s="1">
        <v>0.0</v>
      </c>
      <c r="F37" s="1">
        <v>0.709</v>
      </c>
      <c r="G37" s="1">
        <v>31.493</v>
      </c>
      <c r="H37" s="4">
        <v>0.0</v>
      </c>
      <c r="I37" s="1">
        <v>3.303</v>
      </c>
      <c r="J37" s="12" t="s">
        <v>48</v>
      </c>
      <c r="L37" s="9">
        <v>39.0</v>
      </c>
      <c r="M37" s="9">
        <v>1.0</v>
      </c>
      <c r="N37" s="9">
        <v>13.679</v>
      </c>
      <c r="O37" s="9">
        <v>0.065</v>
      </c>
      <c r="P37" s="9">
        <v>-13.614</v>
      </c>
      <c r="Q37" s="9">
        <v>1.0</v>
      </c>
      <c r="R37" s="9">
        <v>0.0</v>
      </c>
      <c r="S37" s="9">
        <v>0.0</v>
      </c>
    </row>
    <row r="38">
      <c r="B38" s="1">
        <v>1.0</v>
      </c>
      <c r="C38" s="1">
        <v>76.0</v>
      </c>
      <c r="D38" s="1">
        <v>0.655</v>
      </c>
      <c r="E38" s="1">
        <v>0.0</v>
      </c>
      <c r="F38" s="1">
        <v>0.118</v>
      </c>
      <c r="G38" s="1">
        <v>6.924</v>
      </c>
      <c r="H38" s="4">
        <v>0.0085</v>
      </c>
      <c r="I38" s="1">
        <v>0.551</v>
      </c>
      <c r="J38" s="12" t="s">
        <v>48</v>
      </c>
      <c r="L38" s="9">
        <v>40.0</v>
      </c>
      <c r="M38" s="9">
        <v>1.0</v>
      </c>
      <c r="N38" s="9">
        <v>0.94</v>
      </c>
      <c r="O38" s="9">
        <v>0.061</v>
      </c>
      <c r="P38" s="9">
        <v>-0.879</v>
      </c>
      <c r="Q38" s="9">
        <v>0.928</v>
      </c>
      <c r="R38" s="9">
        <v>0.049</v>
      </c>
      <c r="S38" s="9">
        <v>0.571</v>
      </c>
    </row>
    <row r="39">
      <c r="B39" s="1">
        <v>1.0</v>
      </c>
      <c r="C39" s="1">
        <v>77.0</v>
      </c>
      <c r="D39" s="1">
        <v>0.723</v>
      </c>
      <c r="E39" s="1">
        <v>0.0</v>
      </c>
      <c r="F39" s="1">
        <v>0.153</v>
      </c>
      <c r="G39" s="1">
        <v>6.115</v>
      </c>
      <c r="H39" s="4">
        <v>0.0134</v>
      </c>
      <c r="I39" s="1">
        <v>0.713</v>
      </c>
      <c r="J39" s="12" t="s">
        <v>48</v>
      </c>
      <c r="L39" s="9">
        <v>41.0</v>
      </c>
      <c r="M39" s="9">
        <v>1.0</v>
      </c>
      <c r="N39" s="9">
        <v>0.858</v>
      </c>
      <c r="O39" s="9">
        <v>0.061</v>
      </c>
      <c r="P39" s="9">
        <v>-0.797</v>
      </c>
      <c r="Q39" s="9">
        <v>0.921</v>
      </c>
      <c r="R39" s="9">
        <v>0.053</v>
      </c>
      <c r="S39" s="9">
        <v>0.628</v>
      </c>
    </row>
    <row r="40">
      <c r="B40" s="1">
        <v>1.0</v>
      </c>
      <c r="C40" s="1">
        <v>81.0</v>
      </c>
      <c r="D40" s="1">
        <v>1.816</v>
      </c>
      <c r="E40" s="1">
        <v>0.0</v>
      </c>
      <c r="F40" s="1">
        <v>1.065</v>
      </c>
      <c r="G40" s="1">
        <v>14.808</v>
      </c>
      <c r="H40" s="4">
        <v>1.0E-4</v>
      </c>
      <c r="I40" s="1">
        <v>4.959</v>
      </c>
      <c r="J40" s="12" t="s">
        <v>48</v>
      </c>
      <c r="L40" s="9">
        <v>44.0</v>
      </c>
      <c r="M40" s="9">
        <v>1.0</v>
      </c>
      <c r="N40" s="9">
        <v>0.813</v>
      </c>
      <c r="O40" s="9">
        <v>0.046</v>
      </c>
      <c r="P40" s="9">
        <v>-0.768</v>
      </c>
      <c r="Q40" s="9">
        <v>0.931</v>
      </c>
      <c r="R40" s="9">
        <v>0.042</v>
      </c>
      <c r="S40" s="9">
        <v>0.482</v>
      </c>
    </row>
    <row r="41">
      <c r="B41" s="1">
        <v>1.0</v>
      </c>
      <c r="C41" s="1">
        <v>82.0</v>
      </c>
      <c r="D41" s="1">
        <v>4.806</v>
      </c>
      <c r="E41" s="1">
        <v>0.088</v>
      </c>
      <c r="F41" s="1">
        <v>0.865</v>
      </c>
      <c r="G41" s="1">
        <v>28.748</v>
      </c>
      <c r="H41" s="4">
        <v>0.0</v>
      </c>
      <c r="I41" s="1">
        <v>4.026</v>
      </c>
      <c r="J41" s="12" t="s">
        <v>48</v>
      </c>
      <c r="L41" s="9">
        <v>45.0</v>
      </c>
      <c r="M41" s="9">
        <v>1.0</v>
      </c>
      <c r="N41" s="9">
        <v>3.611</v>
      </c>
      <c r="O41" s="9">
        <v>0.231</v>
      </c>
      <c r="P41" s="9">
        <v>-3.38</v>
      </c>
      <c r="Q41" s="9">
        <v>0.991</v>
      </c>
      <c r="R41" s="9">
        <v>0.006</v>
      </c>
      <c r="S41" s="9">
        <v>0.069</v>
      </c>
    </row>
    <row r="42">
      <c r="B42" s="1">
        <v>1.0</v>
      </c>
      <c r="C42" s="1">
        <v>83.0</v>
      </c>
      <c r="D42" s="1">
        <v>3.355</v>
      </c>
      <c r="E42" s="1">
        <v>0.0</v>
      </c>
      <c r="F42" s="1">
        <v>0.747</v>
      </c>
      <c r="G42" s="1">
        <v>28.408</v>
      </c>
      <c r="H42" s="4">
        <v>0.0</v>
      </c>
      <c r="I42" s="1">
        <v>3.476</v>
      </c>
      <c r="J42" s="12" t="s">
        <v>48</v>
      </c>
      <c r="L42" s="9">
        <v>46.0</v>
      </c>
      <c r="M42" s="9">
        <v>1.0</v>
      </c>
      <c r="N42" s="9">
        <v>7.115</v>
      </c>
      <c r="O42" s="9">
        <v>0.049</v>
      </c>
      <c r="P42" s="9">
        <v>-7.066</v>
      </c>
      <c r="Q42" s="9">
        <v>1.0</v>
      </c>
      <c r="R42" s="9">
        <v>0.0</v>
      </c>
      <c r="S42" s="9">
        <v>0.0</v>
      </c>
    </row>
    <row r="43">
      <c r="B43" s="1">
        <v>1.0</v>
      </c>
      <c r="C43" s="1">
        <v>84.0</v>
      </c>
      <c r="D43" s="1">
        <v>1.353</v>
      </c>
      <c r="E43" s="1">
        <v>0.0</v>
      </c>
      <c r="F43" s="1">
        <v>0.346</v>
      </c>
      <c r="G43" s="1">
        <v>16.635</v>
      </c>
      <c r="H43" s="4">
        <v>0.0</v>
      </c>
      <c r="I43" s="1">
        <v>1.611</v>
      </c>
      <c r="J43" s="12" t="s">
        <v>48</v>
      </c>
      <c r="L43" s="9">
        <v>49.0</v>
      </c>
      <c r="M43" s="9">
        <v>1.0</v>
      </c>
      <c r="N43" s="9">
        <v>6.93</v>
      </c>
      <c r="O43" s="9">
        <v>0.054</v>
      </c>
      <c r="P43" s="9">
        <v>-6.876</v>
      </c>
      <c r="Q43" s="9">
        <v>1.0</v>
      </c>
      <c r="R43" s="9">
        <v>0.0</v>
      </c>
      <c r="S43" s="9">
        <v>0.0</v>
      </c>
    </row>
    <row r="44">
      <c r="B44" s="1">
        <v>1.0</v>
      </c>
      <c r="C44" s="1">
        <v>85.0</v>
      </c>
      <c r="D44" s="1">
        <v>3.211</v>
      </c>
      <c r="E44" s="1">
        <v>0.0</v>
      </c>
      <c r="F44" s="1">
        <v>0.723</v>
      </c>
      <c r="G44" s="1">
        <v>18.386</v>
      </c>
      <c r="H44" s="4">
        <v>0.0</v>
      </c>
      <c r="I44" s="1">
        <v>3.368</v>
      </c>
      <c r="J44" s="12" t="s">
        <v>48</v>
      </c>
      <c r="L44" s="9">
        <v>50.0</v>
      </c>
      <c r="M44" s="9">
        <v>1.0</v>
      </c>
      <c r="N44" s="9">
        <v>5.072</v>
      </c>
      <c r="O44" s="9">
        <v>0.034</v>
      </c>
      <c r="P44" s="9">
        <v>-5.038</v>
      </c>
      <c r="Q44" s="9">
        <v>1.0</v>
      </c>
      <c r="R44" s="9">
        <v>0.0</v>
      </c>
      <c r="S44" s="9">
        <v>0.001</v>
      </c>
    </row>
    <row r="45">
      <c r="B45" s="1">
        <v>1.0</v>
      </c>
      <c r="C45" s="1">
        <v>90.0</v>
      </c>
      <c r="D45" s="1">
        <v>3.306</v>
      </c>
      <c r="E45" s="1">
        <v>0.0</v>
      </c>
      <c r="F45" s="1">
        <v>0.664</v>
      </c>
      <c r="G45" s="1">
        <v>25.674</v>
      </c>
      <c r="H45" s="4">
        <v>0.0</v>
      </c>
      <c r="I45" s="1">
        <v>3.094</v>
      </c>
      <c r="J45" s="12" t="s">
        <v>48</v>
      </c>
      <c r="L45" s="9">
        <v>51.0</v>
      </c>
      <c r="M45" s="9">
        <v>1.0</v>
      </c>
      <c r="N45" s="9">
        <v>0.85</v>
      </c>
      <c r="O45" s="9">
        <v>0.072</v>
      </c>
      <c r="P45" s="9">
        <v>-0.778</v>
      </c>
      <c r="Q45" s="9">
        <v>0.91</v>
      </c>
      <c r="R45" s="9">
        <v>0.063</v>
      </c>
      <c r="S45" s="9">
        <v>0.75</v>
      </c>
    </row>
    <row r="46">
      <c r="B46" s="1">
        <v>1.0</v>
      </c>
      <c r="C46" s="1">
        <v>91.0</v>
      </c>
      <c r="D46" s="1">
        <v>0.432</v>
      </c>
      <c r="E46" s="1">
        <v>0.0</v>
      </c>
      <c r="F46" s="1">
        <v>0.148</v>
      </c>
      <c r="G46" s="1">
        <v>4.291</v>
      </c>
      <c r="H46" s="4">
        <v>0.0383</v>
      </c>
      <c r="I46" s="1">
        <v>0.687</v>
      </c>
      <c r="J46" s="12" t="s">
        <v>48</v>
      </c>
      <c r="L46" s="9">
        <v>52.0</v>
      </c>
      <c r="M46" s="9">
        <v>1.0</v>
      </c>
      <c r="N46" s="9">
        <v>0.858</v>
      </c>
      <c r="O46" s="9">
        <v>0.062</v>
      </c>
      <c r="P46" s="9">
        <v>-0.796</v>
      </c>
      <c r="Q46" s="9">
        <v>0.92</v>
      </c>
      <c r="R46" s="9">
        <v>0.054</v>
      </c>
      <c r="S46" s="9">
        <v>0.632</v>
      </c>
    </row>
    <row r="47">
      <c r="B47" s="1">
        <v>1.0</v>
      </c>
      <c r="C47" s="1">
        <v>93.0</v>
      </c>
      <c r="D47" s="1">
        <v>1.5</v>
      </c>
      <c r="E47" s="1">
        <v>0.0</v>
      </c>
      <c r="F47" s="1">
        <v>0.551</v>
      </c>
      <c r="G47" s="1">
        <v>17.414</v>
      </c>
      <c r="H47" s="4">
        <v>0.0</v>
      </c>
      <c r="I47" s="1">
        <v>2.567</v>
      </c>
      <c r="J47" s="12" t="s">
        <v>48</v>
      </c>
      <c r="L47" s="9">
        <v>53.0</v>
      </c>
      <c r="M47" s="9">
        <v>1.0</v>
      </c>
      <c r="N47" s="9">
        <v>5.393</v>
      </c>
      <c r="O47" s="9">
        <v>0.035</v>
      </c>
      <c r="P47" s="9">
        <v>-5.358</v>
      </c>
      <c r="Q47" s="9">
        <v>1.0</v>
      </c>
      <c r="R47" s="9">
        <v>0.0</v>
      </c>
      <c r="S47" s="9">
        <v>0.0</v>
      </c>
    </row>
    <row r="48">
      <c r="B48" s="1">
        <v>1.0</v>
      </c>
      <c r="C48" s="1">
        <v>95.0</v>
      </c>
      <c r="D48" s="1">
        <v>2.263</v>
      </c>
      <c r="E48" s="1">
        <v>0.0</v>
      </c>
      <c r="F48" s="1">
        <v>0.771</v>
      </c>
      <c r="G48" s="1">
        <v>24.378</v>
      </c>
      <c r="H48" s="4">
        <v>0.0</v>
      </c>
      <c r="I48" s="1">
        <v>3.588</v>
      </c>
      <c r="J48" s="12" t="s">
        <v>48</v>
      </c>
      <c r="L48" s="9">
        <v>54.0</v>
      </c>
      <c r="M48" s="9">
        <v>1.0</v>
      </c>
      <c r="N48" s="9">
        <v>1.212</v>
      </c>
      <c r="O48" s="9">
        <v>0.027</v>
      </c>
      <c r="P48" s="9">
        <v>-1.185</v>
      </c>
      <c r="Q48" s="9">
        <v>0.993</v>
      </c>
      <c r="R48" s="9">
        <v>0.004</v>
      </c>
      <c r="S48" s="9">
        <v>0.049</v>
      </c>
    </row>
    <row r="49">
      <c r="B49" s="1">
        <v>1.0</v>
      </c>
      <c r="C49" s="1">
        <v>96.0</v>
      </c>
      <c r="D49" s="1">
        <v>3.692</v>
      </c>
      <c r="E49" s="1">
        <v>0.0</v>
      </c>
      <c r="F49" s="1">
        <v>0.727</v>
      </c>
      <c r="G49" s="1">
        <v>27.881</v>
      </c>
      <c r="H49" s="4">
        <v>0.0</v>
      </c>
      <c r="I49" s="1">
        <v>3.386</v>
      </c>
      <c r="J49" s="12" t="s">
        <v>48</v>
      </c>
      <c r="L49" s="9">
        <v>55.0</v>
      </c>
      <c r="M49" s="9">
        <v>1.0</v>
      </c>
      <c r="N49" s="9">
        <v>1.27</v>
      </c>
      <c r="O49" s="9">
        <v>0.031</v>
      </c>
      <c r="P49" s="9">
        <v>-1.239</v>
      </c>
      <c r="Q49" s="9">
        <v>0.991</v>
      </c>
      <c r="R49" s="9">
        <v>0.006</v>
      </c>
      <c r="S49" s="9">
        <v>0.063</v>
      </c>
    </row>
    <row r="50">
      <c r="B50" s="1">
        <v>1.0</v>
      </c>
      <c r="C50" s="1">
        <v>97.0</v>
      </c>
      <c r="D50" s="1">
        <v>1.807</v>
      </c>
      <c r="E50" s="1">
        <v>0.0</v>
      </c>
      <c r="F50" s="1">
        <v>0.385</v>
      </c>
      <c r="G50" s="1">
        <v>14.935</v>
      </c>
      <c r="H50" s="4">
        <v>1.0E-4</v>
      </c>
      <c r="I50" s="1">
        <v>1.792</v>
      </c>
      <c r="J50" s="12" t="s">
        <v>48</v>
      </c>
      <c r="L50" s="9">
        <v>57.0</v>
      </c>
      <c r="M50" s="9">
        <v>1.0</v>
      </c>
      <c r="N50" s="9">
        <v>0.858</v>
      </c>
      <c r="O50" s="9">
        <v>0.062</v>
      </c>
      <c r="P50" s="9">
        <v>-0.796</v>
      </c>
      <c r="Q50" s="9">
        <v>0.92</v>
      </c>
      <c r="R50" s="9">
        <v>0.054</v>
      </c>
      <c r="S50" s="9">
        <v>0.631</v>
      </c>
    </row>
    <row r="51">
      <c r="B51" s="1">
        <v>1.0</v>
      </c>
      <c r="C51" s="1">
        <v>98.0</v>
      </c>
      <c r="D51" s="1">
        <v>1.024</v>
      </c>
      <c r="E51" s="1">
        <v>0.0</v>
      </c>
      <c r="F51" s="1">
        <v>0.32</v>
      </c>
      <c r="G51" s="1">
        <v>14.04</v>
      </c>
      <c r="H51" s="4">
        <v>2.0E-4</v>
      </c>
      <c r="I51" s="1">
        <v>1.492</v>
      </c>
      <c r="J51" s="12" t="s">
        <v>48</v>
      </c>
      <c r="L51" s="9">
        <v>58.0</v>
      </c>
      <c r="M51" s="9">
        <v>1.0</v>
      </c>
      <c r="N51" s="9">
        <v>5.519</v>
      </c>
      <c r="O51" s="9">
        <v>0.038</v>
      </c>
      <c r="P51" s="9">
        <v>-5.48</v>
      </c>
      <c r="Q51" s="9">
        <v>1.0</v>
      </c>
      <c r="R51" s="9">
        <v>0.0</v>
      </c>
      <c r="S51" s="9">
        <v>0.0</v>
      </c>
    </row>
    <row r="52">
      <c r="B52" s="1">
        <v>1.0</v>
      </c>
      <c r="C52" s="1">
        <v>100.0</v>
      </c>
      <c r="D52" s="1">
        <v>1.353</v>
      </c>
      <c r="E52" s="1">
        <v>0.0</v>
      </c>
      <c r="F52" s="1">
        <v>0.406</v>
      </c>
      <c r="G52" s="1">
        <v>12.557</v>
      </c>
      <c r="H52" s="4">
        <v>4.0E-4</v>
      </c>
      <c r="I52" s="1">
        <v>1.889</v>
      </c>
      <c r="J52" s="12" t="s">
        <v>48</v>
      </c>
      <c r="L52" s="9">
        <v>59.0</v>
      </c>
      <c r="M52" s="9">
        <v>1.0</v>
      </c>
      <c r="N52" s="9">
        <v>2.093</v>
      </c>
      <c r="O52" s="9">
        <v>0.031</v>
      </c>
      <c r="P52" s="9">
        <v>-2.061</v>
      </c>
      <c r="Q52" s="9">
        <v>0.997</v>
      </c>
      <c r="R52" s="9">
        <v>0.002</v>
      </c>
      <c r="S52" s="9">
        <v>0.021</v>
      </c>
    </row>
    <row r="53">
      <c r="B53" s="1">
        <v>1.0</v>
      </c>
      <c r="C53" s="1">
        <v>101.0</v>
      </c>
      <c r="D53" s="1">
        <v>0.7</v>
      </c>
      <c r="E53" s="1">
        <v>0.0</v>
      </c>
      <c r="F53" s="1">
        <v>0.132</v>
      </c>
      <c r="G53" s="1">
        <v>6.426</v>
      </c>
      <c r="H53" s="4">
        <v>0.0112</v>
      </c>
      <c r="I53" s="1">
        <v>0.616</v>
      </c>
      <c r="J53" s="12" t="s">
        <v>48</v>
      </c>
      <c r="L53" s="9">
        <v>60.0</v>
      </c>
      <c r="M53" s="9">
        <v>1.0</v>
      </c>
      <c r="N53" s="9">
        <v>0.813</v>
      </c>
      <c r="O53" s="9">
        <v>0.046</v>
      </c>
      <c r="P53" s="9">
        <v>-0.767</v>
      </c>
      <c r="Q53" s="9">
        <v>0.931</v>
      </c>
      <c r="R53" s="9">
        <v>0.042</v>
      </c>
      <c r="S53" s="9">
        <v>0.482</v>
      </c>
    </row>
    <row r="54">
      <c r="B54" s="1">
        <v>1.0</v>
      </c>
      <c r="C54" s="1">
        <v>102.0</v>
      </c>
      <c r="D54" s="1">
        <v>1.506</v>
      </c>
      <c r="E54" s="1">
        <v>0.112</v>
      </c>
      <c r="F54" s="1">
        <v>0.496</v>
      </c>
      <c r="G54" s="1">
        <v>7.835</v>
      </c>
      <c r="H54" s="4">
        <v>0.0051</v>
      </c>
      <c r="I54" s="1">
        <v>2.31</v>
      </c>
      <c r="J54" s="12" t="s">
        <v>48</v>
      </c>
      <c r="L54" s="9">
        <v>61.0</v>
      </c>
      <c r="M54" s="9">
        <v>1.0</v>
      </c>
      <c r="N54" s="9">
        <v>0.939</v>
      </c>
      <c r="O54" s="9">
        <v>0.061</v>
      </c>
      <c r="P54" s="9">
        <v>-0.879</v>
      </c>
      <c r="Q54" s="9">
        <v>0.928</v>
      </c>
      <c r="R54" s="9">
        <v>0.049</v>
      </c>
      <c r="S54" s="9">
        <v>0.57</v>
      </c>
    </row>
    <row r="55">
      <c r="B55" s="1">
        <v>1.0</v>
      </c>
      <c r="C55" s="1">
        <v>103.0</v>
      </c>
      <c r="D55" s="1">
        <v>0.864</v>
      </c>
      <c r="E55" s="1">
        <v>0.0</v>
      </c>
      <c r="F55" s="1">
        <v>0.209</v>
      </c>
      <c r="G55" s="1">
        <v>8.296</v>
      </c>
      <c r="H55" s="4">
        <v>0.004</v>
      </c>
      <c r="I55" s="1">
        <v>0.972</v>
      </c>
      <c r="J55" s="12" t="s">
        <v>48</v>
      </c>
      <c r="L55" s="9">
        <v>62.0</v>
      </c>
      <c r="M55" s="9">
        <v>1.0</v>
      </c>
      <c r="N55" s="9">
        <v>7.643</v>
      </c>
      <c r="O55" s="9">
        <v>0.041</v>
      </c>
      <c r="P55" s="9">
        <v>-7.602</v>
      </c>
      <c r="Q55" s="9">
        <v>1.0</v>
      </c>
      <c r="R55" s="9">
        <v>0.0</v>
      </c>
      <c r="S55" s="9">
        <v>0.0</v>
      </c>
    </row>
    <row r="56">
      <c r="B56" s="1">
        <v>1.0</v>
      </c>
      <c r="C56" s="1">
        <v>104.0</v>
      </c>
      <c r="D56" s="1">
        <v>1.718</v>
      </c>
      <c r="E56" s="1">
        <v>0.082</v>
      </c>
      <c r="F56" s="1">
        <v>0.452</v>
      </c>
      <c r="G56" s="1">
        <v>11.989</v>
      </c>
      <c r="H56" s="4">
        <v>5.0E-4</v>
      </c>
      <c r="I56" s="1">
        <v>2.104</v>
      </c>
      <c r="J56" s="12" t="s">
        <v>48</v>
      </c>
      <c r="L56" s="9">
        <v>63.0</v>
      </c>
      <c r="M56" s="9">
        <v>1.0</v>
      </c>
      <c r="N56" s="9">
        <v>3.918</v>
      </c>
      <c r="O56" s="9">
        <v>0.229</v>
      </c>
      <c r="P56" s="9">
        <v>-3.689</v>
      </c>
      <c r="Q56" s="9">
        <v>0.996</v>
      </c>
      <c r="R56" s="9">
        <v>0.002</v>
      </c>
      <c r="S56" s="9">
        <v>0.026</v>
      </c>
    </row>
    <row r="57">
      <c r="B57" s="1">
        <v>1.0</v>
      </c>
      <c r="C57" s="1">
        <v>105.0</v>
      </c>
      <c r="D57" s="1">
        <v>0.368</v>
      </c>
      <c r="E57" s="1">
        <v>0.0</v>
      </c>
      <c r="F57" s="1">
        <v>0.13</v>
      </c>
      <c r="G57" s="1">
        <v>4.109</v>
      </c>
      <c r="H57" s="4">
        <v>0.0427</v>
      </c>
      <c r="I57" s="1">
        <v>0.604</v>
      </c>
      <c r="J57" s="12" t="s">
        <v>48</v>
      </c>
      <c r="L57" s="9">
        <v>64.0</v>
      </c>
      <c r="M57" s="9">
        <v>1.0</v>
      </c>
      <c r="N57" s="9">
        <v>0.858</v>
      </c>
      <c r="O57" s="9">
        <v>0.062</v>
      </c>
      <c r="P57" s="9">
        <v>-0.796</v>
      </c>
      <c r="Q57" s="9">
        <v>0.92</v>
      </c>
      <c r="R57" s="9">
        <v>0.054</v>
      </c>
      <c r="S57" s="9">
        <v>0.631</v>
      </c>
    </row>
    <row r="58">
      <c r="B58" s="1">
        <v>1.0</v>
      </c>
      <c r="C58" s="1">
        <v>107.0</v>
      </c>
      <c r="D58" s="1">
        <v>1.725</v>
      </c>
      <c r="E58" s="1">
        <v>0.0</v>
      </c>
      <c r="F58" s="1">
        <v>0.707</v>
      </c>
      <c r="G58" s="1">
        <v>12.335</v>
      </c>
      <c r="H58" s="4">
        <v>4.0E-4</v>
      </c>
      <c r="I58" s="1">
        <v>3.292</v>
      </c>
      <c r="J58" s="12" t="s">
        <v>48</v>
      </c>
      <c r="L58" s="9">
        <v>66.0</v>
      </c>
      <c r="M58" s="9">
        <v>1.0</v>
      </c>
      <c r="N58" s="9">
        <v>7.363</v>
      </c>
      <c r="O58" s="9">
        <v>1.38</v>
      </c>
      <c r="P58" s="9">
        <v>-5.983</v>
      </c>
      <c r="Q58" s="9">
        <v>0.998</v>
      </c>
      <c r="R58" s="9">
        <v>0.0</v>
      </c>
      <c r="S58" s="9">
        <v>0.0</v>
      </c>
    </row>
    <row r="59">
      <c r="B59" s="1">
        <v>1.0</v>
      </c>
      <c r="C59" s="1">
        <v>108.0</v>
      </c>
      <c r="D59" s="1">
        <v>0.398</v>
      </c>
      <c r="E59" s="1">
        <v>0.0</v>
      </c>
      <c r="F59" s="1">
        <v>0.093</v>
      </c>
      <c r="G59" s="1">
        <v>2.837</v>
      </c>
      <c r="H59" s="4">
        <v>0.0921</v>
      </c>
      <c r="I59" s="1">
        <v>0.433</v>
      </c>
      <c r="J59" s="12" t="s">
        <v>48</v>
      </c>
      <c r="L59" s="9">
        <v>67.0</v>
      </c>
      <c r="M59" s="9">
        <v>1.0</v>
      </c>
      <c r="N59" s="9">
        <v>1.414</v>
      </c>
      <c r="O59" s="9">
        <v>0.05</v>
      </c>
      <c r="P59" s="9">
        <v>-1.364</v>
      </c>
      <c r="Q59" s="9">
        <v>0.983</v>
      </c>
      <c r="R59" s="9">
        <v>0.013</v>
      </c>
      <c r="S59" s="9">
        <v>0.142</v>
      </c>
    </row>
    <row r="60">
      <c r="B60" s="1">
        <v>1.0</v>
      </c>
      <c r="C60" s="1">
        <v>109.0</v>
      </c>
      <c r="D60" s="1">
        <v>1.353</v>
      </c>
      <c r="E60" s="1">
        <v>0.0</v>
      </c>
      <c r="F60" s="1">
        <v>0.309</v>
      </c>
      <c r="G60" s="1">
        <v>10.699</v>
      </c>
      <c r="H60" s="4">
        <v>0.0011</v>
      </c>
      <c r="I60" s="1">
        <v>1.437</v>
      </c>
      <c r="J60" s="12" t="s">
        <v>48</v>
      </c>
      <c r="L60" s="9">
        <v>70.0</v>
      </c>
      <c r="M60" s="9">
        <v>1.0</v>
      </c>
      <c r="N60" s="9">
        <v>1.414</v>
      </c>
      <c r="O60" s="9">
        <v>0.05</v>
      </c>
      <c r="P60" s="9">
        <v>-1.364</v>
      </c>
      <c r="Q60" s="9">
        <v>0.983</v>
      </c>
      <c r="R60" s="9">
        <v>0.013</v>
      </c>
      <c r="S60" s="9">
        <v>0.142</v>
      </c>
    </row>
    <row r="61">
      <c r="B61" s="1">
        <v>1.0</v>
      </c>
      <c r="C61" s="1">
        <v>111.0</v>
      </c>
      <c r="D61" s="1">
        <v>0.349</v>
      </c>
      <c r="E61" s="1">
        <v>0.0</v>
      </c>
      <c r="F61" s="1">
        <v>0.088</v>
      </c>
      <c r="G61" s="1">
        <v>2.727</v>
      </c>
      <c r="H61" s="4">
        <v>0.0987</v>
      </c>
      <c r="I61" s="1">
        <v>0.41</v>
      </c>
      <c r="J61" s="12" t="s">
        <v>48</v>
      </c>
      <c r="L61" s="9">
        <v>71.0</v>
      </c>
      <c r="M61" s="9">
        <v>1.0</v>
      </c>
      <c r="N61" s="9">
        <v>12.203</v>
      </c>
      <c r="O61" s="9">
        <v>0.058</v>
      </c>
      <c r="P61" s="9">
        <v>-12.145</v>
      </c>
      <c r="Q61" s="9">
        <v>1.0</v>
      </c>
      <c r="R61" s="9">
        <v>0.0</v>
      </c>
      <c r="S61" s="9">
        <v>0.0</v>
      </c>
    </row>
    <row r="62">
      <c r="B62" s="1">
        <v>1.0</v>
      </c>
      <c r="C62" s="1">
        <v>112.0</v>
      </c>
      <c r="D62" s="1">
        <v>0.259</v>
      </c>
      <c r="E62" s="1">
        <v>0.0</v>
      </c>
      <c r="F62" s="1">
        <v>0.057</v>
      </c>
      <c r="G62" s="1">
        <v>3.012</v>
      </c>
      <c r="H62" s="4">
        <v>0.0827</v>
      </c>
      <c r="I62" s="1">
        <v>0.265</v>
      </c>
      <c r="J62" s="12" t="s">
        <v>48</v>
      </c>
      <c r="L62" s="9">
        <v>72.0</v>
      </c>
      <c r="M62" s="9">
        <v>1.0</v>
      </c>
      <c r="N62" s="9">
        <v>0.902</v>
      </c>
      <c r="O62" s="9">
        <v>0.032</v>
      </c>
      <c r="P62" s="9">
        <v>-0.87</v>
      </c>
      <c r="Q62" s="9">
        <v>0.986</v>
      </c>
      <c r="R62" s="9">
        <v>0.009</v>
      </c>
      <c r="S62" s="9">
        <v>0.097</v>
      </c>
    </row>
    <row r="63">
      <c r="B63" s="1">
        <v>1.0</v>
      </c>
      <c r="C63" s="1">
        <v>113.0</v>
      </c>
      <c r="D63" s="1">
        <v>1.963</v>
      </c>
      <c r="E63" s="1">
        <v>0.0</v>
      </c>
      <c r="F63" s="1">
        <v>0.444</v>
      </c>
      <c r="G63" s="1">
        <v>15.355</v>
      </c>
      <c r="H63" s="4">
        <v>1.0E-4</v>
      </c>
      <c r="I63" s="1">
        <v>2.066</v>
      </c>
      <c r="J63" s="12" t="s">
        <v>48</v>
      </c>
      <c r="L63" s="9">
        <v>73.0</v>
      </c>
      <c r="M63" s="9">
        <v>1.0</v>
      </c>
      <c r="N63" s="9">
        <v>1.256</v>
      </c>
      <c r="O63" s="9">
        <v>0.043</v>
      </c>
      <c r="P63" s="9">
        <v>-1.213</v>
      </c>
      <c r="Q63" s="9">
        <v>0.985</v>
      </c>
      <c r="R63" s="9">
        <v>0.011</v>
      </c>
      <c r="S63" s="9">
        <v>0.119</v>
      </c>
    </row>
    <row r="64">
      <c r="B64" s="1">
        <v>1.0</v>
      </c>
      <c r="C64" s="1">
        <v>114.0</v>
      </c>
      <c r="D64" s="1">
        <v>0.684</v>
      </c>
      <c r="E64" s="1">
        <v>0.0</v>
      </c>
      <c r="F64" s="1">
        <v>0.246</v>
      </c>
      <c r="G64" s="1">
        <v>8.072</v>
      </c>
      <c r="H64" s="4">
        <v>0.0045</v>
      </c>
      <c r="I64" s="1">
        <v>1.143</v>
      </c>
      <c r="J64" s="12" t="s">
        <v>48</v>
      </c>
      <c r="L64" s="9">
        <v>74.0</v>
      </c>
      <c r="M64" s="9">
        <v>1.0</v>
      </c>
      <c r="N64" s="9">
        <v>7.547</v>
      </c>
      <c r="O64" s="9">
        <v>0.04</v>
      </c>
      <c r="P64" s="9">
        <v>-7.507</v>
      </c>
      <c r="Q64" s="9">
        <v>1.0</v>
      </c>
      <c r="R64" s="9">
        <v>0.0</v>
      </c>
      <c r="S64" s="9">
        <v>0.0</v>
      </c>
    </row>
    <row r="65">
      <c r="B65" s="1">
        <v>1.0</v>
      </c>
      <c r="C65" s="1">
        <v>116.0</v>
      </c>
      <c r="D65" s="1">
        <v>1.066</v>
      </c>
      <c r="E65" s="1">
        <v>0.0</v>
      </c>
      <c r="F65" s="1">
        <v>0.331</v>
      </c>
      <c r="G65" s="1">
        <v>9.249</v>
      </c>
      <c r="H65" s="4">
        <v>0.0024</v>
      </c>
      <c r="I65" s="1">
        <v>1.542</v>
      </c>
      <c r="J65" s="12" t="s">
        <v>48</v>
      </c>
      <c r="L65" s="9">
        <v>75.0</v>
      </c>
      <c r="M65" s="9">
        <v>1.0</v>
      </c>
      <c r="N65" s="9">
        <v>0.885</v>
      </c>
      <c r="O65" s="9">
        <v>0.049</v>
      </c>
      <c r="P65" s="9">
        <v>-0.836</v>
      </c>
      <c r="Q65" s="9">
        <v>0.935</v>
      </c>
      <c r="R65" s="9">
        <v>0.041</v>
      </c>
      <c r="S65" s="9">
        <v>0.472</v>
      </c>
    </row>
    <row r="66">
      <c r="B66" s="1">
        <v>1.0</v>
      </c>
      <c r="C66" s="1">
        <v>120.0</v>
      </c>
      <c r="D66" s="1">
        <v>4.476</v>
      </c>
      <c r="E66" s="1">
        <v>0.0</v>
      </c>
      <c r="F66" s="1">
        <v>1.212</v>
      </c>
      <c r="G66" s="1">
        <v>39.719</v>
      </c>
      <c r="H66" s="4">
        <v>0.0</v>
      </c>
      <c r="I66" s="1">
        <v>5.646</v>
      </c>
      <c r="J66" s="12" t="s">
        <v>48</v>
      </c>
      <c r="L66" s="9">
        <v>76.0</v>
      </c>
      <c r="M66" s="9">
        <v>1.0</v>
      </c>
      <c r="N66" s="9">
        <v>1.955</v>
      </c>
      <c r="O66" s="9">
        <v>0.022</v>
      </c>
      <c r="P66" s="9">
        <v>-1.932</v>
      </c>
      <c r="Q66" s="9">
        <v>0.999</v>
      </c>
      <c r="R66" s="9">
        <v>0.001</v>
      </c>
      <c r="S66" s="9">
        <v>0.009</v>
      </c>
    </row>
    <row r="67">
      <c r="B67" s="1">
        <v>1.0</v>
      </c>
      <c r="C67" s="1">
        <v>121.0</v>
      </c>
      <c r="D67" s="1">
        <v>5.937</v>
      </c>
      <c r="E67" s="1">
        <v>0.0</v>
      </c>
      <c r="F67" s="1">
        <v>1.31</v>
      </c>
      <c r="G67" s="1">
        <v>47.042</v>
      </c>
      <c r="H67" s="4">
        <v>0.0</v>
      </c>
      <c r="I67" s="1">
        <v>6.101</v>
      </c>
      <c r="J67" s="12" t="s">
        <v>48</v>
      </c>
      <c r="L67" s="9">
        <v>77.0</v>
      </c>
      <c r="M67" s="9">
        <v>1.0</v>
      </c>
      <c r="N67" s="9">
        <v>1.894</v>
      </c>
      <c r="O67" s="9">
        <v>0.036</v>
      </c>
      <c r="P67" s="9">
        <v>-1.858</v>
      </c>
      <c r="Q67" s="9">
        <v>0.996</v>
      </c>
      <c r="R67" s="9">
        <v>0.003</v>
      </c>
      <c r="S67" s="9">
        <v>0.033</v>
      </c>
    </row>
    <row r="68">
      <c r="B68" s="1">
        <v>1.0</v>
      </c>
      <c r="C68" s="1">
        <v>123.0</v>
      </c>
      <c r="D68" s="1">
        <v>0.396</v>
      </c>
      <c r="E68" s="1">
        <v>0.0</v>
      </c>
      <c r="F68" s="1">
        <v>0.083</v>
      </c>
      <c r="G68" s="1">
        <v>3.038</v>
      </c>
      <c r="H68" s="4">
        <v>0.0813</v>
      </c>
      <c r="I68" s="1">
        <v>0.385</v>
      </c>
      <c r="J68" s="12" t="s">
        <v>48</v>
      </c>
      <c r="L68" s="9">
        <v>78.0</v>
      </c>
      <c r="M68" s="9">
        <v>1.0</v>
      </c>
      <c r="N68" s="9">
        <v>1.251</v>
      </c>
      <c r="O68" s="9">
        <v>0.05</v>
      </c>
      <c r="P68" s="9">
        <v>-1.201</v>
      </c>
      <c r="Q68" s="9">
        <v>0.981</v>
      </c>
      <c r="R68" s="9">
        <v>0.014</v>
      </c>
      <c r="S68" s="9">
        <v>0.155</v>
      </c>
    </row>
    <row r="69">
      <c r="B69" s="1">
        <v>1.0</v>
      </c>
      <c r="C69" s="1">
        <v>124.0</v>
      </c>
      <c r="D69" s="1">
        <v>4.286</v>
      </c>
      <c r="E69" s="1">
        <v>0.11</v>
      </c>
      <c r="F69" s="1">
        <v>1.3</v>
      </c>
      <c r="G69" s="1">
        <v>28.378</v>
      </c>
      <c r="H69" s="4">
        <v>0.0</v>
      </c>
      <c r="I69" s="1">
        <v>6.056</v>
      </c>
      <c r="J69" s="12" t="s">
        <v>48</v>
      </c>
      <c r="L69" s="9">
        <v>79.0</v>
      </c>
      <c r="M69" s="9">
        <v>1.0</v>
      </c>
      <c r="N69" s="9">
        <v>0.92</v>
      </c>
      <c r="O69" s="9">
        <v>0.064</v>
      </c>
      <c r="P69" s="9">
        <v>-0.855</v>
      </c>
      <c r="Q69" s="9">
        <v>0.964</v>
      </c>
      <c r="R69" s="9">
        <v>0.027</v>
      </c>
      <c r="S69" s="9">
        <v>0.304</v>
      </c>
    </row>
    <row r="70">
      <c r="B70" s="1">
        <v>1.0</v>
      </c>
      <c r="C70" s="1">
        <v>125.0</v>
      </c>
      <c r="D70" s="1">
        <v>1.692</v>
      </c>
      <c r="E70" s="1">
        <v>0.0</v>
      </c>
      <c r="F70" s="1">
        <v>0.375</v>
      </c>
      <c r="G70" s="1">
        <v>14.521</v>
      </c>
      <c r="H70" s="4">
        <v>1.0E-4</v>
      </c>
      <c r="I70" s="1">
        <v>1.745</v>
      </c>
      <c r="J70" s="12" t="s">
        <v>48</v>
      </c>
      <c r="L70" s="9">
        <v>81.0</v>
      </c>
      <c r="M70" s="9">
        <v>1.0</v>
      </c>
      <c r="N70" s="9">
        <v>5.955</v>
      </c>
      <c r="O70" s="9">
        <v>0.054</v>
      </c>
      <c r="P70" s="9">
        <v>-5.901</v>
      </c>
      <c r="Q70" s="9">
        <v>1.0</v>
      </c>
      <c r="R70" s="9">
        <v>0.0</v>
      </c>
      <c r="S70" s="9">
        <v>0.0</v>
      </c>
    </row>
    <row r="71">
      <c r="B71" s="1">
        <v>1.0</v>
      </c>
      <c r="C71" s="1">
        <v>127.0</v>
      </c>
      <c r="D71" s="1">
        <v>2.81</v>
      </c>
      <c r="E71" s="1">
        <v>0.0</v>
      </c>
      <c r="F71" s="1">
        <v>0.924</v>
      </c>
      <c r="G71" s="1">
        <v>25.438</v>
      </c>
      <c r="H71" s="4">
        <v>0.0</v>
      </c>
      <c r="I71" s="1">
        <v>4.301</v>
      </c>
      <c r="J71" s="12" t="s">
        <v>48</v>
      </c>
      <c r="L71" s="9">
        <v>82.0</v>
      </c>
      <c r="M71" s="9">
        <v>1.0</v>
      </c>
      <c r="N71" s="9">
        <v>10.978</v>
      </c>
      <c r="O71" s="9">
        <v>0.269</v>
      </c>
      <c r="P71" s="9">
        <v>-10.709</v>
      </c>
      <c r="Q71" s="9">
        <v>1.0</v>
      </c>
      <c r="R71" s="9">
        <v>0.0</v>
      </c>
      <c r="S71" s="9">
        <v>0.0</v>
      </c>
    </row>
    <row r="72">
      <c r="B72" s="1">
        <v>1.0</v>
      </c>
      <c r="C72" s="1">
        <v>128.0</v>
      </c>
      <c r="D72" s="1">
        <v>2.39</v>
      </c>
      <c r="E72" s="1">
        <v>0.0</v>
      </c>
      <c r="F72" s="1">
        <v>0.658</v>
      </c>
      <c r="G72" s="1">
        <v>27.932</v>
      </c>
      <c r="H72" s="4">
        <v>0.0</v>
      </c>
      <c r="I72" s="1">
        <v>3.064</v>
      </c>
      <c r="J72" s="12" t="s">
        <v>48</v>
      </c>
      <c r="L72" s="9">
        <v>83.0</v>
      </c>
      <c r="M72" s="9">
        <v>1.0</v>
      </c>
      <c r="N72" s="9">
        <v>7.24</v>
      </c>
      <c r="O72" s="9">
        <v>0.044</v>
      </c>
      <c r="P72" s="9">
        <v>-7.196</v>
      </c>
      <c r="Q72" s="9">
        <v>1.0</v>
      </c>
      <c r="R72" s="9">
        <v>0.0</v>
      </c>
      <c r="S72" s="9">
        <v>0.0</v>
      </c>
    </row>
    <row r="73">
      <c r="B73" s="1">
        <v>1.0</v>
      </c>
      <c r="C73" s="1">
        <v>129.0</v>
      </c>
      <c r="D73" s="1">
        <v>1.641</v>
      </c>
      <c r="E73" s="1">
        <v>0.0</v>
      </c>
      <c r="F73" s="1">
        <v>0.885</v>
      </c>
      <c r="G73" s="1">
        <v>11.957</v>
      </c>
      <c r="H73" s="4">
        <v>5.0E-4</v>
      </c>
      <c r="I73" s="1">
        <v>4.123</v>
      </c>
      <c r="J73" s="12" t="s">
        <v>48</v>
      </c>
      <c r="L73" s="9">
        <v>84.0</v>
      </c>
      <c r="M73" s="9">
        <v>1.0</v>
      </c>
      <c r="N73" s="9">
        <v>4.702</v>
      </c>
      <c r="O73" s="9">
        <v>0.03</v>
      </c>
      <c r="P73" s="9">
        <v>-4.673</v>
      </c>
      <c r="Q73" s="9">
        <v>1.0</v>
      </c>
      <c r="R73" s="9">
        <v>0.0</v>
      </c>
      <c r="S73" s="9">
        <v>0.0</v>
      </c>
    </row>
    <row r="74">
      <c r="B74" s="1">
        <v>1.0</v>
      </c>
      <c r="C74" s="1">
        <v>131.0</v>
      </c>
      <c r="D74" s="1">
        <v>0.672</v>
      </c>
      <c r="E74" s="1">
        <v>0.0</v>
      </c>
      <c r="F74" s="1">
        <v>0.119</v>
      </c>
      <c r="G74" s="1">
        <v>7.056</v>
      </c>
      <c r="H74" s="4">
        <v>0.0079</v>
      </c>
      <c r="I74" s="1">
        <v>0.556</v>
      </c>
      <c r="J74" s="12" t="s">
        <v>48</v>
      </c>
      <c r="L74" s="9">
        <v>85.0</v>
      </c>
      <c r="M74" s="9">
        <v>1.0</v>
      </c>
      <c r="N74" s="9">
        <v>7.571</v>
      </c>
      <c r="O74" s="9">
        <v>0.054</v>
      </c>
      <c r="P74" s="9">
        <v>-7.518</v>
      </c>
      <c r="Q74" s="9">
        <v>1.0</v>
      </c>
      <c r="R74" s="9">
        <v>0.0</v>
      </c>
      <c r="S74" s="9">
        <v>0.0</v>
      </c>
    </row>
    <row r="75">
      <c r="B75" s="1">
        <v>1.0</v>
      </c>
      <c r="C75" s="1">
        <v>132.0</v>
      </c>
      <c r="D75" s="1">
        <v>0.7</v>
      </c>
      <c r="E75" s="1">
        <v>0.0</v>
      </c>
      <c r="F75" s="1">
        <v>0.176</v>
      </c>
      <c r="G75" s="1">
        <v>5.567</v>
      </c>
      <c r="H75" s="4">
        <v>0.0183</v>
      </c>
      <c r="I75" s="1">
        <v>0.82</v>
      </c>
      <c r="J75" s="12" t="s">
        <v>48</v>
      </c>
      <c r="L75" s="9">
        <v>86.0</v>
      </c>
      <c r="M75" s="9">
        <v>1.0</v>
      </c>
      <c r="N75" s="9">
        <v>3.18</v>
      </c>
      <c r="O75" s="9">
        <v>0.03</v>
      </c>
      <c r="P75" s="9">
        <v>-3.15</v>
      </c>
      <c r="Q75" s="9">
        <v>0.984</v>
      </c>
      <c r="R75" s="9">
        <v>0.009</v>
      </c>
      <c r="S75" s="9">
        <v>0.101</v>
      </c>
    </row>
    <row r="76">
      <c r="B76" s="1">
        <v>1.0</v>
      </c>
      <c r="C76" s="1">
        <v>133.0</v>
      </c>
      <c r="D76" s="1">
        <v>0.725</v>
      </c>
      <c r="E76" s="1">
        <v>0.0</v>
      </c>
      <c r="F76" s="1">
        <v>0.184</v>
      </c>
      <c r="G76" s="1">
        <v>5.393</v>
      </c>
      <c r="H76" s="4">
        <v>0.0202</v>
      </c>
      <c r="I76" s="1">
        <v>0.855</v>
      </c>
      <c r="J76" s="12" t="s">
        <v>48</v>
      </c>
      <c r="L76" s="9">
        <v>89.0</v>
      </c>
      <c r="M76" s="9">
        <v>1.0</v>
      </c>
      <c r="N76" s="9">
        <v>1.998</v>
      </c>
      <c r="O76" s="9">
        <v>0.039</v>
      </c>
      <c r="P76" s="9">
        <v>-1.959</v>
      </c>
      <c r="Q76" s="9">
        <v>0.972</v>
      </c>
      <c r="R76" s="9">
        <v>0.018</v>
      </c>
      <c r="S76" s="9">
        <v>0.199</v>
      </c>
    </row>
    <row r="77">
      <c r="B77" s="1">
        <v>1.0</v>
      </c>
      <c r="C77" s="1">
        <v>135.0</v>
      </c>
      <c r="D77" s="1">
        <v>2.751</v>
      </c>
      <c r="E77" s="1">
        <v>0.535</v>
      </c>
      <c r="F77" s="1">
        <v>1.009</v>
      </c>
      <c r="G77" s="1">
        <v>8.218</v>
      </c>
      <c r="H77" s="4">
        <v>0.0041</v>
      </c>
      <c r="I77" s="1">
        <v>4.699</v>
      </c>
      <c r="J77" s="12" t="s">
        <v>48</v>
      </c>
      <c r="L77" s="9">
        <v>90.0</v>
      </c>
      <c r="M77" s="9">
        <v>1.0</v>
      </c>
      <c r="N77" s="9">
        <v>7.3</v>
      </c>
      <c r="O77" s="9">
        <v>0.044</v>
      </c>
      <c r="P77" s="9">
        <v>-7.256</v>
      </c>
      <c r="Q77" s="9">
        <v>1.0</v>
      </c>
      <c r="R77" s="9">
        <v>0.0</v>
      </c>
      <c r="S77" s="9">
        <v>0.0</v>
      </c>
    </row>
    <row r="78">
      <c r="B78" s="1">
        <v>1.0</v>
      </c>
      <c r="C78" s="1">
        <v>138.0</v>
      </c>
      <c r="D78" s="1">
        <v>1.728</v>
      </c>
      <c r="E78" s="1">
        <v>0.0</v>
      </c>
      <c r="F78" s="1">
        <v>0.417</v>
      </c>
      <c r="G78" s="1">
        <v>15.342</v>
      </c>
      <c r="H78" s="4">
        <v>1.0E-4</v>
      </c>
      <c r="I78" s="1">
        <v>1.94</v>
      </c>
      <c r="J78" s="12" t="s">
        <v>48</v>
      </c>
      <c r="L78" s="9">
        <v>91.0</v>
      </c>
      <c r="M78" s="9">
        <v>1.0</v>
      </c>
      <c r="N78" s="9">
        <v>1.222</v>
      </c>
      <c r="O78" s="9">
        <v>0.039</v>
      </c>
      <c r="P78" s="9">
        <v>-1.183</v>
      </c>
      <c r="Q78" s="9">
        <v>0.991</v>
      </c>
      <c r="R78" s="9">
        <v>0.006</v>
      </c>
      <c r="S78" s="9">
        <v>0.066</v>
      </c>
    </row>
    <row r="79">
      <c r="B79" s="1">
        <v>1.0</v>
      </c>
      <c r="C79" s="1">
        <v>139.0</v>
      </c>
      <c r="D79" s="1">
        <v>0.916</v>
      </c>
      <c r="E79" s="1">
        <v>0.0</v>
      </c>
      <c r="F79" s="1">
        <v>0.265</v>
      </c>
      <c r="G79" s="1">
        <v>9.807</v>
      </c>
      <c r="H79" s="4">
        <v>0.0017</v>
      </c>
      <c r="I79" s="1">
        <v>1.236</v>
      </c>
      <c r="J79" s="12" t="s">
        <v>48</v>
      </c>
      <c r="L79" s="9">
        <v>92.0</v>
      </c>
      <c r="M79" s="9">
        <v>1.0</v>
      </c>
      <c r="N79" s="9">
        <v>0.93</v>
      </c>
      <c r="O79" s="9">
        <v>0.071</v>
      </c>
      <c r="P79" s="9">
        <v>-0.859</v>
      </c>
      <c r="Q79" s="9">
        <v>0.918</v>
      </c>
      <c r="R79" s="9">
        <v>0.058</v>
      </c>
      <c r="S79" s="9">
        <v>0.688</v>
      </c>
    </row>
    <row r="80">
      <c r="B80" s="1">
        <v>1.0</v>
      </c>
      <c r="C80" s="1">
        <v>144.0</v>
      </c>
      <c r="D80" s="1">
        <v>5.647</v>
      </c>
      <c r="E80" s="1">
        <v>0.441</v>
      </c>
      <c r="F80" s="1">
        <v>0.681</v>
      </c>
      <c r="G80" s="1">
        <v>9.42</v>
      </c>
      <c r="H80" s="4">
        <v>0.0021</v>
      </c>
      <c r="I80" s="1">
        <v>3.17</v>
      </c>
      <c r="J80" s="12" t="s">
        <v>48</v>
      </c>
      <c r="L80" s="9">
        <v>93.0</v>
      </c>
      <c r="M80" s="9">
        <v>1.0</v>
      </c>
      <c r="N80" s="9">
        <v>6.055</v>
      </c>
      <c r="O80" s="9">
        <v>0.037</v>
      </c>
      <c r="P80" s="9">
        <v>-6.019</v>
      </c>
      <c r="Q80" s="9">
        <v>1.0</v>
      </c>
      <c r="R80" s="9">
        <v>0.0</v>
      </c>
      <c r="S80" s="9">
        <v>0.0</v>
      </c>
    </row>
    <row r="81">
      <c r="B81" s="1">
        <v>1.0</v>
      </c>
      <c r="C81" s="1">
        <v>146.0</v>
      </c>
      <c r="D81" s="1">
        <v>1.255</v>
      </c>
      <c r="E81" s="1">
        <v>0.283</v>
      </c>
      <c r="F81" s="1">
        <v>0.514</v>
      </c>
      <c r="G81" s="1">
        <v>3.6</v>
      </c>
      <c r="H81" s="4">
        <v>0.0578</v>
      </c>
      <c r="I81" s="1">
        <v>2.392</v>
      </c>
      <c r="J81" s="12" t="s">
        <v>48</v>
      </c>
      <c r="L81" s="9">
        <v>94.0</v>
      </c>
      <c r="M81" s="9">
        <v>1.0</v>
      </c>
      <c r="N81" s="9">
        <v>0.806</v>
      </c>
      <c r="O81" s="9">
        <v>0.053</v>
      </c>
      <c r="P81" s="9">
        <v>-0.753</v>
      </c>
      <c r="Q81" s="9">
        <v>0.923</v>
      </c>
      <c r="R81" s="9">
        <v>0.049</v>
      </c>
      <c r="S81" s="9">
        <v>0.574</v>
      </c>
    </row>
    <row r="82">
      <c r="B82" s="1">
        <v>1.0</v>
      </c>
      <c r="C82" s="1">
        <v>147.0</v>
      </c>
      <c r="D82" s="1">
        <v>1.353</v>
      </c>
      <c r="E82" s="1">
        <v>0.0</v>
      </c>
      <c r="F82" s="1">
        <v>0.472</v>
      </c>
      <c r="G82" s="1">
        <v>13.589</v>
      </c>
      <c r="H82" s="4">
        <v>2.0E-4</v>
      </c>
      <c r="I82" s="1">
        <v>2.2</v>
      </c>
      <c r="J82" s="12" t="s">
        <v>48</v>
      </c>
      <c r="L82" s="9">
        <v>95.0</v>
      </c>
      <c r="M82" s="9">
        <v>1.0</v>
      </c>
      <c r="N82" s="9">
        <v>7.224</v>
      </c>
      <c r="O82" s="9">
        <v>0.04</v>
      </c>
      <c r="P82" s="9">
        <v>-7.184</v>
      </c>
      <c r="Q82" s="9">
        <v>1.0</v>
      </c>
      <c r="R82" s="9">
        <v>0.0</v>
      </c>
      <c r="S82" s="9">
        <v>0.0</v>
      </c>
    </row>
    <row r="83">
      <c r="B83" s="1">
        <v>1.0</v>
      </c>
      <c r="C83" s="1">
        <v>148.0</v>
      </c>
      <c r="D83" s="1">
        <v>1.5</v>
      </c>
      <c r="E83" s="1">
        <v>0.0</v>
      </c>
      <c r="F83" s="1">
        <v>0.328</v>
      </c>
      <c r="G83" s="1">
        <v>16.974</v>
      </c>
      <c r="H83" s="4">
        <v>0.0</v>
      </c>
      <c r="I83" s="1">
        <v>1.526</v>
      </c>
      <c r="J83" s="12" t="s">
        <v>48</v>
      </c>
      <c r="L83" s="9">
        <v>96.0</v>
      </c>
      <c r="M83" s="9">
        <v>1.0</v>
      </c>
      <c r="N83" s="9">
        <v>7.843</v>
      </c>
      <c r="O83" s="9">
        <v>0.046</v>
      </c>
      <c r="P83" s="9">
        <v>-7.796</v>
      </c>
      <c r="Q83" s="9">
        <v>1.0</v>
      </c>
      <c r="R83" s="9">
        <v>0.0</v>
      </c>
      <c r="S83" s="9">
        <v>0.0</v>
      </c>
    </row>
    <row r="84">
      <c r="B84" s="1">
        <v>1.0</v>
      </c>
      <c r="C84" s="1">
        <v>149.0</v>
      </c>
      <c r="D84" s="1">
        <v>1.5</v>
      </c>
      <c r="E84" s="1">
        <v>0.0</v>
      </c>
      <c r="F84" s="1">
        <v>0.335</v>
      </c>
      <c r="G84" s="1">
        <v>17.702</v>
      </c>
      <c r="H84" s="4">
        <v>0.0</v>
      </c>
      <c r="I84" s="1">
        <v>1.558</v>
      </c>
      <c r="J84" s="12" t="s">
        <v>48</v>
      </c>
      <c r="L84" s="9">
        <v>97.0</v>
      </c>
      <c r="M84" s="9">
        <v>1.0</v>
      </c>
      <c r="N84" s="9">
        <v>4.701</v>
      </c>
      <c r="O84" s="9">
        <v>0.037</v>
      </c>
      <c r="P84" s="9">
        <v>-4.664</v>
      </c>
      <c r="Q84" s="9">
        <v>1.0</v>
      </c>
      <c r="R84" s="9">
        <v>0.0</v>
      </c>
      <c r="S84" s="9">
        <v>0.0</v>
      </c>
    </row>
    <row r="85">
      <c r="B85" s="1">
        <v>1.0</v>
      </c>
      <c r="C85" s="1">
        <v>150.0</v>
      </c>
      <c r="D85" s="1">
        <v>1.353</v>
      </c>
      <c r="E85" s="1">
        <v>0.0</v>
      </c>
      <c r="F85" s="1">
        <v>0.392</v>
      </c>
      <c r="G85" s="1">
        <v>11.193</v>
      </c>
      <c r="H85" s="4">
        <v>8.0E-4</v>
      </c>
      <c r="I85" s="1">
        <v>1.826</v>
      </c>
      <c r="J85" s="12" t="s">
        <v>48</v>
      </c>
      <c r="L85" s="9">
        <v>98.0</v>
      </c>
      <c r="M85" s="9">
        <v>1.0</v>
      </c>
      <c r="N85" s="9">
        <v>3.544</v>
      </c>
      <c r="O85" s="9">
        <v>0.027</v>
      </c>
      <c r="P85" s="9">
        <v>-3.517</v>
      </c>
      <c r="Q85" s="9">
        <v>1.0</v>
      </c>
      <c r="R85" s="9">
        <v>0.0</v>
      </c>
      <c r="S85" s="9">
        <v>0.0</v>
      </c>
    </row>
    <row r="86">
      <c r="B86" s="1">
        <v>1.0</v>
      </c>
      <c r="C86" s="1">
        <v>151.0</v>
      </c>
      <c r="D86" s="1">
        <v>0.78</v>
      </c>
      <c r="E86" s="1">
        <v>0.0</v>
      </c>
      <c r="F86" s="1">
        <v>0.25</v>
      </c>
      <c r="G86" s="1">
        <v>8.866</v>
      </c>
      <c r="H86" s="4">
        <v>0.0029</v>
      </c>
      <c r="I86" s="1">
        <v>1.162</v>
      </c>
      <c r="J86" s="12" t="s">
        <v>48</v>
      </c>
      <c r="L86" s="9">
        <v>100.0</v>
      </c>
      <c r="M86" s="9">
        <v>1.0</v>
      </c>
      <c r="N86" s="9">
        <v>3.291</v>
      </c>
      <c r="O86" s="9">
        <v>0.029</v>
      </c>
      <c r="P86" s="9">
        <v>-3.261</v>
      </c>
      <c r="Q86" s="9">
        <v>1.0</v>
      </c>
      <c r="R86" s="9">
        <v>0.0</v>
      </c>
      <c r="S86" s="9">
        <v>0.0</v>
      </c>
    </row>
    <row r="87">
      <c r="B87" s="1">
        <v>1.0</v>
      </c>
      <c r="C87" s="1">
        <v>152.0</v>
      </c>
      <c r="D87" s="1">
        <v>0.596</v>
      </c>
      <c r="E87" s="1">
        <v>0.0</v>
      </c>
      <c r="F87" s="1">
        <v>0.328</v>
      </c>
      <c r="G87" s="1">
        <v>4.576</v>
      </c>
      <c r="H87" s="4">
        <v>0.0324</v>
      </c>
      <c r="I87" s="1">
        <v>1.529</v>
      </c>
      <c r="J87" s="12" t="s">
        <v>48</v>
      </c>
      <c r="L87" s="9">
        <v>101.0</v>
      </c>
      <c r="M87" s="9">
        <v>1.0</v>
      </c>
      <c r="N87" s="9">
        <v>2.262</v>
      </c>
      <c r="O87" s="9">
        <v>0.031</v>
      </c>
      <c r="P87" s="9">
        <v>-2.232</v>
      </c>
      <c r="Q87" s="9">
        <v>0.998</v>
      </c>
      <c r="R87" s="9">
        <v>0.002</v>
      </c>
      <c r="S87" s="9">
        <v>0.018</v>
      </c>
    </row>
    <row r="88">
      <c r="B88" s="1">
        <v>1.0</v>
      </c>
      <c r="C88" s="1">
        <v>153.0</v>
      </c>
      <c r="D88" s="1">
        <v>0.895</v>
      </c>
      <c r="E88" s="1">
        <v>0.0</v>
      </c>
      <c r="F88" s="1">
        <v>0.308</v>
      </c>
      <c r="G88" s="1">
        <v>8.473</v>
      </c>
      <c r="H88" s="4">
        <v>0.0036</v>
      </c>
      <c r="I88" s="1">
        <v>1.436</v>
      </c>
      <c r="J88" s="12" t="s">
        <v>48</v>
      </c>
      <c r="L88" s="9">
        <v>102.0</v>
      </c>
      <c r="M88" s="9">
        <v>1.0</v>
      </c>
      <c r="N88" s="9">
        <v>4.621</v>
      </c>
      <c r="O88" s="9">
        <v>0.286</v>
      </c>
      <c r="P88" s="9">
        <v>-4.336</v>
      </c>
      <c r="Q88" s="9">
        <v>0.998</v>
      </c>
      <c r="R88" s="9">
        <v>0.001</v>
      </c>
      <c r="S88" s="9">
        <v>0.013</v>
      </c>
    </row>
    <row r="89">
      <c r="B89" s="1">
        <v>1.0</v>
      </c>
      <c r="C89" s="1">
        <v>154.0</v>
      </c>
      <c r="D89" s="1">
        <v>0.924</v>
      </c>
      <c r="E89" s="1">
        <v>0.0</v>
      </c>
      <c r="F89" s="1">
        <v>0.252</v>
      </c>
      <c r="G89" s="1">
        <v>7.654</v>
      </c>
      <c r="H89" s="4">
        <v>0.0057</v>
      </c>
      <c r="I89" s="1">
        <v>1.175</v>
      </c>
      <c r="J89" s="12" t="s">
        <v>48</v>
      </c>
      <c r="L89" s="9">
        <v>103.0</v>
      </c>
      <c r="M89" s="9">
        <v>1.0</v>
      </c>
      <c r="N89" s="9">
        <v>3.021</v>
      </c>
      <c r="O89" s="9">
        <v>0.029</v>
      </c>
      <c r="P89" s="9">
        <v>-2.992</v>
      </c>
      <c r="Q89" s="9">
        <v>0.999</v>
      </c>
      <c r="R89" s="9">
        <v>0.0</v>
      </c>
      <c r="S89" s="9">
        <v>0.004</v>
      </c>
    </row>
    <row r="90">
      <c r="B90" s="1">
        <v>1.0</v>
      </c>
      <c r="C90" s="1">
        <v>155.0</v>
      </c>
      <c r="D90" s="1">
        <v>1.353</v>
      </c>
      <c r="E90" s="1">
        <v>0.0</v>
      </c>
      <c r="F90" s="1">
        <v>0.191</v>
      </c>
      <c r="G90" s="1">
        <v>10.326</v>
      </c>
      <c r="H90" s="4">
        <v>0.0013</v>
      </c>
      <c r="I90" s="1">
        <v>0.889</v>
      </c>
      <c r="J90" s="12" t="s">
        <v>48</v>
      </c>
      <c r="L90" s="9">
        <v>104.0</v>
      </c>
      <c r="M90" s="9">
        <v>1.0</v>
      </c>
      <c r="N90" s="9">
        <v>6.24</v>
      </c>
      <c r="O90" s="9">
        <v>0.263</v>
      </c>
      <c r="P90" s="9">
        <v>-5.977</v>
      </c>
      <c r="Q90" s="9">
        <v>1.0</v>
      </c>
      <c r="R90" s="9">
        <v>0.0</v>
      </c>
      <c r="S90" s="9">
        <v>0.001</v>
      </c>
    </row>
    <row r="91">
      <c r="B91" s="1">
        <v>1.0</v>
      </c>
      <c r="C91" s="1">
        <v>157.0</v>
      </c>
      <c r="D91" s="1">
        <v>1.038</v>
      </c>
      <c r="E91" s="1">
        <v>0.0</v>
      </c>
      <c r="F91" s="1">
        <v>0.36</v>
      </c>
      <c r="G91" s="1">
        <v>6.048</v>
      </c>
      <c r="H91" s="4">
        <v>0.0139</v>
      </c>
      <c r="I91" s="1">
        <v>1.678</v>
      </c>
      <c r="J91" s="12" t="s">
        <v>48</v>
      </c>
      <c r="L91" s="9">
        <v>105.0</v>
      </c>
      <c r="M91" s="9">
        <v>1.0</v>
      </c>
      <c r="N91" s="9">
        <v>1.291</v>
      </c>
      <c r="O91" s="9">
        <v>0.04</v>
      </c>
      <c r="P91" s="9">
        <v>-1.25</v>
      </c>
      <c r="Q91" s="9">
        <v>0.991</v>
      </c>
      <c r="R91" s="9">
        <v>0.006</v>
      </c>
      <c r="S91" s="9">
        <v>0.068</v>
      </c>
    </row>
    <row r="92">
      <c r="B92" s="1">
        <v>1.0</v>
      </c>
      <c r="C92" s="1">
        <v>161.0</v>
      </c>
      <c r="D92" s="1">
        <v>2.648</v>
      </c>
      <c r="E92" s="1">
        <v>0.0</v>
      </c>
      <c r="F92" s="1">
        <v>0.435</v>
      </c>
      <c r="G92" s="1">
        <v>18.613</v>
      </c>
      <c r="H92" s="4">
        <v>0.0</v>
      </c>
      <c r="I92" s="1">
        <v>2.027</v>
      </c>
      <c r="J92" s="12" t="s">
        <v>48</v>
      </c>
      <c r="L92" s="9">
        <v>106.0</v>
      </c>
      <c r="M92" s="9">
        <v>1.0</v>
      </c>
      <c r="N92" s="9">
        <v>1.539</v>
      </c>
      <c r="O92" s="9">
        <v>0.049</v>
      </c>
      <c r="P92" s="9">
        <v>-1.49</v>
      </c>
      <c r="Q92" s="9">
        <v>0.984</v>
      </c>
      <c r="R92" s="9">
        <v>0.012</v>
      </c>
      <c r="S92" s="9">
        <v>0.13</v>
      </c>
    </row>
    <row r="93">
      <c r="B93" s="1">
        <v>1.0</v>
      </c>
      <c r="C93" s="1">
        <v>164.0</v>
      </c>
      <c r="D93" s="1">
        <v>0.428</v>
      </c>
      <c r="E93" s="1">
        <v>0.0</v>
      </c>
      <c r="F93" s="1">
        <v>0.127</v>
      </c>
      <c r="G93" s="1">
        <v>4.757</v>
      </c>
      <c r="H93" s="4">
        <v>0.0292</v>
      </c>
      <c r="I93" s="1">
        <v>0.592</v>
      </c>
      <c r="J93" s="12" t="s">
        <v>48</v>
      </c>
      <c r="L93" s="9">
        <v>107.0</v>
      </c>
      <c r="M93" s="9">
        <v>1.0</v>
      </c>
      <c r="N93" s="9">
        <v>4.438</v>
      </c>
      <c r="O93" s="9">
        <v>0.045</v>
      </c>
      <c r="P93" s="9">
        <v>-4.393</v>
      </c>
      <c r="Q93" s="9">
        <v>1.0</v>
      </c>
      <c r="R93" s="9">
        <v>0.0</v>
      </c>
      <c r="S93" s="9">
        <v>0.0</v>
      </c>
    </row>
    <row r="94">
      <c r="B94" s="1">
        <v>1.0</v>
      </c>
      <c r="C94" s="1">
        <v>166.0</v>
      </c>
      <c r="D94" s="1">
        <v>1.353</v>
      </c>
      <c r="E94" s="1">
        <v>0.0</v>
      </c>
      <c r="F94" s="1">
        <v>0.579</v>
      </c>
      <c r="G94" s="1">
        <v>7.801</v>
      </c>
      <c r="H94" s="4">
        <v>0.0052</v>
      </c>
      <c r="I94" s="1">
        <v>2.697</v>
      </c>
      <c r="J94" s="12" t="s">
        <v>48</v>
      </c>
      <c r="L94" s="9">
        <v>108.0</v>
      </c>
      <c r="M94" s="9">
        <v>1.0</v>
      </c>
      <c r="N94" s="9">
        <v>1.334</v>
      </c>
      <c r="O94" s="9">
        <v>0.049</v>
      </c>
      <c r="P94" s="9">
        <v>-1.285</v>
      </c>
      <c r="Q94" s="9">
        <v>0.982</v>
      </c>
      <c r="R94" s="9">
        <v>0.013</v>
      </c>
      <c r="S94" s="9">
        <v>0.144</v>
      </c>
    </row>
    <row r="95">
      <c r="B95" s="1">
        <v>1.0</v>
      </c>
      <c r="C95" s="1">
        <v>167.0</v>
      </c>
      <c r="D95" s="1">
        <v>2.81</v>
      </c>
      <c r="E95" s="1">
        <v>0.0</v>
      </c>
      <c r="F95" s="1">
        <v>0.643</v>
      </c>
      <c r="G95" s="1">
        <v>18.944</v>
      </c>
      <c r="H95" s="4">
        <v>0.0</v>
      </c>
      <c r="I95" s="1">
        <v>2.993</v>
      </c>
      <c r="J95" s="12" t="s">
        <v>48</v>
      </c>
      <c r="L95" s="9">
        <v>109.0</v>
      </c>
      <c r="M95" s="9">
        <v>1.0</v>
      </c>
      <c r="N95" s="9">
        <v>4.195</v>
      </c>
      <c r="O95" s="9">
        <v>0.037</v>
      </c>
      <c r="P95" s="9">
        <v>-4.157</v>
      </c>
      <c r="Q95" s="9">
        <v>1.0</v>
      </c>
      <c r="R95" s="9">
        <v>0.0</v>
      </c>
      <c r="S95" s="9">
        <v>0.002</v>
      </c>
    </row>
    <row r="96">
      <c r="B96" s="1">
        <v>1.0</v>
      </c>
      <c r="C96" s="1">
        <v>168.0</v>
      </c>
      <c r="D96" s="1">
        <v>1.658</v>
      </c>
      <c r="E96" s="1">
        <v>0.0</v>
      </c>
      <c r="F96" s="1">
        <v>0.454</v>
      </c>
      <c r="G96" s="1">
        <v>21.806</v>
      </c>
      <c r="H96" s="4">
        <v>0.0</v>
      </c>
      <c r="I96" s="1">
        <v>2.114</v>
      </c>
      <c r="J96" s="12" t="s">
        <v>48</v>
      </c>
      <c r="L96" s="9">
        <v>110.0</v>
      </c>
      <c r="M96" s="9">
        <v>1.0</v>
      </c>
      <c r="N96" s="9">
        <v>1.166</v>
      </c>
      <c r="O96" s="9">
        <v>0.044</v>
      </c>
      <c r="P96" s="9">
        <v>-1.122</v>
      </c>
      <c r="Q96" s="9">
        <v>0.983</v>
      </c>
      <c r="R96" s="9">
        <v>0.012</v>
      </c>
      <c r="S96" s="9">
        <v>0.133</v>
      </c>
    </row>
    <row r="97">
      <c r="B97" s="1">
        <v>1.0</v>
      </c>
      <c r="C97" s="1">
        <v>170.0</v>
      </c>
      <c r="D97" s="1">
        <v>5.933</v>
      </c>
      <c r="E97" s="1">
        <v>0.0</v>
      </c>
      <c r="F97" s="1">
        <v>1.538</v>
      </c>
      <c r="G97" s="1">
        <v>42.794</v>
      </c>
      <c r="H97" s="4">
        <v>0.0</v>
      </c>
      <c r="I97" s="1">
        <v>7.161</v>
      </c>
      <c r="J97" s="12" t="s">
        <v>48</v>
      </c>
      <c r="L97" s="9">
        <v>111.0</v>
      </c>
      <c r="M97" s="9">
        <v>1.0</v>
      </c>
      <c r="N97" s="9">
        <v>1.255</v>
      </c>
      <c r="O97" s="9">
        <v>0.043</v>
      </c>
      <c r="P97" s="9">
        <v>-1.212</v>
      </c>
      <c r="Q97" s="9">
        <v>0.985</v>
      </c>
      <c r="R97" s="9">
        <v>0.011</v>
      </c>
      <c r="S97" s="9">
        <v>0.119</v>
      </c>
    </row>
    <row r="98">
      <c r="B98" s="1">
        <v>1.0</v>
      </c>
      <c r="C98" s="1">
        <v>171.0</v>
      </c>
      <c r="D98" s="1">
        <v>2.81</v>
      </c>
      <c r="E98" s="1">
        <v>0.0</v>
      </c>
      <c r="F98" s="1">
        <v>0.926</v>
      </c>
      <c r="G98" s="1">
        <v>38.263</v>
      </c>
      <c r="H98" s="4">
        <v>0.0</v>
      </c>
      <c r="I98" s="1">
        <v>4.312</v>
      </c>
      <c r="J98" s="12" t="s">
        <v>48</v>
      </c>
      <c r="L98" s="9">
        <v>112.0</v>
      </c>
      <c r="M98" s="9">
        <v>1.0</v>
      </c>
      <c r="N98" s="9">
        <v>1.29</v>
      </c>
      <c r="O98" s="9">
        <v>0.033</v>
      </c>
      <c r="P98" s="9">
        <v>-1.257</v>
      </c>
      <c r="Q98" s="9">
        <v>0.991</v>
      </c>
      <c r="R98" s="9">
        <v>0.006</v>
      </c>
      <c r="S98" s="9">
        <v>0.069</v>
      </c>
    </row>
    <row r="99">
      <c r="B99" s="1">
        <v>1.0</v>
      </c>
      <c r="C99" s="1">
        <v>172.0</v>
      </c>
      <c r="D99" s="1">
        <v>0.914</v>
      </c>
      <c r="E99" s="1">
        <v>0.0</v>
      </c>
      <c r="F99" s="1">
        <v>0.158</v>
      </c>
      <c r="G99" s="1">
        <v>6.695</v>
      </c>
      <c r="H99" s="4">
        <v>0.0097</v>
      </c>
      <c r="I99" s="1">
        <v>0.736</v>
      </c>
      <c r="J99" s="12" t="s">
        <v>48</v>
      </c>
      <c r="L99" s="9">
        <v>113.0</v>
      </c>
      <c r="M99" s="9">
        <v>1.0</v>
      </c>
      <c r="N99" s="9">
        <v>6.186</v>
      </c>
      <c r="O99" s="9">
        <v>0.042</v>
      </c>
      <c r="P99" s="9">
        <v>-6.143</v>
      </c>
      <c r="Q99" s="9">
        <v>1.0</v>
      </c>
      <c r="R99" s="9">
        <v>0.0</v>
      </c>
      <c r="S99" s="9">
        <v>0.0</v>
      </c>
    </row>
    <row r="100">
      <c r="B100" s="1">
        <v>1.0</v>
      </c>
      <c r="C100" s="1">
        <v>174.0</v>
      </c>
      <c r="D100" s="1">
        <v>0.723</v>
      </c>
      <c r="E100" s="1">
        <v>0.0</v>
      </c>
      <c r="F100" s="1">
        <v>0.153</v>
      </c>
      <c r="G100" s="1">
        <v>6.115</v>
      </c>
      <c r="H100" s="4">
        <v>0.0134</v>
      </c>
      <c r="I100" s="1">
        <v>0.712</v>
      </c>
      <c r="J100" s="12" t="s">
        <v>48</v>
      </c>
      <c r="L100" s="9">
        <v>114.0</v>
      </c>
      <c r="M100" s="9">
        <v>1.0</v>
      </c>
      <c r="N100" s="9">
        <v>2.339</v>
      </c>
      <c r="O100" s="9">
        <v>0.029</v>
      </c>
      <c r="P100" s="9">
        <v>-2.309</v>
      </c>
      <c r="Q100" s="9">
        <v>0.999</v>
      </c>
      <c r="R100" s="9">
        <v>0.0</v>
      </c>
      <c r="S100" s="9">
        <v>0.005</v>
      </c>
    </row>
    <row r="101">
      <c r="B101" s="1">
        <v>1.0</v>
      </c>
      <c r="C101" s="1">
        <v>178.0</v>
      </c>
      <c r="D101" s="1">
        <v>0.575</v>
      </c>
      <c r="E101" s="1">
        <v>0.0</v>
      </c>
      <c r="F101" s="1">
        <v>0.12</v>
      </c>
      <c r="G101" s="1">
        <v>6.132</v>
      </c>
      <c r="H101" s="4">
        <v>0.0133</v>
      </c>
      <c r="I101" s="1">
        <v>0.56</v>
      </c>
      <c r="J101" s="12" t="s">
        <v>48</v>
      </c>
      <c r="L101" s="9">
        <v>115.0</v>
      </c>
      <c r="M101" s="9">
        <v>1.0</v>
      </c>
      <c r="N101" s="9">
        <v>0.928</v>
      </c>
      <c r="O101" s="9">
        <v>0.049</v>
      </c>
      <c r="P101" s="9">
        <v>-0.879</v>
      </c>
      <c r="Q101" s="9">
        <v>0.976</v>
      </c>
      <c r="R101" s="9">
        <v>0.017</v>
      </c>
      <c r="S101" s="9">
        <v>0.193</v>
      </c>
    </row>
    <row r="102">
      <c r="B102" s="1">
        <v>1.0</v>
      </c>
      <c r="C102" s="1">
        <v>181.0</v>
      </c>
      <c r="D102" s="1">
        <v>1.105</v>
      </c>
      <c r="E102" s="1">
        <v>0.0</v>
      </c>
      <c r="F102" s="1">
        <v>0.235</v>
      </c>
      <c r="G102" s="1">
        <v>11.991</v>
      </c>
      <c r="H102" s="4">
        <v>5.0E-4</v>
      </c>
      <c r="I102" s="1">
        <v>1.096</v>
      </c>
      <c r="J102" s="12" t="s">
        <v>48</v>
      </c>
      <c r="L102" s="9">
        <v>116.0</v>
      </c>
      <c r="M102" s="9">
        <v>1.0</v>
      </c>
      <c r="N102" s="9">
        <v>2.578</v>
      </c>
      <c r="O102" s="9">
        <v>0.037</v>
      </c>
      <c r="P102" s="9">
        <v>-2.541</v>
      </c>
      <c r="Q102" s="9">
        <v>0.999</v>
      </c>
      <c r="R102" s="9">
        <v>0.001</v>
      </c>
      <c r="S102" s="9">
        <v>0.007</v>
      </c>
    </row>
    <row r="103">
      <c r="B103" s="1">
        <v>1.0</v>
      </c>
      <c r="C103" s="1">
        <v>183.0</v>
      </c>
      <c r="D103" s="1">
        <v>0.301</v>
      </c>
      <c r="E103" s="1">
        <v>0.0</v>
      </c>
      <c r="F103" s="1">
        <v>0.059</v>
      </c>
      <c r="G103" s="1">
        <v>3.206</v>
      </c>
      <c r="H103" s="4">
        <v>0.0734</v>
      </c>
      <c r="I103" s="1">
        <v>0.273</v>
      </c>
      <c r="J103" s="12" t="s">
        <v>48</v>
      </c>
      <c r="L103" s="9">
        <v>117.0</v>
      </c>
      <c r="M103" s="9">
        <v>1.0</v>
      </c>
      <c r="N103" s="9">
        <v>0.897</v>
      </c>
      <c r="O103" s="9">
        <v>0.036</v>
      </c>
      <c r="P103" s="9">
        <v>-0.861</v>
      </c>
      <c r="Q103" s="9">
        <v>0.949</v>
      </c>
      <c r="R103" s="9">
        <v>0.029</v>
      </c>
      <c r="S103" s="9">
        <v>0.333</v>
      </c>
    </row>
    <row r="104">
      <c r="B104" s="1">
        <v>1.0</v>
      </c>
      <c r="C104" s="1">
        <v>184.0</v>
      </c>
      <c r="D104" s="1">
        <v>0.382</v>
      </c>
      <c r="E104" s="1">
        <v>0.0</v>
      </c>
      <c r="F104" s="1">
        <v>0.082</v>
      </c>
      <c r="G104" s="1">
        <v>2.979</v>
      </c>
      <c r="H104" s="4">
        <v>0.0843</v>
      </c>
      <c r="I104" s="1">
        <v>0.382</v>
      </c>
      <c r="J104" s="12" t="s">
        <v>48</v>
      </c>
      <c r="L104" s="9">
        <v>118.0</v>
      </c>
      <c r="M104" s="9">
        <v>1.0</v>
      </c>
      <c r="N104" s="9">
        <v>0.939</v>
      </c>
      <c r="O104" s="9">
        <v>0.061</v>
      </c>
      <c r="P104" s="9">
        <v>-0.878</v>
      </c>
      <c r="Q104" s="9">
        <v>0.928</v>
      </c>
      <c r="R104" s="9">
        <v>0.049</v>
      </c>
      <c r="S104" s="9">
        <v>0.57</v>
      </c>
    </row>
    <row r="105">
      <c r="B105" s="1">
        <v>1.0</v>
      </c>
      <c r="C105" s="1">
        <v>188.0</v>
      </c>
      <c r="D105" s="1">
        <v>0.309</v>
      </c>
      <c r="E105" s="1">
        <v>0.0</v>
      </c>
      <c r="F105" s="1">
        <v>0.07</v>
      </c>
      <c r="G105" s="1">
        <v>2.903</v>
      </c>
      <c r="H105" s="4">
        <v>0.0884</v>
      </c>
      <c r="I105" s="1">
        <v>0.325</v>
      </c>
      <c r="J105" s="12" t="s">
        <v>48</v>
      </c>
      <c r="L105" s="9">
        <v>119.0</v>
      </c>
      <c r="M105" s="9">
        <v>1.0</v>
      </c>
      <c r="N105" s="9">
        <v>0.81</v>
      </c>
      <c r="O105" s="9">
        <v>0.048</v>
      </c>
      <c r="P105" s="9">
        <v>-0.762</v>
      </c>
      <c r="Q105" s="9">
        <v>0.929</v>
      </c>
      <c r="R105" s="9">
        <v>0.044</v>
      </c>
      <c r="S105" s="9">
        <v>0.508</v>
      </c>
    </row>
    <row r="106">
      <c r="B106" s="1">
        <v>1.0</v>
      </c>
      <c r="C106" s="1">
        <v>192.0</v>
      </c>
      <c r="D106" s="1">
        <v>0.712</v>
      </c>
      <c r="E106" s="1">
        <v>0.112</v>
      </c>
      <c r="F106" s="1">
        <v>0.307</v>
      </c>
      <c r="G106" s="1">
        <v>2.955</v>
      </c>
      <c r="H106" s="4">
        <v>0.0856</v>
      </c>
      <c r="I106" s="1">
        <v>1.431</v>
      </c>
      <c r="J106" s="12" t="s">
        <v>48</v>
      </c>
      <c r="L106" s="9">
        <v>120.0</v>
      </c>
      <c r="M106" s="9">
        <v>1.0</v>
      </c>
      <c r="N106" s="9">
        <v>14.744</v>
      </c>
      <c r="O106" s="9">
        <v>0.068</v>
      </c>
      <c r="P106" s="9">
        <v>-14.677</v>
      </c>
      <c r="Q106" s="9">
        <v>1.0</v>
      </c>
      <c r="R106" s="9">
        <v>0.0</v>
      </c>
      <c r="S106" s="9">
        <v>0.0</v>
      </c>
    </row>
    <row r="107">
      <c r="B107" s="1">
        <v>1.0</v>
      </c>
      <c r="C107" s="1">
        <v>193.0</v>
      </c>
      <c r="D107" s="1">
        <v>2.414</v>
      </c>
      <c r="E107" s="1">
        <v>0.0</v>
      </c>
      <c r="F107" s="1">
        <v>0.438</v>
      </c>
      <c r="G107" s="1">
        <v>16.094</v>
      </c>
      <c r="H107" s="4">
        <v>1.0E-4</v>
      </c>
      <c r="I107" s="1">
        <v>2.041</v>
      </c>
      <c r="J107" s="12" t="s">
        <v>48</v>
      </c>
      <c r="L107" s="9">
        <v>121.0</v>
      </c>
      <c r="M107" s="9">
        <v>1.0</v>
      </c>
      <c r="N107" s="9">
        <v>14.104</v>
      </c>
      <c r="O107" s="9">
        <v>0.071</v>
      </c>
      <c r="P107" s="9">
        <v>-14.033</v>
      </c>
      <c r="Q107" s="9">
        <v>1.0</v>
      </c>
      <c r="R107" s="9">
        <v>0.0</v>
      </c>
      <c r="S107" s="9">
        <v>0.0</v>
      </c>
    </row>
    <row r="108">
      <c r="B108" s="1">
        <v>1.0</v>
      </c>
      <c r="C108" s="1">
        <v>195.0</v>
      </c>
      <c r="D108" s="1">
        <v>0.692</v>
      </c>
      <c r="E108" s="1">
        <v>0.0</v>
      </c>
      <c r="F108" s="1">
        <v>0.147</v>
      </c>
      <c r="G108" s="1">
        <v>5.92</v>
      </c>
      <c r="H108" s="4">
        <v>0.015</v>
      </c>
      <c r="I108" s="1">
        <v>0.684</v>
      </c>
      <c r="J108" s="12" t="s">
        <v>48</v>
      </c>
      <c r="L108" s="9">
        <v>122.0</v>
      </c>
      <c r="M108" s="9">
        <v>1.0</v>
      </c>
      <c r="N108" s="9">
        <v>0.857</v>
      </c>
      <c r="O108" s="9">
        <v>0.061</v>
      </c>
      <c r="P108" s="9">
        <v>-0.796</v>
      </c>
      <c r="Q108" s="9">
        <v>0.921</v>
      </c>
      <c r="R108" s="9">
        <v>0.053</v>
      </c>
      <c r="S108" s="9">
        <v>0.628</v>
      </c>
    </row>
    <row r="109">
      <c r="B109" s="1">
        <v>1.0</v>
      </c>
      <c r="C109" s="1">
        <v>196.0</v>
      </c>
      <c r="D109" s="1">
        <v>0.85</v>
      </c>
      <c r="E109" s="1">
        <v>0.0</v>
      </c>
      <c r="F109" s="1">
        <v>0.214</v>
      </c>
      <c r="G109" s="1">
        <v>8.458</v>
      </c>
      <c r="H109" s="4">
        <v>0.0036</v>
      </c>
      <c r="I109" s="1">
        <v>0.995</v>
      </c>
      <c r="J109" s="12" t="s">
        <v>48</v>
      </c>
      <c r="L109" s="9">
        <v>123.0</v>
      </c>
      <c r="M109" s="9">
        <v>1.0</v>
      </c>
      <c r="N109" s="9">
        <v>1.582</v>
      </c>
      <c r="O109" s="9">
        <v>0.042</v>
      </c>
      <c r="P109" s="9">
        <v>-1.54</v>
      </c>
      <c r="Q109" s="9">
        <v>0.988</v>
      </c>
      <c r="R109" s="9">
        <v>0.008</v>
      </c>
      <c r="S109" s="9">
        <v>0.095</v>
      </c>
    </row>
    <row r="110">
      <c r="B110" s="1">
        <v>1.0</v>
      </c>
      <c r="C110" s="1">
        <v>197.0</v>
      </c>
      <c r="D110" s="1">
        <v>0.728</v>
      </c>
      <c r="E110" s="1">
        <v>0.0</v>
      </c>
      <c r="F110" s="1">
        <v>0.12</v>
      </c>
      <c r="G110" s="1">
        <v>7.267</v>
      </c>
      <c r="H110" s="4">
        <v>0.007</v>
      </c>
      <c r="I110" s="1">
        <v>0.558</v>
      </c>
      <c r="J110" s="12" t="s">
        <v>48</v>
      </c>
      <c r="L110" s="9">
        <v>124.0</v>
      </c>
      <c r="M110" s="9">
        <v>1.0</v>
      </c>
      <c r="N110" s="9">
        <v>11.312</v>
      </c>
      <c r="O110" s="9">
        <v>0.308</v>
      </c>
      <c r="P110" s="9">
        <v>-11.003</v>
      </c>
      <c r="Q110" s="9">
        <v>1.0</v>
      </c>
      <c r="R110" s="9">
        <v>0.0</v>
      </c>
      <c r="S110" s="9">
        <v>0.0</v>
      </c>
    </row>
    <row r="111">
      <c r="B111" s="1">
        <v>1.0</v>
      </c>
      <c r="C111" s="1">
        <v>198.0</v>
      </c>
      <c r="D111" s="1">
        <v>0.382</v>
      </c>
      <c r="E111" s="1">
        <v>0.0</v>
      </c>
      <c r="F111" s="1">
        <v>0.082</v>
      </c>
      <c r="G111" s="1">
        <v>2.981</v>
      </c>
      <c r="H111" s="4">
        <v>0.0843</v>
      </c>
      <c r="I111" s="1">
        <v>0.382</v>
      </c>
      <c r="J111" s="12" t="s">
        <v>48</v>
      </c>
      <c r="L111" s="9">
        <v>125.0</v>
      </c>
      <c r="M111" s="9">
        <v>1.0</v>
      </c>
      <c r="N111" s="9">
        <v>5.03</v>
      </c>
      <c r="O111" s="9">
        <v>0.035</v>
      </c>
      <c r="P111" s="9">
        <v>-4.995</v>
      </c>
      <c r="Q111" s="9">
        <v>1.0</v>
      </c>
      <c r="R111" s="9">
        <v>0.0</v>
      </c>
      <c r="S111" s="9">
        <v>0.0</v>
      </c>
    </row>
    <row r="112">
      <c r="B112" s="1">
        <v>1.0</v>
      </c>
      <c r="C112" s="1">
        <v>201.0</v>
      </c>
      <c r="D112" s="1">
        <v>1.0</v>
      </c>
      <c r="E112" s="1">
        <v>0.17</v>
      </c>
      <c r="F112" s="1">
        <v>0.425</v>
      </c>
      <c r="G112" s="1">
        <v>4.927</v>
      </c>
      <c r="H112" s="4">
        <v>0.0264</v>
      </c>
      <c r="I112" s="1">
        <v>1.979</v>
      </c>
      <c r="J112" s="12" t="s">
        <v>48</v>
      </c>
      <c r="L112" s="9">
        <v>126.0</v>
      </c>
      <c r="M112" s="9">
        <v>1.0</v>
      </c>
      <c r="N112" s="9">
        <v>0.811</v>
      </c>
      <c r="O112" s="9">
        <v>0.064</v>
      </c>
      <c r="P112" s="9">
        <v>-0.747</v>
      </c>
      <c r="Q112" s="9">
        <v>0.913</v>
      </c>
      <c r="R112" s="9">
        <v>0.058</v>
      </c>
      <c r="S112" s="9">
        <v>0.689</v>
      </c>
    </row>
    <row r="113">
      <c r="B113" s="1">
        <v>1.0</v>
      </c>
      <c r="C113" s="1">
        <v>203.0</v>
      </c>
      <c r="D113" s="1">
        <v>0.614</v>
      </c>
      <c r="E113" s="1">
        <v>0.0</v>
      </c>
      <c r="F113" s="1">
        <v>0.114</v>
      </c>
      <c r="G113" s="1">
        <v>6.56</v>
      </c>
      <c r="H113" s="4">
        <v>0.0104</v>
      </c>
      <c r="I113" s="1">
        <v>0.533</v>
      </c>
      <c r="J113" s="12" t="s">
        <v>48</v>
      </c>
      <c r="L113" s="9">
        <v>127.0</v>
      </c>
      <c r="M113" s="9">
        <v>1.0</v>
      </c>
      <c r="N113" s="9">
        <v>7.209</v>
      </c>
      <c r="O113" s="9">
        <v>0.043</v>
      </c>
      <c r="P113" s="9">
        <v>-7.165</v>
      </c>
      <c r="Q113" s="9">
        <v>1.0</v>
      </c>
      <c r="R113" s="9">
        <v>0.0</v>
      </c>
      <c r="S113" s="9">
        <v>0.0</v>
      </c>
    </row>
    <row r="114">
      <c r="B114" s="1">
        <v>1.0</v>
      </c>
      <c r="C114" s="1">
        <v>207.0</v>
      </c>
      <c r="D114" s="1">
        <v>0.687</v>
      </c>
      <c r="E114" s="1">
        <v>0.0</v>
      </c>
      <c r="F114" s="1">
        <v>0.213</v>
      </c>
      <c r="G114" s="1">
        <v>6.871</v>
      </c>
      <c r="H114" s="4">
        <v>0.0088</v>
      </c>
      <c r="I114" s="1">
        <v>0.992</v>
      </c>
      <c r="J114" s="12" t="s">
        <v>48</v>
      </c>
      <c r="L114" s="9">
        <v>128.0</v>
      </c>
      <c r="M114" s="9">
        <v>1.0</v>
      </c>
      <c r="N114" s="9">
        <v>7.189</v>
      </c>
      <c r="O114" s="9">
        <v>0.037</v>
      </c>
      <c r="P114" s="9">
        <v>-7.152</v>
      </c>
      <c r="Q114" s="9">
        <v>1.0</v>
      </c>
      <c r="R114" s="9">
        <v>0.0</v>
      </c>
      <c r="S114" s="9">
        <v>0.0</v>
      </c>
    </row>
    <row r="115">
      <c r="B115" s="1">
        <v>1.0</v>
      </c>
      <c r="C115" s="1">
        <v>211.0</v>
      </c>
      <c r="D115" s="1">
        <v>0.682</v>
      </c>
      <c r="E115" s="1">
        <v>0.0</v>
      </c>
      <c r="F115" s="1">
        <v>0.177</v>
      </c>
      <c r="G115" s="1">
        <v>5.521</v>
      </c>
      <c r="H115" s="4">
        <v>0.0188</v>
      </c>
      <c r="I115" s="1">
        <v>0.822</v>
      </c>
      <c r="J115" s="12" t="s">
        <v>48</v>
      </c>
      <c r="L115" s="9">
        <v>129.0</v>
      </c>
      <c r="M115" s="9">
        <v>1.0</v>
      </c>
      <c r="N115" s="9">
        <v>5.251</v>
      </c>
      <c r="O115" s="9">
        <v>0.053</v>
      </c>
      <c r="P115" s="9">
        <v>-5.198</v>
      </c>
      <c r="Q115" s="9">
        <v>1.0</v>
      </c>
      <c r="R115" s="9">
        <v>0.0</v>
      </c>
      <c r="S115" s="9">
        <v>0.0</v>
      </c>
    </row>
    <row r="116">
      <c r="B116" s="1">
        <v>1.0</v>
      </c>
      <c r="C116" s="1">
        <v>215.0</v>
      </c>
      <c r="D116" s="1">
        <v>1.41</v>
      </c>
      <c r="E116" s="1">
        <v>0.305</v>
      </c>
      <c r="F116" s="1">
        <v>0.56</v>
      </c>
      <c r="G116" s="1">
        <v>3.557</v>
      </c>
      <c r="H116" s="4">
        <v>0.0593</v>
      </c>
      <c r="I116" s="1">
        <v>2.609</v>
      </c>
      <c r="J116" s="12" t="s">
        <v>48</v>
      </c>
      <c r="L116" s="9">
        <v>130.0</v>
      </c>
      <c r="M116" s="9">
        <v>1.0</v>
      </c>
      <c r="N116" s="9">
        <v>0.857</v>
      </c>
      <c r="O116" s="9">
        <v>0.062</v>
      </c>
      <c r="P116" s="9">
        <v>-0.796</v>
      </c>
      <c r="Q116" s="9">
        <v>0.92</v>
      </c>
      <c r="R116" s="9">
        <v>0.054</v>
      </c>
      <c r="S116" s="9">
        <v>0.631</v>
      </c>
    </row>
    <row r="117">
      <c r="B117" s="1">
        <v>1.0</v>
      </c>
      <c r="C117" s="1">
        <v>216.0</v>
      </c>
      <c r="D117" s="1">
        <v>0.381</v>
      </c>
      <c r="E117" s="1">
        <v>0.0</v>
      </c>
      <c r="F117" s="1">
        <v>0.082</v>
      </c>
      <c r="G117" s="1">
        <v>2.99</v>
      </c>
      <c r="H117" s="4">
        <v>0.0838</v>
      </c>
      <c r="I117" s="1">
        <v>0.382</v>
      </c>
      <c r="J117" s="12" t="s">
        <v>48</v>
      </c>
      <c r="L117" s="9">
        <v>131.0</v>
      </c>
      <c r="M117" s="9">
        <v>1.0</v>
      </c>
      <c r="N117" s="9">
        <v>1.929</v>
      </c>
      <c r="O117" s="9">
        <v>0.022</v>
      </c>
      <c r="P117" s="9">
        <v>-1.906</v>
      </c>
      <c r="Q117" s="9">
        <v>0.999</v>
      </c>
      <c r="R117" s="9">
        <v>0.001</v>
      </c>
      <c r="S117" s="9">
        <v>0.009</v>
      </c>
    </row>
    <row r="118">
      <c r="B118" s="1">
        <v>1.0</v>
      </c>
      <c r="C118" s="1">
        <v>218.0</v>
      </c>
      <c r="D118" s="1">
        <v>0.875</v>
      </c>
      <c r="E118" s="1">
        <v>0.245</v>
      </c>
      <c r="F118" s="1">
        <v>0.447</v>
      </c>
      <c r="G118" s="1">
        <v>3.084</v>
      </c>
      <c r="H118" s="4">
        <v>0.0791</v>
      </c>
      <c r="I118" s="1">
        <v>2.081</v>
      </c>
      <c r="J118" s="12" t="s">
        <v>48</v>
      </c>
      <c r="L118" s="9">
        <v>132.0</v>
      </c>
      <c r="M118" s="9">
        <v>1.0</v>
      </c>
      <c r="N118" s="9">
        <v>2.269</v>
      </c>
      <c r="O118" s="9">
        <v>0.031</v>
      </c>
      <c r="P118" s="9">
        <v>-2.237</v>
      </c>
      <c r="Q118" s="9">
        <v>0.997</v>
      </c>
      <c r="R118" s="9">
        <v>0.002</v>
      </c>
      <c r="S118" s="9">
        <v>0.019</v>
      </c>
    </row>
    <row r="119">
      <c r="B119" s="1">
        <v>1.0</v>
      </c>
      <c r="C119" s="1">
        <v>219.0</v>
      </c>
      <c r="D119" s="1">
        <v>0.892</v>
      </c>
      <c r="E119" s="1">
        <v>0.0</v>
      </c>
      <c r="F119" s="1">
        <v>0.578</v>
      </c>
      <c r="G119" s="1">
        <v>7.751</v>
      </c>
      <c r="H119" s="4">
        <v>0.0054</v>
      </c>
      <c r="I119" s="1">
        <v>2.692</v>
      </c>
      <c r="J119" s="12" t="s">
        <v>48</v>
      </c>
      <c r="L119" s="9">
        <v>133.0</v>
      </c>
      <c r="M119" s="9">
        <v>1.0</v>
      </c>
      <c r="N119" s="9">
        <v>1.888</v>
      </c>
      <c r="O119" s="9">
        <v>0.041</v>
      </c>
      <c r="P119" s="9">
        <v>-1.847</v>
      </c>
      <c r="Q119" s="9">
        <v>0.994</v>
      </c>
      <c r="R119" s="9">
        <v>0.004</v>
      </c>
      <c r="S119" s="9">
        <v>0.046</v>
      </c>
    </row>
    <row r="120">
      <c r="B120" s="1">
        <v>1.0</v>
      </c>
      <c r="C120" s="1">
        <v>222.0</v>
      </c>
      <c r="D120" s="1">
        <v>0.838</v>
      </c>
      <c r="E120" s="1">
        <v>0.0</v>
      </c>
      <c r="F120" s="1">
        <v>0.167</v>
      </c>
      <c r="G120" s="1">
        <v>6.13</v>
      </c>
      <c r="H120" s="4">
        <v>0.0133</v>
      </c>
      <c r="I120" s="1">
        <v>0.777</v>
      </c>
      <c r="J120" s="12" t="s">
        <v>48</v>
      </c>
      <c r="L120" s="9">
        <v>134.0</v>
      </c>
      <c r="M120" s="9">
        <v>1.0</v>
      </c>
      <c r="N120" s="9">
        <v>3.18</v>
      </c>
      <c r="O120" s="9">
        <v>0.03</v>
      </c>
      <c r="P120" s="9">
        <v>-3.15</v>
      </c>
      <c r="Q120" s="9">
        <v>0.984</v>
      </c>
      <c r="R120" s="9">
        <v>0.009</v>
      </c>
      <c r="S120" s="9">
        <v>0.101</v>
      </c>
    </row>
    <row r="121">
      <c r="B121" s="1">
        <v>1.0</v>
      </c>
      <c r="C121" s="1">
        <v>225.0</v>
      </c>
      <c r="D121" s="1">
        <v>0.382</v>
      </c>
      <c r="E121" s="1">
        <v>0.0</v>
      </c>
      <c r="F121" s="1">
        <v>0.082</v>
      </c>
      <c r="G121" s="1">
        <v>2.981</v>
      </c>
      <c r="H121" s="4">
        <v>0.0842</v>
      </c>
      <c r="I121" s="1">
        <v>0.382</v>
      </c>
      <c r="J121" s="12" t="s">
        <v>48</v>
      </c>
      <c r="L121" s="9">
        <v>135.0</v>
      </c>
      <c r="M121" s="9">
        <v>1.0</v>
      </c>
      <c r="N121" s="9">
        <v>7.871</v>
      </c>
      <c r="O121" s="9">
        <v>1.821</v>
      </c>
      <c r="P121" s="9">
        <v>-6.05</v>
      </c>
      <c r="Q121" s="9">
        <v>0.998</v>
      </c>
      <c r="R121" s="9">
        <v>0.0</v>
      </c>
      <c r="S121" s="9">
        <v>0.0</v>
      </c>
    </row>
    <row r="122">
      <c r="B122" s="1">
        <v>1.0</v>
      </c>
      <c r="C122" s="1">
        <v>228.0</v>
      </c>
      <c r="D122" s="1">
        <v>1.079</v>
      </c>
      <c r="E122" s="1">
        <v>0.0</v>
      </c>
      <c r="F122" s="1">
        <v>0.268</v>
      </c>
      <c r="G122" s="1">
        <v>8.397</v>
      </c>
      <c r="H122" s="4">
        <v>0.0038</v>
      </c>
      <c r="I122" s="1">
        <v>1.247</v>
      </c>
      <c r="J122" s="12" t="s">
        <v>48</v>
      </c>
      <c r="L122" s="9">
        <v>136.0</v>
      </c>
      <c r="M122" s="9">
        <v>1.0</v>
      </c>
      <c r="N122" s="9">
        <v>1.997</v>
      </c>
      <c r="O122" s="9">
        <v>0.039</v>
      </c>
      <c r="P122" s="9">
        <v>-1.958</v>
      </c>
      <c r="Q122" s="9">
        <v>0.972</v>
      </c>
      <c r="R122" s="9">
        <v>0.018</v>
      </c>
      <c r="S122" s="9">
        <v>0.198</v>
      </c>
    </row>
    <row r="123">
      <c r="B123" s="1">
        <v>1.0</v>
      </c>
      <c r="C123" s="1">
        <v>229.0</v>
      </c>
      <c r="D123" s="1">
        <v>1.353</v>
      </c>
      <c r="E123" s="1">
        <v>0.0</v>
      </c>
      <c r="F123" s="1">
        <v>0.337</v>
      </c>
      <c r="G123" s="1">
        <v>9.977</v>
      </c>
      <c r="H123" s="4">
        <v>0.0016</v>
      </c>
      <c r="I123" s="1">
        <v>1.571</v>
      </c>
      <c r="J123" s="12" t="s">
        <v>48</v>
      </c>
      <c r="L123" s="9">
        <v>137.0</v>
      </c>
      <c r="M123" s="9">
        <v>1.0</v>
      </c>
      <c r="N123" s="9">
        <v>0.868</v>
      </c>
      <c r="O123" s="9">
        <v>0.05</v>
      </c>
      <c r="P123" s="9">
        <v>-0.818</v>
      </c>
      <c r="Q123" s="9">
        <v>0.933</v>
      </c>
      <c r="R123" s="9">
        <v>0.042</v>
      </c>
      <c r="S123" s="9">
        <v>0.492</v>
      </c>
    </row>
    <row r="124">
      <c r="B124" s="1">
        <v>1.0</v>
      </c>
      <c r="C124" s="1">
        <v>230.0</v>
      </c>
      <c r="D124" s="1">
        <v>0.967</v>
      </c>
      <c r="E124" s="1">
        <v>0.072</v>
      </c>
      <c r="F124" s="1">
        <v>0.282</v>
      </c>
      <c r="G124" s="1">
        <v>6.957</v>
      </c>
      <c r="H124" s="4">
        <v>0.0084</v>
      </c>
      <c r="I124" s="1">
        <v>1.314</v>
      </c>
      <c r="J124" s="12" t="s">
        <v>48</v>
      </c>
      <c r="L124" s="9">
        <v>138.0</v>
      </c>
      <c r="M124" s="9">
        <v>1.0</v>
      </c>
      <c r="N124" s="9">
        <v>5.555</v>
      </c>
      <c r="O124" s="9">
        <v>0.036</v>
      </c>
      <c r="P124" s="9">
        <v>-5.52</v>
      </c>
      <c r="Q124" s="9">
        <v>1.0</v>
      </c>
      <c r="R124" s="9">
        <v>0.0</v>
      </c>
      <c r="S124" s="9">
        <v>0.0</v>
      </c>
    </row>
    <row r="125">
      <c r="B125" s="1">
        <v>1.0</v>
      </c>
      <c r="C125" s="1">
        <v>231.0</v>
      </c>
      <c r="D125" s="1">
        <v>0.96</v>
      </c>
      <c r="E125" s="1">
        <v>0.0</v>
      </c>
      <c r="F125" s="1">
        <v>0.183</v>
      </c>
      <c r="G125" s="1">
        <v>9.55</v>
      </c>
      <c r="H125" s="4">
        <v>0.002</v>
      </c>
      <c r="I125" s="1">
        <v>0.854</v>
      </c>
      <c r="J125" s="12" t="s">
        <v>48</v>
      </c>
      <c r="L125" s="9">
        <v>139.0</v>
      </c>
      <c r="M125" s="9">
        <v>1.0</v>
      </c>
      <c r="N125" s="9">
        <v>2.254</v>
      </c>
      <c r="O125" s="9">
        <v>0.032</v>
      </c>
      <c r="P125" s="9">
        <v>-2.222</v>
      </c>
      <c r="Q125" s="9">
        <v>0.999</v>
      </c>
      <c r="R125" s="9">
        <v>0.001</v>
      </c>
      <c r="S125" s="9">
        <v>0.007</v>
      </c>
    </row>
    <row r="126">
      <c r="B126" s="1">
        <v>1.0</v>
      </c>
      <c r="C126" s="1">
        <v>232.0</v>
      </c>
      <c r="D126" s="1">
        <v>1.06</v>
      </c>
      <c r="E126" s="1">
        <v>0.0</v>
      </c>
      <c r="F126" s="1">
        <v>0.244</v>
      </c>
      <c r="G126" s="1">
        <v>8.492</v>
      </c>
      <c r="H126" s="4">
        <v>0.0036</v>
      </c>
      <c r="I126" s="1">
        <v>1.138</v>
      </c>
      <c r="J126" s="12" t="s">
        <v>48</v>
      </c>
      <c r="L126" s="9">
        <v>140.0</v>
      </c>
      <c r="M126" s="9">
        <v>1.0</v>
      </c>
      <c r="N126" s="9">
        <v>1.201</v>
      </c>
      <c r="O126" s="9">
        <v>0.037</v>
      </c>
      <c r="P126" s="9">
        <v>-1.164</v>
      </c>
      <c r="Q126" s="9">
        <v>0.988</v>
      </c>
      <c r="R126" s="9">
        <v>0.008</v>
      </c>
      <c r="S126" s="9">
        <v>0.093</v>
      </c>
    </row>
    <row r="127">
      <c r="B127" s="1">
        <v>1.0</v>
      </c>
      <c r="C127" s="1">
        <v>236.0</v>
      </c>
      <c r="D127" s="1">
        <v>1.66</v>
      </c>
      <c r="E127" s="1">
        <v>0.0</v>
      </c>
      <c r="F127" s="1">
        <v>0.446</v>
      </c>
      <c r="G127" s="1">
        <v>13.004</v>
      </c>
      <c r="H127" s="4">
        <v>3.0E-4</v>
      </c>
      <c r="I127" s="1">
        <v>2.078</v>
      </c>
      <c r="J127" s="12" t="s">
        <v>48</v>
      </c>
      <c r="L127" s="9">
        <v>142.0</v>
      </c>
      <c r="M127" s="9">
        <v>1.0</v>
      </c>
      <c r="N127" s="9">
        <v>0.857</v>
      </c>
      <c r="O127" s="9">
        <v>0.062</v>
      </c>
      <c r="P127" s="9">
        <v>-0.796</v>
      </c>
      <c r="Q127" s="9">
        <v>0.92</v>
      </c>
      <c r="R127" s="9">
        <v>0.054</v>
      </c>
      <c r="S127" s="9">
        <v>0.631</v>
      </c>
    </row>
    <row r="128">
      <c r="B128" s="1">
        <v>1.0</v>
      </c>
      <c r="C128" s="1">
        <v>237.0</v>
      </c>
      <c r="D128" s="1">
        <v>1.824</v>
      </c>
      <c r="E128" s="1">
        <v>0.596</v>
      </c>
      <c r="F128" s="1">
        <v>0.972</v>
      </c>
      <c r="G128" s="1">
        <v>3.184</v>
      </c>
      <c r="H128" s="4">
        <v>0.0744</v>
      </c>
      <c r="I128" s="1">
        <v>4.528</v>
      </c>
      <c r="J128" s="12" t="s">
        <v>48</v>
      </c>
      <c r="L128" s="9">
        <v>143.0</v>
      </c>
      <c r="M128" s="9">
        <v>1.0</v>
      </c>
      <c r="N128" s="9">
        <v>0.928</v>
      </c>
      <c r="O128" s="9">
        <v>0.049</v>
      </c>
      <c r="P128" s="9">
        <v>-0.879</v>
      </c>
      <c r="Q128" s="9">
        <v>0.976</v>
      </c>
      <c r="R128" s="9">
        <v>0.017</v>
      </c>
      <c r="S128" s="9">
        <v>0.193</v>
      </c>
    </row>
    <row r="129">
      <c r="B129" s="1">
        <v>1.0</v>
      </c>
      <c r="C129" s="1">
        <v>238.0</v>
      </c>
      <c r="D129" s="1">
        <v>1.353</v>
      </c>
      <c r="E129" s="1">
        <v>0.0</v>
      </c>
      <c r="F129" s="1">
        <v>0.674</v>
      </c>
      <c r="G129" s="1">
        <v>8.053</v>
      </c>
      <c r="H129" s="4">
        <v>0.0045</v>
      </c>
      <c r="I129" s="1">
        <v>3.138</v>
      </c>
      <c r="J129" s="12" t="s">
        <v>48</v>
      </c>
      <c r="L129" s="9">
        <v>144.0</v>
      </c>
      <c r="M129" s="9">
        <v>1.0</v>
      </c>
      <c r="N129" s="9">
        <v>16.253</v>
      </c>
      <c r="O129" s="9">
        <v>1.224</v>
      </c>
      <c r="P129" s="9">
        <v>-15.03</v>
      </c>
      <c r="Q129" s="9">
        <v>0.998</v>
      </c>
      <c r="R129" s="9">
        <v>0.001</v>
      </c>
      <c r="S129" s="9">
        <v>0.01</v>
      </c>
    </row>
    <row r="130">
      <c r="B130" s="1">
        <v>1.0</v>
      </c>
      <c r="C130" s="1">
        <v>239.0</v>
      </c>
      <c r="D130" s="1">
        <v>0.584</v>
      </c>
      <c r="E130" s="1">
        <v>0.0</v>
      </c>
      <c r="F130" s="1">
        <v>0.23</v>
      </c>
      <c r="G130" s="1">
        <v>5.301</v>
      </c>
      <c r="H130" s="4">
        <v>0.0213</v>
      </c>
      <c r="I130" s="1">
        <v>1.071</v>
      </c>
      <c r="J130" s="12" t="s">
        <v>48</v>
      </c>
      <c r="L130" s="9">
        <v>145.0</v>
      </c>
      <c r="M130" s="9">
        <v>1.0</v>
      </c>
      <c r="N130" s="9">
        <v>1.25</v>
      </c>
      <c r="O130" s="9">
        <v>0.05</v>
      </c>
      <c r="P130" s="9">
        <v>-1.2</v>
      </c>
      <c r="Q130" s="9">
        <v>0.981</v>
      </c>
      <c r="R130" s="9">
        <v>0.014</v>
      </c>
      <c r="S130" s="9">
        <v>0.155</v>
      </c>
    </row>
    <row r="131">
      <c r="B131" s="1">
        <v>1.0</v>
      </c>
      <c r="C131" s="1">
        <v>240.0</v>
      </c>
      <c r="D131" s="1">
        <v>1.271</v>
      </c>
      <c r="E131" s="1">
        <v>0.316</v>
      </c>
      <c r="F131" s="1">
        <v>0.538</v>
      </c>
      <c r="G131" s="1">
        <v>3.883</v>
      </c>
      <c r="H131" s="4">
        <v>0.0488</v>
      </c>
      <c r="I131" s="1">
        <v>2.503</v>
      </c>
      <c r="J131" s="12" t="s">
        <v>48</v>
      </c>
      <c r="L131" s="9">
        <v>146.0</v>
      </c>
      <c r="M131" s="9">
        <v>1.0</v>
      </c>
      <c r="N131" s="9">
        <v>4.897</v>
      </c>
      <c r="O131" s="9">
        <v>0.659</v>
      </c>
      <c r="P131" s="9">
        <v>-4.238</v>
      </c>
      <c r="Q131" s="9">
        <v>0.979</v>
      </c>
      <c r="R131" s="9">
        <v>0.012</v>
      </c>
      <c r="S131" s="9">
        <v>0.138</v>
      </c>
    </row>
    <row r="132">
      <c r="B132" s="1">
        <v>1.0</v>
      </c>
      <c r="C132" s="1">
        <v>241.0</v>
      </c>
      <c r="D132" s="1">
        <v>0.769</v>
      </c>
      <c r="E132" s="1">
        <v>0.0</v>
      </c>
      <c r="F132" s="1">
        <v>0.292</v>
      </c>
      <c r="G132" s="1">
        <v>9.266</v>
      </c>
      <c r="H132" s="4">
        <v>0.0023</v>
      </c>
      <c r="I132" s="1">
        <v>1.358</v>
      </c>
      <c r="J132" s="12" t="s">
        <v>48</v>
      </c>
      <c r="L132" s="9">
        <v>147.0</v>
      </c>
      <c r="M132" s="9">
        <v>1.0</v>
      </c>
      <c r="N132" s="9">
        <v>3.883</v>
      </c>
      <c r="O132" s="9">
        <v>0.035</v>
      </c>
      <c r="P132" s="9">
        <v>-3.848</v>
      </c>
      <c r="Q132" s="9">
        <v>1.0</v>
      </c>
      <c r="R132" s="9">
        <v>0.0</v>
      </c>
      <c r="S132" s="9">
        <v>0.0</v>
      </c>
    </row>
    <row r="133">
      <c r="B133" s="1">
        <v>1.0</v>
      </c>
      <c r="C133" s="1">
        <v>243.0</v>
      </c>
      <c r="D133" s="1">
        <v>1.734</v>
      </c>
      <c r="E133" s="1">
        <v>0.0</v>
      </c>
      <c r="F133" s="1">
        <v>0.419</v>
      </c>
      <c r="G133" s="1">
        <v>14.398</v>
      </c>
      <c r="H133" s="4">
        <v>1.0E-4</v>
      </c>
      <c r="I133" s="1">
        <v>1.949</v>
      </c>
      <c r="J133" s="12" t="s">
        <v>48</v>
      </c>
      <c r="L133" s="9">
        <v>148.0</v>
      </c>
      <c r="M133" s="9">
        <v>1.0</v>
      </c>
      <c r="N133" s="9">
        <v>5.511</v>
      </c>
      <c r="O133" s="9">
        <v>0.032</v>
      </c>
      <c r="P133" s="9">
        <v>-5.479</v>
      </c>
      <c r="Q133" s="9">
        <v>1.0</v>
      </c>
      <c r="R133" s="9">
        <v>0.0</v>
      </c>
      <c r="S133" s="9">
        <v>0.0</v>
      </c>
    </row>
    <row r="134">
      <c r="B134" s="1">
        <v>1.0</v>
      </c>
      <c r="C134" s="1">
        <v>245.0</v>
      </c>
      <c r="D134" s="1">
        <v>0.723</v>
      </c>
      <c r="E134" s="1">
        <v>0.0</v>
      </c>
      <c r="F134" s="1">
        <v>0.224</v>
      </c>
      <c r="G134" s="1">
        <v>4.613</v>
      </c>
      <c r="H134" s="4">
        <v>0.0317</v>
      </c>
      <c r="I134" s="1">
        <v>1.044</v>
      </c>
      <c r="J134" s="12" t="s">
        <v>48</v>
      </c>
      <c r="L134" s="9">
        <v>149.0</v>
      </c>
      <c r="M134" s="9">
        <v>1.0</v>
      </c>
      <c r="N134" s="9">
        <v>5.75</v>
      </c>
      <c r="O134" s="9">
        <v>0.027</v>
      </c>
      <c r="P134" s="9">
        <v>-5.724</v>
      </c>
      <c r="Q134" s="9">
        <v>1.0</v>
      </c>
      <c r="R134" s="9">
        <v>0.0</v>
      </c>
      <c r="S134" s="9">
        <v>0.0</v>
      </c>
    </row>
    <row r="135">
      <c r="B135" s="1">
        <v>1.0</v>
      </c>
      <c r="C135" s="1">
        <v>246.0</v>
      </c>
      <c r="D135" s="1">
        <v>0.617</v>
      </c>
      <c r="E135" s="1">
        <v>0.071</v>
      </c>
      <c r="F135" s="1">
        <v>0.172</v>
      </c>
      <c r="G135" s="1">
        <v>3.178</v>
      </c>
      <c r="H135" s="4">
        <v>0.0747</v>
      </c>
      <c r="I135" s="1">
        <v>0.803</v>
      </c>
      <c r="J135" s="12" t="s">
        <v>48</v>
      </c>
      <c r="L135" s="9">
        <v>150.0</v>
      </c>
      <c r="M135" s="9">
        <v>1.0</v>
      </c>
      <c r="N135" s="9">
        <v>2.916</v>
      </c>
      <c r="O135" s="9">
        <v>0.033</v>
      </c>
      <c r="P135" s="9">
        <v>-2.884</v>
      </c>
      <c r="Q135" s="9">
        <v>1.0</v>
      </c>
      <c r="R135" s="9">
        <v>0.0</v>
      </c>
      <c r="S135" s="9">
        <v>0.002</v>
      </c>
    </row>
    <row r="136">
      <c r="B136" s="1">
        <v>1.0</v>
      </c>
      <c r="C136" s="1">
        <v>251.0</v>
      </c>
      <c r="D136" s="1">
        <v>1.353</v>
      </c>
      <c r="E136" s="1">
        <v>0.0</v>
      </c>
      <c r="F136" s="1">
        <v>0.251</v>
      </c>
      <c r="G136" s="1">
        <v>9.112</v>
      </c>
      <c r="H136" s="4">
        <v>0.0025</v>
      </c>
      <c r="I136" s="1">
        <v>1.169</v>
      </c>
      <c r="J136" s="12" t="s">
        <v>48</v>
      </c>
      <c r="L136" s="9">
        <v>151.0</v>
      </c>
      <c r="M136" s="9">
        <v>1.0</v>
      </c>
      <c r="N136" s="9">
        <v>2.59</v>
      </c>
      <c r="O136" s="9">
        <v>0.027</v>
      </c>
      <c r="P136" s="9">
        <v>-2.562</v>
      </c>
      <c r="Q136" s="9">
        <v>1.0</v>
      </c>
      <c r="R136" s="9">
        <v>0.0</v>
      </c>
      <c r="S136" s="9">
        <v>0.003</v>
      </c>
    </row>
    <row r="137">
      <c r="B137" s="1">
        <v>1.0</v>
      </c>
      <c r="C137" s="1">
        <v>253.0</v>
      </c>
      <c r="D137" s="1">
        <v>1.292</v>
      </c>
      <c r="E137" s="1">
        <v>0.093</v>
      </c>
      <c r="F137" s="1">
        <v>0.463</v>
      </c>
      <c r="G137" s="1">
        <v>8.965</v>
      </c>
      <c r="H137" s="4">
        <v>0.0028</v>
      </c>
      <c r="I137" s="1">
        <v>2.154</v>
      </c>
      <c r="J137" s="12" t="s">
        <v>48</v>
      </c>
      <c r="L137" s="9">
        <v>152.0</v>
      </c>
      <c r="M137" s="9">
        <v>1.0</v>
      </c>
      <c r="N137" s="9">
        <v>1.617</v>
      </c>
      <c r="O137" s="9">
        <v>0.046</v>
      </c>
      <c r="P137" s="9">
        <v>-1.572</v>
      </c>
      <c r="Q137" s="9">
        <v>0.994</v>
      </c>
      <c r="R137" s="9">
        <v>0.004</v>
      </c>
      <c r="S137" s="9">
        <v>0.042</v>
      </c>
    </row>
    <row r="138">
      <c r="B138" s="1">
        <v>1.0</v>
      </c>
      <c r="C138" s="1">
        <v>255.0</v>
      </c>
      <c r="D138" s="1">
        <v>1.658</v>
      </c>
      <c r="E138" s="1">
        <v>0.0</v>
      </c>
      <c r="F138" s="1">
        <v>0.299</v>
      </c>
      <c r="G138" s="1">
        <v>16.472</v>
      </c>
      <c r="H138" s="4">
        <v>0.0</v>
      </c>
      <c r="I138" s="1">
        <v>1.394</v>
      </c>
      <c r="J138" s="12" t="s">
        <v>48</v>
      </c>
      <c r="L138" s="9">
        <v>153.0</v>
      </c>
      <c r="M138" s="9">
        <v>1.0</v>
      </c>
      <c r="N138" s="9">
        <v>2.211</v>
      </c>
      <c r="O138" s="9">
        <v>0.036</v>
      </c>
      <c r="P138" s="9">
        <v>-2.175</v>
      </c>
      <c r="Q138" s="9">
        <v>0.998</v>
      </c>
      <c r="R138" s="9">
        <v>0.001</v>
      </c>
      <c r="S138" s="9">
        <v>0.011</v>
      </c>
    </row>
    <row r="139">
      <c r="B139" s="1">
        <v>1.0</v>
      </c>
      <c r="C139" s="1">
        <v>257.0</v>
      </c>
      <c r="D139" s="1">
        <v>1.105</v>
      </c>
      <c r="E139" s="1">
        <v>0.0</v>
      </c>
      <c r="F139" s="1">
        <v>0.286</v>
      </c>
      <c r="G139" s="1">
        <v>13.158</v>
      </c>
      <c r="H139" s="4">
        <v>3.0E-4</v>
      </c>
      <c r="I139" s="1">
        <v>1.329</v>
      </c>
      <c r="J139" s="12" t="s">
        <v>48</v>
      </c>
      <c r="L139" s="9">
        <v>154.0</v>
      </c>
      <c r="M139" s="9">
        <v>1.0</v>
      </c>
      <c r="N139" s="9">
        <v>2.522</v>
      </c>
      <c r="O139" s="9">
        <v>0.034</v>
      </c>
      <c r="P139" s="9">
        <v>-2.488</v>
      </c>
      <c r="Q139" s="9">
        <v>0.999</v>
      </c>
      <c r="R139" s="9">
        <v>0.001</v>
      </c>
      <c r="S139" s="9">
        <v>0.01</v>
      </c>
    </row>
    <row r="140">
      <c r="B140" s="1">
        <v>1.0</v>
      </c>
      <c r="C140" s="1">
        <v>259.0</v>
      </c>
      <c r="D140" s="1">
        <v>1.06</v>
      </c>
      <c r="E140" s="1">
        <v>0.0</v>
      </c>
      <c r="F140" s="1">
        <v>0.344</v>
      </c>
      <c r="G140" s="1">
        <v>11.052</v>
      </c>
      <c r="H140" s="4">
        <v>9.0E-4</v>
      </c>
      <c r="I140" s="1">
        <v>1.602</v>
      </c>
      <c r="J140" s="12" t="s">
        <v>48</v>
      </c>
      <c r="L140" s="9">
        <v>155.0</v>
      </c>
      <c r="M140" s="9">
        <v>1.0</v>
      </c>
      <c r="N140" s="9">
        <v>2.845</v>
      </c>
      <c r="O140" s="9">
        <v>0.028</v>
      </c>
      <c r="P140" s="9">
        <v>-2.816</v>
      </c>
      <c r="Q140" s="9">
        <v>0.999</v>
      </c>
      <c r="R140" s="9">
        <v>0.0</v>
      </c>
      <c r="S140" s="9">
        <v>0.005</v>
      </c>
    </row>
    <row r="141">
      <c r="B141" s="1">
        <v>1.0</v>
      </c>
      <c r="C141" s="1">
        <v>260.0</v>
      </c>
      <c r="D141" s="1">
        <v>2.999</v>
      </c>
      <c r="E141" s="1">
        <v>0.09</v>
      </c>
      <c r="F141" s="1">
        <v>0.263</v>
      </c>
      <c r="G141" s="1">
        <v>7.556</v>
      </c>
      <c r="H141" s="4">
        <v>0.006</v>
      </c>
      <c r="I141" s="1">
        <v>1.227</v>
      </c>
      <c r="J141" s="12" t="s">
        <v>48</v>
      </c>
      <c r="L141" s="9">
        <v>157.0</v>
      </c>
      <c r="M141" s="9">
        <v>1.0</v>
      </c>
      <c r="N141" s="9">
        <v>3.434</v>
      </c>
      <c r="O141" s="9">
        <v>0.055</v>
      </c>
      <c r="P141" s="9">
        <v>-3.379</v>
      </c>
      <c r="Q141" s="9">
        <v>0.998</v>
      </c>
      <c r="R141" s="9">
        <v>0.002</v>
      </c>
      <c r="S141" s="9">
        <v>0.018</v>
      </c>
    </row>
    <row r="142">
      <c r="B142" s="1">
        <v>1.0</v>
      </c>
      <c r="C142" s="1">
        <v>261.0</v>
      </c>
      <c r="D142" s="1">
        <v>1.823</v>
      </c>
      <c r="E142" s="1">
        <v>0.114</v>
      </c>
      <c r="F142" s="1">
        <v>0.652</v>
      </c>
      <c r="G142" s="1">
        <v>10.656</v>
      </c>
      <c r="H142" s="4">
        <v>0.0011</v>
      </c>
      <c r="I142" s="1">
        <v>3.038</v>
      </c>
      <c r="J142" s="12" t="s">
        <v>48</v>
      </c>
      <c r="L142" s="9">
        <v>158.0</v>
      </c>
      <c r="M142" s="9">
        <v>1.0</v>
      </c>
      <c r="N142" s="9">
        <v>3.273</v>
      </c>
      <c r="O142" s="9">
        <v>0.073</v>
      </c>
      <c r="P142" s="9">
        <v>-3.2</v>
      </c>
      <c r="Q142" s="9">
        <v>0.961</v>
      </c>
      <c r="R142" s="9">
        <v>0.029</v>
      </c>
      <c r="S142" s="9">
        <v>0.33</v>
      </c>
    </row>
    <row r="143">
      <c r="B143" s="1">
        <v>1.0</v>
      </c>
      <c r="C143" s="1">
        <v>262.0</v>
      </c>
      <c r="D143" s="1">
        <v>1.353</v>
      </c>
      <c r="E143" s="1">
        <v>0.0</v>
      </c>
      <c r="F143" s="1">
        <v>0.876</v>
      </c>
      <c r="G143" s="1">
        <v>11.879</v>
      </c>
      <c r="H143" s="4">
        <v>6.0E-4</v>
      </c>
      <c r="I143" s="1">
        <v>4.077</v>
      </c>
      <c r="J143" s="12" t="s">
        <v>48</v>
      </c>
      <c r="L143" s="9">
        <v>159.0</v>
      </c>
      <c r="M143" s="9">
        <v>1.0</v>
      </c>
      <c r="N143" s="9">
        <v>0.857</v>
      </c>
      <c r="O143" s="9">
        <v>0.061</v>
      </c>
      <c r="P143" s="9">
        <v>-0.796</v>
      </c>
      <c r="Q143" s="9">
        <v>0.921</v>
      </c>
      <c r="R143" s="9">
        <v>0.053</v>
      </c>
      <c r="S143" s="9">
        <v>0.628</v>
      </c>
    </row>
    <row r="144">
      <c r="B144" s="1">
        <v>1.0</v>
      </c>
      <c r="C144" s="1">
        <v>264.0</v>
      </c>
      <c r="D144" s="1">
        <v>0.3</v>
      </c>
      <c r="E144" s="1">
        <v>0.0</v>
      </c>
      <c r="F144" s="1">
        <v>0.069</v>
      </c>
      <c r="G144" s="1">
        <v>2.863</v>
      </c>
      <c r="H144" s="4">
        <v>0.0906</v>
      </c>
      <c r="I144" s="1">
        <v>0.323</v>
      </c>
      <c r="J144" s="12" t="s">
        <v>48</v>
      </c>
      <c r="L144" s="9">
        <v>160.0</v>
      </c>
      <c r="M144" s="9">
        <v>1.0</v>
      </c>
      <c r="N144" s="9">
        <v>0.857</v>
      </c>
      <c r="O144" s="9">
        <v>0.061</v>
      </c>
      <c r="P144" s="9">
        <v>-0.796</v>
      </c>
      <c r="Q144" s="9">
        <v>0.921</v>
      </c>
      <c r="R144" s="9">
        <v>0.053</v>
      </c>
      <c r="S144" s="9">
        <v>0.628</v>
      </c>
    </row>
    <row r="145">
      <c r="B145" s="1">
        <v>1.0</v>
      </c>
      <c r="C145" s="1">
        <v>265.0</v>
      </c>
      <c r="D145" s="1">
        <v>0.293</v>
      </c>
      <c r="E145" s="1">
        <v>0.0</v>
      </c>
      <c r="F145" s="1">
        <v>0.095</v>
      </c>
      <c r="G145" s="1">
        <v>4.454</v>
      </c>
      <c r="H145" s="4">
        <v>0.0348</v>
      </c>
      <c r="I145" s="1">
        <v>0.442</v>
      </c>
      <c r="J145" s="12" t="s">
        <v>48</v>
      </c>
      <c r="L145" s="9">
        <v>161.0</v>
      </c>
      <c r="M145" s="9">
        <v>1.0</v>
      </c>
      <c r="N145" s="9">
        <v>6.189</v>
      </c>
      <c r="O145" s="9">
        <v>0.041</v>
      </c>
      <c r="P145" s="9">
        <v>-6.148</v>
      </c>
      <c r="Q145" s="9">
        <v>1.0</v>
      </c>
      <c r="R145" s="9">
        <v>0.0</v>
      </c>
      <c r="S145" s="9">
        <v>0.0</v>
      </c>
    </row>
    <row r="146">
      <c r="B146" s="1">
        <v>1.0</v>
      </c>
      <c r="C146" s="1">
        <v>268.0</v>
      </c>
      <c r="D146" s="1">
        <v>0.322</v>
      </c>
      <c r="E146" s="1">
        <v>0.0</v>
      </c>
      <c r="F146" s="1">
        <v>0.099</v>
      </c>
      <c r="G146" s="1">
        <v>4.715</v>
      </c>
      <c r="H146" s="4">
        <v>0.0299</v>
      </c>
      <c r="I146" s="1">
        <v>0.459</v>
      </c>
      <c r="J146" s="12" t="s">
        <v>48</v>
      </c>
      <c r="L146" s="9">
        <v>162.0</v>
      </c>
      <c r="M146" s="9">
        <v>1.0</v>
      </c>
      <c r="N146" s="9">
        <v>3.18</v>
      </c>
      <c r="O146" s="9">
        <v>0.03</v>
      </c>
      <c r="P146" s="9">
        <v>-3.15</v>
      </c>
      <c r="Q146" s="9">
        <v>0.984</v>
      </c>
      <c r="R146" s="9">
        <v>0.009</v>
      </c>
      <c r="S146" s="9">
        <v>0.101</v>
      </c>
    </row>
    <row r="147">
      <c r="B147" s="1">
        <v>1.0</v>
      </c>
      <c r="C147" s="1">
        <v>269.0</v>
      </c>
      <c r="D147" s="1">
        <v>1.868</v>
      </c>
      <c r="E147" s="1">
        <v>0.276</v>
      </c>
      <c r="F147" s="1">
        <v>0.781</v>
      </c>
      <c r="G147" s="1">
        <v>5.996</v>
      </c>
      <c r="H147" s="4">
        <v>0.0143</v>
      </c>
      <c r="I147" s="1">
        <v>3.637</v>
      </c>
      <c r="J147" s="12" t="s">
        <v>48</v>
      </c>
      <c r="L147" s="9">
        <v>163.0</v>
      </c>
      <c r="M147" s="9">
        <v>1.0</v>
      </c>
      <c r="N147" s="9">
        <v>1.542</v>
      </c>
      <c r="O147" s="9">
        <v>0.049</v>
      </c>
      <c r="P147" s="9">
        <v>-1.492</v>
      </c>
      <c r="Q147" s="9">
        <v>0.984</v>
      </c>
      <c r="R147" s="9">
        <v>0.012</v>
      </c>
      <c r="S147" s="9">
        <v>0.129</v>
      </c>
    </row>
    <row r="148">
      <c r="B148" s="1">
        <v>1.0</v>
      </c>
      <c r="C148" s="1">
        <v>271.0</v>
      </c>
      <c r="D148" s="1">
        <v>3.15</v>
      </c>
      <c r="E148" s="1">
        <v>0.0</v>
      </c>
      <c r="F148" s="1">
        <v>0.565</v>
      </c>
      <c r="G148" s="1">
        <v>23.054</v>
      </c>
      <c r="H148" s="4">
        <v>0.0</v>
      </c>
      <c r="I148" s="1">
        <v>2.633</v>
      </c>
      <c r="J148" s="12" t="s">
        <v>48</v>
      </c>
      <c r="L148" s="9">
        <v>164.0</v>
      </c>
      <c r="M148" s="9">
        <v>1.0</v>
      </c>
      <c r="N148" s="9">
        <v>1.214</v>
      </c>
      <c r="O148" s="9">
        <v>0.039</v>
      </c>
      <c r="P148" s="9">
        <v>-1.175</v>
      </c>
      <c r="Q148" s="9">
        <v>0.991</v>
      </c>
      <c r="R148" s="9">
        <v>0.006</v>
      </c>
      <c r="S148" s="9">
        <v>0.068</v>
      </c>
    </row>
    <row r="149">
      <c r="B149" s="1">
        <v>1.0</v>
      </c>
      <c r="C149" s="1">
        <v>272.0</v>
      </c>
      <c r="D149" s="1">
        <v>1.353</v>
      </c>
      <c r="E149" s="1">
        <v>0.0</v>
      </c>
      <c r="F149" s="1">
        <v>0.516</v>
      </c>
      <c r="G149" s="1">
        <v>11.923</v>
      </c>
      <c r="H149" s="4">
        <v>6.0E-4</v>
      </c>
      <c r="I149" s="1">
        <v>2.404</v>
      </c>
      <c r="J149" s="12" t="s">
        <v>48</v>
      </c>
      <c r="L149" s="9">
        <v>165.0</v>
      </c>
      <c r="M149" s="9">
        <v>1.0</v>
      </c>
      <c r="N149" s="9">
        <v>0.928</v>
      </c>
      <c r="O149" s="9">
        <v>0.049</v>
      </c>
      <c r="P149" s="9">
        <v>-0.879</v>
      </c>
      <c r="Q149" s="9">
        <v>0.976</v>
      </c>
      <c r="R149" s="9">
        <v>0.017</v>
      </c>
      <c r="S149" s="9">
        <v>0.193</v>
      </c>
    </row>
    <row r="150">
      <c r="B150" s="1">
        <v>1.0</v>
      </c>
      <c r="C150" s="1">
        <v>276.0</v>
      </c>
      <c r="D150" s="1">
        <v>1.353</v>
      </c>
      <c r="E150" s="1">
        <v>0.0</v>
      </c>
      <c r="F150" s="1">
        <v>0.367</v>
      </c>
      <c r="G150" s="1">
        <v>11.376</v>
      </c>
      <c r="H150" s="4">
        <v>7.0E-4</v>
      </c>
      <c r="I150" s="1">
        <v>1.707</v>
      </c>
      <c r="J150" s="12" t="s">
        <v>48</v>
      </c>
      <c r="L150" s="9">
        <v>166.0</v>
      </c>
      <c r="M150" s="9">
        <v>1.0</v>
      </c>
      <c r="N150" s="9">
        <v>3.279</v>
      </c>
      <c r="O150" s="9">
        <v>0.045</v>
      </c>
      <c r="P150" s="9">
        <v>-3.234</v>
      </c>
      <c r="Q150" s="9">
        <v>1.0</v>
      </c>
      <c r="R150" s="9">
        <v>0.0</v>
      </c>
      <c r="S150" s="9">
        <v>0.002</v>
      </c>
    </row>
    <row r="151">
      <c r="B151" s="1">
        <v>1.0</v>
      </c>
      <c r="C151" s="1">
        <v>277.0</v>
      </c>
      <c r="D151" s="1">
        <v>4.504</v>
      </c>
      <c r="E151" s="1">
        <v>0.085</v>
      </c>
      <c r="F151" s="1">
        <v>0.863</v>
      </c>
      <c r="G151" s="1">
        <v>30.515</v>
      </c>
      <c r="H151" s="4">
        <v>0.0</v>
      </c>
      <c r="I151" s="1">
        <v>4.017</v>
      </c>
      <c r="J151" s="12" t="s">
        <v>48</v>
      </c>
      <c r="L151" s="9">
        <v>167.0</v>
      </c>
      <c r="M151" s="9">
        <v>1.0</v>
      </c>
      <c r="N151" s="9">
        <v>6.618</v>
      </c>
      <c r="O151" s="9">
        <v>0.042</v>
      </c>
      <c r="P151" s="9">
        <v>-6.576</v>
      </c>
      <c r="Q151" s="9">
        <v>1.0</v>
      </c>
      <c r="R151" s="9">
        <v>0.0</v>
      </c>
      <c r="S151" s="9">
        <v>0.0</v>
      </c>
    </row>
    <row r="152">
      <c r="B152" s="1">
        <v>1.0</v>
      </c>
      <c r="C152" s="1">
        <v>278.0</v>
      </c>
      <c r="D152" s="1">
        <v>2.81</v>
      </c>
      <c r="E152" s="1">
        <v>0.0</v>
      </c>
      <c r="F152" s="1">
        <v>0.729</v>
      </c>
      <c r="G152" s="1">
        <v>35.452</v>
      </c>
      <c r="H152" s="4">
        <v>0.0</v>
      </c>
      <c r="I152" s="1">
        <v>3.393</v>
      </c>
      <c r="J152" s="12" t="s">
        <v>48</v>
      </c>
      <c r="L152" s="9">
        <v>168.0</v>
      </c>
      <c r="M152" s="9">
        <v>1.0</v>
      </c>
      <c r="N152" s="9">
        <v>5.552</v>
      </c>
      <c r="O152" s="9">
        <v>0.031</v>
      </c>
      <c r="P152" s="9">
        <v>-5.52</v>
      </c>
      <c r="Q152" s="9">
        <v>1.0</v>
      </c>
      <c r="R152" s="9">
        <v>0.0</v>
      </c>
      <c r="S152" s="9">
        <v>0.0</v>
      </c>
    </row>
    <row r="153">
      <c r="B153" s="1">
        <v>1.0</v>
      </c>
      <c r="C153" s="1">
        <v>280.0</v>
      </c>
      <c r="D153" s="1">
        <v>4.687</v>
      </c>
      <c r="E153" s="1">
        <v>0.104</v>
      </c>
      <c r="F153" s="1">
        <v>1.264</v>
      </c>
      <c r="G153" s="1">
        <v>28.896</v>
      </c>
      <c r="H153" s="4">
        <v>0.0</v>
      </c>
      <c r="I153" s="1">
        <v>5.885</v>
      </c>
      <c r="J153" s="12" t="s">
        <v>48</v>
      </c>
      <c r="L153" s="9">
        <v>169.0</v>
      </c>
      <c r="M153" s="9">
        <v>1.0</v>
      </c>
      <c r="N153" s="9">
        <v>0.93</v>
      </c>
      <c r="O153" s="9">
        <v>0.071</v>
      </c>
      <c r="P153" s="9">
        <v>-0.858</v>
      </c>
      <c r="Q153" s="9">
        <v>0.918</v>
      </c>
      <c r="R153" s="9">
        <v>0.058</v>
      </c>
      <c r="S153" s="9">
        <v>0.688</v>
      </c>
    </row>
    <row r="154">
      <c r="B154" s="1">
        <v>1.0</v>
      </c>
      <c r="C154" s="1">
        <v>281.0</v>
      </c>
      <c r="D154" s="1">
        <v>2.099</v>
      </c>
      <c r="E154" s="1">
        <v>0.0</v>
      </c>
      <c r="F154" s="1">
        <v>0.615</v>
      </c>
      <c r="G154" s="1">
        <v>19.352</v>
      </c>
      <c r="H154" s="4">
        <v>0.0</v>
      </c>
      <c r="I154" s="1">
        <v>2.865</v>
      </c>
      <c r="J154" s="12" t="s">
        <v>48</v>
      </c>
      <c r="L154" s="9">
        <v>170.0</v>
      </c>
      <c r="M154" s="9">
        <v>1.0</v>
      </c>
      <c r="N154" s="9">
        <v>14.177</v>
      </c>
      <c r="O154" s="9">
        <v>0.071</v>
      </c>
      <c r="P154" s="9">
        <v>-14.106</v>
      </c>
      <c r="Q154" s="9">
        <v>1.0</v>
      </c>
      <c r="R154" s="9">
        <v>0.0</v>
      </c>
      <c r="S154" s="9">
        <v>0.0</v>
      </c>
    </row>
    <row r="155">
      <c r="B155" s="1">
        <v>1.0</v>
      </c>
      <c r="C155" s="1">
        <v>283.0</v>
      </c>
      <c r="D155" s="1">
        <v>1.353</v>
      </c>
      <c r="E155" s="1">
        <v>0.0</v>
      </c>
      <c r="F155" s="1">
        <v>0.298</v>
      </c>
      <c r="G155" s="1">
        <v>11.772</v>
      </c>
      <c r="H155" s="4">
        <v>6.0E-4</v>
      </c>
      <c r="I155" s="1">
        <v>1.388</v>
      </c>
      <c r="J155" s="12" t="s">
        <v>48</v>
      </c>
      <c r="L155" s="9">
        <v>171.0</v>
      </c>
      <c r="M155" s="9">
        <v>1.0</v>
      </c>
      <c r="N155" s="9">
        <v>9.093</v>
      </c>
      <c r="O155" s="9">
        <v>0.039</v>
      </c>
      <c r="P155" s="9">
        <v>-9.054</v>
      </c>
      <c r="Q155" s="9">
        <v>1.0</v>
      </c>
      <c r="R155" s="9">
        <v>0.0</v>
      </c>
      <c r="S155" s="9">
        <v>0.0</v>
      </c>
    </row>
    <row r="156">
      <c r="B156" s="1">
        <v>1.0</v>
      </c>
      <c r="C156" s="1">
        <v>284.0</v>
      </c>
      <c r="D156" s="1">
        <v>4.235</v>
      </c>
      <c r="E156" s="1">
        <v>0.666</v>
      </c>
      <c r="F156" s="1">
        <v>1.3</v>
      </c>
      <c r="G156" s="1">
        <v>11.677</v>
      </c>
      <c r="H156" s="4">
        <v>6.0E-4</v>
      </c>
      <c r="I156" s="1">
        <v>6.054</v>
      </c>
      <c r="J156" s="12" t="s">
        <v>48</v>
      </c>
      <c r="L156" s="9">
        <v>172.0</v>
      </c>
      <c r="M156" s="9">
        <v>1.0</v>
      </c>
      <c r="N156" s="9">
        <v>2.168</v>
      </c>
      <c r="O156" s="9">
        <v>0.036</v>
      </c>
      <c r="P156" s="9">
        <v>-2.132</v>
      </c>
      <c r="Q156" s="9">
        <v>0.996</v>
      </c>
      <c r="R156" s="9">
        <v>0.002</v>
      </c>
      <c r="S156" s="9">
        <v>0.028</v>
      </c>
    </row>
    <row r="157">
      <c r="B157" s="1">
        <v>1.0</v>
      </c>
      <c r="C157" s="1">
        <v>285.0</v>
      </c>
      <c r="D157" s="1">
        <v>0.345</v>
      </c>
      <c r="E157" s="1">
        <v>0.0</v>
      </c>
      <c r="F157" s="1">
        <v>0.066</v>
      </c>
      <c r="G157" s="1">
        <v>3.23</v>
      </c>
      <c r="H157" s="4">
        <v>0.0723</v>
      </c>
      <c r="I157" s="1">
        <v>0.308</v>
      </c>
      <c r="J157" s="12" t="s">
        <v>48</v>
      </c>
      <c r="L157" s="9">
        <v>173.0</v>
      </c>
      <c r="M157" s="9">
        <v>1.0</v>
      </c>
      <c r="N157" s="9">
        <v>0.857</v>
      </c>
      <c r="O157" s="9">
        <v>0.062</v>
      </c>
      <c r="P157" s="9">
        <v>-0.796</v>
      </c>
      <c r="Q157" s="9">
        <v>0.92</v>
      </c>
      <c r="R157" s="9">
        <v>0.054</v>
      </c>
      <c r="S157" s="9">
        <v>0.631</v>
      </c>
    </row>
    <row r="158">
      <c r="B158" s="1">
        <v>1.0</v>
      </c>
      <c r="C158" s="1">
        <v>286.0</v>
      </c>
      <c r="D158" s="1">
        <v>2.132</v>
      </c>
      <c r="E158" s="1">
        <v>0.0</v>
      </c>
      <c r="F158" s="1">
        <v>0.703</v>
      </c>
      <c r="G158" s="1">
        <v>22.666</v>
      </c>
      <c r="H158" s="4">
        <v>0.0</v>
      </c>
      <c r="I158" s="1">
        <v>3.275</v>
      </c>
      <c r="J158" s="12" t="s">
        <v>48</v>
      </c>
      <c r="L158" s="9">
        <v>174.0</v>
      </c>
      <c r="M158" s="9">
        <v>1.0</v>
      </c>
      <c r="N158" s="9">
        <v>1.892</v>
      </c>
      <c r="O158" s="9">
        <v>0.036</v>
      </c>
      <c r="P158" s="9">
        <v>-1.856</v>
      </c>
      <c r="Q158" s="9">
        <v>0.996</v>
      </c>
      <c r="R158" s="9">
        <v>0.003</v>
      </c>
      <c r="S158" s="9">
        <v>0.033</v>
      </c>
    </row>
    <row r="159">
      <c r="B159" s="1">
        <v>1.0</v>
      </c>
      <c r="C159" s="1">
        <v>289.0</v>
      </c>
      <c r="D159" s="1">
        <v>0.32</v>
      </c>
      <c r="E159" s="1">
        <v>0.0</v>
      </c>
      <c r="F159" s="1">
        <v>0.079</v>
      </c>
      <c r="G159" s="1">
        <v>2.759</v>
      </c>
      <c r="H159" s="4">
        <v>0.0967</v>
      </c>
      <c r="I159" s="1">
        <v>0.369</v>
      </c>
      <c r="J159" s="12" t="s">
        <v>48</v>
      </c>
      <c r="L159" s="9">
        <v>175.0</v>
      </c>
      <c r="M159" s="9">
        <v>1.0</v>
      </c>
      <c r="N159" s="9">
        <v>0.93</v>
      </c>
      <c r="O159" s="9">
        <v>0.071</v>
      </c>
      <c r="P159" s="9">
        <v>-0.858</v>
      </c>
      <c r="Q159" s="9">
        <v>0.918</v>
      </c>
      <c r="R159" s="9">
        <v>0.058</v>
      </c>
      <c r="S159" s="9">
        <v>0.688</v>
      </c>
    </row>
    <row r="160">
      <c r="B160" s="1">
        <v>1.0</v>
      </c>
      <c r="C160" s="1">
        <v>290.0</v>
      </c>
      <c r="D160" s="1">
        <v>1.644</v>
      </c>
      <c r="E160" s="1">
        <v>0.0</v>
      </c>
      <c r="F160" s="1">
        <v>0.273</v>
      </c>
      <c r="G160" s="1">
        <v>17.266</v>
      </c>
      <c r="H160" s="4">
        <v>0.0</v>
      </c>
      <c r="I160" s="1">
        <v>1.27</v>
      </c>
      <c r="J160" s="12" t="s">
        <v>48</v>
      </c>
      <c r="L160" s="9">
        <v>176.0</v>
      </c>
      <c r="M160" s="9">
        <v>1.0</v>
      </c>
      <c r="N160" s="9">
        <v>0.952</v>
      </c>
      <c r="O160" s="9">
        <v>0.048</v>
      </c>
      <c r="P160" s="9">
        <v>-0.905</v>
      </c>
      <c r="Q160" s="9">
        <v>0.977</v>
      </c>
      <c r="R160" s="9">
        <v>0.016</v>
      </c>
      <c r="S160" s="9">
        <v>0.183</v>
      </c>
    </row>
    <row r="161">
      <c r="B161" s="1">
        <v>1.0</v>
      </c>
      <c r="C161" s="1">
        <v>295.0</v>
      </c>
      <c r="D161" s="1">
        <v>0.46</v>
      </c>
      <c r="E161" s="1">
        <v>0.0</v>
      </c>
      <c r="F161" s="1">
        <v>0.132</v>
      </c>
      <c r="G161" s="1">
        <v>4.964</v>
      </c>
      <c r="H161" s="4">
        <v>0.0259</v>
      </c>
      <c r="I161" s="1">
        <v>0.615</v>
      </c>
      <c r="J161" s="12" t="s">
        <v>48</v>
      </c>
      <c r="L161" s="9">
        <v>177.0</v>
      </c>
      <c r="M161" s="9">
        <v>1.0</v>
      </c>
      <c r="N161" s="9">
        <v>0.868</v>
      </c>
      <c r="O161" s="9">
        <v>0.05</v>
      </c>
      <c r="P161" s="9">
        <v>-0.818</v>
      </c>
      <c r="Q161" s="9">
        <v>0.933</v>
      </c>
      <c r="R161" s="9">
        <v>0.042</v>
      </c>
      <c r="S161" s="9">
        <v>0.492</v>
      </c>
    </row>
    <row r="162">
      <c r="B162" s="1">
        <v>1.0</v>
      </c>
      <c r="C162" s="1">
        <v>298.0</v>
      </c>
      <c r="D162" s="1">
        <v>0.53</v>
      </c>
      <c r="E162" s="1">
        <v>0.0</v>
      </c>
      <c r="F162" s="1">
        <v>0.263</v>
      </c>
      <c r="G162" s="1">
        <v>4.168</v>
      </c>
      <c r="H162" s="4">
        <v>0.0412</v>
      </c>
      <c r="I162" s="1">
        <v>1.225</v>
      </c>
      <c r="J162" s="12" t="s">
        <v>48</v>
      </c>
      <c r="L162" s="9">
        <v>178.0</v>
      </c>
      <c r="M162" s="9">
        <v>1.0</v>
      </c>
      <c r="N162" s="9">
        <v>1.731</v>
      </c>
      <c r="O162" s="9">
        <v>0.027</v>
      </c>
      <c r="P162" s="9">
        <v>-1.705</v>
      </c>
      <c r="Q162" s="9">
        <v>0.997</v>
      </c>
      <c r="R162" s="9">
        <v>0.002</v>
      </c>
      <c r="S162" s="9">
        <v>0.018</v>
      </c>
    </row>
    <row r="163">
      <c r="B163" s="1">
        <v>1.0</v>
      </c>
      <c r="C163" s="1">
        <v>301.0</v>
      </c>
      <c r="D163" s="1">
        <v>0.345</v>
      </c>
      <c r="E163" s="1">
        <v>0.0</v>
      </c>
      <c r="F163" s="1">
        <v>0.059</v>
      </c>
      <c r="G163" s="1">
        <v>3.57</v>
      </c>
      <c r="H163" s="4">
        <v>0.0588</v>
      </c>
      <c r="I163" s="1">
        <v>0.276</v>
      </c>
      <c r="J163" s="12" t="s">
        <v>48</v>
      </c>
      <c r="L163" s="9">
        <v>179.0</v>
      </c>
      <c r="M163" s="9">
        <v>1.0</v>
      </c>
      <c r="N163" s="9">
        <v>1.997</v>
      </c>
      <c r="O163" s="9">
        <v>0.039</v>
      </c>
      <c r="P163" s="9">
        <v>-1.958</v>
      </c>
      <c r="Q163" s="9">
        <v>0.972</v>
      </c>
      <c r="R163" s="9">
        <v>0.018</v>
      </c>
      <c r="S163" s="9">
        <v>0.198</v>
      </c>
    </row>
    <row r="164">
      <c r="B164" s="1">
        <v>1.0</v>
      </c>
      <c r="C164" s="1">
        <v>302.0</v>
      </c>
      <c r="D164" s="1">
        <v>0.441</v>
      </c>
      <c r="E164" s="1">
        <v>0.0</v>
      </c>
      <c r="F164" s="1">
        <v>0.11</v>
      </c>
      <c r="G164" s="1">
        <v>5.509</v>
      </c>
      <c r="H164" s="4">
        <v>0.0189</v>
      </c>
      <c r="I164" s="1">
        <v>0.515</v>
      </c>
      <c r="J164" s="12" t="s">
        <v>48</v>
      </c>
      <c r="L164" s="9">
        <v>180.0</v>
      </c>
      <c r="M164" s="9">
        <v>1.0</v>
      </c>
      <c r="N164" s="9">
        <v>1.997</v>
      </c>
      <c r="O164" s="9">
        <v>0.039</v>
      </c>
      <c r="P164" s="9">
        <v>-1.958</v>
      </c>
      <c r="Q164" s="9">
        <v>0.972</v>
      </c>
      <c r="R164" s="9">
        <v>0.018</v>
      </c>
      <c r="S164" s="9">
        <v>0.198</v>
      </c>
    </row>
    <row r="165">
      <c r="B165" s="1">
        <v>1.0</v>
      </c>
      <c r="C165" s="1">
        <v>311.0</v>
      </c>
      <c r="D165" s="1">
        <v>0.909</v>
      </c>
      <c r="E165" s="1">
        <v>0.0</v>
      </c>
      <c r="F165" s="1">
        <v>0.215</v>
      </c>
      <c r="G165" s="1">
        <v>8.406</v>
      </c>
      <c r="H165" s="4">
        <v>0.0037</v>
      </c>
      <c r="I165" s="1">
        <v>1.0</v>
      </c>
      <c r="J165" s="12" t="s">
        <v>48</v>
      </c>
      <c r="L165" s="9">
        <v>181.0</v>
      </c>
      <c r="M165" s="9">
        <v>1.0</v>
      </c>
      <c r="N165" s="9">
        <v>2.605</v>
      </c>
      <c r="O165" s="9">
        <v>0.027</v>
      </c>
      <c r="P165" s="9">
        <v>-2.578</v>
      </c>
      <c r="Q165" s="9">
        <v>1.0</v>
      </c>
      <c r="R165" s="9">
        <v>0.0</v>
      </c>
      <c r="S165" s="9">
        <v>0.003</v>
      </c>
    </row>
    <row r="166">
      <c r="B166" s="1">
        <v>1.0</v>
      </c>
      <c r="C166" s="1">
        <v>315.0</v>
      </c>
      <c r="D166" s="1">
        <v>1.581</v>
      </c>
      <c r="E166" s="1">
        <v>0.0</v>
      </c>
      <c r="F166" s="1">
        <v>0.392</v>
      </c>
      <c r="G166" s="1">
        <v>11.561</v>
      </c>
      <c r="H166" s="4">
        <v>7.0E-4</v>
      </c>
      <c r="I166" s="1">
        <v>1.824</v>
      </c>
      <c r="J166" s="12" t="s">
        <v>48</v>
      </c>
      <c r="L166" s="9">
        <v>183.0</v>
      </c>
      <c r="M166" s="9">
        <v>1.0</v>
      </c>
      <c r="N166" s="9">
        <v>1.379</v>
      </c>
      <c r="O166" s="9">
        <v>0.032</v>
      </c>
      <c r="P166" s="9">
        <v>-1.346</v>
      </c>
      <c r="Q166" s="9">
        <v>0.991</v>
      </c>
      <c r="R166" s="9">
        <v>0.006</v>
      </c>
      <c r="S166" s="9">
        <v>0.064</v>
      </c>
    </row>
    <row r="167">
      <c r="B167" s="1">
        <v>1.0</v>
      </c>
      <c r="C167" s="1">
        <v>316.0</v>
      </c>
      <c r="D167" s="1">
        <v>0.4</v>
      </c>
      <c r="E167" s="1">
        <v>0.0</v>
      </c>
      <c r="F167" s="1">
        <v>0.093</v>
      </c>
      <c r="G167" s="1">
        <v>2.836</v>
      </c>
      <c r="H167" s="4">
        <v>0.0922</v>
      </c>
      <c r="I167" s="1">
        <v>0.433</v>
      </c>
      <c r="J167" s="12" t="s">
        <v>48</v>
      </c>
      <c r="L167" s="9">
        <v>184.0</v>
      </c>
      <c r="M167" s="9">
        <v>1.0</v>
      </c>
      <c r="N167" s="9">
        <v>1.545</v>
      </c>
      <c r="O167" s="9">
        <v>0.042</v>
      </c>
      <c r="P167" s="9">
        <v>-1.503</v>
      </c>
      <c r="Q167" s="9">
        <v>0.988</v>
      </c>
      <c r="R167" s="9">
        <v>0.009</v>
      </c>
      <c r="S167" s="9">
        <v>0.097</v>
      </c>
    </row>
    <row r="168">
      <c r="B168" s="1">
        <v>1.0</v>
      </c>
      <c r="C168" s="1">
        <v>317.0</v>
      </c>
      <c r="D168" s="1">
        <v>0.515</v>
      </c>
      <c r="E168" s="1">
        <v>0.0</v>
      </c>
      <c r="F168" s="1">
        <v>0.161</v>
      </c>
      <c r="G168" s="1">
        <v>4.587</v>
      </c>
      <c r="H168" s="4">
        <v>0.0322</v>
      </c>
      <c r="I168" s="1">
        <v>0.748</v>
      </c>
      <c r="J168" s="12" t="s">
        <v>48</v>
      </c>
      <c r="L168" s="9">
        <v>185.0</v>
      </c>
      <c r="M168" s="9">
        <v>1.0</v>
      </c>
      <c r="N168" s="9">
        <v>0.928</v>
      </c>
      <c r="O168" s="9">
        <v>0.049</v>
      </c>
      <c r="P168" s="9">
        <v>-0.879</v>
      </c>
      <c r="Q168" s="9">
        <v>0.976</v>
      </c>
      <c r="R168" s="9">
        <v>0.017</v>
      </c>
      <c r="S168" s="9">
        <v>0.193</v>
      </c>
    </row>
    <row r="169">
      <c r="B169" s="1">
        <v>1.0</v>
      </c>
      <c r="C169" s="1">
        <v>319.0</v>
      </c>
      <c r="D169" s="1">
        <v>1.353</v>
      </c>
      <c r="E169" s="1">
        <v>0.0</v>
      </c>
      <c r="F169" s="1">
        <v>0.469</v>
      </c>
      <c r="G169" s="1">
        <v>7.779</v>
      </c>
      <c r="H169" s="4">
        <v>0.0053</v>
      </c>
      <c r="I169" s="1">
        <v>2.185</v>
      </c>
      <c r="J169" s="12" t="s">
        <v>48</v>
      </c>
      <c r="L169" s="9">
        <v>186.0</v>
      </c>
      <c r="M169" s="9">
        <v>1.0</v>
      </c>
      <c r="N169" s="9">
        <v>0.884</v>
      </c>
      <c r="O169" s="9">
        <v>0.049</v>
      </c>
      <c r="P169" s="9">
        <v>-0.835</v>
      </c>
      <c r="Q169" s="9">
        <v>0.935</v>
      </c>
      <c r="R169" s="9">
        <v>0.041</v>
      </c>
      <c r="S169" s="9">
        <v>0.472</v>
      </c>
    </row>
    <row r="170">
      <c r="B170" s="1">
        <v>1.0</v>
      </c>
      <c r="C170" s="1">
        <v>320.0</v>
      </c>
      <c r="D170" s="1">
        <v>1.353</v>
      </c>
      <c r="E170" s="1">
        <v>0.0</v>
      </c>
      <c r="F170" s="1">
        <v>0.37</v>
      </c>
      <c r="G170" s="1">
        <v>9.379</v>
      </c>
      <c r="H170" s="4">
        <v>0.0022</v>
      </c>
      <c r="I170" s="1">
        <v>1.722</v>
      </c>
      <c r="J170" s="12" t="s">
        <v>48</v>
      </c>
      <c r="L170" s="9">
        <v>187.0</v>
      </c>
      <c r="M170" s="9">
        <v>1.0</v>
      </c>
      <c r="N170" s="9">
        <v>3.18</v>
      </c>
      <c r="O170" s="9">
        <v>0.03</v>
      </c>
      <c r="P170" s="9">
        <v>-3.15</v>
      </c>
      <c r="Q170" s="9">
        <v>0.984</v>
      </c>
      <c r="R170" s="9">
        <v>0.009</v>
      </c>
      <c r="S170" s="9">
        <v>0.101</v>
      </c>
    </row>
    <row r="171">
      <c r="B171" s="1">
        <v>1.0</v>
      </c>
      <c r="C171" s="1">
        <v>321.0</v>
      </c>
      <c r="D171" s="1">
        <v>0.943</v>
      </c>
      <c r="E171" s="1">
        <v>0.0</v>
      </c>
      <c r="F171" s="1">
        <v>0.521</v>
      </c>
      <c r="G171" s="1">
        <v>6.875</v>
      </c>
      <c r="H171" s="4">
        <v>0.0087</v>
      </c>
      <c r="I171" s="1">
        <v>2.425</v>
      </c>
      <c r="J171" s="12" t="s">
        <v>48</v>
      </c>
      <c r="L171" s="9">
        <v>188.0</v>
      </c>
      <c r="M171" s="9">
        <v>1.0</v>
      </c>
      <c r="N171" s="9">
        <v>1.393</v>
      </c>
      <c r="O171" s="9">
        <v>0.034</v>
      </c>
      <c r="P171" s="9">
        <v>-1.359</v>
      </c>
      <c r="Q171" s="9">
        <v>0.991</v>
      </c>
      <c r="R171" s="9">
        <v>0.006</v>
      </c>
      <c r="S171" s="9">
        <v>0.07</v>
      </c>
    </row>
    <row r="172">
      <c r="B172" s="1">
        <v>1.0</v>
      </c>
      <c r="C172" s="1">
        <v>322.0</v>
      </c>
      <c r="D172" s="1">
        <v>0.601</v>
      </c>
      <c r="E172" s="1">
        <v>0.0</v>
      </c>
      <c r="F172" s="1">
        <v>0.215</v>
      </c>
      <c r="G172" s="1">
        <v>6.158</v>
      </c>
      <c r="H172" s="4">
        <v>0.0131</v>
      </c>
      <c r="I172" s="1">
        <v>1.0</v>
      </c>
      <c r="J172" s="12" t="s">
        <v>48</v>
      </c>
      <c r="L172" s="9">
        <v>189.0</v>
      </c>
      <c r="M172" s="9">
        <v>1.0</v>
      </c>
      <c r="N172" s="9">
        <v>0.943</v>
      </c>
      <c r="O172" s="9">
        <v>0.065</v>
      </c>
      <c r="P172" s="9">
        <v>-0.878</v>
      </c>
      <c r="Q172" s="9">
        <v>0.973</v>
      </c>
      <c r="R172" s="9">
        <v>0.02</v>
      </c>
      <c r="S172" s="9">
        <v>0.228</v>
      </c>
    </row>
    <row r="173">
      <c r="B173" s="1">
        <v>1.0</v>
      </c>
      <c r="C173" s="1">
        <v>324.0</v>
      </c>
      <c r="D173" s="1">
        <v>0.437</v>
      </c>
      <c r="E173" s="1">
        <v>0.0</v>
      </c>
      <c r="F173" s="1">
        <v>0.266</v>
      </c>
      <c r="G173" s="1">
        <v>3.879</v>
      </c>
      <c r="H173" s="4">
        <v>0.0489</v>
      </c>
      <c r="I173" s="1">
        <v>1.239</v>
      </c>
      <c r="J173" s="12" t="s">
        <v>48</v>
      </c>
      <c r="L173" s="9">
        <v>190.0</v>
      </c>
      <c r="M173" s="9">
        <v>1.0</v>
      </c>
      <c r="N173" s="9">
        <v>0.897</v>
      </c>
      <c r="O173" s="9">
        <v>0.036</v>
      </c>
      <c r="P173" s="9">
        <v>-0.861</v>
      </c>
      <c r="Q173" s="9">
        <v>0.949</v>
      </c>
      <c r="R173" s="9">
        <v>0.029</v>
      </c>
      <c r="S173" s="9">
        <v>0.333</v>
      </c>
    </row>
    <row r="174">
      <c r="B174" s="1">
        <v>1.0</v>
      </c>
      <c r="C174" s="1">
        <v>325.0</v>
      </c>
      <c r="D174" s="1">
        <v>1.353</v>
      </c>
      <c r="E174" s="1">
        <v>0.0</v>
      </c>
      <c r="F174" s="1">
        <v>0.482</v>
      </c>
      <c r="G174" s="1">
        <v>15.043</v>
      </c>
      <c r="H174" s="4">
        <v>1.0E-4</v>
      </c>
      <c r="I174" s="1">
        <v>2.244</v>
      </c>
      <c r="J174" s="12" t="s">
        <v>48</v>
      </c>
      <c r="L174" s="9">
        <v>191.0</v>
      </c>
      <c r="M174" s="9">
        <v>1.0</v>
      </c>
      <c r="N174" s="9">
        <v>3.273</v>
      </c>
      <c r="O174" s="9">
        <v>0.073</v>
      </c>
      <c r="P174" s="9">
        <v>-3.2</v>
      </c>
      <c r="Q174" s="9">
        <v>0.961</v>
      </c>
      <c r="R174" s="9">
        <v>0.029</v>
      </c>
      <c r="S174" s="9">
        <v>0.33</v>
      </c>
    </row>
    <row r="175">
      <c r="B175" s="1">
        <v>1.0</v>
      </c>
      <c r="C175" s="1">
        <v>328.0</v>
      </c>
      <c r="D175" s="1">
        <v>1.214</v>
      </c>
      <c r="E175" s="1">
        <v>0.0</v>
      </c>
      <c r="F175" s="1">
        <v>0.758</v>
      </c>
      <c r="G175" s="1">
        <v>10.127</v>
      </c>
      <c r="H175" s="4">
        <v>0.0015</v>
      </c>
      <c r="I175" s="1">
        <v>3.528</v>
      </c>
      <c r="J175" s="12" t="s">
        <v>48</v>
      </c>
      <c r="L175" s="9">
        <v>192.0</v>
      </c>
      <c r="M175" s="9">
        <v>1.0</v>
      </c>
      <c r="N175" s="9">
        <v>1.781</v>
      </c>
      <c r="O175" s="9">
        <v>0.314</v>
      </c>
      <c r="P175" s="9">
        <v>-1.467</v>
      </c>
      <c r="Q175" s="9">
        <v>0.942</v>
      </c>
      <c r="R175" s="9">
        <v>0.041</v>
      </c>
      <c r="S175" s="9">
        <v>0.476</v>
      </c>
    </row>
    <row r="176">
      <c r="B176" s="1">
        <v>1.0</v>
      </c>
      <c r="C176" s="1">
        <v>329.0</v>
      </c>
      <c r="D176" s="1">
        <v>0.67</v>
      </c>
      <c r="E176" s="1">
        <v>0.0</v>
      </c>
      <c r="F176" s="1">
        <v>0.238</v>
      </c>
      <c r="G176" s="1">
        <v>4.006</v>
      </c>
      <c r="H176" s="4">
        <v>0.0453</v>
      </c>
      <c r="I176" s="1">
        <v>1.11</v>
      </c>
      <c r="J176" s="12" t="s">
        <v>48</v>
      </c>
      <c r="L176" s="9">
        <v>193.0</v>
      </c>
      <c r="M176" s="9">
        <v>1.0</v>
      </c>
      <c r="N176" s="9">
        <v>6.772</v>
      </c>
      <c r="O176" s="9">
        <v>0.044</v>
      </c>
      <c r="P176" s="9">
        <v>-6.727</v>
      </c>
      <c r="Q176" s="9">
        <v>1.0</v>
      </c>
      <c r="R176" s="9">
        <v>0.0</v>
      </c>
      <c r="S176" s="9">
        <v>0.0</v>
      </c>
    </row>
    <row r="177">
      <c r="B177" s="1">
        <v>1.0</v>
      </c>
      <c r="C177" s="1">
        <v>330.0</v>
      </c>
      <c r="D177" s="1">
        <v>1.478</v>
      </c>
      <c r="E177" s="1">
        <v>0.347</v>
      </c>
      <c r="F177" s="1">
        <v>0.658</v>
      </c>
      <c r="G177" s="1">
        <v>5.076</v>
      </c>
      <c r="H177" s="4">
        <v>0.0243</v>
      </c>
      <c r="I177" s="1">
        <v>3.064</v>
      </c>
      <c r="J177" s="12" t="s">
        <v>48</v>
      </c>
      <c r="L177" s="9">
        <v>194.0</v>
      </c>
      <c r="M177" s="9">
        <v>1.0</v>
      </c>
      <c r="N177" s="9">
        <v>0.939</v>
      </c>
      <c r="O177" s="9">
        <v>0.061</v>
      </c>
      <c r="P177" s="9">
        <v>-0.878</v>
      </c>
      <c r="Q177" s="9">
        <v>0.928</v>
      </c>
      <c r="R177" s="9">
        <v>0.049</v>
      </c>
      <c r="S177" s="9">
        <v>0.57</v>
      </c>
    </row>
    <row r="178">
      <c r="B178" s="1">
        <v>1.0</v>
      </c>
      <c r="C178" s="1">
        <v>332.0</v>
      </c>
      <c r="D178" s="1">
        <v>3.987</v>
      </c>
      <c r="E178" s="1">
        <v>0.0</v>
      </c>
      <c r="F178" s="1">
        <v>0.651</v>
      </c>
      <c r="G178" s="1">
        <v>34.077</v>
      </c>
      <c r="H178" s="4">
        <v>0.0</v>
      </c>
      <c r="I178" s="1">
        <v>3.033</v>
      </c>
      <c r="J178" s="12" t="s">
        <v>48</v>
      </c>
      <c r="L178" s="9">
        <v>195.0</v>
      </c>
      <c r="M178" s="9">
        <v>1.0</v>
      </c>
      <c r="N178" s="9">
        <v>1.794</v>
      </c>
      <c r="O178" s="9">
        <v>0.036</v>
      </c>
      <c r="P178" s="9">
        <v>-1.758</v>
      </c>
      <c r="Q178" s="9">
        <v>0.995</v>
      </c>
      <c r="R178" s="9">
        <v>0.003</v>
      </c>
      <c r="S178" s="9">
        <v>0.037</v>
      </c>
    </row>
    <row r="179">
      <c r="B179" s="1">
        <v>1.0</v>
      </c>
      <c r="C179" s="1">
        <v>333.0</v>
      </c>
      <c r="D179" s="1">
        <v>4.008</v>
      </c>
      <c r="E179" s="1">
        <v>0.0</v>
      </c>
      <c r="F179" s="1">
        <v>0.867</v>
      </c>
      <c r="G179" s="1">
        <v>42.614</v>
      </c>
      <c r="H179" s="4">
        <v>0.0</v>
      </c>
      <c r="I179" s="1">
        <v>4.035</v>
      </c>
      <c r="J179" s="12" t="s">
        <v>48</v>
      </c>
      <c r="L179" s="9">
        <v>196.0</v>
      </c>
      <c r="M179" s="9">
        <v>1.0</v>
      </c>
      <c r="N179" s="9">
        <v>2.357</v>
      </c>
      <c r="O179" s="9">
        <v>0.028</v>
      </c>
      <c r="P179" s="9">
        <v>-2.33</v>
      </c>
      <c r="Q179" s="9">
        <v>0.999</v>
      </c>
      <c r="R179" s="9">
        <v>0.001</v>
      </c>
      <c r="S179" s="9">
        <v>0.007</v>
      </c>
    </row>
    <row r="180">
      <c r="B180" s="1">
        <v>1.0</v>
      </c>
      <c r="C180" s="1">
        <v>335.0</v>
      </c>
      <c r="D180" s="1">
        <v>3.079</v>
      </c>
      <c r="E180" s="1">
        <v>0.0</v>
      </c>
      <c r="F180" s="1">
        <v>0.691</v>
      </c>
      <c r="G180" s="1">
        <v>33.85</v>
      </c>
      <c r="H180" s="4">
        <v>0.0</v>
      </c>
      <c r="I180" s="1">
        <v>3.216</v>
      </c>
      <c r="J180" s="12" t="s">
        <v>48</v>
      </c>
      <c r="L180" s="9">
        <v>197.0</v>
      </c>
      <c r="M180" s="9">
        <v>1.0</v>
      </c>
      <c r="N180" s="9">
        <v>2.353</v>
      </c>
      <c r="O180" s="9">
        <v>0.023</v>
      </c>
      <c r="P180" s="9">
        <v>-2.33</v>
      </c>
      <c r="Q180" s="9">
        <v>0.999</v>
      </c>
      <c r="R180" s="9">
        <v>0.001</v>
      </c>
      <c r="S180" s="9">
        <v>0.007</v>
      </c>
    </row>
    <row r="181">
      <c r="B181" s="1">
        <v>1.0</v>
      </c>
      <c r="C181" s="1">
        <v>337.0</v>
      </c>
      <c r="D181" s="1">
        <v>0.742</v>
      </c>
      <c r="E181" s="1">
        <v>0.0</v>
      </c>
      <c r="F181" s="1">
        <v>0.226</v>
      </c>
      <c r="G181" s="1">
        <v>4.69</v>
      </c>
      <c r="H181" s="4">
        <v>0.0303</v>
      </c>
      <c r="I181" s="1">
        <v>1.053</v>
      </c>
      <c r="J181" s="12" t="s">
        <v>48</v>
      </c>
      <c r="L181" s="9">
        <v>198.0</v>
      </c>
      <c r="M181" s="9">
        <v>1.0</v>
      </c>
      <c r="N181" s="9">
        <v>1.546</v>
      </c>
      <c r="O181" s="9">
        <v>0.042</v>
      </c>
      <c r="P181" s="9">
        <v>-1.504</v>
      </c>
      <c r="Q181" s="9">
        <v>0.988</v>
      </c>
      <c r="R181" s="9">
        <v>0.009</v>
      </c>
      <c r="S181" s="9">
        <v>0.097</v>
      </c>
    </row>
    <row r="182">
      <c r="B182" s="1">
        <v>1.0</v>
      </c>
      <c r="C182" s="1">
        <v>338.0</v>
      </c>
      <c r="D182" s="1">
        <v>4.97</v>
      </c>
      <c r="E182" s="1">
        <v>1.178</v>
      </c>
      <c r="F182" s="1">
        <v>1.608</v>
      </c>
      <c r="G182" s="1">
        <v>5.603</v>
      </c>
      <c r="H182" s="4">
        <v>0.0179</v>
      </c>
      <c r="I182" s="1">
        <v>7.487</v>
      </c>
      <c r="J182" s="12" t="s">
        <v>48</v>
      </c>
      <c r="L182" s="9">
        <v>201.0</v>
      </c>
      <c r="M182" s="9">
        <v>1.0</v>
      </c>
      <c r="N182" s="9">
        <v>2.97</v>
      </c>
      <c r="O182" s="9">
        <v>0.417</v>
      </c>
      <c r="P182" s="9">
        <v>-2.553</v>
      </c>
      <c r="Q182" s="9">
        <v>0.984</v>
      </c>
      <c r="R182" s="9">
        <v>0.009</v>
      </c>
      <c r="S182" s="9">
        <v>0.102</v>
      </c>
    </row>
    <row r="183">
      <c r="B183" s="1">
        <v>1.0</v>
      </c>
      <c r="C183" s="1">
        <v>340.0</v>
      </c>
      <c r="D183" s="1">
        <v>1.5</v>
      </c>
      <c r="E183" s="1">
        <v>0.0</v>
      </c>
      <c r="F183" s="1">
        <v>0.416</v>
      </c>
      <c r="G183" s="1">
        <v>18.851</v>
      </c>
      <c r="H183" s="4">
        <v>0.0</v>
      </c>
      <c r="I183" s="1">
        <v>1.936</v>
      </c>
      <c r="J183" s="12" t="s">
        <v>48</v>
      </c>
      <c r="L183" s="9">
        <v>202.0</v>
      </c>
      <c r="M183" s="9">
        <v>1.0</v>
      </c>
      <c r="N183" s="9">
        <v>0.868</v>
      </c>
      <c r="O183" s="9">
        <v>0.05</v>
      </c>
      <c r="P183" s="9">
        <v>-0.818</v>
      </c>
      <c r="Q183" s="9">
        <v>0.933</v>
      </c>
      <c r="R183" s="9">
        <v>0.042</v>
      </c>
      <c r="S183" s="9">
        <v>0.492</v>
      </c>
    </row>
    <row r="184">
      <c r="B184" s="1">
        <v>1.0</v>
      </c>
      <c r="C184" s="1">
        <v>342.0</v>
      </c>
      <c r="D184" s="1">
        <v>0.592</v>
      </c>
      <c r="E184" s="1">
        <v>0.0</v>
      </c>
      <c r="F184" s="1">
        <v>0.18</v>
      </c>
      <c r="G184" s="1">
        <v>4.511</v>
      </c>
      <c r="H184" s="4">
        <v>0.0337</v>
      </c>
      <c r="I184" s="1">
        <v>0.838</v>
      </c>
      <c r="J184" s="12" t="s">
        <v>48</v>
      </c>
      <c r="L184" s="9">
        <v>203.0</v>
      </c>
      <c r="M184" s="9">
        <v>1.0</v>
      </c>
      <c r="N184" s="9">
        <v>1.829</v>
      </c>
      <c r="O184" s="9">
        <v>0.023</v>
      </c>
      <c r="P184" s="9">
        <v>-1.806</v>
      </c>
      <c r="Q184" s="9">
        <v>0.998</v>
      </c>
      <c r="R184" s="9">
        <v>0.001</v>
      </c>
      <c r="S184" s="9">
        <v>0.011</v>
      </c>
    </row>
    <row r="185">
      <c r="B185" s="1">
        <v>1.0</v>
      </c>
      <c r="C185" s="1">
        <v>345.0</v>
      </c>
      <c r="D185" s="1">
        <v>0.76</v>
      </c>
      <c r="E185" s="1">
        <v>0.0</v>
      </c>
      <c r="F185" s="1">
        <v>0.165</v>
      </c>
      <c r="G185" s="1">
        <v>8.625</v>
      </c>
      <c r="H185" s="4">
        <v>0.0033</v>
      </c>
      <c r="I185" s="1">
        <v>0.77</v>
      </c>
      <c r="J185" s="12" t="s">
        <v>48</v>
      </c>
      <c r="L185" s="9">
        <v>205.0</v>
      </c>
      <c r="M185" s="9">
        <v>1.0</v>
      </c>
      <c r="N185" s="9">
        <v>0.913</v>
      </c>
      <c r="O185" s="9">
        <v>0.065</v>
      </c>
      <c r="P185" s="9">
        <v>-0.849</v>
      </c>
      <c r="Q185" s="9">
        <v>0.963</v>
      </c>
      <c r="R185" s="9">
        <v>0.027</v>
      </c>
      <c r="S185" s="9">
        <v>0.31</v>
      </c>
    </row>
    <row r="186">
      <c r="B186" s="1">
        <v>1.0</v>
      </c>
      <c r="C186" s="1">
        <v>346.0</v>
      </c>
      <c r="D186" s="1">
        <v>2.745</v>
      </c>
      <c r="E186" s="1">
        <v>0.169</v>
      </c>
      <c r="F186" s="1">
        <v>0.634</v>
      </c>
      <c r="G186" s="1">
        <v>13.786</v>
      </c>
      <c r="H186" s="4">
        <v>2.0E-4</v>
      </c>
      <c r="I186" s="1">
        <v>2.953</v>
      </c>
      <c r="J186" s="12" t="s">
        <v>48</v>
      </c>
      <c r="L186" s="9">
        <v>206.0</v>
      </c>
      <c r="M186" s="9">
        <v>1.0</v>
      </c>
      <c r="N186" s="9">
        <v>1.25</v>
      </c>
      <c r="O186" s="9">
        <v>0.05</v>
      </c>
      <c r="P186" s="9">
        <v>-1.2</v>
      </c>
      <c r="Q186" s="9">
        <v>0.981</v>
      </c>
      <c r="R186" s="9">
        <v>0.014</v>
      </c>
      <c r="S186" s="9">
        <v>0.155</v>
      </c>
    </row>
    <row r="187">
      <c r="B187" s="1">
        <v>1.0</v>
      </c>
      <c r="C187" s="1">
        <v>347.0</v>
      </c>
      <c r="D187" s="1">
        <v>1.353</v>
      </c>
      <c r="E187" s="1">
        <v>0.0</v>
      </c>
      <c r="F187" s="1">
        <v>0.84</v>
      </c>
      <c r="G187" s="1">
        <v>11.184</v>
      </c>
      <c r="H187" s="4">
        <v>8.0E-4</v>
      </c>
      <c r="I187" s="1">
        <v>3.913</v>
      </c>
      <c r="J187" s="12" t="s">
        <v>48</v>
      </c>
      <c r="L187" s="9">
        <v>207.0</v>
      </c>
      <c r="M187" s="9">
        <v>1.0</v>
      </c>
      <c r="N187" s="9">
        <v>2.092</v>
      </c>
      <c r="O187" s="9">
        <v>0.034</v>
      </c>
      <c r="P187" s="9">
        <v>-2.057</v>
      </c>
      <c r="Q187" s="9">
        <v>0.998</v>
      </c>
      <c r="R187" s="9">
        <v>0.001</v>
      </c>
      <c r="S187" s="9">
        <v>0.016</v>
      </c>
    </row>
    <row r="188">
      <c r="B188" s="1">
        <v>1.0</v>
      </c>
      <c r="C188" s="1">
        <v>351.0</v>
      </c>
      <c r="D188" s="1">
        <v>1.353</v>
      </c>
      <c r="E188" s="1">
        <v>0.0</v>
      </c>
      <c r="F188" s="1">
        <v>0.358</v>
      </c>
      <c r="G188" s="1">
        <v>10.976</v>
      </c>
      <c r="H188" s="4">
        <v>9.0E-4</v>
      </c>
      <c r="I188" s="1">
        <v>1.668</v>
      </c>
      <c r="J188" s="12" t="s">
        <v>48</v>
      </c>
      <c r="L188" s="9">
        <v>208.0</v>
      </c>
      <c r="M188" s="9">
        <v>1.0</v>
      </c>
      <c r="N188" s="9">
        <v>0.952</v>
      </c>
      <c r="O188" s="9">
        <v>0.048</v>
      </c>
      <c r="P188" s="9">
        <v>-0.904</v>
      </c>
      <c r="Q188" s="9">
        <v>0.977</v>
      </c>
      <c r="R188" s="9">
        <v>0.016</v>
      </c>
      <c r="S188" s="9">
        <v>0.185</v>
      </c>
    </row>
    <row r="189">
      <c r="B189" s="1">
        <v>1.0</v>
      </c>
      <c r="C189" s="1">
        <v>353.0</v>
      </c>
      <c r="D189" s="1">
        <v>0.845</v>
      </c>
      <c r="E189" s="1">
        <v>0.0</v>
      </c>
      <c r="F189" s="1">
        <v>0.21</v>
      </c>
      <c r="G189" s="1">
        <v>8.135</v>
      </c>
      <c r="H189" s="4">
        <v>0.0043</v>
      </c>
      <c r="I189" s="1">
        <v>0.979</v>
      </c>
      <c r="J189" s="12" t="s">
        <v>48</v>
      </c>
      <c r="L189" s="9">
        <v>211.0</v>
      </c>
      <c r="M189" s="9">
        <v>1.0</v>
      </c>
      <c r="N189" s="9">
        <v>2.24</v>
      </c>
      <c r="O189" s="9">
        <v>0.031</v>
      </c>
      <c r="P189" s="9">
        <v>-2.208</v>
      </c>
      <c r="Q189" s="9">
        <v>0.997</v>
      </c>
      <c r="R189" s="9">
        <v>0.002</v>
      </c>
      <c r="S189" s="9">
        <v>0.019</v>
      </c>
    </row>
    <row r="190">
      <c r="B190" s="1">
        <v>1.0</v>
      </c>
      <c r="C190" s="1">
        <v>355.0</v>
      </c>
      <c r="D190" s="1">
        <v>1.051</v>
      </c>
      <c r="E190" s="1">
        <v>0.0</v>
      </c>
      <c r="F190" s="1">
        <v>0.294</v>
      </c>
      <c r="G190" s="1">
        <v>7.386</v>
      </c>
      <c r="H190" s="4">
        <v>0.0066</v>
      </c>
      <c r="I190" s="1">
        <v>1.369</v>
      </c>
      <c r="J190" s="12" t="s">
        <v>48</v>
      </c>
      <c r="L190" s="9">
        <v>212.0</v>
      </c>
      <c r="M190" s="9">
        <v>1.0</v>
      </c>
      <c r="N190" s="9">
        <v>3.18</v>
      </c>
      <c r="O190" s="9">
        <v>0.03</v>
      </c>
      <c r="P190" s="9">
        <v>-3.15</v>
      </c>
      <c r="Q190" s="9">
        <v>0.984</v>
      </c>
      <c r="R190" s="9">
        <v>0.009</v>
      </c>
      <c r="S190" s="9">
        <v>0.101</v>
      </c>
    </row>
    <row r="191">
      <c r="B191" s="1">
        <v>1.0</v>
      </c>
      <c r="C191" s="1">
        <v>356.0</v>
      </c>
      <c r="D191" s="1">
        <v>0.61</v>
      </c>
      <c r="E191" s="1">
        <v>0.0</v>
      </c>
      <c r="F191" s="1">
        <v>0.24</v>
      </c>
      <c r="G191" s="1">
        <v>5.561</v>
      </c>
      <c r="H191" s="4">
        <v>0.0184</v>
      </c>
      <c r="I191" s="1">
        <v>1.115</v>
      </c>
      <c r="J191" s="12" t="s">
        <v>48</v>
      </c>
      <c r="L191" s="9">
        <v>213.0</v>
      </c>
      <c r="M191" s="9">
        <v>1.0</v>
      </c>
      <c r="N191" s="9">
        <v>1.244</v>
      </c>
      <c r="O191" s="9">
        <v>0.24</v>
      </c>
      <c r="P191" s="9">
        <v>-1.004</v>
      </c>
      <c r="Q191" s="9">
        <v>0.909</v>
      </c>
      <c r="R191" s="9">
        <v>0.066</v>
      </c>
      <c r="S191" s="9">
        <v>0.782</v>
      </c>
    </row>
    <row r="192">
      <c r="B192" s="1">
        <v>1.0</v>
      </c>
      <c r="C192" s="1">
        <v>358.0</v>
      </c>
      <c r="D192" s="1">
        <v>0.642</v>
      </c>
      <c r="E192" s="1">
        <v>0.0</v>
      </c>
      <c r="F192" s="1">
        <v>0.21</v>
      </c>
      <c r="G192" s="1">
        <v>6.644</v>
      </c>
      <c r="H192" s="4">
        <v>0.0099</v>
      </c>
      <c r="I192" s="1">
        <v>0.977</v>
      </c>
      <c r="J192" s="12" t="s">
        <v>48</v>
      </c>
      <c r="L192" s="9">
        <v>215.0</v>
      </c>
      <c r="M192" s="9">
        <v>1.0</v>
      </c>
      <c r="N192" s="9">
        <v>5.244</v>
      </c>
      <c r="O192" s="9">
        <v>0.685</v>
      </c>
      <c r="P192" s="9">
        <v>-4.56</v>
      </c>
      <c r="Q192" s="9">
        <v>0.981</v>
      </c>
      <c r="R192" s="9">
        <v>0.011</v>
      </c>
      <c r="S192" s="9">
        <v>0.123</v>
      </c>
    </row>
    <row r="193">
      <c r="B193" s="1">
        <v>1.0</v>
      </c>
      <c r="C193" s="1">
        <v>359.0</v>
      </c>
      <c r="D193" s="1">
        <v>0.602</v>
      </c>
      <c r="E193" s="1">
        <v>0.0</v>
      </c>
      <c r="F193" s="1">
        <v>0.167</v>
      </c>
      <c r="G193" s="1">
        <v>4.972</v>
      </c>
      <c r="H193" s="4">
        <v>0.0258</v>
      </c>
      <c r="I193" s="1">
        <v>0.776</v>
      </c>
      <c r="J193" s="12" t="s">
        <v>48</v>
      </c>
      <c r="L193" s="9">
        <v>216.0</v>
      </c>
      <c r="M193" s="9">
        <v>1.0</v>
      </c>
      <c r="N193" s="9">
        <v>1.553</v>
      </c>
      <c r="O193" s="9">
        <v>0.042</v>
      </c>
      <c r="P193" s="9">
        <v>-1.511</v>
      </c>
      <c r="Q193" s="9">
        <v>0.988</v>
      </c>
      <c r="R193" s="9">
        <v>0.009</v>
      </c>
      <c r="S193" s="9">
        <v>0.097</v>
      </c>
    </row>
    <row r="194">
      <c r="B194" s="1">
        <v>1.0</v>
      </c>
      <c r="C194" s="1">
        <v>360.0</v>
      </c>
      <c r="D194" s="1">
        <v>0.539</v>
      </c>
      <c r="E194" s="1">
        <v>0.0</v>
      </c>
      <c r="F194" s="1">
        <v>0.16</v>
      </c>
      <c r="G194" s="1">
        <v>4.785</v>
      </c>
      <c r="H194" s="4">
        <v>0.0287</v>
      </c>
      <c r="I194" s="1">
        <v>0.743</v>
      </c>
      <c r="J194" s="12" t="s">
        <v>48</v>
      </c>
      <c r="L194" s="9">
        <v>218.0</v>
      </c>
      <c r="M194" s="9">
        <v>1.0</v>
      </c>
      <c r="N194" s="9">
        <v>2.521</v>
      </c>
      <c r="O194" s="9">
        <v>0.603</v>
      </c>
      <c r="P194" s="9">
        <v>-1.919</v>
      </c>
      <c r="Q194" s="9">
        <v>0.947</v>
      </c>
      <c r="R194" s="9">
        <v>0.031</v>
      </c>
      <c r="S194" s="9">
        <v>0.361</v>
      </c>
    </row>
    <row r="195">
      <c r="B195" s="1">
        <v>1.0</v>
      </c>
      <c r="C195" s="1">
        <v>361.0</v>
      </c>
      <c r="D195" s="1">
        <v>0.749</v>
      </c>
      <c r="E195" s="1">
        <v>0.0</v>
      </c>
      <c r="F195" s="1">
        <v>0.19</v>
      </c>
      <c r="G195" s="1">
        <v>8.152</v>
      </c>
      <c r="H195" s="4">
        <v>0.0043</v>
      </c>
      <c r="I195" s="1">
        <v>0.887</v>
      </c>
      <c r="J195" s="12" t="s">
        <v>48</v>
      </c>
      <c r="L195" s="9">
        <v>219.0</v>
      </c>
      <c r="M195" s="9">
        <v>1.0</v>
      </c>
      <c r="N195" s="9">
        <v>2.709</v>
      </c>
      <c r="O195" s="9">
        <v>0.042</v>
      </c>
      <c r="P195" s="9">
        <v>-2.667</v>
      </c>
      <c r="Q195" s="9">
        <v>1.0</v>
      </c>
      <c r="R195" s="9">
        <v>0.0</v>
      </c>
      <c r="S195" s="9">
        <v>0.001</v>
      </c>
    </row>
    <row r="196">
      <c r="B196" s="1">
        <v>1.0</v>
      </c>
      <c r="C196" s="1">
        <v>362.0</v>
      </c>
      <c r="D196" s="1">
        <v>0.469</v>
      </c>
      <c r="E196" s="1">
        <v>0.0</v>
      </c>
      <c r="F196" s="1">
        <v>0.111</v>
      </c>
      <c r="G196" s="1">
        <v>5.705</v>
      </c>
      <c r="H196" s="4">
        <v>0.0169</v>
      </c>
      <c r="I196" s="1">
        <v>0.517</v>
      </c>
      <c r="J196" s="12" t="s">
        <v>48</v>
      </c>
      <c r="L196" s="9">
        <v>220.0</v>
      </c>
      <c r="M196" s="9">
        <v>1.0</v>
      </c>
      <c r="N196" s="9">
        <v>0.928</v>
      </c>
      <c r="O196" s="9">
        <v>0.049</v>
      </c>
      <c r="P196" s="9">
        <v>-0.879</v>
      </c>
      <c r="Q196" s="9">
        <v>0.976</v>
      </c>
      <c r="R196" s="9">
        <v>0.017</v>
      </c>
      <c r="S196" s="9">
        <v>0.193</v>
      </c>
    </row>
    <row r="197">
      <c r="B197" s="1">
        <v>1.0</v>
      </c>
      <c r="C197" s="1">
        <v>363.0</v>
      </c>
      <c r="D197" s="1">
        <v>1.78</v>
      </c>
      <c r="E197" s="1">
        <v>0.0</v>
      </c>
      <c r="F197" s="1">
        <v>0.441</v>
      </c>
      <c r="G197" s="1">
        <v>11.433</v>
      </c>
      <c r="H197" s="4">
        <v>7.0E-4</v>
      </c>
      <c r="I197" s="1">
        <v>2.053</v>
      </c>
      <c r="J197" s="12" t="s">
        <v>48</v>
      </c>
      <c r="L197" s="9">
        <v>222.0</v>
      </c>
      <c r="M197" s="9">
        <v>1.0</v>
      </c>
      <c r="N197" s="9">
        <v>2.571</v>
      </c>
      <c r="O197" s="9">
        <v>0.037</v>
      </c>
      <c r="P197" s="9">
        <v>-2.535</v>
      </c>
      <c r="Q197" s="9">
        <v>0.997</v>
      </c>
      <c r="R197" s="9">
        <v>0.002</v>
      </c>
      <c r="S197" s="9">
        <v>0.023</v>
      </c>
    </row>
    <row r="198">
      <c r="B198" s="1">
        <v>1.0</v>
      </c>
      <c r="C198" s="1">
        <v>367.0</v>
      </c>
      <c r="D198" s="1">
        <v>0.683</v>
      </c>
      <c r="E198" s="1">
        <v>0.0</v>
      </c>
      <c r="F198" s="1">
        <v>0.411</v>
      </c>
      <c r="G198" s="1">
        <v>5.813</v>
      </c>
      <c r="H198" s="4">
        <v>0.0159</v>
      </c>
      <c r="I198" s="1">
        <v>1.914</v>
      </c>
      <c r="J198" s="12" t="s">
        <v>48</v>
      </c>
      <c r="L198" s="9">
        <v>223.0</v>
      </c>
      <c r="M198" s="9">
        <v>1.0</v>
      </c>
      <c r="N198" s="9">
        <v>0.89</v>
      </c>
      <c r="O198" s="9">
        <v>0.043</v>
      </c>
      <c r="P198" s="9">
        <v>-0.846</v>
      </c>
      <c r="Q198" s="9">
        <v>0.941</v>
      </c>
      <c r="R198" s="9">
        <v>0.036</v>
      </c>
      <c r="S198" s="9">
        <v>0.41</v>
      </c>
    </row>
    <row r="199">
      <c r="B199" s="1">
        <v>1.0</v>
      </c>
      <c r="C199" s="1">
        <v>369.0</v>
      </c>
      <c r="D199" s="1">
        <v>1.353</v>
      </c>
      <c r="E199" s="1">
        <v>0.0</v>
      </c>
      <c r="F199" s="1">
        <v>0.336</v>
      </c>
      <c r="G199" s="1">
        <v>14.2</v>
      </c>
      <c r="H199" s="4">
        <v>2.0E-4</v>
      </c>
      <c r="I199" s="1">
        <v>1.563</v>
      </c>
      <c r="J199" s="12" t="s">
        <v>48</v>
      </c>
      <c r="L199" s="9">
        <v>224.0</v>
      </c>
      <c r="M199" s="9">
        <v>1.0</v>
      </c>
      <c r="N199" s="9">
        <v>0.958</v>
      </c>
      <c r="O199" s="9">
        <v>0.064</v>
      </c>
      <c r="P199" s="9">
        <v>-0.894</v>
      </c>
      <c r="Q199" s="9">
        <v>0.974</v>
      </c>
      <c r="R199" s="9">
        <v>0.019</v>
      </c>
      <c r="S199" s="9">
        <v>0.219</v>
      </c>
    </row>
    <row r="200">
      <c r="B200" s="1">
        <v>1.0</v>
      </c>
      <c r="C200" s="1">
        <v>371.0</v>
      </c>
      <c r="D200" s="1">
        <v>1.353</v>
      </c>
      <c r="E200" s="1">
        <v>0.0</v>
      </c>
      <c r="F200" s="1">
        <v>0.299</v>
      </c>
      <c r="G200" s="1">
        <v>15.519</v>
      </c>
      <c r="H200" s="4">
        <v>1.0E-4</v>
      </c>
      <c r="I200" s="1">
        <v>1.392</v>
      </c>
      <c r="J200" s="12" t="s">
        <v>48</v>
      </c>
      <c r="L200" s="9">
        <v>225.0</v>
      </c>
      <c r="M200" s="9">
        <v>1.0</v>
      </c>
      <c r="N200" s="9">
        <v>1.546</v>
      </c>
      <c r="O200" s="9">
        <v>0.042</v>
      </c>
      <c r="P200" s="9">
        <v>-1.504</v>
      </c>
      <c r="Q200" s="9">
        <v>0.988</v>
      </c>
      <c r="R200" s="9">
        <v>0.009</v>
      </c>
      <c r="S200" s="9">
        <v>0.097</v>
      </c>
    </row>
    <row r="201">
      <c r="B201" s="1">
        <v>1.0</v>
      </c>
      <c r="C201" s="1">
        <v>373.0</v>
      </c>
      <c r="D201" s="1">
        <v>1.353</v>
      </c>
      <c r="E201" s="1">
        <v>0.0</v>
      </c>
      <c r="F201" s="1">
        <v>0.515</v>
      </c>
      <c r="G201" s="1">
        <v>11.913</v>
      </c>
      <c r="H201" s="4">
        <v>6.0E-4</v>
      </c>
      <c r="I201" s="1">
        <v>2.399</v>
      </c>
      <c r="J201" s="12" t="s">
        <v>48</v>
      </c>
      <c r="L201" s="9">
        <v>227.0</v>
      </c>
      <c r="M201" s="9">
        <v>1.0</v>
      </c>
      <c r="N201" s="9">
        <v>0.93</v>
      </c>
      <c r="O201" s="9">
        <v>0.071</v>
      </c>
      <c r="P201" s="9">
        <v>-0.858</v>
      </c>
      <c r="Q201" s="9">
        <v>0.918</v>
      </c>
      <c r="R201" s="9">
        <v>0.058</v>
      </c>
      <c r="S201" s="9">
        <v>0.688</v>
      </c>
    </row>
    <row r="202">
      <c r="B202" s="1">
        <v>1.0</v>
      </c>
      <c r="C202" s="1">
        <v>375.0</v>
      </c>
      <c r="D202" s="1">
        <v>2.168</v>
      </c>
      <c r="E202" s="1">
        <v>0.0</v>
      </c>
      <c r="F202" s="1">
        <v>0.676</v>
      </c>
      <c r="G202" s="1">
        <v>21.884</v>
      </c>
      <c r="H202" s="4">
        <v>0.0</v>
      </c>
      <c r="I202" s="1">
        <v>3.147</v>
      </c>
      <c r="J202" s="12" t="s">
        <v>48</v>
      </c>
      <c r="L202" s="9">
        <v>228.0</v>
      </c>
      <c r="M202" s="9">
        <v>1.0</v>
      </c>
      <c r="N202" s="9">
        <v>3.5</v>
      </c>
      <c r="O202" s="9">
        <v>0.032</v>
      </c>
      <c r="P202" s="9">
        <v>-3.468</v>
      </c>
      <c r="Q202" s="9">
        <v>0.999</v>
      </c>
      <c r="R202" s="9">
        <v>0.0</v>
      </c>
      <c r="S202" s="9">
        <v>0.004</v>
      </c>
    </row>
    <row r="203">
      <c r="B203" s="1">
        <v>1.0</v>
      </c>
      <c r="C203" s="1">
        <v>380.0</v>
      </c>
      <c r="D203" s="1">
        <v>7.385</v>
      </c>
      <c r="E203" s="1">
        <v>0.0</v>
      </c>
      <c r="F203" s="1">
        <v>1.446</v>
      </c>
      <c r="G203" s="1">
        <v>46.547</v>
      </c>
      <c r="H203" s="4">
        <v>0.0</v>
      </c>
      <c r="I203" s="1">
        <v>6.732</v>
      </c>
      <c r="J203" s="12" t="s">
        <v>48</v>
      </c>
      <c r="L203" s="9">
        <v>229.0</v>
      </c>
      <c r="M203" s="9">
        <v>1.0</v>
      </c>
      <c r="N203" s="9">
        <v>2.646</v>
      </c>
      <c r="O203" s="9">
        <v>0.032</v>
      </c>
      <c r="P203" s="9">
        <v>-2.614</v>
      </c>
      <c r="Q203" s="9">
        <v>0.999</v>
      </c>
      <c r="R203" s="9">
        <v>0.0</v>
      </c>
      <c r="S203" s="9">
        <v>0.004</v>
      </c>
    </row>
    <row r="204">
      <c r="B204" s="1">
        <v>1.0</v>
      </c>
      <c r="C204" s="1">
        <v>381.0</v>
      </c>
      <c r="D204" s="1">
        <v>2.886</v>
      </c>
      <c r="E204" s="1">
        <v>0.071</v>
      </c>
      <c r="F204" s="1">
        <v>0.749</v>
      </c>
      <c r="G204" s="1">
        <v>27.3</v>
      </c>
      <c r="H204" s="4">
        <v>0.0</v>
      </c>
      <c r="I204" s="1">
        <v>3.49</v>
      </c>
      <c r="J204" s="12" t="s">
        <v>48</v>
      </c>
      <c r="L204" s="9">
        <v>230.0</v>
      </c>
      <c r="M204" s="9">
        <v>1.0</v>
      </c>
      <c r="N204" s="9">
        <v>3.724</v>
      </c>
      <c r="O204" s="9">
        <v>0.235</v>
      </c>
      <c r="P204" s="9">
        <v>-3.489</v>
      </c>
      <c r="Q204" s="9">
        <v>0.995</v>
      </c>
      <c r="R204" s="9">
        <v>0.003</v>
      </c>
      <c r="S204" s="9">
        <v>0.031</v>
      </c>
    </row>
    <row r="205">
      <c r="B205" s="1">
        <v>1.0</v>
      </c>
      <c r="C205" s="1">
        <v>384.0</v>
      </c>
      <c r="D205" s="1">
        <v>0.602</v>
      </c>
      <c r="E205" s="1">
        <v>0.0</v>
      </c>
      <c r="F205" s="1">
        <v>0.166</v>
      </c>
      <c r="G205" s="1">
        <v>5.097</v>
      </c>
      <c r="H205" s="4">
        <v>0.024</v>
      </c>
      <c r="I205" s="1">
        <v>0.775</v>
      </c>
      <c r="J205" s="12" t="s">
        <v>48</v>
      </c>
      <c r="L205" s="9">
        <v>231.0</v>
      </c>
      <c r="M205" s="9">
        <v>1.0</v>
      </c>
      <c r="N205" s="9">
        <v>3.164</v>
      </c>
      <c r="O205" s="9">
        <v>0.026</v>
      </c>
      <c r="P205" s="9">
        <v>-3.137</v>
      </c>
      <c r="Q205" s="9">
        <v>1.0</v>
      </c>
      <c r="R205" s="9">
        <v>0.0</v>
      </c>
      <c r="S205" s="9">
        <v>0.003</v>
      </c>
    </row>
    <row r="206">
      <c r="B206" s="1">
        <v>1.0</v>
      </c>
      <c r="C206" s="1">
        <v>385.0</v>
      </c>
      <c r="D206" s="1">
        <v>4.028</v>
      </c>
      <c r="E206" s="1">
        <v>0.0</v>
      </c>
      <c r="F206" s="1">
        <v>0.887</v>
      </c>
      <c r="G206" s="1">
        <v>42.609</v>
      </c>
      <c r="H206" s="4">
        <v>0.0</v>
      </c>
      <c r="I206" s="1">
        <v>4.129</v>
      </c>
      <c r="J206" s="12" t="s">
        <v>48</v>
      </c>
      <c r="L206" s="9">
        <v>232.0</v>
      </c>
      <c r="M206" s="9">
        <v>1.0</v>
      </c>
      <c r="N206" s="9">
        <v>3.49</v>
      </c>
      <c r="O206" s="9">
        <v>0.036</v>
      </c>
      <c r="P206" s="9">
        <v>-3.453</v>
      </c>
      <c r="Q206" s="9">
        <v>0.999</v>
      </c>
      <c r="R206" s="9">
        <v>0.001</v>
      </c>
      <c r="S206" s="9">
        <v>0.006</v>
      </c>
    </row>
    <row r="207">
      <c r="B207" s="1">
        <v>1.0</v>
      </c>
      <c r="C207" s="1">
        <v>386.0</v>
      </c>
      <c r="D207" s="1">
        <v>4.206</v>
      </c>
      <c r="E207" s="1">
        <v>0.0</v>
      </c>
      <c r="F207" s="1">
        <v>0.813</v>
      </c>
      <c r="G207" s="1">
        <v>32.376</v>
      </c>
      <c r="H207" s="4">
        <v>0.0</v>
      </c>
      <c r="I207" s="1">
        <v>3.785</v>
      </c>
      <c r="J207" s="12" t="s">
        <v>48</v>
      </c>
      <c r="L207" s="9">
        <v>233.0</v>
      </c>
      <c r="M207" s="9">
        <v>1.0</v>
      </c>
      <c r="N207" s="9">
        <v>0.93</v>
      </c>
      <c r="O207" s="9">
        <v>0.071</v>
      </c>
      <c r="P207" s="9">
        <v>-0.858</v>
      </c>
      <c r="Q207" s="9">
        <v>0.918</v>
      </c>
      <c r="R207" s="9">
        <v>0.058</v>
      </c>
      <c r="S207" s="9">
        <v>0.688</v>
      </c>
    </row>
    <row r="208">
      <c r="B208" s="1">
        <v>1.0</v>
      </c>
      <c r="C208" s="1">
        <v>387.0</v>
      </c>
      <c r="D208" s="1">
        <v>0.299</v>
      </c>
      <c r="E208" s="1">
        <v>0.0</v>
      </c>
      <c r="F208" s="1">
        <v>0.06</v>
      </c>
      <c r="G208" s="1">
        <v>3.138</v>
      </c>
      <c r="H208" s="4">
        <v>0.0765</v>
      </c>
      <c r="I208" s="1">
        <v>0.281</v>
      </c>
      <c r="J208" s="12" t="s">
        <v>48</v>
      </c>
      <c r="L208" s="9">
        <v>234.0</v>
      </c>
      <c r="M208" s="9">
        <v>1.0</v>
      </c>
      <c r="N208" s="9">
        <v>3.272</v>
      </c>
      <c r="O208" s="9">
        <v>0.073</v>
      </c>
      <c r="P208" s="9">
        <v>-3.2</v>
      </c>
      <c r="Q208" s="9">
        <v>0.961</v>
      </c>
      <c r="R208" s="9">
        <v>0.029</v>
      </c>
      <c r="S208" s="9">
        <v>0.33</v>
      </c>
    </row>
    <row r="209">
      <c r="B209" s="1">
        <v>1.0</v>
      </c>
      <c r="C209" s="1">
        <v>389.0</v>
      </c>
      <c r="D209" s="1">
        <v>1.353</v>
      </c>
      <c r="E209" s="1">
        <v>0.0</v>
      </c>
      <c r="F209" s="1">
        <v>0.446</v>
      </c>
      <c r="G209" s="1">
        <v>14.223</v>
      </c>
      <c r="H209" s="4">
        <v>2.0E-4</v>
      </c>
      <c r="I209" s="1">
        <v>2.076</v>
      </c>
      <c r="J209" s="12" t="s">
        <v>48</v>
      </c>
      <c r="L209" s="9">
        <v>235.0</v>
      </c>
      <c r="M209" s="9">
        <v>1.0</v>
      </c>
      <c r="N209" s="9">
        <v>0.849</v>
      </c>
      <c r="O209" s="9">
        <v>0.072</v>
      </c>
      <c r="P209" s="9">
        <v>-0.777</v>
      </c>
      <c r="Q209" s="9">
        <v>0.91</v>
      </c>
      <c r="R209" s="9">
        <v>0.063</v>
      </c>
      <c r="S209" s="9">
        <v>0.75</v>
      </c>
    </row>
    <row r="210">
      <c r="B210" s="1">
        <v>1.0</v>
      </c>
      <c r="C210" s="1">
        <v>392.0</v>
      </c>
      <c r="D210" s="1">
        <v>4.414</v>
      </c>
      <c r="E210" s="1">
        <v>0.0</v>
      </c>
      <c r="F210" s="1">
        <v>0.908</v>
      </c>
      <c r="G210" s="1">
        <v>30.447</v>
      </c>
      <c r="H210" s="4">
        <v>0.0</v>
      </c>
      <c r="I210" s="1">
        <v>4.228</v>
      </c>
      <c r="J210" s="12" t="s">
        <v>48</v>
      </c>
      <c r="L210" s="9">
        <v>236.0</v>
      </c>
      <c r="M210" s="9">
        <v>1.0</v>
      </c>
      <c r="N210" s="9">
        <v>4.614</v>
      </c>
      <c r="O210" s="9">
        <v>0.037</v>
      </c>
      <c r="P210" s="9">
        <v>-4.577</v>
      </c>
      <c r="Q210" s="9">
        <v>1.0</v>
      </c>
      <c r="R210" s="9">
        <v>0.0</v>
      </c>
      <c r="S210" s="9">
        <v>0.0</v>
      </c>
    </row>
    <row r="211">
      <c r="B211" s="1">
        <v>1.0</v>
      </c>
      <c r="C211" s="1">
        <v>393.0</v>
      </c>
      <c r="D211" s="1">
        <v>3.53</v>
      </c>
      <c r="E211" s="1">
        <v>0.0</v>
      </c>
      <c r="F211" s="1">
        <v>1.174</v>
      </c>
      <c r="G211" s="1">
        <v>20.123</v>
      </c>
      <c r="H211" s="4">
        <v>0.0</v>
      </c>
      <c r="I211" s="1">
        <v>5.467</v>
      </c>
      <c r="J211" s="12" t="s">
        <v>48</v>
      </c>
      <c r="L211" s="9">
        <v>237.0</v>
      </c>
      <c r="M211" s="9">
        <v>1.0</v>
      </c>
      <c r="N211" s="9">
        <v>5.828</v>
      </c>
      <c r="O211" s="9">
        <v>1.821</v>
      </c>
      <c r="P211" s="9">
        <v>-4.007</v>
      </c>
      <c r="Q211" s="9">
        <v>0.932</v>
      </c>
      <c r="R211" s="9">
        <v>0.009</v>
      </c>
      <c r="S211" s="9">
        <v>0.102</v>
      </c>
    </row>
    <row r="212">
      <c r="B212" s="1">
        <v>1.0</v>
      </c>
      <c r="C212" s="1">
        <v>394.0</v>
      </c>
      <c r="D212" s="1">
        <v>1.353</v>
      </c>
      <c r="E212" s="1">
        <v>0.0</v>
      </c>
      <c r="F212" s="1">
        <v>0.386</v>
      </c>
      <c r="G212" s="1">
        <v>6.799</v>
      </c>
      <c r="H212" s="4">
        <v>0.0091</v>
      </c>
      <c r="I212" s="1">
        <v>1.795</v>
      </c>
      <c r="J212" s="12" t="s">
        <v>48</v>
      </c>
      <c r="L212" s="9">
        <v>238.0</v>
      </c>
      <c r="M212" s="9">
        <v>1.0</v>
      </c>
      <c r="N212" s="9">
        <v>4.132</v>
      </c>
      <c r="O212" s="9">
        <v>0.048</v>
      </c>
      <c r="P212" s="9">
        <v>-4.084</v>
      </c>
      <c r="Q212" s="9">
        <v>1.0</v>
      </c>
      <c r="R212" s="9">
        <v>0.0</v>
      </c>
      <c r="S212" s="9">
        <v>0.001</v>
      </c>
    </row>
    <row r="213">
      <c r="B213" s="1">
        <v>1.0</v>
      </c>
      <c r="C213" s="1">
        <v>395.0</v>
      </c>
      <c r="D213" s="1">
        <v>1.5</v>
      </c>
      <c r="E213" s="1">
        <v>0.0</v>
      </c>
      <c r="F213" s="1">
        <v>0.366</v>
      </c>
      <c r="G213" s="1">
        <v>11.188</v>
      </c>
      <c r="H213" s="4">
        <v>8.0E-4</v>
      </c>
      <c r="I213" s="1">
        <v>1.706</v>
      </c>
      <c r="J213" s="12" t="s">
        <v>48</v>
      </c>
      <c r="L213" s="9">
        <v>239.0</v>
      </c>
      <c r="M213" s="9">
        <v>1.0</v>
      </c>
      <c r="N213" s="9">
        <v>1.808</v>
      </c>
      <c r="O213" s="9">
        <v>0.04</v>
      </c>
      <c r="P213" s="9">
        <v>-1.768</v>
      </c>
      <c r="Q213" s="9">
        <v>0.996</v>
      </c>
      <c r="R213" s="9">
        <v>0.003</v>
      </c>
      <c r="S213" s="9">
        <v>0.032</v>
      </c>
    </row>
    <row r="214">
      <c r="B214" s="1">
        <v>1.0</v>
      </c>
      <c r="C214" s="1">
        <v>397.0</v>
      </c>
      <c r="D214" s="1">
        <v>3.08</v>
      </c>
      <c r="E214" s="1">
        <v>0.0</v>
      </c>
      <c r="F214" s="1">
        <v>1.539</v>
      </c>
      <c r="G214" s="1">
        <v>20.849</v>
      </c>
      <c r="H214" s="4">
        <v>0.0</v>
      </c>
      <c r="I214" s="1">
        <v>7.167</v>
      </c>
      <c r="J214" s="12" t="s">
        <v>48</v>
      </c>
      <c r="L214" s="9">
        <v>240.0</v>
      </c>
      <c r="M214" s="9">
        <v>1.0</v>
      </c>
      <c r="N214" s="9">
        <v>5.265</v>
      </c>
      <c r="O214" s="9">
        <v>0.866</v>
      </c>
      <c r="P214" s="9">
        <v>-4.399</v>
      </c>
      <c r="Q214" s="9">
        <v>0.98</v>
      </c>
      <c r="R214" s="9">
        <v>0.008</v>
      </c>
      <c r="S214" s="9">
        <v>0.095</v>
      </c>
    </row>
    <row r="215">
      <c r="B215" s="1">
        <v>1.0</v>
      </c>
      <c r="C215" s="1">
        <v>398.0</v>
      </c>
      <c r="D215" s="1">
        <v>0.419</v>
      </c>
      <c r="E215" s="1">
        <v>0.0</v>
      </c>
      <c r="F215" s="1">
        <v>0.078</v>
      </c>
      <c r="G215" s="1">
        <v>3.268</v>
      </c>
      <c r="H215" s="4">
        <v>0.0707</v>
      </c>
      <c r="I215" s="1">
        <v>0.364</v>
      </c>
      <c r="J215" s="12" t="s">
        <v>48</v>
      </c>
      <c r="L215" s="9">
        <v>241.0</v>
      </c>
      <c r="M215" s="9">
        <v>1.0</v>
      </c>
      <c r="N215" s="9">
        <v>2.659</v>
      </c>
      <c r="O215" s="9">
        <v>0.029</v>
      </c>
      <c r="P215" s="9">
        <v>-2.629</v>
      </c>
      <c r="Q215" s="9">
        <v>1.0</v>
      </c>
      <c r="R215" s="9">
        <v>0.0</v>
      </c>
      <c r="S215" s="9">
        <v>0.002</v>
      </c>
    </row>
    <row r="216">
      <c r="B216" s="1">
        <v>1.0</v>
      </c>
      <c r="C216" s="1">
        <v>399.0</v>
      </c>
      <c r="D216" s="1">
        <v>3.485</v>
      </c>
      <c r="E216" s="1">
        <v>0.0</v>
      </c>
      <c r="F216" s="1">
        <v>1.004</v>
      </c>
      <c r="G216" s="1">
        <v>34.021</v>
      </c>
      <c r="H216" s="4">
        <v>0.0</v>
      </c>
      <c r="I216" s="1">
        <v>4.676</v>
      </c>
      <c r="J216" s="12" t="s">
        <v>48</v>
      </c>
      <c r="L216" s="9">
        <v>243.0</v>
      </c>
      <c r="M216" s="9">
        <v>1.0</v>
      </c>
      <c r="N216" s="9">
        <v>5.327</v>
      </c>
      <c r="O216" s="9">
        <v>0.034</v>
      </c>
      <c r="P216" s="9">
        <v>-5.293</v>
      </c>
      <c r="Q216" s="9">
        <v>1.0</v>
      </c>
      <c r="R216" s="9">
        <v>0.0</v>
      </c>
      <c r="S216" s="9">
        <v>0.0</v>
      </c>
    </row>
    <row r="217">
      <c r="B217" s="1">
        <v>1.0</v>
      </c>
      <c r="C217" s="1">
        <v>401.0</v>
      </c>
      <c r="D217" s="1">
        <v>4.269</v>
      </c>
      <c r="E217" s="1">
        <v>0.195</v>
      </c>
      <c r="F217" s="1">
        <v>1.359</v>
      </c>
      <c r="G217" s="1">
        <v>28.311</v>
      </c>
      <c r="H217" s="4">
        <v>0.0</v>
      </c>
      <c r="I217" s="1">
        <v>6.326</v>
      </c>
      <c r="J217" s="12" t="s">
        <v>48</v>
      </c>
      <c r="L217" s="9">
        <v>245.0</v>
      </c>
      <c r="M217" s="9">
        <v>1.0</v>
      </c>
      <c r="N217" s="9">
        <v>1.888</v>
      </c>
      <c r="O217" s="9">
        <v>0.045</v>
      </c>
      <c r="P217" s="9">
        <v>-1.843</v>
      </c>
      <c r="Q217" s="9">
        <v>0.993</v>
      </c>
      <c r="R217" s="9">
        <v>0.005</v>
      </c>
      <c r="S217" s="9">
        <v>0.056</v>
      </c>
    </row>
    <row r="218">
      <c r="B218" s="1">
        <v>1.0</v>
      </c>
      <c r="C218" s="1">
        <v>404.0</v>
      </c>
      <c r="D218" s="1">
        <v>2.155</v>
      </c>
      <c r="E218" s="1">
        <v>0.0</v>
      </c>
      <c r="F218" s="1">
        <v>0.348</v>
      </c>
      <c r="G218" s="1">
        <v>17.35</v>
      </c>
      <c r="H218" s="4">
        <v>0.0</v>
      </c>
      <c r="I218" s="1">
        <v>1.619</v>
      </c>
      <c r="J218" s="12" t="s">
        <v>48</v>
      </c>
      <c r="L218" s="9">
        <v>246.0</v>
      </c>
      <c r="M218" s="9">
        <v>1.0</v>
      </c>
      <c r="N218" s="9">
        <v>1.74</v>
      </c>
      <c r="O218" s="9">
        <v>0.263</v>
      </c>
      <c r="P218" s="9">
        <v>-1.476</v>
      </c>
      <c r="Q218" s="9">
        <v>0.945</v>
      </c>
      <c r="R218" s="9">
        <v>0.04</v>
      </c>
      <c r="S218" s="9">
        <v>0.459</v>
      </c>
    </row>
    <row r="219">
      <c r="B219" s="1">
        <v>1.0</v>
      </c>
      <c r="C219" s="1">
        <v>405.0</v>
      </c>
      <c r="D219" s="1">
        <v>0.383</v>
      </c>
      <c r="E219" s="1">
        <v>0.0</v>
      </c>
      <c r="F219" s="1">
        <v>0.082</v>
      </c>
      <c r="G219" s="1">
        <v>2.986</v>
      </c>
      <c r="H219" s="4">
        <v>0.084</v>
      </c>
      <c r="I219" s="1">
        <v>0.383</v>
      </c>
      <c r="J219" s="12" t="s">
        <v>48</v>
      </c>
      <c r="L219" s="9">
        <v>248.0</v>
      </c>
      <c r="M219" s="9">
        <v>1.0</v>
      </c>
      <c r="N219" s="9">
        <v>0.843</v>
      </c>
      <c r="O219" s="9">
        <v>0.08</v>
      </c>
      <c r="P219" s="9">
        <v>-0.764</v>
      </c>
      <c r="Q219" s="9">
        <v>0.902</v>
      </c>
      <c r="R219" s="9">
        <v>0.07</v>
      </c>
      <c r="S219" s="9">
        <v>0.842</v>
      </c>
    </row>
    <row r="220">
      <c r="B220" s="1">
        <v>1.0</v>
      </c>
      <c r="C220" s="1">
        <v>406.0</v>
      </c>
      <c r="D220" s="1">
        <v>0.677</v>
      </c>
      <c r="E220" s="1">
        <v>0.0</v>
      </c>
      <c r="F220" s="1">
        <v>0.198</v>
      </c>
      <c r="G220" s="1">
        <v>7.339</v>
      </c>
      <c r="H220" s="4">
        <v>0.0067</v>
      </c>
      <c r="I220" s="1">
        <v>0.923</v>
      </c>
      <c r="J220" s="12" t="s">
        <v>48</v>
      </c>
      <c r="L220" s="9">
        <v>249.0</v>
      </c>
      <c r="M220" s="9">
        <v>1.0</v>
      </c>
      <c r="N220" s="9">
        <v>1.329</v>
      </c>
      <c r="O220" s="9">
        <v>0.054</v>
      </c>
      <c r="P220" s="9">
        <v>-1.275</v>
      </c>
      <c r="Q220" s="9">
        <v>0.979</v>
      </c>
      <c r="R220" s="9">
        <v>0.015</v>
      </c>
      <c r="S220" s="9">
        <v>0.172</v>
      </c>
    </row>
    <row r="221">
      <c r="B221" s="1">
        <v>1.0</v>
      </c>
      <c r="C221" s="1">
        <v>407.0</v>
      </c>
      <c r="D221" s="1">
        <v>1.963</v>
      </c>
      <c r="E221" s="1">
        <v>0.0</v>
      </c>
      <c r="F221" s="1">
        <v>0.363</v>
      </c>
      <c r="G221" s="1">
        <v>16.13</v>
      </c>
      <c r="H221" s="4">
        <v>1.0E-4</v>
      </c>
      <c r="I221" s="1">
        <v>1.69</v>
      </c>
      <c r="J221" s="12" t="s">
        <v>48</v>
      </c>
      <c r="L221" s="9">
        <v>250.0</v>
      </c>
      <c r="M221" s="9">
        <v>1.0</v>
      </c>
      <c r="N221" s="9">
        <v>0.93</v>
      </c>
      <c r="O221" s="9">
        <v>0.071</v>
      </c>
      <c r="P221" s="9">
        <v>-0.858</v>
      </c>
      <c r="Q221" s="9">
        <v>0.918</v>
      </c>
      <c r="R221" s="9">
        <v>0.058</v>
      </c>
      <c r="S221" s="9">
        <v>0.688</v>
      </c>
    </row>
    <row r="222">
      <c r="B222" s="1">
        <v>1.0</v>
      </c>
      <c r="C222" s="1">
        <v>408.0</v>
      </c>
      <c r="D222" s="1">
        <v>1.353</v>
      </c>
      <c r="E222" s="1">
        <v>0.0</v>
      </c>
      <c r="F222" s="1">
        <v>0.09</v>
      </c>
      <c r="G222" s="1">
        <v>5.453</v>
      </c>
      <c r="H222" s="4">
        <v>0.0195</v>
      </c>
      <c r="I222" s="1">
        <v>0.42</v>
      </c>
      <c r="J222" s="12" t="s">
        <v>48</v>
      </c>
      <c r="L222" s="9">
        <v>251.0</v>
      </c>
      <c r="M222" s="9">
        <v>1.0</v>
      </c>
      <c r="N222" s="9">
        <v>3.758</v>
      </c>
      <c r="O222" s="9">
        <v>0.037</v>
      </c>
      <c r="P222" s="9">
        <v>-3.721</v>
      </c>
      <c r="Q222" s="9">
        <v>0.999</v>
      </c>
      <c r="R222" s="9">
        <v>0.0</v>
      </c>
      <c r="S222" s="9">
        <v>0.005</v>
      </c>
    </row>
    <row r="223">
      <c r="B223" s="1">
        <v>1.0</v>
      </c>
      <c r="C223" s="1">
        <v>409.0</v>
      </c>
      <c r="D223" s="1">
        <v>1.353</v>
      </c>
      <c r="E223" s="1">
        <v>0.0</v>
      </c>
      <c r="F223" s="1">
        <v>0.214</v>
      </c>
      <c r="G223" s="1">
        <v>9.628</v>
      </c>
      <c r="H223" s="4">
        <v>0.0019</v>
      </c>
      <c r="I223" s="1">
        <v>0.997</v>
      </c>
      <c r="J223" s="12" t="s">
        <v>48</v>
      </c>
      <c r="L223" s="9">
        <v>252.0</v>
      </c>
      <c r="M223" s="9">
        <v>1.0</v>
      </c>
      <c r="N223" s="9">
        <v>2.044</v>
      </c>
      <c r="O223" s="9">
        <v>0.317</v>
      </c>
      <c r="P223" s="9">
        <v>-1.727</v>
      </c>
      <c r="Q223" s="9">
        <v>0.928</v>
      </c>
      <c r="R223" s="9">
        <v>0.053</v>
      </c>
      <c r="S223" s="9">
        <v>0.616</v>
      </c>
    </row>
    <row r="224">
      <c r="B224" s="1">
        <v>1.0</v>
      </c>
      <c r="C224" s="1">
        <v>413.0</v>
      </c>
      <c r="D224" s="1">
        <v>3.263</v>
      </c>
      <c r="E224" s="1">
        <v>0.0</v>
      </c>
      <c r="F224" s="1">
        <v>0.506</v>
      </c>
      <c r="G224" s="1">
        <v>21.524</v>
      </c>
      <c r="H224" s="4">
        <v>0.0</v>
      </c>
      <c r="I224" s="1">
        <v>2.358</v>
      </c>
      <c r="J224" s="12" t="s">
        <v>48</v>
      </c>
      <c r="L224" s="9">
        <v>253.0</v>
      </c>
      <c r="M224" s="9">
        <v>1.0</v>
      </c>
      <c r="N224" s="9">
        <v>3.904</v>
      </c>
      <c r="O224" s="9">
        <v>0.24</v>
      </c>
      <c r="P224" s="9">
        <v>-3.664</v>
      </c>
      <c r="Q224" s="9">
        <v>0.999</v>
      </c>
      <c r="R224" s="9">
        <v>0.001</v>
      </c>
      <c r="S224" s="9">
        <v>0.006</v>
      </c>
    </row>
    <row r="225">
      <c r="B225" s="1">
        <v>1.0</v>
      </c>
      <c r="C225" s="1">
        <v>415.0</v>
      </c>
      <c r="D225" s="1">
        <v>2.822</v>
      </c>
      <c r="E225" s="1">
        <v>0.948</v>
      </c>
      <c r="F225" s="1">
        <v>1.493</v>
      </c>
      <c r="G225" s="1">
        <v>4.46</v>
      </c>
      <c r="H225" s="4">
        <v>0.0347</v>
      </c>
      <c r="I225" s="1">
        <v>6.953</v>
      </c>
      <c r="J225" s="12" t="s">
        <v>48</v>
      </c>
      <c r="L225" s="9">
        <v>254.0</v>
      </c>
      <c r="M225" s="9">
        <v>1.0</v>
      </c>
      <c r="N225" s="9">
        <v>1.412</v>
      </c>
      <c r="O225" s="9">
        <v>0.05</v>
      </c>
      <c r="P225" s="9">
        <v>-1.362</v>
      </c>
      <c r="Q225" s="9">
        <v>0.983</v>
      </c>
      <c r="R225" s="9">
        <v>0.013</v>
      </c>
      <c r="S225" s="9">
        <v>0.142</v>
      </c>
    </row>
    <row r="226">
      <c r="B226" s="1">
        <v>1.0</v>
      </c>
      <c r="C226" s="1">
        <v>416.0</v>
      </c>
      <c r="D226" s="1">
        <v>2.389</v>
      </c>
      <c r="E226" s="1">
        <v>0.072</v>
      </c>
      <c r="F226" s="1">
        <v>0.564</v>
      </c>
      <c r="G226" s="1">
        <v>19.83</v>
      </c>
      <c r="H226" s="4">
        <v>0.0</v>
      </c>
      <c r="I226" s="1">
        <v>2.626</v>
      </c>
      <c r="J226" s="12" t="s">
        <v>48</v>
      </c>
      <c r="L226" s="9">
        <v>255.0</v>
      </c>
      <c r="M226" s="9">
        <v>1.0</v>
      </c>
      <c r="N226" s="9">
        <v>5.676</v>
      </c>
      <c r="O226" s="9">
        <v>0.032</v>
      </c>
      <c r="P226" s="9">
        <v>-5.644</v>
      </c>
      <c r="Q226" s="9">
        <v>1.0</v>
      </c>
      <c r="R226" s="9">
        <v>0.0</v>
      </c>
      <c r="S226" s="9">
        <v>0.0</v>
      </c>
    </row>
    <row r="227">
      <c r="B227" s="1">
        <v>1.0</v>
      </c>
      <c r="C227" s="1">
        <v>417.0</v>
      </c>
      <c r="D227" s="1">
        <v>1.91</v>
      </c>
      <c r="E227" s="1">
        <v>0.0</v>
      </c>
      <c r="F227" s="1">
        <v>0.574</v>
      </c>
      <c r="G227" s="1">
        <v>16.351</v>
      </c>
      <c r="H227" s="4">
        <v>1.0E-4</v>
      </c>
      <c r="I227" s="1">
        <v>2.674</v>
      </c>
      <c r="J227" s="12" t="s">
        <v>48</v>
      </c>
      <c r="L227" s="9">
        <v>257.0</v>
      </c>
      <c r="M227" s="9">
        <v>1.0</v>
      </c>
      <c r="N227" s="9">
        <v>3.016</v>
      </c>
      <c r="O227" s="9">
        <v>0.026</v>
      </c>
      <c r="P227" s="9">
        <v>-2.991</v>
      </c>
      <c r="Q227" s="9">
        <v>1.0</v>
      </c>
      <c r="R227" s="9">
        <v>0.0</v>
      </c>
      <c r="S227" s="9">
        <v>0.001</v>
      </c>
    </row>
    <row r="228">
      <c r="B228" s="1">
        <v>1.0</v>
      </c>
      <c r="C228" s="1">
        <v>418.0</v>
      </c>
      <c r="D228" s="1">
        <v>1.742</v>
      </c>
      <c r="E228" s="1">
        <v>0.0</v>
      </c>
      <c r="F228" s="1">
        <v>0.343</v>
      </c>
      <c r="G228" s="1">
        <v>18.837</v>
      </c>
      <c r="H228" s="4">
        <v>0.0</v>
      </c>
      <c r="I228" s="1">
        <v>1.596</v>
      </c>
      <c r="J228" s="12" t="s">
        <v>48</v>
      </c>
      <c r="L228" s="9">
        <v>259.0</v>
      </c>
      <c r="M228" s="9">
        <v>1.0</v>
      </c>
      <c r="N228" s="9">
        <v>2.943</v>
      </c>
      <c r="O228" s="9">
        <v>0.029</v>
      </c>
      <c r="P228" s="9">
        <v>-2.915</v>
      </c>
      <c r="Q228" s="9">
        <v>1.0</v>
      </c>
      <c r="R228" s="9">
        <v>0.0</v>
      </c>
      <c r="S228" s="9">
        <v>0.001</v>
      </c>
    </row>
    <row r="229">
      <c r="B229" s="1">
        <v>1.0</v>
      </c>
      <c r="C229" s="1">
        <v>419.0</v>
      </c>
      <c r="D229" s="1">
        <v>1.963</v>
      </c>
      <c r="E229" s="1">
        <v>0.0</v>
      </c>
      <c r="F229" s="1">
        <v>0.556</v>
      </c>
      <c r="G229" s="1">
        <v>13.902</v>
      </c>
      <c r="H229" s="4">
        <v>2.0E-4</v>
      </c>
      <c r="I229" s="1">
        <v>2.59</v>
      </c>
      <c r="J229" s="12" t="s">
        <v>48</v>
      </c>
      <c r="L229" s="9">
        <v>260.0</v>
      </c>
      <c r="M229" s="9">
        <v>1.0</v>
      </c>
      <c r="N229" s="9">
        <v>9.009</v>
      </c>
      <c r="O229" s="9">
        <v>0.266</v>
      </c>
      <c r="P229" s="9">
        <v>-8.744</v>
      </c>
      <c r="Q229" s="9">
        <v>0.997</v>
      </c>
      <c r="R229" s="9">
        <v>0.002</v>
      </c>
      <c r="S229" s="9">
        <v>0.026</v>
      </c>
    </row>
    <row r="230">
      <c r="B230" s="1">
        <v>1.0</v>
      </c>
      <c r="C230" s="1">
        <v>420.0</v>
      </c>
      <c r="D230" s="1">
        <v>0.432</v>
      </c>
      <c r="E230" s="1">
        <v>0.0</v>
      </c>
      <c r="F230" s="1">
        <v>0.121</v>
      </c>
      <c r="G230" s="1">
        <v>5.055</v>
      </c>
      <c r="H230" s="4">
        <v>0.0246</v>
      </c>
      <c r="I230" s="1">
        <v>0.564</v>
      </c>
      <c r="J230" s="12" t="s">
        <v>48</v>
      </c>
      <c r="L230" s="9">
        <v>261.0</v>
      </c>
      <c r="M230" s="9">
        <v>1.0</v>
      </c>
      <c r="N230" s="9">
        <v>5.092</v>
      </c>
      <c r="O230" s="9">
        <v>0.286</v>
      </c>
      <c r="P230" s="9">
        <v>-4.806</v>
      </c>
      <c r="Q230" s="9">
        <v>1.0</v>
      </c>
      <c r="R230" s="9">
        <v>0.0</v>
      </c>
      <c r="S230" s="9">
        <v>0.002</v>
      </c>
    </row>
    <row r="231">
      <c r="B231" s="1">
        <v>1.0</v>
      </c>
      <c r="C231" s="1">
        <v>421.0</v>
      </c>
      <c r="D231" s="1">
        <v>2.611</v>
      </c>
      <c r="E231" s="1">
        <v>0.0</v>
      </c>
      <c r="F231" s="1">
        <v>0.856</v>
      </c>
      <c r="G231" s="1">
        <v>19.618</v>
      </c>
      <c r="H231" s="4">
        <v>0.0</v>
      </c>
      <c r="I231" s="1">
        <v>3.988</v>
      </c>
      <c r="J231" s="12" t="s">
        <v>48</v>
      </c>
      <c r="L231" s="9">
        <v>262.0</v>
      </c>
      <c r="M231" s="9">
        <v>1.0</v>
      </c>
      <c r="N231" s="9">
        <v>4.63</v>
      </c>
      <c r="O231" s="9">
        <v>0.05</v>
      </c>
      <c r="P231" s="9">
        <v>-4.58</v>
      </c>
      <c r="Q231" s="9">
        <v>1.0</v>
      </c>
      <c r="R231" s="9">
        <v>0.0</v>
      </c>
      <c r="S231" s="9">
        <v>0.0</v>
      </c>
    </row>
    <row r="232">
      <c r="B232" s="1">
        <v>1.0</v>
      </c>
      <c r="C232" s="1">
        <v>422.0</v>
      </c>
      <c r="D232" s="1">
        <v>3.538</v>
      </c>
      <c r="E232" s="1">
        <v>0.0</v>
      </c>
      <c r="F232" s="1">
        <v>0.804</v>
      </c>
      <c r="G232" s="1">
        <v>26.314</v>
      </c>
      <c r="H232" s="4">
        <v>0.0</v>
      </c>
      <c r="I232" s="1">
        <v>3.744</v>
      </c>
      <c r="J232" s="12" t="s">
        <v>48</v>
      </c>
      <c r="L232" s="9">
        <v>264.0</v>
      </c>
      <c r="M232" s="9">
        <v>1.0</v>
      </c>
      <c r="N232" s="9">
        <v>1.376</v>
      </c>
      <c r="O232" s="9">
        <v>0.034</v>
      </c>
      <c r="P232" s="9">
        <v>-1.342</v>
      </c>
      <c r="Q232" s="9">
        <v>0.99</v>
      </c>
      <c r="R232" s="9">
        <v>0.006</v>
      </c>
      <c r="S232" s="9">
        <v>0.071</v>
      </c>
    </row>
    <row r="233">
      <c r="B233" s="1">
        <v>1.0</v>
      </c>
      <c r="C233" s="1">
        <v>424.0</v>
      </c>
      <c r="D233" s="1">
        <v>0.834</v>
      </c>
      <c r="E233" s="1">
        <v>0.118</v>
      </c>
      <c r="F233" s="1">
        <v>0.334</v>
      </c>
      <c r="G233" s="1">
        <v>3.301</v>
      </c>
      <c r="H233" s="4">
        <v>0.0692</v>
      </c>
      <c r="I233" s="1">
        <v>1.554</v>
      </c>
      <c r="J233" s="12" t="s">
        <v>48</v>
      </c>
      <c r="L233" s="9">
        <v>265.0</v>
      </c>
      <c r="M233" s="9">
        <v>1.0</v>
      </c>
      <c r="N233" s="9">
        <v>1.225</v>
      </c>
      <c r="O233" s="9">
        <v>0.03</v>
      </c>
      <c r="P233" s="9">
        <v>-1.195</v>
      </c>
      <c r="Q233" s="9">
        <v>0.995</v>
      </c>
      <c r="R233" s="9">
        <v>0.003</v>
      </c>
      <c r="S233" s="9">
        <v>0.038</v>
      </c>
    </row>
    <row r="234">
      <c r="B234" s="1">
        <v>1.0</v>
      </c>
      <c r="C234" s="1">
        <v>425.0</v>
      </c>
      <c r="D234" s="1">
        <v>1.644</v>
      </c>
      <c r="E234" s="1">
        <v>0.0</v>
      </c>
      <c r="F234" s="1">
        <v>0.549</v>
      </c>
      <c r="G234" s="1">
        <v>12.759</v>
      </c>
      <c r="H234" s="4">
        <v>4.0E-4</v>
      </c>
      <c r="I234" s="1">
        <v>2.556</v>
      </c>
      <c r="J234" s="12" t="s">
        <v>48</v>
      </c>
      <c r="L234" s="9">
        <v>268.0</v>
      </c>
      <c r="M234" s="9">
        <v>1.0</v>
      </c>
      <c r="N234" s="9">
        <v>1.118</v>
      </c>
      <c r="O234" s="9">
        <v>0.025</v>
      </c>
      <c r="P234" s="9">
        <v>-1.093</v>
      </c>
      <c r="Q234" s="9">
        <v>0.996</v>
      </c>
      <c r="R234" s="9">
        <v>0.002</v>
      </c>
      <c r="S234" s="9">
        <v>0.027</v>
      </c>
    </row>
    <row r="235">
      <c r="B235" s="1">
        <v>1.0</v>
      </c>
      <c r="C235" s="1">
        <v>426.0</v>
      </c>
      <c r="D235" s="1">
        <v>1.759</v>
      </c>
      <c r="E235" s="1">
        <v>0.0</v>
      </c>
      <c r="F235" s="1">
        <v>0.703</v>
      </c>
      <c r="G235" s="1">
        <v>15.693</v>
      </c>
      <c r="H235" s="4">
        <v>1.0E-4</v>
      </c>
      <c r="I235" s="1">
        <v>3.275</v>
      </c>
      <c r="J235" s="12" t="s">
        <v>48</v>
      </c>
      <c r="L235" s="9">
        <v>269.0</v>
      </c>
      <c r="M235" s="9">
        <v>1.0</v>
      </c>
      <c r="N235" s="9">
        <v>6.64</v>
      </c>
      <c r="O235" s="9">
        <v>0.713</v>
      </c>
      <c r="P235" s="9">
        <v>-5.927</v>
      </c>
      <c r="Q235" s="9">
        <v>0.997</v>
      </c>
      <c r="R235" s="9">
        <v>0.0</v>
      </c>
      <c r="S235" s="9">
        <v>0.005</v>
      </c>
    </row>
    <row r="236">
      <c r="B236" s="1">
        <v>1.0</v>
      </c>
      <c r="C236" s="1">
        <v>427.0</v>
      </c>
      <c r="D236" s="1">
        <v>0.876</v>
      </c>
      <c r="E236" s="1">
        <v>0.0</v>
      </c>
      <c r="F236" s="1">
        <v>0.492</v>
      </c>
      <c r="G236" s="1">
        <v>6.705</v>
      </c>
      <c r="H236" s="4">
        <v>0.0096</v>
      </c>
      <c r="I236" s="1">
        <v>2.291</v>
      </c>
      <c r="J236" s="12" t="s">
        <v>48</v>
      </c>
      <c r="L236" s="9">
        <v>270.0</v>
      </c>
      <c r="M236" s="9">
        <v>1.0</v>
      </c>
      <c r="N236" s="9">
        <v>0.897</v>
      </c>
      <c r="O236" s="9">
        <v>0.036</v>
      </c>
      <c r="P236" s="9">
        <v>-0.861</v>
      </c>
      <c r="Q236" s="9">
        <v>0.949</v>
      </c>
      <c r="R236" s="9">
        <v>0.029</v>
      </c>
      <c r="S236" s="9">
        <v>0.333</v>
      </c>
    </row>
    <row r="237">
      <c r="B237" s="1">
        <v>1.0</v>
      </c>
      <c r="C237" s="1">
        <v>429.0</v>
      </c>
      <c r="D237" s="1">
        <v>2.42</v>
      </c>
      <c r="E237" s="1">
        <v>0.12</v>
      </c>
      <c r="F237" s="1">
        <v>0.67</v>
      </c>
      <c r="G237" s="1">
        <v>11.607</v>
      </c>
      <c r="H237" s="4">
        <v>7.0E-4</v>
      </c>
      <c r="I237" s="1">
        <v>3.119</v>
      </c>
      <c r="J237" s="12" t="s">
        <v>48</v>
      </c>
      <c r="L237" s="9">
        <v>271.0</v>
      </c>
      <c r="M237" s="9">
        <v>1.0</v>
      </c>
      <c r="N237" s="9">
        <v>7.017</v>
      </c>
      <c r="O237" s="9">
        <v>0.043</v>
      </c>
      <c r="P237" s="9">
        <v>-6.974</v>
      </c>
      <c r="Q237" s="9">
        <v>1.0</v>
      </c>
      <c r="R237" s="9">
        <v>0.0</v>
      </c>
      <c r="S237" s="9">
        <v>0.0</v>
      </c>
    </row>
    <row r="238">
      <c r="B238" s="1">
        <v>1.0</v>
      </c>
      <c r="C238" s="1">
        <v>433.0</v>
      </c>
      <c r="D238" s="1">
        <v>2.859</v>
      </c>
      <c r="E238" s="1">
        <v>0.191</v>
      </c>
      <c r="F238" s="1">
        <v>0.935</v>
      </c>
      <c r="G238" s="1">
        <v>17.887</v>
      </c>
      <c r="H238" s="4">
        <v>0.0</v>
      </c>
      <c r="I238" s="1">
        <v>4.354</v>
      </c>
      <c r="J238" s="12" t="s">
        <v>48</v>
      </c>
      <c r="L238" s="9">
        <v>272.0</v>
      </c>
      <c r="M238" s="9">
        <v>1.0</v>
      </c>
      <c r="N238" s="9">
        <v>4.625</v>
      </c>
      <c r="O238" s="9">
        <v>0.044</v>
      </c>
      <c r="P238" s="9">
        <v>-4.582</v>
      </c>
      <c r="Q238" s="9">
        <v>1.0</v>
      </c>
      <c r="R238" s="9">
        <v>0.0</v>
      </c>
      <c r="S238" s="9">
        <v>0.0</v>
      </c>
    </row>
    <row r="239">
      <c r="B239" s="1">
        <v>1.0</v>
      </c>
      <c r="C239" s="1">
        <v>436.0</v>
      </c>
      <c r="D239" s="1">
        <v>0.601</v>
      </c>
      <c r="E239" s="1">
        <v>0.0</v>
      </c>
      <c r="F239" s="1">
        <v>0.114</v>
      </c>
      <c r="G239" s="1">
        <v>6.513</v>
      </c>
      <c r="H239" s="4">
        <v>0.0107</v>
      </c>
      <c r="I239" s="1">
        <v>0.532</v>
      </c>
      <c r="J239" s="12" t="s">
        <v>48</v>
      </c>
      <c r="L239" s="9">
        <v>274.0</v>
      </c>
      <c r="M239" s="9">
        <v>1.0</v>
      </c>
      <c r="N239" s="9">
        <v>1.529</v>
      </c>
      <c r="O239" s="9">
        <v>0.068</v>
      </c>
      <c r="P239" s="9">
        <v>-1.462</v>
      </c>
      <c r="Q239" s="9">
        <v>0.974</v>
      </c>
      <c r="R239" s="9">
        <v>0.019</v>
      </c>
      <c r="S239" s="9">
        <v>0.221</v>
      </c>
    </row>
    <row r="240">
      <c r="B240" s="1">
        <v>1.0</v>
      </c>
      <c r="C240" s="1">
        <v>437.0</v>
      </c>
      <c r="D240" s="1">
        <v>1.004</v>
      </c>
      <c r="E240" s="1">
        <v>0.0</v>
      </c>
      <c r="F240" s="1">
        <v>0.291</v>
      </c>
      <c r="G240" s="1">
        <v>7.245</v>
      </c>
      <c r="H240" s="4">
        <v>0.0071</v>
      </c>
      <c r="I240" s="1">
        <v>1.353</v>
      </c>
      <c r="J240" s="12" t="s">
        <v>48</v>
      </c>
      <c r="L240" s="9">
        <v>275.0</v>
      </c>
      <c r="M240" s="9">
        <v>1.0</v>
      </c>
      <c r="N240" s="9">
        <v>1.167</v>
      </c>
      <c r="O240" s="9">
        <v>0.044</v>
      </c>
      <c r="P240" s="9">
        <v>-1.122</v>
      </c>
      <c r="Q240" s="9">
        <v>0.983</v>
      </c>
      <c r="R240" s="9">
        <v>0.012</v>
      </c>
      <c r="S240" s="9">
        <v>0.133</v>
      </c>
    </row>
    <row r="241">
      <c r="B241" s="1">
        <v>1.0</v>
      </c>
      <c r="C241" s="1">
        <v>438.0</v>
      </c>
      <c r="D241" s="1">
        <v>1.5</v>
      </c>
      <c r="E241" s="1">
        <v>0.0</v>
      </c>
      <c r="F241" s="1">
        <v>0.085</v>
      </c>
      <c r="G241" s="1">
        <v>5.814</v>
      </c>
      <c r="H241" s="4">
        <v>0.0159</v>
      </c>
      <c r="I241" s="1">
        <v>0.395</v>
      </c>
      <c r="J241" s="12" t="s">
        <v>48</v>
      </c>
      <c r="L241" s="9">
        <v>276.0</v>
      </c>
      <c r="M241" s="9">
        <v>1.0</v>
      </c>
      <c r="N241" s="9">
        <v>5.022</v>
      </c>
      <c r="O241" s="9">
        <v>0.035</v>
      </c>
      <c r="P241" s="9">
        <v>-4.988</v>
      </c>
      <c r="Q241" s="9">
        <v>1.0</v>
      </c>
      <c r="R241" s="9">
        <v>0.0</v>
      </c>
      <c r="S241" s="9">
        <v>0.001</v>
      </c>
    </row>
    <row r="242">
      <c r="B242" s="1">
        <v>1.0</v>
      </c>
      <c r="C242" s="1">
        <v>439.0</v>
      </c>
      <c r="D242" s="1">
        <v>1.963</v>
      </c>
      <c r="E242" s="1">
        <v>0.0</v>
      </c>
      <c r="F242" s="1">
        <v>1.077</v>
      </c>
      <c r="G242" s="1">
        <v>14.127</v>
      </c>
      <c r="H242" s="4">
        <v>2.0E-4</v>
      </c>
      <c r="I242" s="1">
        <v>5.013</v>
      </c>
      <c r="J242" s="12" t="s">
        <v>48</v>
      </c>
      <c r="L242" s="9">
        <v>277.0</v>
      </c>
      <c r="M242" s="9">
        <v>1.0</v>
      </c>
      <c r="N242" s="9">
        <v>13.006</v>
      </c>
      <c r="O242" s="9">
        <v>0.261</v>
      </c>
      <c r="P242" s="9">
        <v>-12.745</v>
      </c>
      <c r="Q242" s="9">
        <v>1.0</v>
      </c>
      <c r="R242" s="9">
        <v>0.0</v>
      </c>
      <c r="S242" s="9">
        <v>0.0</v>
      </c>
    </row>
    <row r="243">
      <c r="B243" s="1">
        <v>1.0</v>
      </c>
      <c r="C243" s="1">
        <v>441.0</v>
      </c>
      <c r="D243" s="1">
        <v>4.243</v>
      </c>
      <c r="E243" s="1">
        <v>0.0</v>
      </c>
      <c r="F243" s="1">
        <v>0.984</v>
      </c>
      <c r="G243" s="1">
        <v>28.858</v>
      </c>
      <c r="H243" s="4">
        <v>0.0</v>
      </c>
      <c r="I243" s="1">
        <v>4.583</v>
      </c>
      <c r="J243" s="12" t="s">
        <v>48</v>
      </c>
      <c r="L243" s="9">
        <v>278.0</v>
      </c>
      <c r="M243" s="9">
        <v>1.0</v>
      </c>
      <c r="N243" s="9">
        <v>7.383</v>
      </c>
      <c r="O243" s="9">
        <v>0.035</v>
      </c>
      <c r="P243" s="9">
        <v>-7.348</v>
      </c>
      <c r="Q243" s="9">
        <v>1.0</v>
      </c>
      <c r="R243" s="9">
        <v>0.0</v>
      </c>
      <c r="S243" s="9">
        <v>0.0</v>
      </c>
    </row>
    <row r="244">
      <c r="B244" s="1">
        <v>1.0</v>
      </c>
      <c r="C244" s="1">
        <v>444.0</v>
      </c>
      <c r="D244" s="1">
        <v>4.335</v>
      </c>
      <c r="E244" s="1">
        <v>0.191</v>
      </c>
      <c r="F244" s="1">
        <v>1.152</v>
      </c>
      <c r="G244" s="1">
        <v>24.918</v>
      </c>
      <c r="H244" s="4">
        <v>0.0</v>
      </c>
      <c r="I244" s="1">
        <v>5.364</v>
      </c>
      <c r="J244" s="12" t="s">
        <v>48</v>
      </c>
      <c r="L244" s="9">
        <v>279.0</v>
      </c>
      <c r="M244" s="9">
        <v>1.0</v>
      </c>
      <c r="N244" s="9">
        <v>3.273</v>
      </c>
      <c r="O244" s="9">
        <v>0.073</v>
      </c>
      <c r="P244" s="9">
        <v>-3.2</v>
      </c>
      <c r="Q244" s="9">
        <v>0.961</v>
      </c>
      <c r="R244" s="9">
        <v>0.029</v>
      </c>
      <c r="S244" s="9">
        <v>0.331</v>
      </c>
    </row>
    <row r="245">
      <c r="B245" s="1">
        <v>1.0</v>
      </c>
      <c r="C245" s="1">
        <v>445.0</v>
      </c>
      <c r="D245" s="1">
        <v>1.863</v>
      </c>
      <c r="E245" s="1">
        <v>0.199</v>
      </c>
      <c r="F245" s="1">
        <v>0.495</v>
      </c>
      <c r="G245" s="1">
        <v>6.494</v>
      </c>
      <c r="H245" s="4">
        <v>0.0108</v>
      </c>
      <c r="I245" s="1">
        <v>2.307</v>
      </c>
      <c r="J245" s="12" t="s">
        <v>48</v>
      </c>
      <c r="L245" s="9">
        <v>280.0</v>
      </c>
      <c r="M245" s="9">
        <v>1.0</v>
      </c>
      <c r="N245" s="9">
        <v>15.294</v>
      </c>
      <c r="O245" s="9">
        <v>0.338</v>
      </c>
      <c r="P245" s="9">
        <v>-14.956</v>
      </c>
      <c r="Q245" s="9">
        <v>1.0</v>
      </c>
      <c r="R245" s="9">
        <v>0.0</v>
      </c>
      <c r="S245" s="9">
        <v>0.0</v>
      </c>
    </row>
    <row r="246">
      <c r="B246" s="1">
        <v>1.0</v>
      </c>
      <c r="C246" s="1">
        <v>447.0</v>
      </c>
      <c r="D246" s="1">
        <v>4.764</v>
      </c>
      <c r="E246" s="1">
        <v>0.0</v>
      </c>
      <c r="F246" s="1">
        <v>1.241</v>
      </c>
      <c r="G246" s="1">
        <v>40.925</v>
      </c>
      <c r="H246" s="4">
        <v>0.0</v>
      </c>
      <c r="I246" s="1">
        <v>5.778</v>
      </c>
      <c r="J246" s="12" t="s">
        <v>48</v>
      </c>
      <c r="L246" s="9">
        <v>281.0</v>
      </c>
      <c r="M246" s="9">
        <v>1.0</v>
      </c>
      <c r="N246" s="9">
        <v>6.676</v>
      </c>
      <c r="O246" s="9">
        <v>0.044</v>
      </c>
      <c r="P246" s="9">
        <v>-6.632</v>
      </c>
      <c r="Q246" s="9">
        <v>1.0</v>
      </c>
      <c r="R246" s="9">
        <v>0.0</v>
      </c>
      <c r="S246" s="9">
        <v>0.0</v>
      </c>
    </row>
    <row r="247">
      <c r="B247" s="1">
        <v>1.0</v>
      </c>
      <c r="C247" s="1">
        <v>450.0</v>
      </c>
      <c r="D247" s="1">
        <v>0.441</v>
      </c>
      <c r="E247" s="1">
        <v>0.0</v>
      </c>
      <c r="F247" s="1">
        <v>0.122</v>
      </c>
      <c r="G247" s="1">
        <v>5.109</v>
      </c>
      <c r="H247" s="4">
        <v>0.0238</v>
      </c>
      <c r="I247" s="1">
        <v>0.567</v>
      </c>
      <c r="J247" s="12" t="s">
        <v>48</v>
      </c>
      <c r="L247" s="9">
        <v>282.0</v>
      </c>
      <c r="M247" s="9">
        <v>1.0</v>
      </c>
      <c r="N247" s="9">
        <v>3.18</v>
      </c>
      <c r="O247" s="9">
        <v>0.03</v>
      </c>
      <c r="P247" s="9">
        <v>-3.15</v>
      </c>
      <c r="Q247" s="9">
        <v>0.984</v>
      </c>
      <c r="R247" s="9">
        <v>0.009</v>
      </c>
      <c r="S247" s="9">
        <v>0.101</v>
      </c>
    </row>
    <row r="248">
      <c r="B248" s="1">
        <v>1.0</v>
      </c>
      <c r="C248" s="1">
        <v>452.0</v>
      </c>
      <c r="D248" s="1">
        <v>0.877</v>
      </c>
      <c r="E248" s="1">
        <v>0.0</v>
      </c>
      <c r="F248" s="1">
        <v>0.157</v>
      </c>
      <c r="G248" s="1">
        <v>6.574</v>
      </c>
      <c r="H248" s="4">
        <v>0.0104</v>
      </c>
      <c r="I248" s="1">
        <v>0.731</v>
      </c>
      <c r="J248" s="12" t="s">
        <v>48</v>
      </c>
      <c r="L248" s="9">
        <v>283.0</v>
      </c>
      <c r="M248" s="9">
        <v>1.0</v>
      </c>
      <c r="N248" s="9">
        <v>4.612</v>
      </c>
      <c r="O248" s="9">
        <v>0.034</v>
      </c>
      <c r="P248" s="9">
        <v>-4.578</v>
      </c>
      <c r="Q248" s="9">
        <v>1.0</v>
      </c>
      <c r="R248" s="9">
        <v>0.0</v>
      </c>
      <c r="S248" s="9">
        <v>0.001</v>
      </c>
    </row>
    <row r="249">
      <c r="B249" s="1">
        <v>1.0</v>
      </c>
      <c r="C249" s="1">
        <v>457.0</v>
      </c>
      <c r="D249" s="1">
        <v>1.963</v>
      </c>
      <c r="E249" s="1">
        <v>0.0</v>
      </c>
      <c r="F249" s="1">
        <v>0.723</v>
      </c>
      <c r="G249" s="1">
        <v>22.44</v>
      </c>
      <c r="H249" s="4">
        <v>0.0</v>
      </c>
      <c r="I249" s="1">
        <v>3.366</v>
      </c>
      <c r="J249" s="12" t="s">
        <v>48</v>
      </c>
      <c r="L249" s="9">
        <v>284.0</v>
      </c>
      <c r="M249" s="9">
        <v>1.0</v>
      </c>
      <c r="N249" s="9">
        <v>8.384</v>
      </c>
      <c r="O249" s="9">
        <v>2.589</v>
      </c>
      <c r="P249" s="9">
        <v>-5.796</v>
      </c>
      <c r="Q249" s="9">
        <v>0.998</v>
      </c>
      <c r="R249" s="9">
        <v>0.0</v>
      </c>
      <c r="S249" s="9">
        <v>0.0</v>
      </c>
    </row>
    <row r="250">
      <c r="B250" s="1">
        <v>1.0</v>
      </c>
      <c r="C250" s="1">
        <v>461.0</v>
      </c>
      <c r="D250" s="1">
        <v>2.534</v>
      </c>
      <c r="E250" s="1">
        <v>0.0</v>
      </c>
      <c r="F250" s="1">
        <v>1.383</v>
      </c>
      <c r="G250" s="1">
        <v>18.113</v>
      </c>
      <c r="H250" s="4">
        <v>0.0</v>
      </c>
      <c r="I250" s="1">
        <v>6.438</v>
      </c>
      <c r="J250" s="12" t="s">
        <v>48</v>
      </c>
      <c r="L250" s="9">
        <v>285.0</v>
      </c>
      <c r="M250" s="9">
        <v>1.0</v>
      </c>
      <c r="N250" s="9">
        <v>1.477</v>
      </c>
      <c r="O250" s="9">
        <v>0.035</v>
      </c>
      <c r="P250" s="9">
        <v>-1.442</v>
      </c>
      <c r="Q250" s="9">
        <v>0.991</v>
      </c>
      <c r="R250" s="9">
        <v>0.006</v>
      </c>
      <c r="S250" s="9">
        <v>0.071</v>
      </c>
    </row>
    <row r="251">
      <c r="B251" s="1">
        <v>1.0</v>
      </c>
      <c r="C251" s="1">
        <v>462.0</v>
      </c>
      <c r="D251" s="1">
        <v>2.81</v>
      </c>
      <c r="E251" s="1">
        <v>0.0</v>
      </c>
      <c r="F251" s="1">
        <v>0.822</v>
      </c>
      <c r="G251" s="1">
        <v>25.77</v>
      </c>
      <c r="H251" s="4">
        <v>0.0</v>
      </c>
      <c r="I251" s="1">
        <v>3.83</v>
      </c>
      <c r="J251" s="12" t="s">
        <v>48</v>
      </c>
      <c r="L251" s="9">
        <v>286.0</v>
      </c>
      <c r="M251" s="9">
        <v>1.0</v>
      </c>
      <c r="N251" s="9">
        <v>7.104</v>
      </c>
      <c r="O251" s="9">
        <v>0.039</v>
      </c>
      <c r="P251" s="9">
        <v>-7.065</v>
      </c>
      <c r="Q251" s="9">
        <v>1.0</v>
      </c>
      <c r="R251" s="9">
        <v>0.0</v>
      </c>
      <c r="S251" s="9">
        <v>0.0</v>
      </c>
    </row>
    <row r="252">
      <c r="B252" s="1">
        <v>1.0</v>
      </c>
      <c r="C252" s="1">
        <v>464.0</v>
      </c>
      <c r="D252" s="1">
        <v>3.504</v>
      </c>
      <c r="E252" s="1">
        <v>1.327</v>
      </c>
      <c r="F252" s="1">
        <v>1.981</v>
      </c>
      <c r="G252" s="1">
        <v>4.615</v>
      </c>
      <c r="H252" s="4">
        <v>0.0317</v>
      </c>
      <c r="I252" s="1">
        <v>9.223</v>
      </c>
      <c r="J252" s="12" t="s">
        <v>48</v>
      </c>
      <c r="L252" s="9">
        <v>289.0</v>
      </c>
      <c r="M252" s="9">
        <v>1.0</v>
      </c>
      <c r="N252" s="9">
        <v>1.417</v>
      </c>
      <c r="O252" s="9">
        <v>0.043</v>
      </c>
      <c r="P252" s="9">
        <v>-1.374</v>
      </c>
      <c r="Q252" s="9">
        <v>0.986</v>
      </c>
      <c r="R252" s="9">
        <v>0.01</v>
      </c>
      <c r="S252" s="9">
        <v>0.107</v>
      </c>
    </row>
    <row r="253">
      <c r="B253" s="1">
        <v>1.0</v>
      </c>
      <c r="C253" s="1">
        <v>468.0</v>
      </c>
      <c r="D253" s="1">
        <v>5.174</v>
      </c>
      <c r="E253" s="1">
        <v>0.094</v>
      </c>
      <c r="F253" s="1">
        <v>1.2</v>
      </c>
      <c r="G253" s="1">
        <v>33.556</v>
      </c>
      <c r="H253" s="4">
        <v>0.0</v>
      </c>
      <c r="I253" s="1">
        <v>5.587</v>
      </c>
      <c r="J253" s="12" t="s">
        <v>48</v>
      </c>
      <c r="L253" s="9">
        <v>290.0</v>
      </c>
      <c r="M253" s="9">
        <v>1.0</v>
      </c>
      <c r="N253" s="9">
        <v>4.93</v>
      </c>
      <c r="O253" s="9">
        <v>0.026</v>
      </c>
      <c r="P253" s="9">
        <v>-4.903</v>
      </c>
      <c r="Q253" s="9">
        <v>1.0</v>
      </c>
      <c r="R253" s="9">
        <v>0.0</v>
      </c>
      <c r="S253" s="9">
        <v>0.0</v>
      </c>
    </row>
    <row r="254">
      <c r="B254" s="1">
        <v>1.0</v>
      </c>
      <c r="C254" s="1">
        <v>471.0</v>
      </c>
      <c r="D254" s="1">
        <v>0.962</v>
      </c>
      <c r="E254" s="1">
        <v>0.0</v>
      </c>
      <c r="F254" s="1">
        <v>0.177</v>
      </c>
      <c r="G254" s="1">
        <v>9.767</v>
      </c>
      <c r="H254" s="4">
        <v>0.0018</v>
      </c>
      <c r="I254" s="1">
        <v>0.826</v>
      </c>
      <c r="J254" s="12" t="s">
        <v>48</v>
      </c>
      <c r="L254" s="9">
        <v>291.0</v>
      </c>
      <c r="M254" s="9">
        <v>1.0</v>
      </c>
      <c r="N254" s="9">
        <v>0.922</v>
      </c>
      <c r="O254" s="9">
        <v>0.049</v>
      </c>
      <c r="P254" s="9">
        <v>-0.873</v>
      </c>
      <c r="Q254" s="9">
        <v>0.975</v>
      </c>
      <c r="R254" s="9">
        <v>0.017</v>
      </c>
      <c r="S254" s="9">
        <v>0.198</v>
      </c>
    </row>
    <row r="255">
      <c r="B255" s="1">
        <v>1.0</v>
      </c>
      <c r="C255" s="1">
        <v>472.0</v>
      </c>
      <c r="D255" s="1">
        <v>4.755</v>
      </c>
      <c r="E255" s="1">
        <v>0.0</v>
      </c>
      <c r="F255" s="1">
        <v>1.076</v>
      </c>
      <c r="G255" s="1">
        <v>31.17</v>
      </c>
      <c r="H255" s="4">
        <v>0.0</v>
      </c>
      <c r="I255" s="1">
        <v>5.009</v>
      </c>
      <c r="J255" s="12" t="s">
        <v>48</v>
      </c>
      <c r="L255" s="9">
        <v>292.0</v>
      </c>
      <c r="M255" s="9">
        <v>1.0</v>
      </c>
      <c r="N255" s="9">
        <v>3.18</v>
      </c>
      <c r="O255" s="9">
        <v>0.03</v>
      </c>
      <c r="P255" s="9">
        <v>-3.15</v>
      </c>
      <c r="Q255" s="9">
        <v>0.984</v>
      </c>
      <c r="R255" s="9">
        <v>0.009</v>
      </c>
      <c r="S255" s="9">
        <v>0.101</v>
      </c>
    </row>
    <row r="256">
      <c r="B256" s="1">
        <v>1.0</v>
      </c>
      <c r="C256" s="1">
        <v>473.0</v>
      </c>
      <c r="D256" s="1">
        <v>1.639</v>
      </c>
      <c r="E256" s="1">
        <v>0.0</v>
      </c>
      <c r="F256" s="1">
        <v>0.691</v>
      </c>
      <c r="G256" s="1">
        <v>11.932</v>
      </c>
      <c r="H256" s="4">
        <v>6.0E-4</v>
      </c>
      <c r="I256" s="1">
        <v>3.22</v>
      </c>
      <c r="J256" s="12" t="s">
        <v>48</v>
      </c>
      <c r="L256" s="9">
        <v>293.0</v>
      </c>
      <c r="M256" s="9">
        <v>1.0</v>
      </c>
      <c r="N256" s="9">
        <v>1.407</v>
      </c>
      <c r="O256" s="9">
        <v>0.037</v>
      </c>
      <c r="P256" s="9">
        <v>-1.37</v>
      </c>
      <c r="Q256" s="9">
        <v>0.989</v>
      </c>
      <c r="R256" s="9">
        <v>0.007</v>
      </c>
      <c r="S256" s="9">
        <v>0.082</v>
      </c>
    </row>
    <row r="257">
      <c r="B257" s="1">
        <v>1.0</v>
      </c>
      <c r="C257" s="1">
        <v>476.0</v>
      </c>
      <c r="D257" s="1">
        <v>4.392</v>
      </c>
      <c r="E257" s="1">
        <v>0.174</v>
      </c>
      <c r="F257" s="1">
        <v>0.946</v>
      </c>
      <c r="G257" s="1">
        <v>24.106</v>
      </c>
      <c r="H257" s="4">
        <v>0.0</v>
      </c>
      <c r="I257" s="1">
        <v>4.405</v>
      </c>
      <c r="J257" s="12" t="s">
        <v>48</v>
      </c>
      <c r="L257" s="9">
        <v>294.0</v>
      </c>
      <c r="M257" s="9">
        <v>1.0</v>
      </c>
      <c r="N257" s="9">
        <v>0.849</v>
      </c>
      <c r="O257" s="9">
        <v>0.072</v>
      </c>
      <c r="P257" s="9">
        <v>-0.777</v>
      </c>
      <c r="Q257" s="9">
        <v>0.91</v>
      </c>
      <c r="R257" s="9">
        <v>0.063</v>
      </c>
      <c r="S257" s="9">
        <v>0.75</v>
      </c>
    </row>
    <row r="258">
      <c r="B258" s="1">
        <v>1.0</v>
      </c>
      <c r="C258" s="1">
        <v>477.0</v>
      </c>
      <c r="D258" s="1">
        <v>0.348</v>
      </c>
      <c r="E258" s="1">
        <v>0.0</v>
      </c>
      <c r="F258" s="1">
        <v>0.088</v>
      </c>
      <c r="G258" s="1">
        <v>2.727</v>
      </c>
      <c r="H258" s="4">
        <v>0.0987</v>
      </c>
      <c r="I258" s="1">
        <v>0.411</v>
      </c>
      <c r="J258" s="12" t="s">
        <v>48</v>
      </c>
      <c r="L258" s="9">
        <v>295.0</v>
      </c>
      <c r="M258" s="9">
        <v>1.0</v>
      </c>
      <c r="N258" s="9">
        <v>1.275</v>
      </c>
      <c r="O258" s="9">
        <v>0.038</v>
      </c>
      <c r="P258" s="9">
        <v>-1.236</v>
      </c>
      <c r="Q258" s="9">
        <v>0.992</v>
      </c>
      <c r="R258" s="9">
        <v>0.006</v>
      </c>
      <c r="S258" s="9">
        <v>0.062</v>
      </c>
    </row>
    <row r="259">
      <c r="B259" s="1">
        <v>1.0</v>
      </c>
      <c r="C259" s="1">
        <v>480.0</v>
      </c>
      <c r="D259" s="1">
        <v>1.353</v>
      </c>
      <c r="E259" s="1">
        <v>0.0</v>
      </c>
      <c r="F259" s="1">
        <v>0.301</v>
      </c>
      <c r="G259" s="1">
        <v>8.036</v>
      </c>
      <c r="H259" s="4">
        <v>0.0046</v>
      </c>
      <c r="I259" s="1">
        <v>1.403</v>
      </c>
      <c r="J259" s="12" t="s">
        <v>48</v>
      </c>
      <c r="L259" s="9">
        <v>297.0</v>
      </c>
      <c r="M259" s="9">
        <v>1.0</v>
      </c>
      <c r="N259" s="9">
        <v>0.849</v>
      </c>
      <c r="O259" s="9">
        <v>0.072</v>
      </c>
      <c r="P259" s="9">
        <v>-0.777</v>
      </c>
      <c r="Q259" s="9">
        <v>0.91</v>
      </c>
      <c r="R259" s="9">
        <v>0.063</v>
      </c>
      <c r="S259" s="9">
        <v>0.75</v>
      </c>
    </row>
    <row r="260">
      <c r="B260" s="1">
        <v>1.0</v>
      </c>
      <c r="C260" s="1">
        <v>483.0</v>
      </c>
      <c r="D260" s="1">
        <v>1.554</v>
      </c>
      <c r="E260" s="1">
        <v>0.085</v>
      </c>
      <c r="F260" s="1">
        <v>0.571</v>
      </c>
      <c r="G260" s="1">
        <v>13.771</v>
      </c>
      <c r="H260" s="4">
        <v>2.0E-4</v>
      </c>
      <c r="I260" s="1">
        <v>2.661</v>
      </c>
      <c r="J260" s="12" t="s">
        <v>48</v>
      </c>
      <c r="L260" s="9">
        <v>298.0</v>
      </c>
      <c r="M260" s="9">
        <v>1.0</v>
      </c>
      <c r="N260" s="9">
        <v>1.727</v>
      </c>
      <c r="O260" s="9">
        <v>0.055</v>
      </c>
      <c r="P260" s="9">
        <v>-1.671</v>
      </c>
      <c r="Q260" s="9">
        <v>0.991</v>
      </c>
      <c r="R260" s="9">
        <v>0.006</v>
      </c>
      <c r="S260" s="9">
        <v>0.07</v>
      </c>
    </row>
    <row r="261">
      <c r="B261" s="1">
        <v>1.0</v>
      </c>
      <c r="C261" s="1">
        <v>484.0</v>
      </c>
      <c r="D261" s="1">
        <v>0.456</v>
      </c>
      <c r="E261" s="1">
        <v>0.0</v>
      </c>
      <c r="F261" s="1">
        <v>0.123</v>
      </c>
      <c r="G261" s="1">
        <v>5.231</v>
      </c>
      <c r="H261" s="4">
        <v>0.0222</v>
      </c>
      <c r="I261" s="1">
        <v>0.574</v>
      </c>
      <c r="J261" s="12" t="s">
        <v>48</v>
      </c>
      <c r="L261" s="9">
        <v>299.0</v>
      </c>
      <c r="M261" s="9">
        <v>1.0</v>
      </c>
      <c r="N261" s="9">
        <v>0.939</v>
      </c>
      <c r="O261" s="9">
        <v>0.061</v>
      </c>
      <c r="P261" s="9">
        <v>-0.878</v>
      </c>
      <c r="Q261" s="9">
        <v>0.928</v>
      </c>
      <c r="R261" s="9">
        <v>0.049</v>
      </c>
      <c r="S261" s="9">
        <v>0.57</v>
      </c>
    </row>
    <row r="262">
      <c r="B262" s="1">
        <v>1.0</v>
      </c>
      <c r="C262" s="1">
        <v>486.0</v>
      </c>
      <c r="D262" s="1">
        <v>1.105</v>
      </c>
      <c r="E262" s="1">
        <v>0.0</v>
      </c>
      <c r="F262" s="1">
        <v>0.232</v>
      </c>
      <c r="G262" s="1">
        <v>9.397</v>
      </c>
      <c r="H262" s="4">
        <v>0.0022</v>
      </c>
      <c r="I262" s="1">
        <v>1.078</v>
      </c>
      <c r="J262" s="12" t="s">
        <v>48</v>
      </c>
      <c r="L262" s="9">
        <v>300.0</v>
      </c>
      <c r="M262" s="9">
        <v>1.0</v>
      </c>
      <c r="N262" s="9">
        <v>1.542</v>
      </c>
      <c r="O262" s="9">
        <v>0.049</v>
      </c>
      <c r="P262" s="9">
        <v>-1.492</v>
      </c>
      <c r="Q262" s="9">
        <v>0.984</v>
      </c>
      <c r="R262" s="9">
        <v>0.011</v>
      </c>
      <c r="S262" s="9">
        <v>0.129</v>
      </c>
    </row>
    <row r="263">
      <c r="B263" s="1">
        <v>1.0</v>
      </c>
      <c r="C263" s="1">
        <v>490.0</v>
      </c>
      <c r="D263" s="1">
        <v>3.685</v>
      </c>
      <c r="E263" s="1">
        <v>0.0</v>
      </c>
      <c r="F263" s="1">
        <v>0.789</v>
      </c>
      <c r="G263" s="1">
        <v>30.05</v>
      </c>
      <c r="H263" s="4">
        <v>0.0</v>
      </c>
      <c r="I263" s="1">
        <v>3.676</v>
      </c>
      <c r="J263" s="12" t="s">
        <v>48</v>
      </c>
      <c r="L263" s="9">
        <v>301.0</v>
      </c>
      <c r="M263" s="9">
        <v>1.0</v>
      </c>
      <c r="N263" s="9">
        <v>1.433</v>
      </c>
      <c r="O263" s="9">
        <v>0.025</v>
      </c>
      <c r="P263" s="9">
        <v>-1.408</v>
      </c>
      <c r="Q263" s="9">
        <v>0.995</v>
      </c>
      <c r="R263" s="9">
        <v>0.003</v>
      </c>
      <c r="S263" s="9">
        <v>0.037</v>
      </c>
    </row>
    <row r="264">
      <c r="B264" s="1">
        <v>1.0</v>
      </c>
      <c r="C264" s="1">
        <v>495.0</v>
      </c>
      <c r="D264" s="1">
        <v>2.653</v>
      </c>
      <c r="E264" s="1">
        <v>0.189</v>
      </c>
      <c r="F264" s="1">
        <v>0.913</v>
      </c>
      <c r="G264" s="1">
        <v>16.979</v>
      </c>
      <c r="H264" s="4">
        <v>0.0</v>
      </c>
      <c r="I264" s="1">
        <v>4.252</v>
      </c>
      <c r="J264" s="12" t="s">
        <v>48</v>
      </c>
      <c r="L264" s="9">
        <v>302.0</v>
      </c>
      <c r="M264" s="9">
        <v>1.0</v>
      </c>
      <c r="N264" s="9">
        <v>1.244</v>
      </c>
      <c r="O264" s="9">
        <v>0.031</v>
      </c>
      <c r="P264" s="9">
        <v>-1.213</v>
      </c>
      <c r="Q264" s="9">
        <v>0.994</v>
      </c>
      <c r="R264" s="9">
        <v>0.004</v>
      </c>
      <c r="S264" s="9">
        <v>0.041</v>
      </c>
    </row>
    <row r="265">
      <c r="B265" s="1">
        <v>1.0</v>
      </c>
      <c r="C265" s="1">
        <v>496.0</v>
      </c>
      <c r="D265" s="1">
        <v>2.81</v>
      </c>
      <c r="E265" s="1">
        <v>0.0</v>
      </c>
      <c r="F265" s="1">
        <v>0.755</v>
      </c>
      <c r="G265" s="1">
        <v>27.518</v>
      </c>
      <c r="H265" s="4">
        <v>0.0</v>
      </c>
      <c r="I265" s="1">
        <v>3.515</v>
      </c>
      <c r="J265" s="12" t="s">
        <v>48</v>
      </c>
      <c r="L265" s="9">
        <v>304.0</v>
      </c>
      <c r="M265" s="9">
        <v>1.0</v>
      </c>
      <c r="N265" s="9">
        <v>0.868</v>
      </c>
      <c r="O265" s="9">
        <v>0.05</v>
      </c>
      <c r="P265" s="9">
        <v>-0.818</v>
      </c>
      <c r="Q265" s="9">
        <v>0.933</v>
      </c>
      <c r="R265" s="9">
        <v>0.042</v>
      </c>
      <c r="S265" s="9">
        <v>0.492</v>
      </c>
    </row>
    <row r="266">
      <c r="B266" s="1">
        <v>1.0</v>
      </c>
      <c r="C266" s="1">
        <v>497.0</v>
      </c>
      <c r="D266" s="1">
        <v>0.668</v>
      </c>
      <c r="E266" s="1">
        <v>0.0</v>
      </c>
      <c r="F266" s="1">
        <v>0.193</v>
      </c>
      <c r="G266" s="1">
        <v>4.873</v>
      </c>
      <c r="H266" s="4">
        <v>0.0273</v>
      </c>
      <c r="I266" s="1">
        <v>0.897</v>
      </c>
      <c r="J266" s="12" t="s">
        <v>48</v>
      </c>
      <c r="L266" s="9">
        <v>305.0</v>
      </c>
      <c r="M266" s="9">
        <v>1.0</v>
      </c>
      <c r="N266" s="9">
        <v>0.857</v>
      </c>
      <c r="O266" s="9">
        <v>0.061</v>
      </c>
      <c r="P266" s="9">
        <v>-0.796</v>
      </c>
      <c r="Q266" s="9">
        <v>0.921</v>
      </c>
      <c r="R266" s="9">
        <v>0.053</v>
      </c>
      <c r="S266" s="9">
        <v>0.628</v>
      </c>
    </row>
    <row r="267">
      <c r="B267" s="1">
        <v>1.0</v>
      </c>
      <c r="C267" s="1">
        <v>498.0</v>
      </c>
      <c r="D267" s="1">
        <v>0.913</v>
      </c>
      <c r="E267" s="1">
        <v>0.0</v>
      </c>
      <c r="F267" s="1">
        <v>0.216</v>
      </c>
      <c r="G267" s="1">
        <v>8.757</v>
      </c>
      <c r="H267" s="4">
        <v>0.0031</v>
      </c>
      <c r="I267" s="1">
        <v>1.006</v>
      </c>
      <c r="J267" s="12" t="s">
        <v>48</v>
      </c>
      <c r="L267" s="9">
        <v>306.0</v>
      </c>
      <c r="M267" s="9">
        <v>1.0</v>
      </c>
      <c r="N267" s="9">
        <v>1.997</v>
      </c>
      <c r="O267" s="9">
        <v>0.039</v>
      </c>
      <c r="P267" s="9">
        <v>-1.958</v>
      </c>
      <c r="Q267" s="9">
        <v>0.972</v>
      </c>
      <c r="R267" s="9">
        <v>0.018</v>
      </c>
      <c r="S267" s="9">
        <v>0.198</v>
      </c>
    </row>
    <row r="268">
      <c r="B268" s="1">
        <v>1.0</v>
      </c>
      <c r="C268" s="1">
        <v>499.0</v>
      </c>
      <c r="D268" s="1">
        <v>3.211</v>
      </c>
      <c r="E268" s="1">
        <v>0.0</v>
      </c>
      <c r="F268" s="1">
        <v>0.973</v>
      </c>
      <c r="G268" s="1">
        <v>21.632</v>
      </c>
      <c r="H268" s="4">
        <v>0.0</v>
      </c>
      <c r="I268" s="1">
        <v>4.528</v>
      </c>
      <c r="J268" s="12" t="s">
        <v>48</v>
      </c>
      <c r="L268" s="9">
        <v>307.0</v>
      </c>
      <c r="M268" s="9">
        <v>1.0</v>
      </c>
      <c r="N268" s="9">
        <v>3.272</v>
      </c>
      <c r="O268" s="9">
        <v>0.073</v>
      </c>
      <c r="P268" s="9">
        <v>-3.2</v>
      </c>
      <c r="Q268" s="9">
        <v>0.961</v>
      </c>
      <c r="R268" s="9">
        <v>0.029</v>
      </c>
      <c r="S268" s="9">
        <v>0.33</v>
      </c>
    </row>
    <row r="269">
      <c r="B269" s="1">
        <v>1.0</v>
      </c>
      <c r="C269" s="1">
        <v>500.0</v>
      </c>
      <c r="D269" s="1">
        <v>0.71</v>
      </c>
      <c r="E269" s="1">
        <v>0.0</v>
      </c>
      <c r="F269" s="1">
        <v>0.292</v>
      </c>
      <c r="G269" s="1">
        <v>5.318</v>
      </c>
      <c r="H269" s="4">
        <v>0.0211</v>
      </c>
      <c r="I269" s="1">
        <v>1.359</v>
      </c>
      <c r="J269" s="12" t="s">
        <v>48</v>
      </c>
      <c r="L269" s="9">
        <v>308.0</v>
      </c>
      <c r="M269" s="9">
        <v>1.0</v>
      </c>
      <c r="N269" s="9">
        <v>0.89</v>
      </c>
      <c r="O269" s="9">
        <v>0.043</v>
      </c>
      <c r="P269" s="9">
        <v>-0.846</v>
      </c>
      <c r="Q269" s="9">
        <v>0.941</v>
      </c>
      <c r="R269" s="9">
        <v>0.036</v>
      </c>
      <c r="S269" s="9">
        <v>0.41</v>
      </c>
    </row>
    <row r="270">
      <c r="B270" s="1">
        <v>1.0</v>
      </c>
      <c r="C270" s="1">
        <v>502.0</v>
      </c>
      <c r="D270" s="1">
        <v>1.353</v>
      </c>
      <c r="E270" s="1">
        <v>0.0</v>
      </c>
      <c r="F270" s="1">
        <v>0.483</v>
      </c>
      <c r="G270" s="1">
        <v>8.098</v>
      </c>
      <c r="H270" s="4">
        <v>0.0044</v>
      </c>
      <c r="I270" s="1">
        <v>2.251</v>
      </c>
      <c r="J270" s="12" t="s">
        <v>48</v>
      </c>
      <c r="L270" s="9">
        <v>310.0</v>
      </c>
      <c r="M270" s="9">
        <v>1.0</v>
      </c>
      <c r="N270" s="9">
        <v>0.849</v>
      </c>
      <c r="O270" s="9">
        <v>0.072</v>
      </c>
      <c r="P270" s="9">
        <v>-0.777</v>
      </c>
      <c r="Q270" s="9">
        <v>0.91</v>
      </c>
      <c r="R270" s="9">
        <v>0.063</v>
      </c>
      <c r="S270" s="9">
        <v>0.75</v>
      </c>
    </row>
    <row r="271">
      <c r="B271" s="1">
        <v>1.0</v>
      </c>
      <c r="C271" s="1">
        <v>503.0</v>
      </c>
      <c r="D271" s="1">
        <v>0.453</v>
      </c>
      <c r="E271" s="1">
        <v>0.0</v>
      </c>
      <c r="F271" s="1">
        <v>0.122</v>
      </c>
      <c r="G271" s="1">
        <v>5.174</v>
      </c>
      <c r="H271" s="4">
        <v>0.0229</v>
      </c>
      <c r="I271" s="1">
        <v>0.566</v>
      </c>
      <c r="J271" s="12" t="s">
        <v>48</v>
      </c>
      <c r="L271" s="9">
        <v>311.0</v>
      </c>
      <c r="M271" s="9">
        <v>1.0</v>
      </c>
      <c r="N271" s="9">
        <v>2.109</v>
      </c>
      <c r="O271" s="9">
        <v>0.033</v>
      </c>
      <c r="P271" s="9">
        <v>-2.076</v>
      </c>
      <c r="Q271" s="9">
        <v>0.998</v>
      </c>
      <c r="R271" s="9">
        <v>0.001</v>
      </c>
      <c r="S271" s="9">
        <v>0.015</v>
      </c>
    </row>
    <row r="272">
      <c r="B272" s="1">
        <v>1.0</v>
      </c>
      <c r="C272" s="1">
        <v>505.0</v>
      </c>
      <c r="D272" s="1">
        <v>4.995</v>
      </c>
      <c r="E272" s="1">
        <v>0.121</v>
      </c>
      <c r="F272" s="1">
        <v>1.336</v>
      </c>
      <c r="G272" s="1">
        <v>27.054</v>
      </c>
      <c r="H272" s="4">
        <v>0.0</v>
      </c>
      <c r="I272" s="1">
        <v>6.221</v>
      </c>
      <c r="J272" s="12" t="s">
        <v>48</v>
      </c>
      <c r="L272" s="9">
        <v>314.0</v>
      </c>
      <c r="M272" s="9">
        <v>1.0</v>
      </c>
      <c r="N272" s="9">
        <v>0.935</v>
      </c>
      <c r="O272" s="9">
        <v>0.04</v>
      </c>
      <c r="P272" s="9">
        <v>-0.895</v>
      </c>
      <c r="Q272" s="9">
        <v>0.982</v>
      </c>
      <c r="R272" s="9">
        <v>0.012</v>
      </c>
      <c r="S272" s="9">
        <v>0.135</v>
      </c>
    </row>
    <row r="273">
      <c r="B273" s="1">
        <v>1.0</v>
      </c>
      <c r="C273" s="1">
        <v>507.0</v>
      </c>
      <c r="D273" s="1">
        <v>2.81</v>
      </c>
      <c r="E273" s="1">
        <v>0.0</v>
      </c>
      <c r="F273" s="1">
        <v>0.943</v>
      </c>
      <c r="G273" s="1">
        <v>17.76</v>
      </c>
      <c r="H273" s="4">
        <v>0.0</v>
      </c>
      <c r="I273" s="1">
        <v>4.391</v>
      </c>
      <c r="J273" s="12" t="s">
        <v>48</v>
      </c>
      <c r="L273" s="9">
        <v>315.0</v>
      </c>
      <c r="M273" s="9">
        <v>1.0</v>
      </c>
      <c r="N273" s="9">
        <v>3.892</v>
      </c>
      <c r="O273" s="9">
        <v>0.04</v>
      </c>
      <c r="P273" s="9">
        <v>-3.852</v>
      </c>
      <c r="Q273" s="9">
        <v>1.0</v>
      </c>
      <c r="R273" s="9">
        <v>0.0</v>
      </c>
      <c r="S273" s="9">
        <v>0.002</v>
      </c>
    </row>
    <row r="274">
      <c r="B274" s="1">
        <v>1.0</v>
      </c>
      <c r="C274" s="1">
        <v>508.0</v>
      </c>
      <c r="D274" s="1">
        <v>2.518</v>
      </c>
      <c r="E274" s="1">
        <v>0.0</v>
      </c>
      <c r="F274" s="1">
        <v>0.668</v>
      </c>
      <c r="G274" s="1">
        <v>22.259</v>
      </c>
      <c r="H274" s="4">
        <v>0.0</v>
      </c>
      <c r="I274" s="1">
        <v>3.109</v>
      </c>
      <c r="J274" s="12" t="s">
        <v>48</v>
      </c>
      <c r="L274" s="9">
        <v>316.0</v>
      </c>
      <c r="M274" s="9">
        <v>1.0</v>
      </c>
      <c r="N274" s="9">
        <v>1.333</v>
      </c>
      <c r="O274" s="9">
        <v>0.049</v>
      </c>
      <c r="P274" s="9">
        <v>-1.284</v>
      </c>
      <c r="Q274" s="9">
        <v>0.982</v>
      </c>
      <c r="R274" s="9">
        <v>0.013</v>
      </c>
      <c r="S274" s="9">
        <v>0.144</v>
      </c>
    </row>
    <row r="275">
      <c r="B275" s="1">
        <v>1.0</v>
      </c>
      <c r="C275" s="1">
        <v>510.0</v>
      </c>
      <c r="D275" s="1">
        <v>0.517</v>
      </c>
      <c r="E275" s="1">
        <v>0.0</v>
      </c>
      <c r="F275" s="1">
        <v>0.294</v>
      </c>
      <c r="G275" s="1">
        <v>4.398</v>
      </c>
      <c r="H275" s="4">
        <v>0.036</v>
      </c>
      <c r="I275" s="1">
        <v>1.368</v>
      </c>
      <c r="J275" s="12" t="s">
        <v>48</v>
      </c>
      <c r="L275" s="9">
        <v>317.0</v>
      </c>
      <c r="M275" s="9">
        <v>1.0</v>
      </c>
      <c r="N275" s="9">
        <v>1.359</v>
      </c>
      <c r="O275" s="9">
        <v>0.043</v>
      </c>
      <c r="P275" s="9">
        <v>-1.316</v>
      </c>
      <c r="Q275" s="9">
        <v>0.99</v>
      </c>
      <c r="R275" s="9">
        <v>0.007</v>
      </c>
      <c r="S275" s="9">
        <v>0.076</v>
      </c>
    </row>
    <row r="276">
      <c r="B276" s="1">
        <v>1.0</v>
      </c>
      <c r="C276" s="1">
        <v>515.0</v>
      </c>
      <c r="D276" s="1">
        <v>1.5</v>
      </c>
      <c r="E276" s="1">
        <v>0.0</v>
      </c>
      <c r="F276" s="1">
        <v>0.855</v>
      </c>
      <c r="G276" s="1">
        <v>11.296</v>
      </c>
      <c r="H276" s="4">
        <v>8.0E-4</v>
      </c>
      <c r="I276" s="1">
        <v>3.983</v>
      </c>
      <c r="J276" s="12" t="s">
        <v>48</v>
      </c>
      <c r="L276" s="9">
        <v>318.0</v>
      </c>
      <c r="M276" s="9">
        <v>1.0</v>
      </c>
      <c r="N276" s="9">
        <v>1.997</v>
      </c>
      <c r="O276" s="9">
        <v>0.039</v>
      </c>
      <c r="P276" s="9">
        <v>-1.958</v>
      </c>
      <c r="Q276" s="9">
        <v>0.972</v>
      </c>
      <c r="R276" s="9">
        <v>0.018</v>
      </c>
      <c r="S276" s="9">
        <v>0.198</v>
      </c>
    </row>
    <row r="277">
      <c r="B277" s="1">
        <v>1.0</v>
      </c>
      <c r="C277" s="1">
        <v>516.0</v>
      </c>
      <c r="D277" s="1">
        <v>0.33</v>
      </c>
      <c r="E277" s="1">
        <v>0.0</v>
      </c>
      <c r="F277" s="1">
        <v>0.063</v>
      </c>
      <c r="G277" s="1">
        <v>3.364</v>
      </c>
      <c r="H277" s="4">
        <v>0.0666</v>
      </c>
      <c r="I277" s="1">
        <v>0.291</v>
      </c>
      <c r="J277" s="12" t="s">
        <v>48</v>
      </c>
      <c r="L277" s="9">
        <v>319.0</v>
      </c>
      <c r="M277" s="9">
        <v>1.0</v>
      </c>
      <c r="N277" s="9">
        <v>4.381</v>
      </c>
      <c r="O277" s="9">
        <v>0.057</v>
      </c>
      <c r="P277" s="9">
        <v>-4.324</v>
      </c>
      <c r="Q277" s="9">
        <v>0.999</v>
      </c>
      <c r="R277" s="9">
        <v>0.0</v>
      </c>
      <c r="S277" s="9">
        <v>0.005</v>
      </c>
    </row>
    <row r="278">
      <c r="B278" s="1">
        <v>1.0</v>
      </c>
      <c r="C278" s="1">
        <v>517.0</v>
      </c>
      <c r="D278" s="1">
        <v>3.445</v>
      </c>
      <c r="E278" s="1">
        <v>0.0</v>
      </c>
      <c r="F278" s="1">
        <v>0.961</v>
      </c>
      <c r="G278" s="1">
        <v>31.837</v>
      </c>
      <c r="H278" s="4">
        <v>0.0</v>
      </c>
      <c r="I278" s="1">
        <v>4.475</v>
      </c>
      <c r="J278" s="12" t="s">
        <v>48</v>
      </c>
      <c r="L278" s="9">
        <v>320.0</v>
      </c>
      <c r="M278" s="9">
        <v>1.0</v>
      </c>
      <c r="N278" s="9">
        <v>4.263</v>
      </c>
      <c r="O278" s="9">
        <v>0.043</v>
      </c>
      <c r="P278" s="9">
        <v>-4.22</v>
      </c>
      <c r="Q278" s="9">
        <v>1.0</v>
      </c>
      <c r="R278" s="9">
        <v>0.0</v>
      </c>
      <c r="S278" s="9">
        <v>0.003</v>
      </c>
    </row>
    <row r="279">
      <c r="B279" s="1">
        <v>1.0</v>
      </c>
      <c r="C279" s="1">
        <v>518.0</v>
      </c>
      <c r="D279" s="1">
        <v>2.664</v>
      </c>
      <c r="E279" s="1">
        <v>0.0</v>
      </c>
      <c r="F279" s="1">
        <v>0.824</v>
      </c>
      <c r="G279" s="1">
        <v>25.653</v>
      </c>
      <c r="H279" s="4">
        <v>0.0</v>
      </c>
      <c r="I279" s="1">
        <v>3.836</v>
      </c>
      <c r="J279" s="12" t="s">
        <v>48</v>
      </c>
      <c r="L279" s="9">
        <v>321.0</v>
      </c>
      <c r="M279" s="9">
        <v>1.0</v>
      </c>
      <c r="N279" s="9">
        <v>2.704</v>
      </c>
      <c r="O279" s="9">
        <v>0.043</v>
      </c>
      <c r="P279" s="9">
        <v>-2.66</v>
      </c>
      <c r="Q279" s="9">
        <v>0.999</v>
      </c>
      <c r="R279" s="9">
        <v>0.0</v>
      </c>
      <c r="S279" s="9">
        <v>0.004</v>
      </c>
    </row>
    <row r="280">
      <c r="B280" s="1">
        <v>1.0</v>
      </c>
      <c r="C280" s="1">
        <v>520.0</v>
      </c>
      <c r="D280" s="1">
        <v>0.72</v>
      </c>
      <c r="E280" s="1">
        <v>0.0</v>
      </c>
      <c r="F280" s="1">
        <v>0.224</v>
      </c>
      <c r="G280" s="1">
        <v>4.608</v>
      </c>
      <c r="H280" s="4">
        <v>0.0318</v>
      </c>
      <c r="I280" s="1">
        <v>1.043</v>
      </c>
      <c r="J280" s="12" t="s">
        <v>48</v>
      </c>
      <c r="L280" s="9">
        <v>322.0</v>
      </c>
      <c r="M280" s="9">
        <v>1.0</v>
      </c>
      <c r="N280" s="9">
        <v>1.627</v>
      </c>
      <c r="O280" s="9">
        <v>0.034</v>
      </c>
      <c r="P280" s="9">
        <v>-1.593</v>
      </c>
      <c r="Q280" s="9">
        <v>0.997</v>
      </c>
      <c r="R280" s="9">
        <v>0.002</v>
      </c>
      <c r="S280" s="9">
        <v>0.025</v>
      </c>
    </row>
    <row r="281">
      <c r="B281" s="1">
        <v>1.0</v>
      </c>
      <c r="C281" s="1">
        <v>522.0</v>
      </c>
      <c r="D281" s="1">
        <v>1.679</v>
      </c>
      <c r="E281" s="1">
        <v>0.0</v>
      </c>
      <c r="F281" s="1">
        <v>0.423</v>
      </c>
      <c r="G281" s="1">
        <v>18.828</v>
      </c>
      <c r="H281" s="4">
        <v>0.0</v>
      </c>
      <c r="I281" s="1">
        <v>1.97</v>
      </c>
      <c r="J281" s="12" t="s">
        <v>48</v>
      </c>
      <c r="L281" s="9">
        <v>324.0</v>
      </c>
      <c r="M281" s="9">
        <v>1.0</v>
      </c>
      <c r="N281" s="9">
        <v>1.24</v>
      </c>
      <c r="O281" s="9">
        <v>0.048</v>
      </c>
      <c r="P281" s="9">
        <v>-1.192</v>
      </c>
      <c r="Q281" s="9">
        <v>0.991</v>
      </c>
      <c r="R281" s="9">
        <v>0.006</v>
      </c>
      <c r="S281" s="9">
        <v>0.068</v>
      </c>
    </row>
    <row r="282">
      <c r="B282" s="1">
        <v>1.0</v>
      </c>
      <c r="C282" s="1">
        <v>523.0</v>
      </c>
      <c r="D282" s="1">
        <v>0.426</v>
      </c>
      <c r="E282" s="1">
        <v>0.0</v>
      </c>
      <c r="F282" s="1">
        <v>0.119</v>
      </c>
      <c r="G282" s="1">
        <v>5.0</v>
      </c>
      <c r="H282" s="4">
        <v>0.0253</v>
      </c>
      <c r="I282" s="1">
        <v>0.554</v>
      </c>
      <c r="J282" s="12" t="s">
        <v>48</v>
      </c>
      <c r="L282" s="9">
        <v>325.0</v>
      </c>
      <c r="M282" s="9">
        <v>1.0</v>
      </c>
      <c r="N282" s="9">
        <v>4.255</v>
      </c>
      <c r="O282" s="9">
        <v>0.031</v>
      </c>
      <c r="P282" s="9">
        <v>-4.224</v>
      </c>
      <c r="Q282" s="9">
        <v>1.0</v>
      </c>
      <c r="R282" s="9">
        <v>0.0</v>
      </c>
      <c r="S282" s="9">
        <v>0.0</v>
      </c>
    </row>
    <row r="283">
      <c r="B283" s="1">
        <v>1.0</v>
      </c>
      <c r="C283" s="1">
        <v>524.0</v>
      </c>
      <c r="D283" s="1">
        <v>0.742</v>
      </c>
      <c r="E283" s="1">
        <v>0.0</v>
      </c>
      <c r="F283" s="1">
        <v>0.185</v>
      </c>
      <c r="G283" s="1">
        <v>5.481</v>
      </c>
      <c r="H283" s="4">
        <v>0.0192</v>
      </c>
      <c r="I283" s="1">
        <v>0.861</v>
      </c>
      <c r="J283" s="12" t="s">
        <v>48</v>
      </c>
      <c r="L283" s="9">
        <v>326.0</v>
      </c>
      <c r="M283" s="9">
        <v>1.0</v>
      </c>
      <c r="N283" s="9">
        <v>1.413</v>
      </c>
      <c r="O283" s="9">
        <v>0.05</v>
      </c>
      <c r="P283" s="9">
        <v>-1.362</v>
      </c>
      <c r="Q283" s="9">
        <v>0.983</v>
      </c>
      <c r="R283" s="9">
        <v>0.013</v>
      </c>
      <c r="S283" s="9">
        <v>0.142</v>
      </c>
    </row>
    <row r="284">
      <c r="B284" s="1">
        <v>1.0</v>
      </c>
      <c r="C284" s="1">
        <v>525.0</v>
      </c>
      <c r="D284" s="1">
        <v>1.353</v>
      </c>
      <c r="E284" s="1">
        <v>0.0</v>
      </c>
      <c r="F284" s="1">
        <v>0.433</v>
      </c>
      <c r="G284" s="1">
        <v>14.587</v>
      </c>
      <c r="H284" s="4">
        <v>1.0E-4</v>
      </c>
      <c r="I284" s="1">
        <v>2.018</v>
      </c>
      <c r="J284" s="12" t="s">
        <v>48</v>
      </c>
      <c r="L284" s="9">
        <v>327.0</v>
      </c>
      <c r="M284" s="9">
        <v>1.0</v>
      </c>
      <c r="N284" s="9">
        <v>0.879</v>
      </c>
      <c r="O284" s="9">
        <v>0.054</v>
      </c>
      <c r="P284" s="9">
        <v>-0.826</v>
      </c>
      <c r="Q284" s="9">
        <v>0.93</v>
      </c>
      <c r="R284" s="9">
        <v>0.045</v>
      </c>
      <c r="S284" s="9">
        <v>0.528</v>
      </c>
    </row>
    <row r="285">
      <c r="B285" s="1">
        <v>1.0</v>
      </c>
      <c r="C285" s="1">
        <v>527.0</v>
      </c>
      <c r="D285" s="1">
        <v>0.974</v>
      </c>
      <c r="E285" s="1">
        <v>0.0</v>
      </c>
      <c r="F285" s="1">
        <v>0.282</v>
      </c>
      <c r="G285" s="1">
        <v>12.167</v>
      </c>
      <c r="H285" s="4">
        <v>5.0E-4</v>
      </c>
      <c r="I285" s="1">
        <v>1.315</v>
      </c>
      <c r="J285" s="12" t="s">
        <v>48</v>
      </c>
      <c r="L285" s="9">
        <v>328.0</v>
      </c>
      <c r="M285" s="9">
        <v>1.0</v>
      </c>
      <c r="N285" s="9">
        <v>3.271</v>
      </c>
      <c r="O285" s="9">
        <v>0.044</v>
      </c>
      <c r="P285" s="9">
        <v>-3.226</v>
      </c>
      <c r="Q285" s="9">
        <v>1.0</v>
      </c>
      <c r="R285" s="9">
        <v>0.0</v>
      </c>
      <c r="S285" s="9">
        <v>0.0</v>
      </c>
    </row>
    <row r="286">
      <c r="B286" s="1">
        <v>1.0</v>
      </c>
      <c r="C286" s="1">
        <v>529.0</v>
      </c>
      <c r="D286" s="1">
        <v>0.491</v>
      </c>
      <c r="E286" s="1">
        <v>0.0</v>
      </c>
      <c r="F286" s="1">
        <v>0.182</v>
      </c>
      <c r="G286" s="1">
        <v>5.951</v>
      </c>
      <c r="H286" s="4">
        <v>0.0147</v>
      </c>
      <c r="I286" s="1">
        <v>0.846</v>
      </c>
      <c r="J286" s="12" t="s">
        <v>48</v>
      </c>
      <c r="L286" s="9">
        <v>329.0</v>
      </c>
      <c r="M286" s="9">
        <v>1.0</v>
      </c>
      <c r="N286" s="9">
        <v>2.254</v>
      </c>
      <c r="O286" s="9">
        <v>0.057</v>
      </c>
      <c r="P286" s="9">
        <v>-2.197</v>
      </c>
      <c r="Q286" s="9">
        <v>0.991</v>
      </c>
      <c r="R286" s="9">
        <v>0.006</v>
      </c>
      <c r="S286" s="9">
        <v>0.072</v>
      </c>
    </row>
    <row r="287">
      <c r="B287" s="1">
        <v>1.0</v>
      </c>
      <c r="C287" s="1">
        <v>531.0</v>
      </c>
      <c r="D287" s="1">
        <v>0.4</v>
      </c>
      <c r="E287" s="1">
        <v>0.0</v>
      </c>
      <c r="F287" s="1">
        <v>0.071</v>
      </c>
      <c r="G287" s="1">
        <v>3.374</v>
      </c>
      <c r="H287" s="4">
        <v>0.0662</v>
      </c>
      <c r="I287" s="1">
        <v>0.33</v>
      </c>
      <c r="J287" s="12" t="s">
        <v>48</v>
      </c>
      <c r="L287" s="9">
        <v>330.0</v>
      </c>
      <c r="M287" s="9">
        <v>1.0</v>
      </c>
      <c r="N287" s="9">
        <v>4.939</v>
      </c>
      <c r="O287" s="9">
        <v>0.832</v>
      </c>
      <c r="P287" s="9">
        <v>-4.108</v>
      </c>
      <c r="Q287" s="9">
        <v>0.986</v>
      </c>
      <c r="R287" s="9">
        <v>0.004</v>
      </c>
      <c r="S287" s="9">
        <v>0.045</v>
      </c>
    </row>
    <row r="288">
      <c r="B288" s="1">
        <v>1.0</v>
      </c>
      <c r="C288" s="1">
        <v>532.0</v>
      </c>
      <c r="D288" s="1">
        <v>1.031</v>
      </c>
      <c r="E288" s="1">
        <v>0.0</v>
      </c>
      <c r="F288" s="1">
        <v>0.192</v>
      </c>
      <c r="G288" s="1">
        <v>10.2</v>
      </c>
      <c r="H288" s="4">
        <v>0.0014</v>
      </c>
      <c r="I288" s="1">
        <v>0.894</v>
      </c>
      <c r="J288" s="12" t="s">
        <v>48</v>
      </c>
      <c r="L288" s="9">
        <v>331.0</v>
      </c>
      <c r="M288" s="9">
        <v>1.0</v>
      </c>
      <c r="N288" s="9">
        <v>3.18</v>
      </c>
      <c r="O288" s="9">
        <v>0.03</v>
      </c>
      <c r="P288" s="9">
        <v>-3.15</v>
      </c>
      <c r="Q288" s="9">
        <v>0.984</v>
      </c>
      <c r="R288" s="9">
        <v>0.009</v>
      </c>
      <c r="S288" s="9">
        <v>0.101</v>
      </c>
    </row>
    <row r="289">
      <c r="B289" s="1">
        <v>1.0</v>
      </c>
      <c r="C289" s="1">
        <v>533.0</v>
      </c>
      <c r="D289" s="1">
        <v>0.664</v>
      </c>
      <c r="E289" s="1">
        <v>0.0</v>
      </c>
      <c r="F289" s="1">
        <v>0.174</v>
      </c>
      <c r="G289" s="1">
        <v>5.122</v>
      </c>
      <c r="H289" s="4">
        <v>0.0236</v>
      </c>
      <c r="I289" s="1">
        <v>0.809</v>
      </c>
      <c r="J289" s="12" t="s">
        <v>48</v>
      </c>
      <c r="L289" s="9">
        <v>332.0</v>
      </c>
      <c r="M289" s="9">
        <v>1.0</v>
      </c>
      <c r="N289" s="9">
        <v>8.242</v>
      </c>
      <c r="O289" s="9">
        <v>0.04</v>
      </c>
      <c r="P289" s="9">
        <v>-8.202</v>
      </c>
      <c r="Q289" s="9">
        <v>1.0</v>
      </c>
      <c r="R289" s="9">
        <v>0.0</v>
      </c>
      <c r="S289" s="9">
        <v>0.0</v>
      </c>
    </row>
    <row r="290">
      <c r="B290" s="1">
        <v>1.0</v>
      </c>
      <c r="C290" s="1">
        <v>534.0</v>
      </c>
      <c r="D290" s="1">
        <v>0.752</v>
      </c>
      <c r="E290" s="1">
        <v>0.0</v>
      </c>
      <c r="F290" s="1">
        <v>0.241</v>
      </c>
      <c r="G290" s="1">
        <v>6.774</v>
      </c>
      <c r="H290" s="4">
        <v>0.0092</v>
      </c>
      <c r="I290" s="1">
        <v>1.124</v>
      </c>
      <c r="J290" s="12" t="s">
        <v>48</v>
      </c>
      <c r="L290" s="9">
        <v>333.0</v>
      </c>
      <c r="M290" s="9">
        <v>1.0</v>
      </c>
      <c r="N290" s="9">
        <v>13.926</v>
      </c>
      <c r="O290" s="9">
        <v>0.057</v>
      </c>
      <c r="P290" s="9">
        <v>-13.869</v>
      </c>
      <c r="Q290" s="9">
        <v>1.0</v>
      </c>
      <c r="R290" s="9">
        <v>0.0</v>
      </c>
      <c r="S290" s="9">
        <v>0.0</v>
      </c>
    </row>
    <row r="291">
      <c r="B291" s="1">
        <v>1.0</v>
      </c>
      <c r="C291" s="1">
        <v>536.0</v>
      </c>
      <c r="D291" s="1">
        <v>0.827</v>
      </c>
      <c r="E291" s="1">
        <v>0.0</v>
      </c>
      <c r="F291" s="1">
        <v>0.212</v>
      </c>
      <c r="G291" s="1">
        <v>7.964</v>
      </c>
      <c r="H291" s="4">
        <v>0.0048</v>
      </c>
      <c r="I291" s="1">
        <v>0.988</v>
      </c>
      <c r="J291" s="12" t="s">
        <v>48</v>
      </c>
      <c r="L291" s="9">
        <v>335.0</v>
      </c>
      <c r="M291" s="9">
        <v>1.0</v>
      </c>
      <c r="N291" s="9">
        <v>9.46</v>
      </c>
      <c r="O291" s="9">
        <v>0.042</v>
      </c>
      <c r="P291" s="9">
        <v>-9.418</v>
      </c>
      <c r="Q291" s="9">
        <v>1.0</v>
      </c>
      <c r="R291" s="9">
        <v>0.0</v>
      </c>
      <c r="S291" s="9">
        <v>0.0</v>
      </c>
    </row>
    <row r="292">
      <c r="B292" s="1">
        <v>1.0</v>
      </c>
      <c r="C292" s="1">
        <v>537.0</v>
      </c>
      <c r="D292" s="1">
        <v>0.495</v>
      </c>
      <c r="E292" s="1">
        <v>0.0</v>
      </c>
      <c r="F292" s="1">
        <v>0.098</v>
      </c>
      <c r="G292" s="1">
        <v>3.316</v>
      </c>
      <c r="H292" s="4">
        <v>0.0686</v>
      </c>
      <c r="I292" s="1">
        <v>0.454</v>
      </c>
      <c r="J292" s="12" t="s">
        <v>48</v>
      </c>
      <c r="L292" s="9">
        <v>337.0</v>
      </c>
      <c r="M292" s="9">
        <v>1.0</v>
      </c>
      <c r="N292" s="9">
        <v>1.933</v>
      </c>
      <c r="O292" s="9">
        <v>0.045</v>
      </c>
      <c r="P292" s="9">
        <v>-1.888</v>
      </c>
      <c r="Q292" s="9">
        <v>0.993</v>
      </c>
      <c r="R292" s="9">
        <v>0.005</v>
      </c>
      <c r="S292" s="9">
        <v>0.054</v>
      </c>
    </row>
    <row r="293">
      <c r="B293" s="1">
        <v>1.0</v>
      </c>
      <c r="C293" s="1">
        <v>538.0</v>
      </c>
      <c r="D293" s="1">
        <v>1.902</v>
      </c>
      <c r="E293" s="1">
        <v>0.0</v>
      </c>
      <c r="F293" s="1">
        <v>0.498</v>
      </c>
      <c r="G293" s="1">
        <v>24.47</v>
      </c>
      <c r="H293" s="4">
        <v>0.0</v>
      </c>
      <c r="I293" s="1">
        <v>2.32</v>
      </c>
      <c r="J293" s="12" t="s">
        <v>48</v>
      </c>
      <c r="L293" s="9">
        <v>338.0</v>
      </c>
      <c r="M293" s="9">
        <v>1.0</v>
      </c>
      <c r="N293" s="9">
        <v>13.39</v>
      </c>
      <c r="O293" s="9">
        <v>3.306</v>
      </c>
      <c r="P293" s="9">
        <v>-10.083</v>
      </c>
      <c r="Q293" s="9">
        <v>0.986</v>
      </c>
      <c r="R293" s="9">
        <v>0.0</v>
      </c>
      <c r="S293" s="9">
        <v>0.002</v>
      </c>
    </row>
    <row r="294">
      <c r="B294" s="1">
        <v>1.0</v>
      </c>
      <c r="C294" s="1">
        <v>539.0</v>
      </c>
      <c r="D294" s="1">
        <v>0.556</v>
      </c>
      <c r="E294" s="1">
        <v>0.0</v>
      </c>
      <c r="F294" s="1">
        <v>0.282</v>
      </c>
      <c r="G294" s="1">
        <v>3.907</v>
      </c>
      <c r="H294" s="4">
        <v>0.0481</v>
      </c>
      <c r="I294" s="1">
        <v>1.311</v>
      </c>
      <c r="J294" s="12" t="s">
        <v>48</v>
      </c>
      <c r="L294" s="9">
        <v>340.0</v>
      </c>
      <c r="M294" s="9">
        <v>1.0</v>
      </c>
      <c r="N294" s="9">
        <v>4.822</v>
      </c>
      <c r="O294" s="9">
        <v>0.029</v>
      </c>
      <c r="P294" s="9">
        <v>-4.793</v>
      </c>
      <c r="Q294" s="9">
        <v>1.0</v>
      </c>
      <c r="R294" s="9">
        <v>0.0</v>
      </c>
      <c r="S294" s="9">
        <v>0.0</v>
      </c>
    </row>
    <row r="295">
      <c r="B295" s="1">
        <v>1.0</v>
      </c>
      <c r="C295" s="1">
        <v>540.0</v>
      </c>
      <c r="D295" s="1">
        <v>2.664</v>
      </c>
      <c r="E295" s="1">
        <v>0.0</v>
      </c>
      <c r="F295" s="1">
        <v>0.922</v>
      </c>
      <c r="G295" s="1">
        <v>28.562</v>
      </c>
      <c r="H295" s="4">
        <v>0.0</v>
      </c>
      <c r="I295" s="1">
        <v>4.292</v>
      </c>
      <c r="J295" s="12" t="s">
        <v>48</v>
      </c>
      <c r="L295" s="9">
        <v>341.0</v>
      </c>
      <c r="M295" s="9">
        <v>1.0</v>
      </c>
      <c r="N295" s="9">
        <v>0.924</v>
      </c>
      <c r="O295" s="9">
        <v>0.049</v>
      </c>
      <c r="P295" s="9">
        <v>-0.875</v>
      </c>
      <c r="Q295" s="9">
        <v>0.975</v>
      </c>
      <c r="R295" s="9">
        <v>0.017</v>
      </c>
      <c r="S295" s="9">
        <v>0.196</v>
      </c>
    </row>
    <row r="296">
      <c r="B296" s="1">
        <v>1.0</v>
      </c>
      <c r="C296" s="1">
        <v>542.0</v>
      </c>
      <c r="D296" s="1">
        <v>0.345</v>
      </c>
      <c r="E296" s="1">
        <v>0.0</v>
      </c>
      <c r="F296" s="1">
        <v>0.059</v>
      </c>
      <c r="G296" s="1">
        <v>3.57</v>
      </c>
      <c r="H296" s="4">
        <v>0.0588</v>
      </c>
      <c r="I296" s="1">
        <v>0.277</v>
      </c>
      <c r="J296" s="12" t="s">
        <v>48</v>
      </c>
      <c r="L296" s="9">
        <v>342.0</v>
      </c>
      <c r="M296" s="9">
        <v>1.0</v>
      </c>
      <c r="N296" s="9">
        <v>2.012</v>
      </c>
      <c r="O296" s="9">
        <v>0.043</v>
      </c>
      <c r="P296" s="9">
        <v>-1.97</v>
      </c>
      <c r="Q296" s="9">
        <v>0.994</v>
      </c>
      <c r="R296" s="9">
        <v>0.004</v>
      </c>
      <c r="S296" s="9">
        <v>0.047</v>
      </c>
    </row>
    <row r="297">
      <c r="B297" s="1">
        <v>1.0</v>
      </c>
      <c r="C297" s="1">
        <v>543.0</v>
      </c>
      <c r="D297" s="1">
        <v>0.656</v>
      </c>
      <c r="E297" s="1">
        <v>0.0</v>
      </c>
      <c r="F297" s="1">
        <v>0.166</v>
      </c>
      <c r="G297" s="1">
        <v>8.189</v>
      </c>
      <c r="H297" s="4">
        <v>0.0042</v>
      </c>
      <c r="I297" s="1">
        <v>0.772</v>
      </c>
      <c r="J297" s="12" t="s">
        <v>48</v>
      </c>
      <c r="L297" s="9">
        <v>343.0</v>
      </c>
      <c r="M297" s="9">
        <v>1.0</v>
      </c>
      <c r="N297" s="9">
        <v>0.879</v>
      </c>
      <c r="O297" s="9">
        <v>0.054</v>
      </c>
      <c r="P297" s="9">
        <v>-0.826</v>
      </c>
      <c r="Q297" s="9">
        <v>0.93</v>
      </c>
      <c r="R297" s="9">
        <v>0.045</v>
      </c>
      <c r="S297" s="9">
        <v>0.528</v>
      </c>
    </row>
    <row r="298">
      <c r="B298" s="1">
        <v>1.0</v>
      </c>
      <c r="C298" s="1">
        <v>545.0</v>
      </c>
      <c r="D298" s="1">
        <v>1.353</v>
      </c>
      <c r="E298" s="1">
        <v>0.0</v>
      </c>
      <c r="F298" s="1">
        <v>0.364</v>
      </c>
      <c r="G298" s="1">
        <v>13.814</v>
      </c>
      <c r="H298" s="4">
        <v>2.0E-4</v>
      </c>
      <c r="I298" s="1">
        <v>1.695</v>
      </c>
      <c r="J298" s="12" t="s">
        <v>48</v>
      </c>
      <c r="L298" s="9">
        <v>344.0</v>
      </c>
      <c r="M298" s="9">
        <v>1.0</v>
      </c>
      <c r="N298" s="9">
        <v>0.966</v>
      </c>
      <c r="O298" s="9">
        <v>0.071</v>
      </c>
      <c r="P298" s="9">
        <v>-0.895</v>
      </c>
      <c r="Q298" s="9">
        <v>0.961</v>
      </c>
      <c r="R298" s="9">
        <v>0.029</v>
      </c>
      <c r="S298" s="9">
        <v>0.338</v>
      </c>
    </row>
    <row r="299">
      <c r="B299" s="1">
        <v>1.0</v>
      </c>
      <c r="C299" s="1">
        <v>546.0</v>
      </c>
      <c r="D299" s="1">
        <v>3.09</v>
      </c>
      <c r="E299" s="1">
        <v>0.0</v>
      </c>
      <c r="F299" s="1">
        <v>0.182</v>
      </c>
      <c r="G299" s="1">
        <v>11.082</v>
      </c>
      <c r="H299" s="4">
        <v>9.0E-4</v>
      </c>
      <c r="I299" s="1">
        <v>0.849</v>
      </c>
      <c r="J299" s="12" t="s">
        <v>48</v>
      </c>
      <c r="L299" s="9">
        <v>345.0</v>
      </c>
      <c r="M299" s="9">
        <v>1.0</v>
      </c>
      <c r="N299" s="9">
        <v>2.664</v>
      </c>
      <c r="O299" s="9">
        <v>0.027</v>
      </c>
      <c r="P299" s="9">
        <v>-2.637</v>
      </c>
      <c r="Q299" s="9">
        <v>0.999</v>
      </c>
      <c r="R299" s="9">
        <v>0.0</v>
      </c>
      <c r="S299" s="9">
        <v>0.005</v>
      </c>
    </row>
    <row r="300">
      <c r="B300" s="1">
        <v>1.0</v>
      </c>
      <c r="C300" s="1">
        <v>547.0</v>
      </c>
      <c r="D300" s="1">
        <v>1.759</v>
      </c>
      <c r="E300" s="1">
        <v>0.0</v>
      </c>
      <c r="F300" s="1">
        <v>0.48</v>
      </c>
      <c r="G300" s="1">
        <v>12.342</v>
      </c>
      <c r="H300" s="4">
        <v>4.0E-4</v>
      </c>
      <c r="I300" s="1">
        <v>2.233</v>
      </c>
      <c r="J300" s="12" t="s">
        <v>48</v>
      </c>
      <c r="L300" s="9">
        <v>346.0</v>
      </c>
      <c r="M300" s="9">
        <v>1.0</v>
      </c>
      <c r="N300" s="9">
        <v>8.692</v>
      </c>
      <c r="O300" s="9">
        <v>0.478</v>
      </c>
      <c r="P300" s="9">
        <v>-8.214</v>
      </c>
      <c r="Q300" s="9">
        <v>1.0</v>
      </c>
      <c r="R300" s="9">
        <v>0.0</v>
      </c>
      <c r="S300" s="9">
        <v>0.0</v>
      </c>
    </row>
    <row r="301">
      <c r="B301" s="1">
        <v>1.0</v>
      </c>
      <c r="C301" s="1">
        <v>552.0</v>
      </c>
      <c r="D301" s="1">
        <v>1.012</v>
      </c>
      <c r="E301" s="1">
        <v>0.0</v>
      </c>
      <c r="F301" s="1">
        <v>0.215</v>
      </c>
      <c r="G301" s="1">
        <v>8.938</v>
      </c>
      <c r="H301" s="4">
        <v>0.0028</v>
      </c>
      <c r="I301" s="1">
        <v>1.001</v>
      </c>
      <c r="J301" s="12" t="s">
        <v>48</v>
      </c>
      <c r="L301" s="9">
        <v>347.0</v>
      </c>
      <c r="M301" s="9">
        <v>1.0</v>
      </c>
      <c r="N301" s="9">
        <v>4.69</v>
      </c>
      <c r="O301" s="9">
        <v>0.05</v>
      </c>
      <c r="P301" s="9">
        <v>-4.639</v>
      </c>
      <c r="Q301" s="9">
        <v>1.0</v>
      </c>
      <c r="R301" s="9">
        <v>0.0</v>
      </c>
      <c r="S301" s="9">
        <v>0.0</v>
      </c>
    </row>
    <row r="302">
      <c r="B302" s="1">
        <v>1.0</v>
      </c>
      <c r="C302" s="1">
        <v>554.0</v>
      </c>
      <c r="D302" s="1">
        <v>1.918</v>
      </c>
      <c r="E302" s="1">
        <v>0.0</v>
      </c>
      <c r="F302" s="1">
        <v>0.545</v>
      </c>
      <c r="G302" s="1">
        <v>18.745</v>
      </c>
      <c r="H302" s="4">
        <v>0.0</v>
      </c>
      <c r="I302" s="1">
        <v>2.538</v>
      </c>
      <c r="J302" s="12" t="s">
        <v>48</v>
      </c>
      <c r="L302" s="9">
        <v>348.0</v>
      </c>
      <c r="M302" s="9">
        <v>1.0</v>
      </c>
      <c r="N302" s="9">
        <v>3.18</v>
      </c>
      <c r="O302" s="9">
        <v>0.03</v>
      </c>
      <c r="P302" s="9">
        <v>-3.15</v>
      </c>
      <c r="Q302" s="9">
        <v>0.984</v>
      </c>
      <c r="R302" s="9">
        <v>0.009</v>
      </c>
      <c r="S302" s="9">
        <v>0.101</v>
      </c>
    </row>
    <row r="303">
      <c r="B303" s="1">
        <v>1.0</v>
      </c>
      <c r="C303" s="1">
        <v>561.0</v>
      </c>
      <c r="D303" s="1">
        <v>1.708</v>
      </c>
      <c r="E303" s="1">
        <v>0.0</v>
      </c>
      <c r="F303" s="1">
        <v>0.396</v>
      </c>
      <c r="G303" s="1">
        <v>17.024</v>
      </c>
      <c r="H303" s="4">
        <v>0.0</v>
      </c>
      <c r="I303" s="1">
        <v>1.845</v>
      </c>
      <c r="J303" s="12" t="s">
        <v>48</v>
      </c>
      <c r="L303" s="9">
        <v>349.0</v>
      </c>
      <c r="M303" s="9">
        <v>1.0</v>
      </c>
      <c r="N303" s="9">
        <v>0.857</v>
      </c>
      <c r="O303" s="9">
        <v>0.062</v>
      </c>
      <c r="P303" s="9">
        <v>-0.796</v>
      </c>
      <c r="Q303" s="9">
        <v>0.92</v>
      </c>
      <c r="R303" s="9">
        <v>0.054</v>
      </c>
      <c r="S303" s="9">
        <v>0.631</v>
      </c>
    </row>
    <row r="304">
      <c r="B304" s="1">
        <v>1.0</v>
      </c>
      <c r="C304" s="1">
        <v>566.0</v>
      </c>
      <c r="D304" s="1">
        <v>1.606</v>
      </c>
      <c r="E304" s="1">
        <v>0.103</v>
      </c>
      <c r="F304" s="1">
        <v>0.595</v>
      </c>
      <c r="G304" s="1">
        <v>10.836</v>
      </c>
      <c r="H304" s="4">
        <v>0.001</v>
      </c>
      <c r="I304" s="1">
        <v>2.77</v>
      </c>
      <c r="J304" s="12" t="s">
        <v>48</v>
      </c>
      <c r="L304" s="9">
        <v>350.0</v>
      </c>
      <c r="M304" s="9">
        <v>1.0</v>
      </c>
      <c r="N304" s="9">
        <v>1.997</v>
      </c>
      <c r="O304" s="9">
        <v>0.039</v>
      </c>
      <c r="P304" s="9">
        <v>-1.958</v>
      </c>
      <c r="Q304" s="9">
        <v>0.972</v>
      </c>
      <c r="R304" s="9">
        <v>0.018</v>
      </c>
      <c r="S304" s="9">
        <v>0.198</v>
      </c>
    </row>
    <row r="305">
      <c r="B305" s="1">
        <v>1.0</v>
      </c>
      <c r="C305" s="1">
        <v>569.0</v>
      </c>
      <c r="D305" s="1">
        <v>0.382</v>
      </c>
      <c r="E305" s="1">
        <v>0.0</v>
      </c>
      <c r="F305" s="1">
        <v>0.082</v>
      </c>
      <c r="G305" s="1">
        <v>2.981</v>
      </c>
      <c r="H305" s="4">
        <v>0.0843</v>
      </c>
      <c r="I305" s="1">
        <v>0.382</v>
      </c>
      <c r="J305" s="12" t="s">
        <v>48</v>
      </c>
      <c r="L305" s="9">
        <v>351.0</v>
      </c>
      <c r="M305" s="9">
        <v>1.0</v>
      </c>
      <c r="N305" s="9">
        <v>4.741</v>
      </c>
      <c r="O305" s="9">
        <v>0.034</v>
      </c>
      <c r="P305" s="9">
        <v>-4.707</v>
      </c>
      <c r="Q305" s="9">
        <v>1.0</v>
      </c>
      <c r="R305" s="9">
        <v>0.0</v>
      </c>
      <c r="S305" s="9">
        <v>0.001</v>
      </c>
    </row>
    <row r="306">
      <c r="B306" s="1">
        <v>1.0</v>
      </c>
      <c r="C306" s="1">
        <v>570.0</v>
      </c>
      <c r="D306" s="1">
        <v>0.256</v>
      </c>
      <c r="E306" s="1">
        <v>0.0</v>
      </c>
      <c r="F306" s="1">
        <v>0.065</v>
      </c>
      <c r="G306" s="1">
        <v>2.742</v>
      </c>
      <c r="H306" s="4">
        <v>0.0977</v>
      </c>
      <c r="I306" s="1">
        <v>0.301</v>
      </c>
      <c r="J306" s="12" t="s">
        <v>48</v>
      </c>
      <c r="L306" s="9">
        <v>353.0</v>
      </c>
      <c r="M306" s="9">
        <v>1.0</v>
      </c>
      <c r="N306" s="9">
        <v>1.981</v>
      </c>
      <c r="O306" s="9">
        <v>0.033</v>
      </c>
      <c r="P306" s="9">
        <v>-1.948</v>
      </c>
      <c r="Q306" s="9">
        <v>0.998</v>
      </c>
      <c r="R306" s="9">
        <v>0.001</v>
      </c>
      <c r="S306" s="9">
        <v>0.017</v>
      </c>
    </row>
    <row r="307">
      <c r="B307" s="1">
        <v>1.0</v>
      </c>
      <c r="C307" s="1">
        <v>571.0</v>
      </c>
      <c r="D307" s="1">
        <v>1.353</v>
      </c>
      <c r="E307" s="1">
        <v>0.0</v>
      </c>
      <c r="F307" s="1">
        <v>0.274</v>
      </c>
      <c r="G307" s="1">
        <v>14.889</v>
      </c>
      <c r="H307" s="4">
        <v>1.0E-4</v>
      </c>
      <c r="I307" s="1">
        <v>1.277</v>
      </c>
      <c r="J307" s="12" t="s">
        <v>48</v>
      </c>
      <c r="L307" s="9">
        <v>355.0</v>
      </c>
      <c r="M307" s="9">
        <v>1.0</v>
      </c>
      <c r="N307" s="9">
        <v>3.487</v>
      </c>
      <c r="O307" s="9">
        <v>0.041</v>
      </c>
      <c r="P307" s="9">
        <v>-3.446</v>
      </c>
      <c r="Q307" s="9">
        <v>0.999</v>
      </c>
      <c r="R307" s="9">
        <v>0.001</v>
      </c>
      <c r="S307" s="9">
        <v>0.009</v>
      </c>
    </row>
    <row r="308">
      <c r="B308" s="1">
        <v>1.0</v>
      </c>
      <c r="C308" s="1">
        <v>573.0</v>
      </c>
      <c r="D308" s="1">
        <v>0.322</v>
      </c>
      <c r="E308" s="1">
        <v>0.0</v>
      </c>
      <c r="F308" s="1">
        <v>0.113</v>
      </c>
      <c r="G308" s="1">
        <v>4.182</v>
      </c>
      <c r="H308" s="4">
        <v>0.0409</v>
      </c>
      <c r="I308" s="1">
        <v>0.525</v>
      </c>
      <c r="J308" s="12" t="s">
        <v>48</v>
      </c>
      <c r="L308" s="9">
        <v>356.0</v>
      </c>
      <c r="M308" s="9">
        <v>1.0</v>
      </c>
      <c r="N308" s="9">
        <v>1.956</v>
      </c>
      <c r="O308" s="9">
        <v>0.04</v>
      </c>
      <c r="P308" s="9">
        <v>-1.916</v>
      </c>
      <c r="Q308" s="9">
        <v>0.996</v>
      </c>
      <c r="R308" s="9">
        <v>0.002</v>
      </c>
      <c r="S308" s="9">
        <v>0.027</v>
      </c>
    </row>
    <row r="309">
      <c r="B309" s="1">
        <v>1.0</v>
      </c>
      <c r="C309" s="1">
        <v>574.0</v>
      </c>
      <c r="D309" s="1">
        <v>2.218</v>
      </c>
      <c r="E309" s="1">
        <v>0.0</v>
      </c>
      <c r="F309" s="1">
        <v>0.691</v>
      </c>
      <c r="G309" s="1">
        <v>13.344</v>
      </c>
      <c r="H309" s="4">
        <v>3.0E-4</v>
      </c>
      <c r="I309" s="1">
        <v>3.216</v>
      </c>
      <c r="J309" s="12" t="s">
        <v>48</v>
      </c>
      <c r="L309" s="9">
        <v>357.0</v>
      </c>
      <c r="M309" s="9">
        <v>1.0</v>
      </c>
      <c r="N309" s="9">
        <v>0.843</v>
      </c>
      <c r="O309" s="9">
        <v>0.08</v>
      </c>
      <c r="P309" s="9">
        <v>-0.764</v>
      </c>
      <c r="Q309" s="9">
        <v>0.902</v>
      </c>
      <c r="R309" s="9">
        <v>0.07</v>
      </c>
      <c r="S309" s="9">
        <v>0.842</v>
      </c>
    </row>
    <row r="310">
      <c r="B310" s="1">
        <v>1.0</v>
      </c>
      <c r="C310" s="1">
        <v>575.0</v>
      </c>
      <c r="D310" s="1">
        <v>1.5</v>
      </c>
      <c r="E310" s="1">
        <v>0.0</v>
      </c>
      <c r="F310" s="1">
        <v>0.506</v>
      </c>
      <c r="G310" s="1">
        <v>15.271</v>
      </c>
      <c r="H310" s="4">
        <v>1.0E-4</v>
      </c>
      <c r="I310" s="1">
        <v>2.357</v>
      </c>
      <c r="J310" s="12" t="s">
        <v>48</v>
      </c>
      <c r="L310" s="9">
        <v>358.0</v>
      </c>
      <c r="M310" s="9">
        <v>1.0</v>
      </c>
      <c r="N310" s="9">
        <v>2.05</v>
      </c>
      <c r="O310" s="9">
        <v>0.034</v>
      </c>
      <c r="P310" s="9">
        <v>-2.016</v>
      </c>
      <c r="Q310" s="9">
        <v>0.998</v>
      </c>
      <c r="R310" s="9">
        <v>0.002</v>
      </c>
      <c r="S310" s="9">
        <v>0.017</v>
      </c>
    </row>
    <row r="311">
      <c r="B311" s="1">
        <v>1.0</v>
      </c>
      <c r="C311" s="1">
        <v>576.0</v>
      </c>
      <c r="D311" s="1">
        <v>0.524</v>
      </c>
      <c r="E311" s="1">
        <v>0.0</v>
      </c>
      <c r="F311" s="1">
        <v>0.136</v>
      </c>
      <c r="G311" s="1">
        <v>5.344</v>
      </c>
      <c r="H311" s="4">
        <v>0.0208</v>
      </c>
      <c r="I311" s="1">
        <v>0.634</v>
      </c>
      <c r="J311" s="12" t="s">
        <v>48</v>
      </c>
      <c r="L311" s="9">
        <v>359.0</v>
      </c>
      <c r="M311" s="9">
        <v>1.0</v>
      </c>
      <c r="N311" s="9">
        <v>2.057</v>
      </c>
      <c r="O311" s="9">
        <v>0.032</v>
      </c>
      <c r="P311" s="9">
        <v>-2.025</v>
      </c>
      <c r="Q311" s="9">
        <v>0.997</v>
      </c>
      <c r="R311" s="9">
        <v>0.002</v>
      </c>
      <c r="S311" s="9">
        <v>0.023</v>
      </c>
    </row>
    <row r="312">
      <c r="B312" s="1">
        <v>1.0</v>
      </c>
      <c r="C312" s="1">
        <v>577.0</v>
      </c>
      <c r="D312" s="1">
        <v>1.353</v>
      </c>
      <c r="E312" s="1">
        <v>0.0</v>
      </c>
      <c r="F312" s="1">
        <v>0.416</v>
      </c>
      <c r="G312" s="1">
        <v>12.292</v>
      </c>
      <c r="H312" s="4">
        <v>5.0E-4</v>
      </c>
      <c r="I312" s="1">
        <v>1.935</v>
      </c>
      <c r="J312" s="12" t="s">
        <v>48</v>
      </c>
      <c r="L312" s="9">
        <v>360.0</v>
      </c>
      <c r="M312" s="9">
        <v>1.0</v>
      </c>
      <c r="N312" s="9">
        <v>1.41</v>
      </c>
      <c r="O312" s="9">
        <v>0.037</v>
      </c>
      <c r="P312" s="9">
        <v>-1.373</v>
      </c>
      <c r="Q312" s="9">
        <v>0.993</v>
      </c>
      <c r="R312" s="9">
        <v>0.005</v>
      </c>
      <c r="S312" s="9">
        <v>0.052</v>
      </c>
    </row>
    <row r="313">
      <c r="B313" s="1">
        <v>1.0</v>
      </c>
      <c r="C313" s="1">
        <v>581.0</v>
      </c>
      <c r="D313" s="1">
        <v>0.351</v>
      </c>
      <c r="E313" s="1">
        <v>0.0</v>
      </c>
      <c r="F313" s="1">
        <v>0.073</v>
      </c>
      <c r="G313" s="1">
        <v>3.152</v>
      </c>
      <c r="H313" s="4">
        <v>0.0758</v>
      </c>
      <c r="I313" s="1">
        <v>0.339</v>
      </c>
      <c r="J313" s="12" t="s">
        <v>48</v>
      </c>
      <c r="L313" s="9">
        <v>361.0</v>
      </c>
      <c r="M313" s="9">
        <v>1.0</v>
      </c>
      <c r="N313" s="9">
        <v>1.866</v>
      </c>
      <c r="O313" s="9">
        <v>0.029</v>
      </c>
      <c r="P313" s="9">
        <v>-1.837</v>
      </c>
      <c r="Q313" s="9">
        <v>0.998</v>
      </c>
      <c r="R313" s="9">
        <v>0.001</v>
      </c>
      <c r="S313" s="9">
        <v>0.013</v>
      </c>
    </row>
    <row r="314">
      <c r="B314" s="1">
        <v>1.0</v>
      </c>
      <c r="C314" s="1">
        <v>582.0</v>
      </c>
      <c r="D314" s="1">
        <v>0.877</v>
      </c>
      <c r="E314" s="1">
        <v>0.0</v>
      </c>
      <c r="F314" s="1">
        <v>0.216</v>
      </c>
      <c r="G314" s="1">
        <v>10.987</v>
      </c>
      <c r="H314" s="4">
        <v>9.0E-4</v>
      </c>
      <c r="I314" s="1">
        <v>1.005</v>
      </c>
      <c r="J314" s="12" t="s">
        <v>48</v>
      </c>
      <c r="L314" s="9">
        <v>362.0</v>
      </c>
      <c r="M314" s="9">
        <v>1.0</v>
      </c>
      <c r="N314" s="9">
        <v>1.744</v>
      </c>
      <c r="O314" s="9">
        <v>0.028</v>
      </c>
      <c r="P314" s="9">
        <v>-1.716</v>
      </c>
      <c r="Q314" s="9">
        <v>0.997</v>
      </c>
      <c r="R314" s="9">
        <v>0.002</v>
      </c>
      <c r="S314" s="9">
        <v>0.02</v>
      </c>
    </row>
    <row r="315">
      <c r="B315" s="1">
        <v>1.0</v>
      </c>
      <c r="C315" s="1">
        <v>585.0</v>
      </c>
      <c r="D315" s="1">
        <v>0.638</v>
      </c>
      <c r="E315" s="1">
        <v>0.0</v>
      </c>
      <c r="F315" s="1">
        <v>0.17</v>
      </c>
      <c r="G315" s="1">
        <v>5.1</v>
      </c>
      <c r="H315" s="4">
        <v>0.0239</v>
      </c>
      <c r="I315" s="1">
        <v>0.79</v>
      </c>
      <c r="J315" s="12" t="s">
        <v>48</v>
      </c>
      <c r="L315" s="9">
        <v>363.0</v>
      </c>
      <c r="M315" s="9">
        <v>1.0</v>
      </c>
      <c r="N315" s="9">
        <v>5.487</v>
      </c>
      <c r="O315" s="9">
        <v>0.047</v>
      </c>
      <c r="P315" s="9">
        <v>-5.441</v>
      </c>
      <c r="Q315" s="9">
        <v>1.0</v>
      </c>
      <c r="R315" s="9">
        <v>0.0</v>
      </c>
      <c r="S315" s="9">
        <v>0.001</v>
      </c>
    </row>
    <row r="316">
      <c r="B316" s="1">
        <v>1.0</v>
      </c>
      <c r="C316" s="1">
        <v>586.0</v>
      </c>
      <c r="D316" s="1">
        <v>3.0</v>
      </c>
      <c r="E316" s="1">
        <v>0.0</v>
      </c>
      <c r="F316" s="1">
        <v>0.183</v>
      </c>
      <c r="G316" s="1">
        <v>11.299</v>
      </c>
      <c r="H316" s="4">
        <v>8.0E-4</v>
      </c>
      <c r="I316" s="1">
        <v>0.853</v>
      </c>
      <c r="J316" s="12" t="s">
        <v>48</v>
      </c>
      <c r="L316" s="9">
        <v>364.0</v>
      </c>
      <c r="M316" s="9">
        <v>1.0</v>
      </c>
      <c r="N316" s="9">
        <v>1.211</v>
      </c>
      <c r="O316" s="9">
        <v>0.057</v>
      </c>
      <c r="P316" s="9">
        <v>-1.153</v>
      </c>
      <c r="Q316" s="9">
        <v>0.982</v>
      </c>
      <c r="R316" s="9">
        <v>0.013</v>
      </c>
      <c r="S316" s="9">
        <v>0.146</v>
      </c>
    </row>
    <row r="317">
      <c r="B317" s="1">
        <v>1.0</v>
      </c>
      <c r="C317" s="1">
        <v>587.0</v>
      </c>
      <c r="D317" s="1">
        <v>1.353</v>
      </c>
      <c r="E317" s="1">
        <v>0.0</v>
      </c>
      <c r="F317" s="1">
        <v>0.509</v>
      </c>
      <c r="G317" s="1">
        <v>13.718</v>
      </c>
      <c r="H317" s="4">
        <v>2.0E-4</v>
      </c>
      <c r="I317" s="1">
        <v>2.369</v>
      </c>
      <c r="J317" s="12" t="s">
        <v>48</v>
      </c>
      <c r="L317" s="9">
        <v>365.0</v>
      </c>
      <c r="M317" s="9">
        <v>1.0</v>
      </c>
      <c r="N317" s="9">
        <v>1.542</v>
      </c>
      <c r="O317" s="9">
        <v>0.049</v>
      </c>
      <c r="P317" s="9">
        <v>-1.493</v>
      </c>
      <c r="Q317" s="9">
        <v>0.984</v>
      </c>
      <c r="R317" s="9">
        <v>0.011</v>
      </c>
      <c r="S317" s="9">
        <v>0.129</v>
      </c>
    </row>
    <row r="318">
      <c r="B318" s="1">
        <v>1.0</v>
      </c>
      <c r="C318" s="1">
        <v>588.0</v>
      </c>
      <c r="D318" s="1">
        <v>1.353</v>
      </c>
      <c r="E318" s="1">
        <v>0.0</v>
      </c>
      <c r="F318" s="1">
        <v>0.465</v>
      </c>
      <c r="G318" s="1">
        <v>11.019</v>
      </c>
      <c r="H318" s="4">
        <v>9.0E-4</v>
      </c>
      <c r="I318" s="1">
        <v>2.166</v>
      </c>
      <c r="J318" s="12" t="s">
        <v>48</v>
      </c>
      <c r="L318" s="9">
        <v>366.0</v>
      </c>
      <c r="M318" s="9">
        <v>1.0</v>
      </c>
      <c r="N318" s="9">
        <v>0.806</v>
      </c>
      <c r="O318" s="9">
        <v>0.053</v>
      </c>
      <c r="P318" s="9">
        <v>-0.752</v>
      </c>
      <c r="Q318" s="9">
        <v>0.923</v>
      </c>
      <c r="R318" s="9">
        <v>0.049</v>
      </c>
      <c r="S318" s="9">
        <v>0.574</v>
      </c>
    </row>
    <row r="319">
      <c r="B319" s="1">
        <v>1.0</v>
      </c>
      <c r="C319" s="1">
        <v>590.0</v>
      </c>
      <c r="D319" s="1">
        <v>0.349</v>
      </c>
      <c r="E319" s="1">
        <v>0.0</v>
      </c>
      <c r="F319" s="1">
        <v>0.088</v>
      </c>
      <c r="G319" s="1">
        <v>2.727</v>
      </c>
      <c r="H319" s="4">
        <v>0.0987</v>
      </c>
      <c r="I319" s="1">
        <v>0.411</v>
      </c>
      <c r="J319" s="12" t="s">
        <v>48</v>
      </c>
      <c r="L319" s="9">
        <v>367.0</v>
      </c>
      <c r="M319" s="9">
        <v>1.0</v>
      </c>
      <c r="N319" s="9">
        <v>2.182</v>
      </c>
      <c r="O319" s="9">
        <v>0.042</v>
      </c>
      <c r="P319" s="9">
        <v>-2.14</v>
      </c>
      <c r="Q319" s="9">
        <v>0.998</v>
      </c>
      <c r="R319" s="9">
        <v>0.001</v>
      </c>
      <c r="S319" s="9">
        <v>0.011</v>
      </c>
    </row>
    <row r="320">
      <c r="B320" s="1">
        <v>1.0</v>
      </c>
      <c r="C320" s="1">
        <v>591.0</v>
      </c>
      <c r="D320" s="1">
        <v>1.353</v>
      </c>
      <c r="E320" s="1">
        <v>0.0</v>
      </c>
      <c r="F320" s="1">
        <v>0.447</v>
      </c>
      <c r="G320" s="1">
        <v>18.821</v>
      </c>
      <c r="H320" s="4">
        <v>0.0</v>
      </c>
      <c r="I320" s="1">
        <v>2.083</v>
      </c>
      <c r="J320" s="12" t="s">
        <v>48</v>
      </c>
      <c r="L320" s="9">
        <v>369.0</v>
      </c>
      <c r="M320" s="9">
        <v>1.0</v>
      </c>
      <c r="N320" s="9">
        <v>3.641</v>
      </c>
      <c r="O320" s="9">
        <v>0.03</v>
      </c>
      <c r="P320" s="9">
        <v>-3.611</v>
      </c>
      <c r="Q320" s="9">
        <v>1.0</v>
      </c>
      <c r="R320" s="9">
        <v>0.0</v>
      </c>
      <c r="S320" s="9">
        <v>0.0</v>
      </c>
    </row>
    <row r="321">
      <c r="B321" s="1">
        <v>1.0</v>
      </c>
      <c r="C321" s="1">
        <v>592.0</v>
      </c>
      <c r="D321" s="1">
        <v>0.406</v>
      </c>
      <c r="E321" s="1">
        <v>0.0</v>
      </c>
      <c r="F321" s="1">
        <v>0.253</v>
      </c>
      <c r="G321" s="1">
        <v>3.66</v>
      </c>
      <c r="H321" s="4">
        <v>0.0557</v>
      </c>
      <c r="I321" s="1">
        <v>1.179</v>
      </c>
      <c r="J321" s="12" t="s">
        <v>48</v>
      </c>
      <c r="L321" s="9">
        <v>370.0</v>
      </c>
      <c r="M321" s="9">
        <v>1.0</v>
      </c>
      <c r="N321" s="9">
        <v>1.144</v>
      </c>
      <c r="O321" s="9">
        <v>0.037</v>
      </c>
      <c r="P321" s="9">
        <v>-1.107</v>
      </c>
      <c r="Q321" s="9">
        <v>0.987</v>
      </c>
      <c r="R321" s="9">
        <v>0.009</v>
      </c>
      <c r="S321" s="9">
        <v>0.099</v>
      </c>
    </row>
    <row r="322">
      <c r="B322" s="1">
        <v>1.0</v>
      </c>
      <c r="C322" s="1">
        <v>596.0</v>
      </c>
      <c r="D322" s="1">
        <v>1.105</v>
      </c>
      <c r="E322" s="1">
        <v>0.0</v>
      </c>
      <c r="F322" s="1">
        <v>0.292</v>
      </c>
      <c r="G322" s="1">
        <v>12.959</v>
      </c>
      <c r="H322" s="4">
        <v>3.0E-4</v>
      </c>
      <c r="I322" s="1">
        <v>1.36</v>
      </c>
      <c r="J322" s="12" t="s">
        <v>48</v>
      </c>
      <c r="L322" s="9">
        <v>371.0</v>
      </c>
      <c r="M322" s="9">
        <v>1.0</v>
      </c>
      <c r="N322" s="9">
        <v>3.462</v>
      </c>
      <c r="O322" s="9">
        <v>0.029</v>
      </c>
      <c r="P322" s="9">
        <v>-3.433</v>
      </c>
      <c r="Q322" s="9">
        <v>1.0</v>
      </c>
      <c r="R322" s="9">
        <v>0.0</v>
      </c>
      <c r="S322" s="9">
        <v>0.001</v>
      </c>
    </row>
    <row r="323">
      <c r="B323" s="1">
        <v>1.0</v>
      </c>
      <c r="C323" s="1">
        <v>597.0</v>
      </c>
      <c r="D323" s="1">
        <v>0.443</v>
      </c>
      <c r="E323" s="1">
        <v>0.0</v>
      </c>
      <c r="F323" s="1">
        <v>0.122</v>
      </c>
      <c r="G323" s="1">
        <v>5.122</v>
      </c>
      <c r="H323" s="4">
        <v>0.0236</v>
      </c>
      <c r="I323" s="1">
        <v>0.567</v>
      </c>
      <c r="J323" s="12" t="s">
        <v>48</v>
      </c>
      <c r="L323" s="9">
        <v>373.0</v>
      </c>
      <c r="M323" s="9">
        <v>1.0</v>
      </c>
      <c r="N323" s="9">
        <v>4.608</v>
      </c>
      <c r="O323" s="9">
        <v>0.044</v>
      </c>
      <c r="P323" s="9">
        <v>-4.565</v>
      </c>
      <c r="Q323" s="9">
        <v>1.0</v>
      </c>
      <c r="R323" s="9">
        <v>0.0</v>
      </c>
      <c r="S323" s="9">
        <v>0.0</v>
      </c>
    </row>
    <row r="324">
      <c r="B324" s="1">
        <v>1.0</v>
      </c>
      <c r="C324" s="1">
        <v>598.0</v>
      </c>
      <c r="D324" s="1">
        <v>1.004</v>
      </c>
      <c r="E324" s="1">
        <v>0.0</v>
      </c>
      <c r="F324" s="1">
        <v>0.47</v>
      </c>
      <c r="G324" s="1">
        <v>7.398</v>
      </c>
      <c r="H324" s="4">
        <v>0.0065</v>
      </c>
      <c r="I324" s="1">
        <v>2.187</v>
      </c>
      <c r="J324" s="12" t="s">
        <v>48</v>
      </c>
      <c r="L324" s="9">
        <v>374.0</v>
      </c>
      <c r="M324" s="9">
        <v>1.0</v>
      </c>
      <c r="N324" s="9">
        <v>0.93</v>
      </c>
      <c r="O324" s="9">
        <v>0.071</v>
      </c>
      <c r="P324" s="9">
        <v>-0.858</v>
      </c>
      <c r="Q324" s="9">
        <v>0.918</v>
      </c>
      <c r="R324" s="9">
        <v>0.058</v>
      </c>
      <c r="S324" s="9">
        <v>0.688</v>
      </c>
    </row>
    <row r="325">
      <c r="B325" s="1">
        <v>1.0</v>
      </c>
      <c r="C325" s="1">
        <v>599.0</v>
      </c>
      <c r="D325" s="1">
        <v>0.701</v>
      </c>
      <c r="E325" s="1">
        <v>0.0</v>
      </c>
      <c r="F325" s="1">
        <v>0.192</v>
      </c>
      <c r="G325" s="1">
        <v>10.272</v>
      </c>
      <c r="H325" s="4">
        <v>0.0014</v>
      </c>
      <c r="I325" s="1">
        <v>0.894</v>
      </c>
      <c r="J325" s="12" t="s">
        <v>48</v>
      </c>
      <c r="L325" s="9">
        <v>375.0</v>
      </c>
      <c r="M325" s="9">
        <v>1.0</v>
      </c>
      <c r="N325" s="9">
        <v>6.808</v>
      </c>
      <c r="O325" s="9">
        <v>0.034</v>
      </c>
      <c r="P325" s="9">
        <v>-6.774</v>
      </c>
      <c r="Q325" s="9">
        <v>1.0</v>
      </c>
      <c r="R325" s="9">
        <v>0.0</v>
      </c>
      <c r="S325" s="9">
        <v>0.0</v>
      </c>
    </row>
    <row r="326">
      <c r="B326" s="1">
        <v>1.0</v>
      </c>
      <c r="C326" s="1">
        <v>601.0</v>
      </c>
      <c r="D326" s="1">
        <v>1.353</v>
      </c>
      <c r="E326" s="1">
        <v>0.0</v>
      </c>
      <c r="F326" s="1">
        <v>0.527</v>
      </c>
      <c r="G326" s="1">
        <v>16.764</v>
      </c>
      <c r="H326" s="4">
        <v>0.0</v>
      </c>
      <c r="I326" s="1">
        <v>2.453</v>
      </c>
      <c r="J326" s="12" t="s">
        <v>48</v>
      </c>
      <c r="L326" s="9">
        <v>376.0</v>
      </c>
      <c r="M326" s="9">
        <v>1.0</v>
      </c>
      <c r="N326" s="9">
        <v>0.928</v>
      </c>
      <c r="O326" s="9">
        <v>0.049</v>
      </c>
      <c r="P326" s="9">
        <v>-0.879</v>
      </c>
      <c r="Q326" s="9">
        <v>0.975</v>
      </c>
      <c r="R326" s="9">
        <v>0.017</v>
      </c>
      <c r="S326" s="9">
        <v>0.194</v>
      </c>
    </row>
    <row r="327">
      <c r="B327" s="1">
        <v>1.0</v>
      </c>
      <c r="C327" s="1">
        <v>602.0</v>
      </c>
      <c r="D327" s="1">
        <v>0.6</v>
      </c>
      <c r="E327" s="1">
        <v>0.0</v>
      </c>
      <c r="F327" s="1">
        <v>0.203</v>
      </c>
      <c r="G327" s="1">
        <v>6.316</v>
      </c>
      <c r="H327" s="4">
        <v>0.012</v>
      </c>
      <c r="I327" s="1">
        <v>0.946</v>
      </c>
      <c r="J327" s="12" t="s">
        <v>48</v>
      </c>
      <c r="L327" s="9">
        <v>378.0</v>
      </c>
      <c r="M327" s="9">
        <v>1.0</v>
      </c>
      <c r="N327" s="9">
        <v>0.93</v>
      </c>
      <c r="O327" s="9">
        <v>0.071</v>
      </c>
      <c r="P327" s="9">
        <v>-0.858</v>
      </c>
      <c r="Q327" s="9">
        <v>0.918</v>
      </c>
      <c r="R327" s="9">
        <v>0.058</v>
      </c>
      <c r="S327" s="9">
        <v>0.688</v>
      </c>
    </row>
    <row r="328">
      <c r="B328" s="1">
        <v>1.0</v>
      </c>
      <c r="C328" s="1">
        <v>603.0</v>
      </c>
      <c r="D328" s="1">
        <v>0.338</v>
      </c>
      <c r="E328" s="1">
        <v>0.0</v>
      </c>
      <c r="F328" s="1">
        <v>0.079</v>
      </c>
      <c r="G328" s="1">
        <v>2.933</v>
      </c>
      <c r="H328" s="4">
        <v>0.0868</v>
      </c>
      <c r="I328" s="1">
        <v>0.366</v>
      </c>
      <c r="J328" s="12" t="s">
        <v>48</v>
      </c>
      <c r="L328" s="9">
        <v>379.0</v>
      </c>
      <c r="M328" s="9">
        <v>1.0</v>
      </c>
      <c r="N328" s="9">
        <v>1.997</v>
      </c>
      <c r="O328" s="9">
        <v>0.039</v>
      </c>
      <c r="P328" s="9">
        <v>-1.958</v>
      </c>
      <c r="Q328" s="9">
        <v>0.972</v>
      </c>
      <c r="R328" s="9">
        <v>0.018</v>
      </c>
      <c r="S328" s="9">
        <v>0.198</v>
      </c>
    </row>
    <row r="329">
      <c r="B329" s="1">
        <v>1.0</v>
      </c>
      <c r="C329" s="1">
        <v>604.0</v>
      </c>
      <c r="D329" s="1">
        <v>1.257</v>
      </c>
      <c r="E329" s="1">
        <v>0.071</v>
      </c>
      <c r="F329" s="1">
        <v>0.251</v>
      </c>
      <c r="G329" s="1">
        <v>7.463</v>
      </c>
      <c r="H329" s="4">
        <v>0.0063</v>
      </c>
      <c r="I329" s="1">
        <v>1.167</v>
      </c>
      <c r="J329" s="12" t="s">
        <v>48</v>
      </c>
      <c r="L329" s="9">
        <v>380.0</v>
      </c>
      <c r="M329" s="9">
        <v>1.0</v>
      </c>
      <c r="N329" s="9">
        <v>16.593</v>
      </c>
      <c r="O329" s="9">
        <v>0.094</v>
      </c>
      <c r="P329" s="9">
        <v>-16.499</v>
      </c>
      <c r="Q329" s="9">
        <v>1.0</v>
      </c>
      <c r="R329" s="9">
        <v>0.0</v>
      </c>
      <c r="S329" s="9">
        <v>0.0</v>
      </c>
    </row>
    <row r="330">
      <c r="B330" s="1">
        <v>1.0</v>
      </c>
      <c r="C330" s="1">
        <v>605.0</v>
      </c>
      <c r="D330" s="1">
        <v>0.953</v>
      </c>
      <c r="E330" s="1">
        <v>0.0</v>
      </c>
      <c r="F330" s="1">
        <v>0.264</v>
      </c>
      <c r="G330" s="1">
        <v>13.008</v>
      </c>
      <c r="H330" s="4">
        <v>3.0E-4</v>
      </c>
      <c r="I330" s="1">
        <v>1.231</v>
      </c>
      <c r="J330" s="12" t="s">
        <v>48</v>
      </c>
      <c r="L330" s="9">
        <v>381.0</v>
      </c>
      <c r="M330" s="9">
        <v>1.0</v>
      </c>
      <c r="N330" s="9">
        <v>9.236</v>
      </c>
      <c r="O330" s="9">
        <v>0.216</v>
      </c>
      <c r="P330" s="9">
        <v>-9.02</v>
      </c>
      <c r="Q330" s="9">
        <v>1.0</v>
      </c>
      <c r="R330" s="9">
        <v>0.0</v>
      </c>
      <c r="S330" s="9">
        <v>0.0</v>
      </c>
    </row>
    <row r="331">
      <c r="B331" s="1">
        <v>1.0</v>
      </c>
      <c r="C331" s="1">
        <v>606.0</v>
      </c>
      <c r="D331" s="1">
        <v>1.353</v>
      </c>
      <c r="E331" s="1">
        <v>0.0</v>
      </c>
      <c r="F331" s="1">
        <v>0.716</v>
      </c>
      <c r="G331" s="1">
        <v>9.243</v>
      </c>
      <c r="H331" s="4">
        <v>0.0024</v>
      </c>
      <c r="I331" s="1">
        <v>3.335</v>
      </c>
      <c r="J331" s="12" t="s">
        <v>48</v>
      </c>
      <c r="L331" s="9">
        <v>383.0</v>
      </c>
      <c r="M331" s="9">
        <v>1.0</v>
      </c>
      <c r="N331" s="9">
        <v>1.403</v>
      </c>
      <c r="O331" s="9">
        <v>0.069</v>
      </c>
      <c r="P331" s="9">
        <v>-1.333</v>
      </c>
      <c r="Q331" s="9">
        <v>0.972</v>
      </c>
      <c r="R331" s="9">
        <v>0.021</v>
      </c>
      <c r="S331" s="9">
        <v>0.241</v>
      </c>
    </row>
    <row r="332">
      <c r="B332" s="1">
        <v>1.0</v>
      </c>
      <c r="C332" s="1">
        <v>607.0</v>
      </c>
      <c r="D332" s="1">
        <v>1.789</v>
      </c>
      <c r="E332" s="1">
        <v>0.0</v>
      </c>
      <c r="F332" s="1">
        <v>0.449</v>
      </c>
      <c r="G332" s="1">
        <v>13.346</v>
      </c>
      <c r="H332" s="4">
        <v>3.0E-4</v>
      </c>
      <c r="I332" s="1">
        <v>2.09</v>
      </c>
      <c r="J332" s="12" t="s">
        <v>48</v>
      </c>
      <c r="L332" s="9">
        <v>384.0</v>
      </c>
      <c r="M332" s="9">
        <v>1.0</v>
      </c>
      <c r="N332" s="9">
        <v>1.735</v>
      </c>
      <c r="O332" s="9">
        <v>0.036</v>
      </c>
      <c r="P332" s="9">
        <v>-1.699</v>
      </c>
      <c r="Q332" s="9">
        <v>0.995</v>
      </c>
      <c r="R332" s="9">
        <v>0.003</v>
      </c>
      <c r="S332" s="9">
        <v>0.038</v>
      </c>
    </row>
    <row r="333">
      <c r="B333" s="1">
        <v>1.0</v>
      </c>
      <c r="C333" s="1">
        <v>608.0</v>
      </c>
      <c r="D333" s="1">
        <v>1.353</v>
      </c>
      <c r="E333" s="1">
        <v>0.0</v>
      </c>
      <c r="F333" s="1">
        <v>0.331</v>
      </c>
      <c r="G333" s="1">
        <v>10.539</v>
      </c>
      <c r="H333" s="4">
        <v>0.0012</v>
      </c>
      <c r="I333" s="1">
        <v>1.54</v>
      </c>
      <c r="J333" s="12" t="s">
        <v>48</v>
      </c>
      <c r="L333" s="9">
        <v>385.0</v>
      </c>
      <c r="M333" s="9">
        <v>1.0</v>
      </c>
      <c r="N333" s="9">
        <v>13.472</v>
      </c>
      <c r="O333" s="9">
        <v>0.056</v>
      </c>
      <c r="P333" s="9">
        <v>-13.416</v>
      </c>
      <c r="Q333" s="9">
        <v>1.0</v>
      </c>
      <c r="R333" s="9">
        <v>0.0</v>
      </c>
      <c r="S333" s="9">
        <v>0.0</v>
      </c>
    </row>
    <row r="334">
      <c r="B334" s="1">
        <v>1.0</v>
      </c>
      <c r="C334" s="1">
        <v>612.0</v>
      </c>
      <c r="D334" s="1">
        <v>3.298</v>
      </c>
      <c r="E334" s="1">
        <v>0.0</v>
      </c>
      <c r="F334" s="1">
        <v>0.5</v>
      </c>
      <c r="G334" s="1">
        <v>24.091</v>
      </c>
      <c r="H334" s="4">
        <v>0.0</v>
      </c>
      <c r="I334" s="1">
        <v>2.33</v>
      </c>
      <c r="J334" s="12" t="s">
        <v>48</v>
      </c>
      <c r="L334" s="9">
        <v>386.0</v>
      </c>
      <c r="M334" s="9">
        <v>1.0</v>
      </c>
      <c r="N334" s="9">
        <v>11.83</v>
      </c>
      <c r="O334" s="9">
        <v>0.053</v>
      </c>
      <c r="P334" s="9">
        <v>-11.778</v>
      </c>
      <c r="Q334" s="9">
        <v>1.0</v>
      </c>
      <c r="R334" s="9">
        <v>0.0</v>
      </c>
      <c r="S334" s="9">
        <v>0.0</v>
      </c>
    </row>
    <row r="335">
      <c r="B335" s="1">
        <v>1.0</v>
      </c>
      <c r="C335" s="1">
        <v>616.0</v>
      </c>
      <c r="D335" s="1">
        <v>4.59</v>
      </c>
      <c r="E335" s="1">
        <v>0.0</v>
      </c>
      <c r="F335" s="1">
        <v>0.901</v>
      </c>
      <c r="G335" s="1">
        <v>27.059</v>
      </c>
      <c r="H335" s="4">
        <v>0.0</v>
      </c>
      <c r="I335" s="1">
        <v>4.197</v>
      </c>
      <c r="J335" s="12" t="s">
        <v>48</v>
      </c>
      <c r="L335" s="9">
        <v>387.0</v>
      </c>
      <c r="M335" s="9">
        <v>1.0</v>
      </c>
      <c r="N335" s="9">
        <v>1.378</v>
      </c>
      <c r="O335" s="9">
        <v>0.03</v>
      </c>
      <c r="P335" s="9">
        <v>-1.348</v>
      </c>
      <c r="Q335" s="9">
        <v>0.992</v>
      </c>
      <c r="R335" s="9">
        <v>0.005</v>
      </c>
      <c r="S335" s="9">
        <v>0.057</v>
      </c>
    </row>
    <row r="336">
      <c r="B336" s="1">
        <v>1.0</v>
      </c>
      <c r="C336" s="1">
        <v>617.0</v>
      </c>
      <c r="D336" s="1">
        <v>0.284</v>
      </c>
      <c r="E336" s="1">
        <v>0.0</v>
      </c>
      <c r="F336" s="1">
        <v>0.056</v>
      </c>
      <c r="G336" s="1">
        <v>3.199</v>
      </c>
      <c r="H336" s="4">
        <v>0.0737</v>
      </c>
      <c r="I336" s="1">
        <v>0.261</v>
      </c>
      <c r="J336" s="12" t="s">
        <v>48</v>
      </c>
      <c r="L336" s="9">
        <v>389.0</v>
      </c>
      <c r="M336" s="9">
        <v>1.0</v>
      </c>
      <c r="N336" s="9">
        <v>3.601</v>
      </c>
      <c r="O336" s="9">
        <v>0.031</v>
      </c>
      <c r="P336" s="9">
        <v>-3.57</v>
      </c>
      <c r="Q336" s="9">
        <v>1.0</v>
      </c>
      <c r="R336" s="9">
        <v>0.0</v>
      </c>
      <c r="S336" s="9">
        <v>0.0</v>
      </c>
    </row>
    <row r="337">
      <c r="B337" s="1">
        <v>1.0</v>
      </c>
      <c r="C337" s="1">
        <v>618.0</v>
      </c>
      <c r="D337" s="1">
        <v>2.585</v>
      </c>
      <c r="E337" s="1">
        <v>0.0</v>
      </c>
      <c r="F337" s="1">
        <v>0.558</v>
      </c>
      <c r="G337" s="1">
        <v>16.755</v>
      </c>
      <c r="H337" s="4">
        <v>0.0</v>
      </c>
      <c r="I337" s="1">
        <v>2.596</v>
      </c>
      <c r="J337" s="12" t="s">
        <v>48</v>
      </c>
      <c r="L337" s="9">
        <v>390.0</v>
      </c>
      <c r="M337" s="9">
        <v>1.0</v>
      </c>
      <c r="N337" s="9">
        <v>0.958</v>
      </c>
      <c r="O337" s="9">
        <v>0.071</v>
      </c>
      <c r="P337" s="9">
        <v>-0.887</v>
      </c>
      <c r="Q337" s="9">
        <v>0.96</v>
      </c>
      <c r="R337" s="9">
        <v>0.03</v>
      </c>
      <c r="S337" s="9">
        <v>0.343</v>
      </c>
    </row>
    <row r="338">
      <c r="B338" s="1">
        <v>1.0</v>
      </c>
      <c r="C338" s="1">
        <v>621.0</v>
      </c>
      <c r="D338" s="1">
        <v>1.206</v>
      </c>
      <c r="E338" s="1">
        <v>0.0</v>
      </c>
      <c r="F338" s="1">
        <v>0.665</v>
      </c>
      <c r="G338" s="1">
        <v>9.175</v>
      </c>
      <c r="H338" s="4">
        <v>0.0025</v>
      </c>
      <c r="I338" s="1">
        <v>3.099</v>
      </c>
      <c r="J338" s="12" t="s">
        <v>48</v>
      </c>
      <c r="L338" s="9">
        <v>391.0</v>
      </c>
      <c r="M338" s="9">
        <v>1.0</v>
      </c>
      <c r="N338" s="9">
        <v>3.273</v>
      </c>
      <c r="O338" s="9">
        <v>0.073</v>
      </c>
      <c r="P338" s="9">
        <v>-3.2</v>
      </c>
      <c r="Q338" s="9">
        <v>0.961</v>
      </c>
      <c r="R338" s="9">
        <v>0.029</v>
      </c>
      <c r="S338" s="9">
        <v>0.331</v>
      </c>
    </row>
    <row r="339">
      <c r="B339" s="1">
        <v>1.0</v>
      </c>
      <c r="C339" s="1">
        <v>622.0</v>
      </c>
      <c r="D339" s="1">
        <v>2.81</v>
      </c>
      <c r="E339" s="1">
        <v>0.0</v>
      </c>
      <c r="F339" s="1">
        <v>0.874</v>
      </c>
      <c r="G339" s="1">
        <v>26.637</v>
      </c>
      <c r="H339" s="4">
        <v>0.0</v>
      </c>
      <c r="I339" s="1">
        <v>4.069</v>
      </c>
      <c r="J339" s="12" t="s">
        <v>48</v>
      </c>
      <c r="L339" s="9">
        <v>392.0</v>
      </c>
      <c r="M339" s="9">
        <v>1.0</v>
      </c>
      <c r="N339" s="9">
        <v>11.837</v>
      </c>
      <c r="O339" s="9">
        <v>0.065</v>
      </c>
      <c r="P339" s="9">
        <v>-11.773</v>
      </c>
      <c r="Q339" s="9">
        <v>1.0</v>
      </c>
      <c r="R339" s="9">
        <v>0.0</v>
      </c>
      <c r="S339" s="9">
        <v>0.0</v>
      </c>
    </row>
    <row r="340">
      <c r="B340" s="1">
        <v>1.0</v>
      </c>
      <c r="C340" s="1">
        <v>624.0</v>
      </c>
      <c r="D340" s="1">
        <v>0.349</v>
      </c>
      <c r="E340" s="1">
        <v>0.0</v>
      </c>
      <c r="F340" s="1">
        <v>0.076</v>
      </c>
      <c r="G340" s="1">
        <v>3.033</v>
      </c>
      <c r="H340" s="4">
        <v>0.0816</v>
      </c>
      <c r="I340" s="1">
        <v>0.352</v>
      </c>
      <c r="J340" s="12" t="s">
        <v>48</v>
      </c>
      <c r="L340" s="9">
        <v>393.0</v>
      </c>
      <c r="M340" s="9">
        <v>1.0</v>
      </c>
      <c r="N340" s="9">
        <v>9.355</v>
      </c>
      <c r="O340" s="9">
        <v>0.082</v>
      </c>
      <c r="P340" s="9">
        <v>-9.272</v>
      </c>
      <c r="Q340" s="9">
        <v>1.0</v>
      </c>
      <c r="R340" s="9">
        <v>0.0</v>
      </c>
      <c r="S340" s="9">
        <v>0.0</v>
      </c>
    </row>
    <row r="341">
      <c r="B341" s="1">
        <v>1.0</v>
      </c>
      <c r="C341" s="1">
        <v>625.0</v>
      </c>
      <c r="D341" s="1">
        <v>2.1</v>
      </c>
      <c r="E341" s="1">
        <v>0.0</v>
      </c>
      <c r="F341" s="1">
        <v>0.596</v>
      </c>
      <c r="G341" s="1">
        <v>14.558</v>
      </c>
      <c r="H341" s="4">
        <v>1.0E-4</v>
      </c>
      <c r="I341" s="1">
        <v>2.775</v>
      </c>
      <c r="J341" s="12" t="s">
        <v>48</v>
      </c>
      <c r="L341" s="9">
        <v>394.0</v>
      </c>
      <c r="M341" s="9">
        <v>1.0</v>
      </c>
      <c r="N341" s="9">
        <v>3.944</v>
      </c>
      <c r="O341" s="9">
        <v>0.057</v>
      </c>
      <c r="P341" s="9">
        <v>-3.888</v>
      </c>
      <c r="Q341" s="9">
        <v>0.998</v>
      </c>
      <c r="R341" s="9">
        <v>0.001</v>
      </c>
      <c r="S341" s="9">
        <v>0.014</v>
      </c>
    </row>
    <row r="342">
      <c r="B342" s="1">
        <v>1.0</v>
      </c>
      <c r="C342" s="1">
        <v>626.0</v>
      </c>
      <c r="D342" s="1">
        <v>1.017</v>
      </c>
      <c r="E342" s="1">
        <v>0.0</v>
      </c>
      <c r="F342" s="1">
        <v>0.507</v>
      </c>
      <c r="G342" s="1">
        <v>6.607</v>
      </c>
      <c r="H342" s="4">
        <v>0.0102</v>
      </c>
      <c r="I342" s="1">
        <v>2.363</v>
      </c>
      <c r="J342" s="12" t="s">
        <v>48</v>
      </c>
      <c r="L342" s="9">
        <v>395.0</v>
      </c>
      <c r="M342" s="9">
        <v>1.0</v>
      </c>
      <c r="N342" s="9">
        <v>3.987</v>
      </c>
      <c r="O342" s="9">
        <v>0.036</v>
      </c>
      <c r="P342" s="9">
        <v>-3.951</v>
      </c>
      <c r="Q342" s="9">
        <v>1.0</v>
      </c>
      <c r="R342" s="9">
        <v>0.0</v>
      </c>
      <c r="S342" s="9">
        <v>0.002</v>
      </c>
    </row>
    <row r="343">
      <c r="B343" s="1">
        <v>1.0</v>
      </c>
      <c r="C343" s="1">
        <v>628.0</v>
      </c>
      <c r="D343" s="1">
        <v>2.077</v>
      </c>
      <c r="E343" s="1">
        <v>0.0</v>
      </c>
      <c r="F343" s="1">
        <v>0.501</v>
      </c>
      <c r="G343" s="1">
        <v>24.817</v>
      </c>
      <c r="H343" s="4">
        <v>0.0</v>
      </c>
      <c r="I343" s="1">
        <v>2.334</v>
      </c>
      <c r="J343" s="12" t="s">
        <v>48</v>
      </c>
      <c r="L343" s="9">
        <v>396.0</v>
      </c>
      <c r="M343" s="9">
        <v>1.0</v>
      </c>
      <c r="N343" s="9">
        <v>0.93</v>
      </c>
      <c r="O343" s="9">
        <v>0.071</v>
      </c>
      <c r="P343" s="9">
        <v>-0.859</v>
      </c>
      <c r="Q343" s="9">
        <v>0.918</v>
      </c>
      <c r="R343" s="9">
        <v>0.058</v>
      </c>
      <c r="S343" s="9">
        <v>0.688</v>
      </c>
    </row>
    <row r="344">
      <c r="B344" s="1">
        <v>1.0</v>
      </c>
      <c r="C344" s="1">
        <v>629.0</v>
      </c>
      <c r="D344" s="1">
        <v>0.395</v>
      </c>
      <c r="E344" s="1">
        <v>0.0</v>
      </c>
      <c r="F344" s="1">
        <v>0.091</v>
      </c>
      <c r="G344" s="1">
        <v>2.88</v>
      </c>
      <c r="H344" s="4">
        <v>0.0897</v>
      </c>
      <c r="I344" s="1">
        <v>0.422</v>
      </c>
      <c r="J344" s="12" t="s">
        <v>48</v>
      </c>
      <c r="L344" s="9">
        <v>397.0</v>
      </c>
      <c r="M344" s="9">
        <v>1.0</v>
      </c>
      <c r="N344" s="9">
        <v>7.315</v>
      </c>
      <c r="O344" s="9">
        <v>0.059</v>
      </c>
      <c r="P344" s="9">
        <v>-7.256</v>
      </c>
      <c r="Q344" s="9">
        <v>1.0</v>
      </c>
      <c r="R344" s="9">
        <v>0.0</v>
      </c>
      <c r="S344" s="9">
        <v>0.0</v>
      </c>
    </row>
    <row r="345">
      <c r="B345" s="1">
        <v>1.0</v>
      </c>
      <c r="C345" s="1">
        <v>631.0</v>
      </c>
      <c r="D345" s="1">
        <v>2.184</v>
      </c>
      <c r="E345" s="1">
        <v>0.0</v>
      </c>
      <c r="F345" s="1">
        <v>0.417</v>
      </c>
      <c r="G345" s="1">
        <v>13.797</v>
      </c>
      <c r="H345" s="4">
        <v>2.0E-4</v>
      </c>
      <c r="I345" s="1">
        <v>1.94</v>
      </c>
      <c r="J345" s="12" t="s">
        <v>48</v>
      </c>
      <c r="L345" s="9">
        <v>398.0</v>
      </c>
      <c r="M345" s="9">
        <v>1.0</v>
      </c>
      <c r="N345" s="9">
        <v>1.374</v>
      </c>
      <c r="O345" s="9">
        <v>0.042</v>
      </c>
      <c r="P345" s="9">
        <v>-1.332</v>
      </c>
      <c r="Q345" s="9">
        <v>0.986</v>
      </c>
      <c r="R345" s="9">
        <v>0.01</v>
      </c>
      <c r="S345" s="9">
        <v>0.107</v>
      </c>
    </row>
    <row r="346">
      <c r="B346" s="1">
        <v>1.0</v>
      </c>
      <c r="C346" s="1">
        <v>632.0</v>
      </c>
      <c r="D346" s="1">
        <v>0.4</v>
      </c>
      <c r="E346" s="1">
        <v>0.0</v>
      </c>
      <c r="F346" s="1">
        <v>0.091</v>
      </c>
      <c r="G346" s="1">
        <v>2.886</v>
      </c>
      <c r="H346" s="4">
        <v>0.0894</v>
      </c>
      <c r="I346" s="1">
        <v>0.422</v>
      </c>
      <c r="J346" s="12" t="s">
        <v>48</v>
      </c>
      <c r="L346" s="9">
        <v>399.0</v>
      </c>
      <c r="M346" s="9">
        <v>1.0</v>
      </c>
      <c r="N346" s="9">
        <v>11.234</v>
      </c>
      <c r="O346" s="9">
        <v>0.051</v>
      </c>
      <c r="P346" s="9">
        <v>-11.184</v>
      </c>
      <c r="Q346" s="9">
        <v>1.0</v>
      </c>
      <c r="R346" s="9">
        <v>0.0</v>
      </c>
      <c r="S346" s="9">
        <v>0.0</v>
      </c>
    </row>
    <row r="347">
      <c r="B347" s="1">
        <v>1.0</v>
      </c>
      <c r="C347" s="1">
        <v>633.0</v>
      </c>
      <c r="D347" s="1">
        <v>3.344</v>
      </c>
      <c r="E347" s="1">
        <v>0.0</v>
      </c>
      <c r="F347" s="1">
        <v>0.772</v>
      </c>
      <c r="G347" s="1">
        <v>29.062</v>
      </c>
      <c r="H347" s="4">
        <v>0.0</v>
      </c>
      <c r="I347" s="1">
        <v>3.596</v>
      </c>
      <c r="J347" s="12" t="s">
        <v>48</v>
      </c>
      <c r="L347" s="9">
        <v>400.0</v>
      </c>
      <c r="M347" s="9">
        <v>1.0</v>
      </c>
      <c r="N347" s="9">
        <v>0.858</v>
      </c>
      <c r="O347" s="9">
        <v>0.062</v>
      </c>
      <c r="P347" s="9">
        <v>-0.796</v>
      </c>
      <c r="Q347" s="9">
        <v>0.92</v>
      </c>
      <c r="R347" s="9">
        <v>0.054</v>
      </c>
      <c r="S347" s="9">
        <v>0.631</v>
      </c>
    </row>
    <row r="348">
      <c r="B348" s="1">
        <v>1.0</v>
      </c>
      <c r="C348" s="1">
        <v>636.0</v>
      </c>
      <c r="D348" s="1">
        <v>1.581</v>
      </c>
      <c r="E348" s="1">
        <v>0.0</v>
      </c>
      <c r="F348" s="1">
        <v>0.588</v>
      </c>
      <c r="G348" s="1">
        <v>15.62</v>
      </c>
      <c r="H348" s="4">
        <v>1.0E-4</v>
      </c>
      <c r="I348" s="1">
        <v>2.74</v>
      </c>
      <c r="J348" s="12" t="s">
        <v>48</v>
      </c>
      <c r="L348" s="9">
        <v>401.0</v>
      </c>
      <c r="M348" s="9">
        <v>1.0</v>
      </c>
      <c r="N348" s="9">
        <v>13.557</v>
      </c>
      <c r="O348" s="9">
        <v>0.492</v>
      </c>
      <c r="P348" s="9">
        <v>-13.065</v>
      </c>
      <c r="Q348" s="9">
        <v>1.0</v>
      </c>
      <c r="R348" s="9">
        <v>0.0</v>
      </c>
      <c r="S348" s="9">
        <v>0.0</v>
      </c>
    </row>
    <row r="349">
      <c r="B349" s="1">
        <v>1.0</v>
      </c>
      <c r="C349" s="1">
        <v>638.0</v>
      </c>
      <c r="D349" s="1">
        <v>2.81</v>
      </c>
      <c r="E349" s="1">
        <v>0.0</v>
      </c>
      <c r="F349" s="1">
        <v>0.704</v>
      </c>
      <c r="G349" s="1">
        <v>25.497</v>
      </c>
      <c r="H349" s="4">
        <v>0.0</v>
      </c>
      <c r="I349" s="1">
        <v>3.279</v>
      </c>
      <c r="J349" s="12" t="s">
        <v>48</v>
      </c>
      <c r="L349" s="9">
        <v>402.0</v>
      </c>
      <c r="M349" s="9">
        <v>1.0</v>
      </c>
      <c r="N349" s="9">
        <v>1.998</v>
      </c>
      <c r="O349" s="9">
        <v>0.039</v>
      </c>
      <c r="P349" s="9">
        <v>-1.959</v>
      </c>
      <c r="Q349" s="9">
        <v>0.972</v>
      </c>
      <c r="R349" s="9">
        <v>0.018</v>
      </c>
      <c r="S349" s="9">
        <v>0.199</v>
      </c>
    </row>
    <row r="350">
      <c r="B350" s="1">
        <v>1.0</v>
      </c>
      <c r="C350" s="1">
        <v>640.0</v>
      </c>
      <c r="D350" s="1">
        <v>0.893</v>
      </c>
      <c r="E350" s="1">
        <v>0.081</v>
      </c>
      <c r="F350" s="1">
        <v>0.257</v>
      </c>
      <c r="G350" s="1">
        <v>5.109</v>
      </c>
      <c r="H350" s="4">
        <v>0.0238</v>
      </c>
      <c r="I350" s="1">
        <v>1.199</v>
      </c>
      <c r="J350" s="12" t="s">
        <v>48</v>
      </c>
      <c r="L350" s="9">
        <v>403.0</v>
      </c>
      <c r="M350" s="9">
        <v>1.0</v>
      </c>
      <c r="N350" s="9">
        <v>0.93</v>
      </c>
      <c r="O350" s="9">
        <v>0.071</v>
      </c>
      <c r="P350" s="9">
        <v>-0.859</v>
      </c>
      <c r="Q350" s="9">
        <v>0.918</v>
      </c>
      <c r="R350" s="9">
        <v>0.058</v>
      </c>
      <c r="S350" s="9">
        <v>0.688</v>
      </c>
    </row>
    <row r="351">
      <c r="B351" s="1">
        <v>1.0</v>
      </c>
      <c r="C351" s="1">
        <v>642.0</v>
      </c>
      <c r="D351" s="1">
        <v>0.665</v>
      </c>
      <c r="E351" s="1">
        <v>0.0</v>
      </c>
      <c r="F351" s="1">
        <v>0.234</v>
      </c>
      <c r="G351" s="1">
        <v>8.339</v>
      </c>
      <c r="H351" s="4">
        <v>0.0039</v>
      </c>
      <c r="I351" s="1">
        <v>1.089</v>
      </c>
      <c r="J351" s="12" t="s">
        <v>48</v>
      </c>
      <c r="L351" s="9">
        <v>404.0</v>
      </c>
      <c r="M351" s="9">
        <v>1.0</v>
      </c>
      <c r="N351" s="9">
        <v>6.454</v>
      </c>
      <c r="O351" s="9">
        <v>0.037</v>
      </c>
      <c r="P351" s="9">
        <v>-6.417</v>
      </c>
      <c r="Q351" s="9">
        <v>1.0</v>
      </c>
      <c r="R351" s="9">
        <v>0.0</v>
      </c>
      <c r="S351" s="9">
        <v>0.0</v>
      </c>
    </row>
    <row r="352">
      <c r="B352" s="1">
        <v>1.0</v>
      </c>
      <c r="C352" s="1">
        <v>643.0</v>
      </c>
      <c r="D352" s="1">
        <v>3.063</v>
      </c>
      <c r="E352" s="1">
        <v>0.0</v>
      </c>
      <c r="F352" s="1">
        <v>0.81</v>
      </c>
      <c r="G352" s="1">
        <v>26.657</v>
      </c>
      <c r="H352" s="4">
        <v>0.0</v>
      </c>
      <c r="I352" s="1">
        <v>3.774</v>
      </c>
      <c r="J352" s="12" t="s">
        <v>48</v>
      </c>
      <c r="L352" s="9">
        <v>405.0</v>
      </c>
      <c r="M352" s="9">
        <v>1.0</v>
      </c>
      <c r="N352" s="9">
        <v>1.554</v>
      </c>
      <c r="O352" s="9">
        <v>0.042</v>
      </c>
      <c r="P352" s="9">
        <v>-1.511</v>
      </c>
      <c r="Q352" s="9">
        <v>0.988</v>
      </c>
      <c r="R352" s="9">
        <v>0.009</v>
      </c>
      <c r="S352" s="9">
        <v>0.097</v>
      </c>
    </row>
    <row r="353">
      <c r="B353" s="1">
        <v>1.0</v>
      </c>
      <c r="C353" s="1">
        <v>644.0</v>
      </c>
      <c r="D353" s="1">
        <v>0.588</v>
      </c>
      <c r="E353" s="1">
        <v>0.0</v>
      </c>
      <c r="F353" s="1">
        <v>0.139</v>
      </c>
      <c r="G353" s="1">
        <v>5.719</v>
      </c>
      <c r="H353" s="4">
        <v>0.0168</v>
      </c>
      <c r="I353" s="1">
        <v>0.648</v>
      </c>
      <c r="J353" s="12" t="s">
        <v>48</v>
      </c>
      <c r="L353" s="9">
        <v>406.0</v>
      </c>
      <c r="M353" s="9">
        <v>1.0</v>
      </c>
      <c r="N353" s="9">
        <v>1.707</v>
      </c>
      <c r="O353" s="9">
        <v>0.033</v>
      </c>
      <c r="P353" s="9">
        <v>-1.674</v>
      </c>
      <c r="Q353" s="9">
        <v>0.997</v>
      </c>
      <c r="R353" s="9">
        <v>0.002</v>
      </c>
      <c r="S353" s="9">
        <v>0.023</v>
      </c>
    </row>
    <row r="354">
      <c r="B354" s="1">
        <v>1.0</v>
      </c>
      <c r="C354" s="1">
        <v>645.0</v>
      </c>
      <c r="D354" s="1">
        <v>1.695</v>
      </c>
      <c r="E354" s="1">
        <v>0.0</v>
      </c>
      <c r="F354" s="1">
        <v>0.375</v>
      </c>
      <c r="G354" s="1">
        <v>15.224</v>
      </c>
      <c r="H354" s="4">
        <v>1.0E-4</v>
      </c>
      <c r="I354" s="1">
        <v>1.748</v>
      </c>
      <c r="J354" s="12" t="s">
        <v>48</v>
      </c>
      <c r="L354" s="9">
        <v>407.0</v>
      </c>
      <c r="M354" s="9">
        <v>1.0</v>
      </c>
      <c r="N354" s="9">
        <v>6.329</v>
      </c>
      <c r="O354" s="9">
        <v>0.037</v>
      </c>
      <c r="P354" s="9">
        <v>-6.292</v>
      </c>
      <c r="Q354" s="9">
        <v>1.0</v>
      </c>
      <c r="R354" s="9">
        <v>0.0</v>
      </c>
      <c r="S354" s="9">
        <v>0.0</v>
      </c>
    </row>
    <row r="355">
      <c r="B355" s="1">
        <v>1.0</v>
      </c>
      <c r="C355" s="1">
        <v>646.0</v>
      </c>
      <c r="D355" s="1">
        <v>0.351</v>
      </c>
      <c r="E355" s="1">
        <v>0.0</v>
      </c>
      <c r="F355" s="1">
        <v>0.129</v>
      </c>
      <c r="G355" s="1">
        <v>3.98</v>
      </c>
      <c r="H355" s="4">
        <v>0.046</v>
      </c>
      <c r="I355" s="1">
        <v>0.599</v>
      </c>
      <c r="J355" s="12" t="s">
        <v>48</v>
      </c>
      <c r="L355" s="9">
        <v>408.0</v>
      </c>
      <c r="M355" s="9">
        <v>1.0</v>
      </c>
      <c r="N355" s="9">
        <v>4.465</v>
      </c>
      <c r="O355" s="9">
        <v>0.034</v>
      </c>
      <c r="P355" s="9">
        <v>-4.43</v>
      </c>
      <c r="Q355" s="9">
        <v>0.998</v>
      </c>
      <c r="R355" s="9">
        <v>0.002</v>
      </c>
      <c r="S355" s="9">
        <v>0.019</v>
      </c>
    </row>
    <row r="356">
      <c r="B356" s="1">
        <v>1.0</v>
      </c>
      <c r="C356" s="1">
        <v>647.0</v>
      </c>
      <c r="D356" s="1">
        <v>0.288</v>
      </c>
      <c r="E356" s="1">
        <v>0.0</v>
      </c>
      <c r="F356" s="1">
        <v>0.056</v>
      </c>
      <c r="G356" s="1">
        <v>3.187</v>
      </c>
      <c r="H356" s="4">
        <v>0.0742</v>
      </c>
      <c r="I356" s="1">
        <v>0.263</v>
      </c>
      <c r="J356" s="12" t="s">
        <v>48</v>
      </c>
      <c r="L356" s="9">
        <v>409.0</v>
      </c>
      <c r="M356" s="9">
        <v>1.0</v>
      </c>
      <c r="N356" s="9">
        <v>2.82</v>
      </c>
      <c r="O356" s="9">
        <v>0.029</v>
      </c>
      <c r="P356" s="9">
        <v>-2.791</v>
      </c>
      <c r="Q356" s="9">
        <v>0.999</v>
      </c>
      <c r="R356" s="9">
        <v>0.0</v>
      </c>
      <c r="S356" s="9">
        <v>0.005</v>
      </c>
    </row>
    <row r="357">
      <c r="B357" s="1">
        <v>1.0</v>
      </c>
      <c r="C357" s="1">
        <v>648.0</v>
      </c>
      <c r="D357" s="1">
        <v>0.631</v>
      </c>
      <c r="E357" s="1">
        <v>0.0</v>
      </c>
      <c r="F357" s="1">
        <v>0.169</v>
      </c>
      <c r="G357" s="1">
        <v>5.087</v>
      </c>
      <c r="H357" s="4">
        <v>0.0241</v>
      </c>
      <c r="I357" s="1">
        <v>0.788</v>
      </c>
      <c r="J357" s="12" t="s">
        <v>48</v>
      </c>
      <c r="L357" s="9">
        <v>411.0</v>
      </c>
      <c r="M357" s="9">
        <v>1.0</v>
      </c>
      <c r="N357" s="9">
        <v>3.18</v>
      </c>
      <c r="O357" s="9">
        <v>0.03</v>
      </c>
      <c r="P357" s="9">
        <v>-3.15</v>
      </c>
      <c r="Q357" s="9">
        <v>0.984</v>
      </c>
      <c r="R357" s="9">
        <v>0.009</v>
      </c>
      <c r="S357" s="9">
        <v>0.101</v>
      </c>
    </row>
    <row r="358">
      <c r="B358" s="1">
        <v>1.0</v>
      </c>
      <c r="C358" s="1">
        <v>649.0</v>
      </c>
      <c r="D358" s="1">
        <v>2.627</v>
      </c>
      <c r="E358" s="1">
        <v>0.0</v>
      </c>
      <c r="F358" s="1">
        <v>0.642</v>
      </c>
      <c r="G358" s="1">
        <v>33.545</v>
      </c>
      <c r="H358" s="4">
        <v>0.0</v>
      </c>
      <c r="I358" s="1">
        <v>2.991</v>
      </c>
      <c r="J358" s="12" t="s">
        <v>48</v>
      </c>
      <c r="L358" s="9">
        <v>412.0</v>
      </c>
      <c r="M358" s="9">
        <v>1.0</v>
      </c>
      <c r="N358" s="9">
        <v>0.93</v>
      </c>
      <c r="O358" s="9">
        <v>0.071</v>
      </c>
      <c r="P358" s="9">
        <v>-0.859</v>
      </c>
      <c r="Q358" s="9">
        <v>0.918</v>
      </c>
      <c r="R358" s="9">
        <v>0.058</v>
      </c>
      <c r="S358" s="9">
        <v>0.688</v>
      </c>
    </row>
    <row r="359">
      <c r="B359" s="1">
        <v>1.0</v>
      </c>
      <c r="C359" s="1">
        <v>654.0</v>
      </c>
      <c r="D359" s="1">
        <v>3.616</v>
      </c>
      <c r="E359" s="1">
        <v>0.0</v>
      </c>
      <c r="F359" s="1">
        <v>0.769</v>
      </c>
      <c r="G359" s="1">
        <v>22.904</v>
      </c>
      <c r="H359" s="4">
        <v>0.0</v>
      </c>
      <c r="I359" s="1">
        <v>3.579</v>
      </c>
      <c r="J359" s="12" t="s">
        <v>48</v>
      </c>
      <c r="L359" s="9">
        <v>413.0</v>
      </c>
      <c r="M359" s="9">
        <v>1.0</v>
      </c>
      <c r="N359" s="9">
        <v>7.026</v>
      </c>
      <c r="O359" s="9">
        <v>0.044</v>
      </c>
      <c r="P359" s="9">
        <v>-6.982</v>
      </c>
      <c r="Q359" s="9">
        <v>1.0</v>
      </c>
      <c r="R359" s="9">
        <v>0.0</v>
      </c>
      <c r="S359" s="9">
        <v>0.0</v>
      </c>
    </row>
    <row r="360">
      <c r="B360" s="1">
        <v>1.0</v>
      </c>
      <c r="C360" s="1">
        <v>655.0</v>
      </c>
      <c r="D360" s="1">
        <v>3.684</v>
      </c>
      <c r="E360" s="1">
        <v>0.0</v>
      </c>
      <c r="F360" s="1">
        <v>1.113</v>
      </c>
      <c r="G360" s="1">
        <v>29.298</v>
      </c>
      <c r="H360" s="4">
        <v>0.0</v>
      </c>
      <c r="I360" s="1">
        <v>5.183</v>
      </c>
      <c r="J360" s="12" t="s">
        <v>48</v>
      </c>
      <c r="L360" s="9">
        <v>414.0</v>
      </c>
      <c r="M360" s="9">
        <v>1.0</v>
      </c>
      <c r="N360" s="9">
        <v>1.248</v>
      </c>
      <c r="O360" s="9">
        <v>0.055</v>
      </c>
      <c r="P360" s="9">
        <v>-1.192</v>
      </c>
      <c r="Q360" s="9">
        <v>0.978</v>
      </c>
      <c r="R360" s="9">
        <v>0.016</v>
      </c>
      <c r="S360" s="9">
        <v>0.185</v>
      </c>
    </row>
    <row r="361">
      <c r="B361" s="1">
        <v>1.0</v>
      </c>
      <c r="C361" s="1">
        <v>656.0</v>
      </c>
      <c r="D361" s="1">
        <v>2.549</v>
      </c>
      <c r="E361" s="1">
        <v>0.0</v>
      </c>
      <c r="F361" s="1">
        <v>1.404</v>
      </c>
      <c r="G361" s="1">
        <v>18.36</v>
      </c>
      <c r="H361" s="4">
        <v>0.0</v>
      </c>
      <c r="I361" s="1">
        <v>6.537</v>
      </c>
      <c r="J361" s="12" t="s">
        <v>48</v>
      </c>
      <c r="L361" s="9">
        <v>415.0</v>
      </c>
      <c r="M361" s="9">
        <v>1.0</v>
      </c>
      <c r="N361" s="9">
        <v>7.168</v>
      </c>
      <c r="O361" s="9">
        <v>2.771</v>
      </c>
      <c r="P361" s="9">
        <v>-4.397</v>
      </c>
      <c r="Q361" s="9">
        <v>0.988</v>
      </c>
      <c r="R361" s="9">
        <v>0.0</v>
      </c>
      <c r="S361" s="9">
        <v>0.002</v>
      </c>
    </row>
    <row r="362">
      <c r="B362" s="1">
        <v>1.0</v>
      </c>
      <c r="C362" s="1">
        <v>658.0</v>
      </c>
      <c r="D362" s="1">
        <v>1.703</v>
      </c>
      <c r="E362" s="1">
        <v>0.195</v>
      </c>
      <c r="F362" s="1">
        <v>0.554</v>
      </c>
      <c r="G362" s="1">
        <v>7.365</v>
      </c>
      <c r="H362" s="4">
        <v>0.0066</v>
      </c>
      <c r="I362" s="1">
        <v>2.582</v>
      </c>
      <c r="J362" s="12" t="s">
        <v>48</v>
      </c>
      <c r="L362" s="9">
        <v>416.0</v>
      </c>
      <c r="M362" s="9">
        <v>1.0</v>
      </c>
      <c r="N362" s="9">
        <v>7.687</v>
      </c>
      <c r="O362" s="9">
        <v>0.25</v>
      </c>
      <c r="P362" s="9">
        <v>-7.436</v>
      </c>
      <c r="Q362" s="9">
        <v>1.0</v>
      </c>
      <c r="R362" s="9">
        <v>0.0</v>
      </c>
      <c r="S362" s="9">
        <v>0.0</v>
      </c>
    </row>
    <row r="363">
      <c r="B363" s="1">
        <v>1.0</v>
      </c>
      <c r="C363" s="1">
        <v>659.0</v>
      </c>
      <c r="D363" s="1">
        <v>2.136</v>
      </c>
      <c r="E363" s="1">
        <v>0.0</v>
      </c>
      <c r="F363" s="1">
        <v>0.599</v>
      </c>
      <c r="G363" s="1">
        <v>19.657</v>
      </c>
      <c r="H363" s="4">
        <v>0.0</v>
      </c>
      <c r="I363" s="1">
        <v>2.791</v>
      </c>
      <c r="J363" s="12" t="s">
        <v>48</v>
      </c>
      <c r="L363" s="9">
        <v>417.0</v>
      </c>
      <c r="M363" s="9">
        <v>1.0</v>
      </c>
      <c r="N363" s="9">
        <v>5.621</v>
      </c>
      <c r="O363" s="9">
        <v>0.039</v>
      </c>
      <c r="P363" s="9">
        <v>-5.581</v>
      </c>
      <c r="Q363" s="9">
        <v>1.0</v>
      </c>
      <c r="R363" s="9">
        <v>0.0</v>
      </c>
      <c r="S363" s="9">
        <v>0.0</v>
      </c>
    </row>
    <row r="364">
      <c r="B364" s="1">
        <v>1.0</v>
      </c>
      <c r="C364" s="1">
        <v>660.0</v>
      </c>
      <c r="D364" s="1">
        <v>0.44</v>
      </c>
      <c r="E364" s="1">
        <v>0.0</v>
      </c>
      <c r="F364" s="1">
        <v>0.11</v>
      </c>
      <c r="G364" s="1">
        <v>5.49</v>
      </c>
      <c r="H364" s="4">
        <v>0.0191</v>
      </c>
      <c r="I364" s="1">
        <v>0.514</v>
      </c>
      <c r="J364" s="12" t="s">
        <v>48</v>
      </c>
      <c r="L364" s="9">
        <v>418.0</v>
      </c>
      <c r="M364" s="9">
        <v>1.0</v>
      </c>
      <c r="N364" s="9">
        <v>5.489</v>
      </c>
      <c r="O364" s="9">
        <v>0.031</v>
      </c>
      <c r="P364" s="9">
        <v>-5.458</v>
      </c>
      <c r="Q364" s="9">
        <v>1.0</v>
      </c>
      <c r="R364" s="9">
        <v>0.0</v>
      </c>
      <c r="S364" s="9">
        <v>0.0</v>
      </c>
    </row>
    <row r="365">
      <c r="B365" s="1">
        <v>1.0</v>
      </c>
      <c r="C365" s="1">
        <v>661.0</v>
      </c>
      <c r="D365" s="1">
        <v>0.4</v>
      </c>
      <c r="E365" s="1">
        <v>0.0</v>
      </c>
      <c r="F365" s="1">
        <v>0.072</v>
      </c>
      <c r="G365" s="1">
        <v>3.348</v>
      </c>
      <c r="H365" s="4">
        <v>0.0673</v>
      </c>
      <c r="I365" s="1">
        <v>0.334</v>
      </c>
      <c r="J365" s="12" t="s">
        <v>48</v>
      </c>
      <c r="L365" s="9">
        <v>419.0</v>
      </c>
      <c r="M365" s="9">
        <v>1.0</v>
      </c>
      <c r="N365" s="9">
        <v>6.118</v>
      </c>
      <c r="O365" s="9">
        <v>0.048</v>
      </c>
      <c r="P365" s="9">
        <v>-6.069</v>
      </c>
      <c r="Q365" s="9">
        <v>1.0</v>
      </c>
      <c r="R365" s="9">
        <v>0.0</v>
      </c>
      <c r="S365" s="9">
        <v>0.0</v>
      </c>
    </row>
    <row r="366">
      <c r="B366" s="1">
        <v>1.0</v>
      </c>
      <c r="C366" s="1">
        <v>662.0</v>
      </c>
      <c r="D366" s="1">
        <v>0.962</v>
      </c>
      <c r="E366" s="1">
        <v>0.0</v>
      </c>
      <c r="F366" s="1">
        <v>0.219</v>
      </c>
      <c r="G366" s="1">
        <v>8.553</v>
      </c>
      <c r="H366" s="4">
        <v>0.0034</v>
      </c>
      <c r="I366" s="1">
        <v>1.019</v>
      </c>
      <c r="J366" s="12" t="s">
        <v>48</v>
      </c>
      <c r="L366" s="9">
        <v>420.0</v>
      </c>
      <c r="M366" s="9">
        <v>1.0</v>
      </c>
      <c r="N366" s="9">
        <v>1.223</v>
      </c>
      <c r="O366" s="9">
        <v>0.032</v>
      </c>
      <c r="P366" s="9">
        <v>-1.191</v>
      </c>
      <c r="Q366" s="9">
        <v>0.994</v>
      </c>
      <c r="R366" s="9">
        <v>0.004</v>
      </c>
      <c r="S366" s="9">
        <v>0.043</v>
      </c>
    </row>
    <row r="367">
      <c r="B367" s="1">
        <v>1.0</v>
      </c>
      <c r="C367" s="1">
        <v>668.0</v>
      </c>
      <c r="D367" s="1">
        <v>0.669</v>
      </c>
      <c r="E367" s="1">
        <v>0.0</v>
      </c>
      <c r="F367" s="1">
        <v>0.161</v>
      </c>
      <c r="G367" s="1">
        <v>5.577</v>
      </c>
      <c r="H367" s="4">
        <v>0.0182</v>
      </c>
      <c r="I367" s="1">
        <v>0.749</v>
      </c>
      <c r="J367" s="12" t="s">
        <v>48</v>
      </c>
      <c r="L367" s="9">
        <v>421.0</v>
      </c>
      <c r="M367" s="9">
        <v>1.0</v>
      </c>
      <c r="N367" s="9">
        <v>7.336</v>
      </c>
      <c r="O367" s="9">
        <v>0.053</v>
      </c>
      <c r="P367" s="9">
        <v>-7.284</v>
      </c>
      <c r="Q367" s="9">
        <v>1.0</v>
      </c>
      <c r="R367" s="9">
        <v>0.0</v>
      </c>
      <c r="S367" s="9">
        <v>0.0</v>
      </c>
    </row>
    <row r="368">
      <c r="B368" s="1">
        <v>1.0</v>
      </c>
      <c r="C368" s="1">
        <v>670.0</v>
      </c>
      <c r="D368" s="1">
        <v>3.728</v>
      </c>
      <c r="E368" s="1">
        <v>0.0</v>
      </c>
      <c r="F368" s="1">
        <v>0.851</v>
      </c>
      <c r="G368" s="1">
        <v>24.958</v>
      </c>
      <c r="H368" s="4">
        <v>0.0</v>
      </c>
      <c r="I368" s="1">
        <v>3.962</v>
      </c>
      <c r="J368" s="12" t="s">
        <v>48</v>
      </c>
      <c r="L368" s="9">
        <v>422.0</v>
      </c>
      <c r="M368" s="9">
        <v>1.0</v>
      </c>
      <c r="N368" s="9">
        <v>9.152</v>
      </c>
      <c r="O368" s="9">
        <v>0.045</v>
      </c>
      <c r="P368" s="9">
        <v>-9.107</v>
      </c>
      <c r="Q368" s="9">
        <v>1.0</v>
      </c>
      <c r="R368" s="9">
        <v>0.0</v>
      </c>
      <c r="S368" s="9">
        <v>0.0</v>
      </c>
    </row>
    <row r="369">
      <c r="B369" s="1">
        <v>1.0</v>
      </c>
      <c r="C369" s="1">
        <v>671.0</v>
      </c>
      <c r="D369" s="1">
        <v>2.447</v>
      </c>
      <c r="E369" s="1">
        <v>0.0</v>
      </c>
      <c r="F369" s="1">
        <v>0.68</v>
      </c>
      <c r="G369" s="1">
        <v>22.148</v>
      </c>
      <c r="H369" s="4">
        <v>0.0</v>
      </c>
      <c r="I369" s="1">
        <v>3.167</v>
      </c>
      <c r="J369" s="12" t="s">
        <v>48</v>
      </c>
      <c r="L369" s="9">
        <v>423.0</v>
      </c>
      <c r="M369" s="9">
        <v>1.0</v>
      </c>
      <c r="N369" s="9">
        <v>0.858</v>
      </c>
      <c r="O369" s="9">
        <v>0.061</v>
      </c>
      <c r="P369" s="9">
        <v>-0.797</v>
      </c>
      <c r="Q369" s="9">
        <v>0.921</v>
      </c>
      <c r="R369" s="9">
        <v>0.053</v>
      </c>
      <c r="S369" s="9">
        <v>0.628</v>
      </c>
    </row>
    <row r="370">
      <c r="B370" s="1">
        <v>1.0</v>
      </c>
      <c r="C370" s="1">
        <v>673.0</v>
      </c>
      <c r="D370" s="1">
        <v>0.968</v>
      </c>
      <c r="E370" s="1">
        <v>0.0</v>
      </c>
      <c r="F370" s="1">
        <v>0.24</v>
      </c>
      <c r="G370" s="1">
        <v>5.329</v>
      </c>
      <c r="H370" s="4">
        <v>0.021</v>
      </c>
      <c r="I370" s="1">
        <v>1.116</v>
      </c>
      <c r="J370" s="12" t="s">
        <v>48</v>
      </c>
      <c r="L370" s="9">
        <v>424.0</v>
      </c>
      <c r="M370" s="9">
        <v>1.0</v>
      </c>
      <c r="N370" s="9">
        <v>3.102</v>
      </c>
      <c r="O370" s="9">
        <v>0.271</v>
      </c>
      <c r="P370" s="9">
        <v>-2.831</v>
      </c>
      <c r="Q370" s="9">
        <v>0.981</v>
      </c>
      <c r="R370" s="9">
        <v>0.013</v>
      </c>
      <c r="S370" s="9">
        <v>0.143</v>
      </c>
    </row>
    <row r="371">
      <c r="B371" s="1">
        <v>1.0</v>
      </c>
      <c r="C371" s="1">
        <v>679.0</v>
      </c>
      <c r="D371" s="1">
        <v>0.592</v>
      </c>
      <c r="E371" s="1">
        <v>0.0</v>
      </c>
      <c r="F371" s="1">
        <v>0.149</v>
      </c>
      <c r="G371" s="1">
        <v>5.393</v>
      </c>
      <c r="H371" s="4">
        <v>0.0202</v>
      </c>
      <c r="I371" s="1">
        <v>0.695</v>
      </c>
      <c r="J371" s="12" t="s">
        <v>48</v>
      </c>
      <c r="L371" s="9">
        <v>425.0</v>
      </c>
      <c r="M371" s="9">
        <v>1.0</v>
      </c>
      <c r="N371" s="9">
        <v>5.676</v>
      </c>
      <c r="O371" s="9">
        <v>0.047</v>
      </c>
      <c r="P371" s="9">
        <v>-5.629</v>
      </c>
      <c r="Q371" s="9">
        <v>1.0</v>
      </c>
      <c r="R371" s="9">
        <v>0.0</v>
      </c>
      <c r="S371" s="9">
        <v>0.0</v>
      </c>
    </row>
    <row r="372">
      <c r="B372" s="1">
        <v>1.0</v>
      </c>
      <c r="C372" s="1">
        <v>680.0</v>
      </c>
      <c r="D372" s="1">
        <v>5.941</v>
      </c>
      <c r="E372" s="1">
        <v>0.096</v>
      </c>
      <c r="F372" s="1">
        <v>1.594</v>
      </c>
      <c r="G372" s="1">
        <v>41.51</v>
      </c>
      <c r="H372" s="4">
        <v>0.0</v>
      </c>
      <c r="I372" s="1">
        <v>7.424</v>
      </c>
      <c r="J372" s="12" t="s">
        <v>48</v>
      </c>
      <c r="L372" s="9">
        <v>426.0</v>
      </c>
      <c r="M372" s="9">
        <v>1.0</v>
      </c>
      <c r="N372" s="9">
        <v>6.545</v>
      </c>
      <c r="O372" s="9">
        <v>0.05</v>
      </c>
      <c r="P372" s="9">
        <v>-6.496</v>
      </c>
      <c r="Q372" s="9">
        <v>1.0</v>
      </c>
      <c r="R372" s="9">
        <v>0.0</v>
      </c>
      <c r="S372" s="9">
        <v>0.0</v>
      </c>
    </row>
    <row r="373">
      <c r="B373" s="1">
        <v>1.0</v>
      </c>
      <c r="C373" s="1">
        <v>681.0</v>
      </c>
      <c r="D373" s="1">
        <v>2.78</v>
      </c>
      <c r="E373" s="1">
        <v>0.096</v>
      </c>
      <c r="F373" s="1">
        <v>0.978</v>
      </c>
      <c r="G373" s="1">
        <v>21.854</v>
      </c>
      <c r="H373" s="4">
        <v>0.0</v>
      </c>
      <c r="I373" s="1">
        <v>4.553</v>
      </c>
      <c r="J373" s="12" t="s">
        <v>48</v>
      </c>
      <c r="L373" s="9">
        <v>427.0</v>
      </c>
      <c r="M373" s="9">
        <v>1.0</v>
      </c>
      <c r="N373" s="9">
        <v>2.488</v>
      </c>
      <c r="O373" s="9">
        <v>0.042</v>
      </c>
      <c r="P373" s="9">
        <v>-2.446</v>
      </c>
      <c r="Q373" s="9">
        <v>0.999</v>
      </c>
      <c r="R373" s="9">
        <v>0.0</v>
      </c>
      <c r="S373" s="9">
        <v>0.005</v>
      </c>
    </row>
    <row r="374">
      <c r="B374" s="1">
        <v>1.0</v>
      </c>
      <c r="C374" s="1">
        <v>684.0</v>
      </c>
      <c r="D374" s="1">
        <v>6.117</v>
      </c>
      <c r="E374" s="1">
        <v>0.0</v>
      </c>
      <c r="F374" s="1">
        <v>1.084</v>
      </c>
      <c r="G374" s="1">
        <v>42.27</v>
      </c>
      <c r="H374" s="4">
        <v>0.0</v>
      </c>
      <c r="I374" s="1">
        <v>5.047</v>
      </c>
      <c r="J374" s="12" t="s">
        <v>48</v>
      </c>
      <c r="L374" s="9">
        <v>428.0</v>
      </c>
      <c r="M374" s="9">
        <v>1.0</v>
      </c>
      <c r="N374" s="9">
        <v>0.924</v>
      </c>
      <c r="O374" s="9">
        <v>0.057</v>
      </c>
      <c r="P374" s="9">
        <v>-0.867</v>
      </c>
      <c r="Q374" s="9">
        <v>0.97</v>
      </c>
      <c r="R374" s="9">
        <v>0.022</v>
      </c>
      <c r="S374" s="9">
        <v>0.248</v>
      </c>
    </row>
    <row r="375">
      <c r="B375" s="1">
        <v>1.0</v>
      </c>
      <c r="C375" s="1">
        <v>685.0</v>
      </c>
      <c r="D375" s="1">
        <v>1.789</v>
      </c>
      <c r="E375" s="1">
        <v>0.0</v>
      </c>
      <c r="F375" s="1">
        <v>0.971</v>
      </c>
      <c r="G375" s="1">
        <v>12.874</v>
      </c>
      <c r="H375" s="4">
        <v>3.0E-4</v>
      </c>
      <c r="I375" s="1">
        <v>4.522</v>
      </c>
      <c r="J375" s="12" t="s">
        <v>48</v>
      </c>
      <c r="L375" s="9">
        <v>429.0</v>
      </c>
      <c r="M375" s="9">
        <v>1.0</v>
      </c>
      <c r="N375" s="9">
        <v>6.229</v>
      </c>
      <c r="O375" s="9">
        <v>0.337</v>
      </c>
      <c r="P375" s="9">
        <v>-5.892</v>
      </c>
      <c r="Q375" s="9">
        <v>0.999</v>
      </c>
      <c r="R375" s="9">
        <v>0.0</v>
      </c>
      <c r="S375" s="9">
        <v>0.002</v>
      </c>
    </row>
    <row r="376">
      <c r="B376" s="1">
        <v>1.0</v>
      </c>
      <c r="C376" s="1">
        <v>686.0</v>
      </c>
      <c r="D376" s="1">
        <v>4.182</v>
      </c>
      <c r="E376" s="1">
        <v>0.0</v>
      </c>
      <c r="F376" s="1">
        <v>1.129</v>
      </c>
      <c r="G376" s="1">
        <v>31.154</v>
      </c>
      <c r="H376" s="4">
        <v>0.0</v>
      </c>
      <c r="I376" s="1">
        <v>5.256</v>
      </c>
      <c r="J376" s="12" t="s">
        <v>48</v>
      </c>
      <c r="L376" s="9">
        <v>430.0</v>
      </c>
      <c r="M376" s="9">
        <v>1.0</v>
      </c>
      <c r="N376" s="9">
        <v>0.923</v>
      </c>
      <c r="O376" s="9">
        <v>0.049</v>
      </c>
      <c r="P376" s="9">
        <v>-0.874</v>
      </c>
      <c r="Q376" s="9">
        <v>0.975</v>
      </c>
      <c r="R376" s="9">
        <v>0.017</v>
      </c>
      <c r="S376" s="9">
        <v>0.198</v>
      </c>
    </row>
    <row r="377">
      <c r="B377" s="1">
        <v>1.0</v>
      </c>
      <c r="C377" s="1">
        <v>687.0</v>
      </c>
      <c r="D377" s="1">
        <v>5.933</v>
      </c>
      <c r="E377" s="1">
        <v>0.0</v>
      </c>
      <c r="F377" s="1">
        <v>1.604</v>
      </c>
      <c r="G377" s="1">
        <v>36.348</v>
      </c>
      <c r="H377" s="4">
        <v>0.0</v>
      </c>
      <c r="I377" s="1">
        <v>7.467</v>
      </c>
      <c r="J377" s="12" t="s">
        <v>48</v>
      </c>
      <c r="L377" s="9">
        <v>431.0</v>
      </c>
      <c r="M377" s="9">
        <v>1.0</v>
      </c>
      <c r="N377" s="9">
        <v>1.998</v>
      </c>
      <c r="O377" s="9">
        <v>0.039</v>
      </c>
      <c r="P377" s="9">
        <v>-1.959</v>
      </c>
      <c r="Q377" s="9">
        <v>0.972</v>
      </c>
      <c r="R377" s="9">
        <v>0.018</v>
      </c>
      <c r="S377" s="9">
        <v>0.199</v>
      </c>
    </row>
    <row r="378">
      <c r="B378" s="1">
        <v>1.0</v>
      </c>
      <c r="C378" s="1">
        <v>688.0</v>
      </c>
      <c r="D378" s="1">
        <v>3.854</v>
      </c>
      <c r="E378" s="1">
        <v>0.0</v>
      </c>
      <c r="F378" s="1">
        <v>1.177</v>
      </c>
      <c r="G378" s="1">
        <v>26.45</v>
      </c>
      <c r="H378" s="4">
        <v>0.0</v>
      </c>
      <c r="I378" s="1">
        <v>5.48</v>
      </c>
      <c r="J378" s="12" t="s">
        <v>48</v>
      </c>
      <c r="L378" s="9">
        <v>433.0</v>
      </c>
      <c r="M378" s="9">
        <v>1.0</v>
      </c>
      <c r="N378" s="9">
        <v>7.625</v>
      </c>
      <c r="O378" s="9">
        <v>0.464</v>
      </c>
      <c r="P378" s="9">
        <v>-7.161</v>
      </c>
      <c r="Q378" s="9">
        <v>1.0</v>
      </c>
      <c r="R378" s="9">
        <v>0.0</v>
      </c>
      <c r="S378" s="9">
        <v>0.0</v>
      </c>
    </row>
    <row r="379">
      <c r="B379" s="1">
        <v>1.0</v>
      </c>
      <c r="C379" s="1">
        <v>689.0</v>
      </c>
      <c r="D379" s="1">
        <v>0.282</v>
      </c>
      <c r="E379" s="1">
        <v>0.0</v>
      </c>
      <c r="F379" s="1">
        <v>0.056</v>
      </c>
      <c r="G379" s="1">
        <v>3.193</v>
      </c>
      <c r="H379" s="4">
        <v>0.0739</v>
      </c>
      <c r="I379" s="1">
        <v>0.261</v>
      </c>
      <c r="J379" s="12" t="s">
        <v>48</v>
      </c>
      <c r="L379" s="9">
        <v>436.0</v>
      </c>
      <c r="M379" s="9">
        <v>1.0</v>
      </c>
      <c r="N379" s="9">
        <v>1.81</v>
      </c>
      <c r="O379" s="9">
        <v>0.023</v>
      </c>
      <c r="P379" s="9">
        <v>-1.787</v>
      </c>
      <c r="Q379" s="9">
        <v>0.998</v>
      </c>
      <c r="R379" s="9">
        <v>0.001</v>
      </c>
      <c r="S379" s="9">
        <v>0.011</v>
      </c>
    </row>
    <row r="380">
      <c r="B380" s="1">
        <v>1.0</v>
      </c>
      <c r="C380" s="1">
        <v>694.0</v>
      </c>
      <c r="D380" s="1">
        <v>1.33</v>
      </c>
      <c r="E380" s="1">
        <v>0.165</v>
      </c>
      <c r="F380" s="1">
        <v>0.483</v>
      </c>
      <c r="G380" s="1">
        <v>3.678</v>
      </c>
      <c r="H380" s="4">
        <v>0.0551</v>
      </c>
      <c r="I380" s="1">
        <v>2.251</v>
      </c>
      <c r="J380" s="12" t="s">
        <v>48</v>
      </c>
      <c r="L380" s="9">
        <v>437.0</v>
      </c>
      <c r="M380" s="9">
        <v>1.0</v>
      </c>
      <c r="N380" s="9">
        <v>3.322</v>
      </c>
      <c r="O380" s="9">
        <v>0.041</v>
      </c>
      <c r="P380" s="9">
        <v>-3.281</v>
      </c>
      <c r="Q380" s="9">
        <v>0.999</v>
      </c>
      <c r="R380" s="9">
        <v>0.001</v>
      </c>
      <c r="S380" s="9">
        <v>0.009</v>
      </c>
    </row>
    <row r="381">
      <c r="B381" s="1">
        <v>1.0</v>
      </c>
      <c r="C381" s="1">
        <v>695.0</v>
      </c>
      <c r="D381" s="1">
        <v>1.5</v>
      </c>
      <c r="E381" s="1">
        <v>0.0</v>
      </c>
      <c r="F381" s="1">
        <v>0.333</v>
      </c>
      <c r="G381" s="1">
        <v>11.617</v>
      </c>
      <c r="H381" s="4">
        <v>7.0E-4</v>
      </c>
      <c r="I381" s="1">
        <v>1.551</v>
      </c>
      <c r="J381" s="12" t="s">
        <v>48</v>
      </c>
      <c r="L381" s="9">
        <v>438.0</v>
      </c>
      <c r="M381" s="9">
        <v>1.0</v>
      </c>
      <c r="N381" s="9">
        <v>4.588</v>
      </c>
      <c r="O381" s="9">
        <v>0.034</v>
      </c>
      <c r="P381" s="9">
        <v>-4.554</v>
      </c>
      <c r="Q381" s="9">
        <v>0.998</v>
      </c>
      <c r="R381" s="9">
        <v>0.001</v>
      </c>
      <c r="S381" s="9">
        <v>0.016</v>
      </c>
    </row>
    <row r="382">
      <c r="B382" s="1">
        <v>1.0</v>
      </c>
      <c r="C382" s="1">
        <v>697.0</v>
      </c>
      <c r="D382" s="1">
        <v>4.956</v>
      </c>
      <c r="E382" s="1">
        <v>0.0</v>
      </c>
      <c r="F382" s="1">
        <v>1.119</v>
      </c>
      <c r="G382" s="1">
        <v>47.65</v>
      </c>
      <c r="H382" s="4">
        <v>0.0</v>
      </c>
      <c r="I382" s="1">
        <v>5.209</v>
      </c>
      <c r="J382" s="12" t="s">
        <v>48</v>
      </c>
      <c r="L382" s="9">
        <v>439.0</v>
      </c>
      <c r="M382" s="9">
        <v>1.0</v>
      </c>
      <c r="N382" s="9">
        <v>6.667</v>
      </c>
      <c r="O382" s="9">
        <v>0.058</v>
      </c>
      <c r="P382" s="9">
        <v>-6.608</v>
      </c>
      <c r="Q382" s="9">
        <v>1.0</v>
      </c>
      <c r="R382" s="9">
        <v>0.0</v>
      </c>
      <c r="S382" s="9">
        <v>0.0</v>
      </c>
    </row>
    <row r="383">
      <c r="B383" s="1">
        <v>1.0</v>
      </c>
      <c r="C383" s="1">
        <v>699.0</v>
      </c>
      <c r="D383" s="1">
        <v>3.894</v>
      </c>
      <c r="E383" s="1">
        <v>0.0</v>
      </c>
      <c r="F383" s="1">
        <v>1.243</v>
      </c>
      <c r="G383" s="1">
        <v>27.79</v>
      </c>
      <c r="H383" s="4">
        <v>0.0</v>
      </c>
      <c r="I383" s="1">
        <v>5.786</v>
      </c>
      <c r="J383" s="12" t="s">
        <v>48</v>
      </c>
      <c r="L383" s="9">
        <v>440.0</v>
      </c>
      <c r="M383" s="9">
        <v>1.0</v>
      </c>
      <c r="N383" s="9">
        <v>1.251</v>
      </c>
      <c r="O383" s="9">
        <v>0.05</v>
      </c>
      <c r="P383" s="9">
        <v>-1.201</v>
      </c>
      <c r="Q383" s="9">
        <v>0.981</v>
      </c>
      <c r="R383" s="9">
        <v>0.014</v>
      </c>
      <c r="S383" s="9">
        <v>0.155</v>
      </c>
    </row>
    <row r="384">
      <c r="B384" s="1">
        <v>1.0</v>
      </c>
      <c r="C384" s="1">
        <v>700.0</v>
      </c>
      <c r="D384" s="1">
        <v>6.478</v>
      </c>
      <c r="E384" s="1">
        <v>0.0</v>
      </c>
      <c r="F384" s="1">
        <v>1.573</v>
      </c>
      <c r="G384" s="1">
        <v>51.943</v>
      </c>
      <c r="H384" s="4">
        <v>0.0</v>
      </c>
      <c r="I384" s="1">
        <v>7.324</v>
      </c>
      <c r="J384" s="12" t="s">
        <v>48</v>
      </c>
      <c r="L384" s="9">
        <v>441.0</v>
      </c>
      <c r="M384" s="9">
        <v>1.0</v>
      </c>
      <c r="N384" s="9">
        <v>8.663</v>
      </c>
      <c r="O384" s="9">
        <v>0.049</v>
      </c>
      <c r="P384" s="9">
        <v>-8.614</v>
      </c>
      <c r="Q384" s="9">
        <v>1.0</v>
      </c>
      <c r="R384" s="9">
        <v>0.0</v>
      </c>
      <c r="S384" s="9">
        <v>0.0</v>
      </c>
    </row>
    <row r="385">
      <c r="B385" s="1">
        <v>1.0</v>
      </c>
      <c r="C385" s="1">
        <v>701.0</v>
      </c>
      <c r="D385" s="1">
        <v>0.667</v>
      </c>
      <c r="E385" s="1">
        <v>0.0</v>
      </c>
      <c r="F385" s="1">
        <v>0.239</v>
      </c>
      <c r="G385" s="1">
        <v>4.013</v>
      </c>
      <c r="H385" s="4">
        <v>0.0451</v>
      </c>
      <c r="I385" s="1">
        <v>1.113</v>
      </c>
      <c r="J385" s="12" t="s">
        <v>48</v>
      </c>
      <c r="L385" s="9">
        <v>443.0</v>
      </c>
      <c r="M385" s="9">
        <v>1.0</v>
      </c>
      <c r="N385" s="9">
        <v>0.85</v>
      </c>
      <c r="O385" s="9">
        <v>0.072</v>
      </c>
      <c r="P385" s="9">
        <v>-0.778</v>
      </c>
      <c r="Q385" s="9">
        <v>0.91</v>
      </c>
      <c r="R385" s="9">
        <v>0.063</v>
      </c>
      <c r="S385" s="9">
        <v>0.75</v>
      </c>
    </row>
    <row r="386">
      <c r="B386" s="1">
        <v>1.0</v>
      </c>
      <c r="C386" s="1">
        <v>703.0</v>
      </c>
      <c r="D386" s="1">
        <v>3.61</v>
      </c>
      <c r="E386" s="1">
        <v>0.0</v>
      </c>
      <c r="F386" s="1">
        <v>0.811</v>
      </c>
      <c r="G386" s="1">
        <v>35.852</v>
      </c>
      <c r="H386" s="4">
        <v>0.0</v>
      </c>
      <c r="I386" s="1">
        <v>3.777</v>
      </c>
      <c r="J386" s="12" t="s">
        <v>48</v>
      </c>
      <c r="L386" s="9">
        <v>444.0</v>
      </c>
      <c r="M386" s="9">
        <v>1.0</v>
      </c>
      <c r="N386" s="9">
        <v>9.787</v>
      </c>
      <c r="O386" s="9">
        <v>0.548</v>
      </c>
      <c r="P386" s="9">
        <v>-9.239</v>
      </c>
      <c r="Q386" s="9">
        <v>1.0</v>
      </c>
      <c r="R386" s="9">
        <v>0.0</v>
      </c>
      <c r="S386" s="9">
        <v>0.0</v>
      </c>
    </row>
    <row r="387">
      <c r="B387" s="1">
        <v>1.0</v>
      </c>
      <c r="C387" s="1">
        <v>704.0</v>
      </c>
      <c r="D387" s="1">
        <v>4.983</v>
      </c>
      <c r="E387" s="1">
        <v>0.0</v>
      </c>
      <c r="F387" s="1">
        <v>1.005</v>
      </c>
      <c r="G387" s="1">
        <v>37.686</v>
      </c>
      <c r="H387" s="4">
        <v>0.0</v>
      </c>
      <c r="I387" s="1">
        <v>4.681</v>
      </c>
      <c r="J387" s="12" t="s">
        <v>48</v>
      </c>
      <c r="L387" s="9">
        <v>445.0</v>
      </c>
      <c r="M387" s="9">
        <v>1.0</v>
      </c>
      <c r="N387" s="9">
        <v>4.899</v>
      </c>
      <c r="O387" s="9">
        <v>0.536</v>
      </c>
      <c r="P387" s="9">
        <v>-4.364</v>
      </c>
      <c r="Q387" s="9">
        <v>0.985</v>
      </c>
      <c r="R387" s="9">
        <v>0.009</v>
      </c>
      <c r="S387" s="9">
        <v>0.1</v>
      </c>
    </row>
    <row r="388">
      <c r="B388" s="1">
        <v>1.0</v>
      </c>
      <c r="C388" s="1">
        <v>705.0</v>
      </c>
      <c r="D388" s="1">
        <v>8.35</v>
      </c>
      <c r="E388" s="1">
        <v>0.0</v>
      </c>
      <c r="F388" s="1">
        <v>0.477</v>
      </c>
      <c r="G388" s="1">
        <v>28.031</v>
      </c>
      <c r="H388" s="4">
        <v>0.0</v>
      </c>
      <c r="I388" s="1">
        <v>2.219</v>
      </c>
      <c r="J388" s="12" t="s">
        <v>48</v>
      </c>
      <c r="L388" s="9">
        <v>446.0</v>
      </c>
      <c r="M388" s="9">
        <v>1.0</v>
      </c>
      <c r="N388" s="9">
        <v>1.998</v>
      </c>
      <c r="O388" s="9">
        <v>0.039</v>
      </c>
      <c r="P388" s="9">
        <v>-1.959</v>
      </c>
      <c r="Q388" s="9">
        <v>0.972</v>
      </c>
      <c r="R388" s="9">
        <v>0.018</v>
      </c>
      <c r="S388" s="9">
        <v>0.199</v>
      </c>
    </row>
    <row r="389">
      <c r="B389" s="1">
        <v>1.0</v>
      </c>
      <c r="C389" s="1">
        <v>706.0</v>
      </c>
      <c r="D389" s="1">
        <v>4.348</v>
      </c>
      <c r="E389" s="1">
        <v>0.0</v>
      </c>
      <c r="F389" s="1">
        <v>1.3</v>
      </c>
      <c r="G389" s="1">
        <v>29.554</v>
      </c>
      <c r="H389" s="4">
        <v>0.0</v>
      </c>
      <c r="I389" s="1">
        <v>6.054</v>
      </c>
      <c r="J389" s="12" t="s">
        <v>48</v>
      </c>
      <c r="L389" s="9">
        <v>447.0</v>
      </c>
      <c r="M389" s="9">
        <v>1.0</v>
      </c>
      <c r="N389" s="9">
        <v>13.913</v>
      </c>
      <c r="O389" s="9">
        <v>0.064</v>
      </c>
      <c r="P389" s="9">
        <v>-13.848</v>
      </c>
      <c r="Q389" s="9">
        <v>1.0</v>
      </c>
      <c r="R389" s="9">
        <v>0.0</v>
      </c>
      <c r="S389" s="9">
        <v>0.0</v>
      </c>
    </row>
    <row r="390">
      <c r="B390" s="1">
        <v>1.0</v>
      </c>
      <c r="C390" s="1">
        <v>707.0</v>
      </c>
      <c r="D390" s="1">
        <v>0.818</v>
      </c>
      <c r="E390" s="1">
        <v>0.0</v>
      </c>
      <c r="F390" s="1">
        <v>0.407</v>
      </c>
      <c r="G390" s="1">
        <v>5.328</v>
      </c>
      <c r="H390" s="4">
        <v>0.021</v>
      </c>
      <c r="I390" s="1">
        <v>1.894</v>
      </c>
      <c r="J390" s="12" t="s">
        <v>48</v>
      </c>
      <c r="L390" s="9">
        <v>450.0</v>
      </c>
      <c r="M390" s="9">
        <v>1.0</v>
      </c>
      <c r="N390" s="9">
        <v>1.238</v>
      </c>
      <c r="O390" s="9">
        <v>0.034</v>
      </c>
      <c r="P390" s="9">
        <v>-1.204</v>
      </c>
      <c r="Q390" s="9">
        <v>0.994</v>
      </c>
      <c r="R390" s="9">
        <v>0.004</v>
      </c>
      <c r="S390" s="9">
        <v>0.049</v>
      </c>
    </row>
    <row r="391">
      <c r="B391" s="1">
        <v>1.0</v>
      </c>
      <c r="C391" s="1">
        <v>709.0</v>
      </c>
      <c r="D391" s="1">
        <v>5.837</v>
      </c>
      <c r="E391" s="1">
        <v>0.0</v>
      </c>
      <c r="F391" s="1">
        <v>1.194</v>
      </c>
      <c r="G391" s="1">
        <v>44.225</v>
      </c>
      <c r="H391" s="4">
        <v>0.0</v>
      </c>
      <c r="I391" s="1">
        <v>5.559</v>
      </c>
      <c r="J391" s="12" t="s">
        <v>48</v>
      </c>
      <c r="L391" s="9">
        <v>451.0</v>
      </c>
      <c r="M391" s="9">
        <v>1.0</v>
      </c>
      <c r="N391" s="9">
        <v>0.931</v>
      </c>
      <c r="O391" s="9">
        <v>0.071</v>
      </c>
      <c r="P391" s="9">
        <v>-0.859</v>
      </c>
      <c r="Q391" s="9">
        <v>0.918</v>
      </c>
      <c r="R391" s="9">
        <v>0.058</v>
      </c>
      <c r="S391" s="9">
        <v>0.689</v>
      </c>
    </row>
    <row r="392">
      <c r="B392" s="1">
        <v>1.0</v>
      </c>
      <c r="C392" s="1">
        <v>710.0</v>
      </c>
      <c r="D392" s="1">
        <v>6.741</v>
      </c>
      <c r="E392" s="1">
        <v>0.0</v>
      </c>
      <c r="F392" s="1">
        <v>2.109</v>
      </c>
      <c r="G392" s="1">
        <v>37.201</v>
      </c>
      <c r="H392" s="4">
        <v>0.0</v>
      </c>
      <c r="I392" s="1">
        <v>9.822</v>
      </c>
      <c r="J392" s="12" t="s">
        <v>48</v>
      </c>
      <c r="L392" s="9">
        <v>452.0</v>
      </c>
      <c r="M392" s="9">
        <v>1.0</v>
      </c>
      <c r="N392" s="9">
        <v>2.089</v>
      </c>
      <c r="O392" s="9">
        <v>0.036</v>
      </c>
      <c r="P392" s="9">
        <v>-2.054</v>
      </c>
      <c r="Q392" s="9">
        <v>0.996</v>
      </c>
      <c r="R392" s="9">
        <v>0.003</v>
      </c>
      <c r="S392" s="9">
        <v>0.029</v>
      </c>
    </row>
    <row r="393">
      <c r="B393" s="1">
        <v>1.0</v>
      </c>
      <c r="C393" s="1">
        <v>711.0</v>
      </c>
      <c r="D393" s="1">
        <v>0.745</v>
      </c>
      <c r="E393" s="1">
        <v>0.0</v>
      </c>
      <c r="F393" s="1">
        <v>0.154</v>
      </c>
      <c r="G393" s="1">
        <v>6.205</v>
      </c>
      <c r="H393" s="4">
        <v>0.0127</v>
      </c>
      <c r="I393" s="1">
        <v>0.717</v>
      </c>
      <c r="J393" s="12" t="s">
        <v>48</v>
      </c>
      <c r="L393" s="9">
        <v>453.0</v>
      </c>
      <c r="M393" s="9">
        <v>1.0</v>
      </c>
      <c r="N393" s="9">
        <v>0.931</v>
      </c>
      <c r="O393" s="9">
        <v>0.071</v>
      </c>
      <c r="P393" s="9">
        <v>-0.859</v>
      </c>
      <c r="Q393" s="9">
        <v>0.918</v>
      </c>
      <c r="R393" s="9">
        <v>0.058</v>
      </c>
      <c r="S393" s="9">
        <v>0.689</v>
      </c>
    </row>
    <row r="394">
      <c r="B394" s="1">
        <v>1.0</v>
      </c>
      <c r="C394" s="1">
        <v>713.0</v>
      </c>
      <c r="D394" s="1">
        <v>1.004</v>
      </c>
      <c r="E394" s="1">
        <v>0.0</v>
      </c>
      <c r="F394" s="1">
        <v>0.214</v>
      </c>
      <c r="G394" s="1">
        <v>8.895</v>
      </c>
      <c r="H394" s="4">
        <v>0.0029</v>
      </c>
      <c r="I394" s="1">
        <v>0.997</v>
      </c>
      <c r="J394" s="12" t="s">
        <v>48</v>
      </c>
      <c r="L394" s="9">
        <v>454.0</v>
      </c>
      <c r="M394" s="9">
        <v>1.0</v>
      </c>
      <c r="N394" s="9">
        <v>1.331</v>
      </c>
      <c r="O394" s="9">
        <v>0.054</v>
      </c>
      <c r="P394" s="9">
        <v>-1.277</v>
      </c>
      <c r="Q394" s="9">
        <v>0.979</v>
      </c>
      <c r="R394" s="9">
        <v>0.015</v>
      </c>
      <c r="S394" s="9">
        <v>0.172</v>
      </c>
    </row>
    <row r="395">
      <c r="B395" s="1">
        <v>1.0</v>
      </c>
      <c r="C395" s="1">
        <v>714.0</v>
      </c>
      <c r="D395" s="1">
        <v>5.392</v>
      </c>
      <c r="E395" s="1">
        <v>0.0</v>
      </c>
      <c r="F395" s="1">
        <v>1.914</v>
      </c>
      <c r="G395" s="1">
        <v>30.611</v>
      </c>
      <c r="H395" s="4">
        <v>0.0</v>
      </c>
      <c r="I395" s="1">
        <v>8.911</v>
      </c>
      <c r="J395" s="12" t="s">
        <v>48</v>
      </c>
      <c r="L395" s="9">
        <v>457.0</v>
      </c>
      <c r="M395" s="9">
        <v>1.0</v>
      </c>
      <c r="N395" s="9">
        <v>6.713</v>
      </c>
      <c r="O395" s="9">
        <v>0.038</v>
      </c>
      <c r="P395" s="9">
        <v>-6.674</v>
      </c>
      <c r="Q395" s="9">
        <v>1.0</v>
      </c>
      <c r="R395" s="9">
        <v>0.0</v>
      </c>
      <c r="S395" s="9">
        <v>0.0</v>
      </c>
    </row>
    <row r="396">
      <c r="B396" s="1">
        <v>1.0</v>
      </c>
      <c r="C396" s="1">
        <v>715.0</v>
      </c>
      <c r="D396" s="1">
        <v>4.605</v>
      </c>
      <c r="E396" s="1">
        <v>0.0</v>
      </c>
      <c r="F396" s="1">
        <v>1.47</v>
      </c>
      <c r="G396" s="1">
        <v>33.121</v>
      </c>
      <c r="H396" s="4">
        <v>0.0</v>
      </c>
      <c r="I396" s="1">
        <v>6.843</v>
      </c>
      <c r="J396" s="12" t="s">
        <v>48</v>
      </c>
      <c r="L396" s="9">
        <v>461.0</v>
      </c>
      <c r="M396" s="9">
        <v>1.0</v>
      </c>
      <c r="N396" s="9">
        <v>7.118</v>
      </c>
      <c r="O396" s="9">
        <v>0.059</v>
      </c>
      <c r="P396" s="9">
        <v>-7.058</v>
      </c>
      <c r="Q396" s="9">
        <v>1.0</v>
      </c>
      <c r="R396" s="9">
        <v>0.0</v>
      </c>
      <c r="S396" s="9">
        <v>0.0</v>
      </c>
    </row>
    <row r="397">
      <c r="B397" s="1">
        <v>1.0</v>
      </c>
      <c r="C397" s="1">
        <v>716.0</v>
      </c>
      <c r="D397" s="1">
        <v>3.876</v>
      </c>
      <c r="E397" s="1">
        <v>0.0</v>
      </c>
      <c r="F397" s="1">
        <v>0.865</v>
      </c>
      <c r="G397" s="1">
        <v>42.156</v>
      </c>
      <c r="H397" s="4">
        <v>0.0</v>
      </c>
      <c r="I397" s="1">
        <v>4.029</v>
      </c>
      <c r="J397" s="12" t="s">
        <v>48</v>
      </c>
      <c r="L397" s="9">
        <v>462.0</v>
      </c>
      <c r="M397" s="9">
        <v>1.0</v>
      </c>
      <c r="N397" s="9">
        <v>7.39</v>
      </c>
      <c r="O397" s="9">
        <v>0.038</v>
      </c>
      <c r="P397" s="9">
        <v>-7.351</v>
      </c>
      <c r="Q397" s="9">
        <v>1.0</v>
      </c>
      <c r="R397" s="9">
        <v>0.0</v>
      </c>
      <c r="S397" s="9">
        <v>0.0</v>
      </c>
    </row>
    <row r="398">
      <c r="B398" s="1">
        <v>1.0</v>
      </c>
      <c r="C398" s="1">
        <v>717.0</v>
      </c>
      <c r="D398" s="1">
        <v>3.875</v>
      </c>
      <c r="E398" s="1">
        <v>0.0</v>
      </c>
      <c r="F398" s="1">
        <v>1.065</v>
      </c>
      <c r="G398" s="1">
        <v>35.137</v>
      </c>
      <c r="H398" s="4">
        <v>0.0</v>
      </c>
      <c r="I398" s="1">
        <v>4.96</v>
      </c>
      <c r="J398" s="12" t="s">
        <v>48</v>
      </c>
      <c r="L398" s="9">
        <v>465.0</v>
      </c>
      <c r="M398" s="9">
        <v>1.0</v>
      </c>
      <c r="N398" s="9">
        <v>0.85</v>
      </c>
      <c r="O398" s="9">
        <v>0.072</v>
      </c>
      <c r="P398" s="9">
        <v>-0.778</v>
      </c>
      <c r="Q398" s="9">
        <v>0.91</v>
      </c>
      <c r="R398" s="9">
        <v>0.063</v>
      </c>
      <c r="S398" s="9">
        <v>0.75</v>
      </c>
    </row>
    <row r="399">
      <c r="B399" s="1">
        <v>1.0</v>
      </c>
      <c r="C399" s="1">
        <v>718.0</v>
      </c>
      <c r="D399" s="1">
        <v>0.348</v>
      </c>
      <c r="E399" s="1">
        <v>0.0</v>
      </c>
      <c r="F399" s="1">
        <v>0.076</v>
      </c>
      <c r="G399" s="1">
        <v>3.033</v>
      </c>
      <c r="H399" s="4">
        <v>0.0816</v>
      </c>
      <c r="I399" s="1">
        <v>0.352</v>
      </c>
      <c r="J399" s="12" t="s">
        <v>48</v>
      </c>
      <c r="L399" s="9">
        <v>467.0</v>
      </c>
      <c r="M399" s="9">
        <v>1.0</v>
      </c>
      <c r="N399" s="9">
        <v>0.934</v>
      </c>
      <c r="O399" s="9">
        <v>0.072</v>
      </c>
      <c r="P399" s="9">
        <v>-0.862</v>
      </c>
      <c r="Q399" s="9">
        <v>0.959</v>
      </c>
      <c r="R399" s="9">
        <v>0.031</v>
      </c>
      <c r="S399" s="9">
        <v>0.358</v>
      </c>
    </row>
    <row r="400">
      <c r="B400" s="1">
        <v>1.0</v>
      </c>
      <c r="C400" s="1">
        <v>719.0</v>
      </c>
      <c r="D400" s="1">
        <v>0.487</v>
      </c>
      <c r="E400" s="1">
        <v>0.0</v>
      </c>
      <c r="F400" s="1">
        <v>0.186</v>
      </c>
      <c r="G400" s="1">
        <v>5.666</v>
      </c>
      <c r="H400" s="4">
        <v>0.0173</v>
      </c>
      <c r="I400" s="1">
        <v>0.865</v>
      </c>
      <c r="J400" s="12" t="s">
        <v>48</v>
      </c>
      <c r="L400" s="9">
        <v>468.0</v>
      </c>
      <c r="M400" s="9">
        <v>1.0</v>
      </c>
      <c r="N400" s="9">
        <v>12.667</v>
      </c>
      <c r="O400" s="9">
        <v>0.312</v>
      </c>
      <c r="P400" s="9">
        <v>-12.355</v>
      </c>
      <c r="Q400" s="9">
        <v>1.0</v>
      </c>
      <c r="R400" s="9">
        <v>0.0</v>
      </c>
      <c r="S400" s="9">
        <v>0.0</v>
      </c>
    </row>
    <row r="401">
      <c r="B401" s="1">
        <v>1.0</v>
      </c>
      <c r="C401" s="1">
        <v>721.0</v>
      </c>
      <c r="D401" s="1">
        <v>0.333</v>
      </c>
      <c r="E401" s="1">
        <v>0.0</v>
      </c>
      <c r="F401" s="1">
        <v>0.072</v>
      </c>
      <c r="G401" s="1">
        <v>3.003</v>
      </c>
      <c r="H401" s="4">
        <v>0.0831</v>
      </c>
      <c r="I401" s="1">
        <v>0.333</v>
      </c>
      <c r="J401" s="12" t="s">
        <v>48</v>
      </c>
      <c r="L401" s="9">
        <v>471.0</v>
      </c>
      <c r="M401" s="9">
        <v>1.0</v>
      </c>
      <c r="N401" s="9">
        <v>3.181</v>
      </c>
      <c r="O401" s="9">
        <v>0.028</v>
      </c>
      <c r="P401" s="9">
        <v>-3.153</v>
      </c>
      <c r="Q401" s="9">
        <v>1.0</v>
      </c>
      <c r="R401" s="9">
        <v>0.0</v>
      </c>
      <c r="S401" s="9">
        <v>0.003</v>
      </c>
    </row>
    <row r="402">
      <c r="B402" s="1">
        <v>1.0</v>
      </c>
      <c r="C402" s="1">
        <v>722.0</v>
      </c>
      <c r="D402" s="1">
        <v>0.872</v>
      </c>
      <c r="E402" s="1">
        <v>0.0</v>
      </c>
      <c r="F402" s="1">
        <v>0.157</v>
      </c>
      <c r="G402" s="1">
        <v>6.553</v>
      </c>
      <c r="H402" s="4">
        <v>0.0105</v>
      </c>
      <c r="I402" s="1">
        <v>0.733</v>
      </c>
      <c r="J402" s="12" t="s">
        <v>48</v>
      </c>
      <c r="L402" s="9">
        <v>472.0</v>
      </c>
      <c r="M402" s="9">
        <v>1.0</v>
      </c>
      <c r="N402" s="9">
        <v>9.788</v>
      </c>
      <c r="O402" s="9">
        <v>0.061</v>
      </c>
      <c r="P402" s="9">
        <v>-9.728</v>
      </c>
      <c r="Q402" s="9">
        <v>1.0</v>
      </c>
      <c r="R402" s="9">
        <v>0.0</v>
      </c>
      <c r="S402" s="9">
        <v>0.0</v>
      </c>
    </row>
    <row r="403">
      <c r="B403" s="1">
        <v>1.0</v>
      </c>
      <c r="C403" s="1">
        <v>723.0</v>
      </c>
      <c r="D403" s="1">
        <v>0.292</v>
      </c>
      <c r="E403" s="1">
        <v>0.0</v>
      </c>
      <c r="F403" s="1">
        <v>0.066</v>
      </c>
      <c r="G403" s="1">
        <v>2.911</v>
      </c>
      <c r="H403" s="4">
        <v>0.088</v>
      </c>
      <c r="I403" s="1">
        <v>0.309</v>
      </c>
      <c r="J403" s="12" t="s">
        <v>48</v>
      </c>
      <c r="L403" s="9">
        <v>473.0</v>
      </c>
      <c r="M403" s="9">
        <v>1.0</v>
      </c>
      <c r="N403" s="9">
        <v>4.103</v>
      </c>
      <c r="O403" s="9">
        <v>0.044</v>
      </c>
      <c r="P403" s="9">
        <v>-4.059</v>
      </c>
      <c r="Q403" s="9">
        <v>1.0</v>
      </c>
      <c r="R403" s="9">
        <v>0.0</v>
      </c>
      <c r="S403" s="9">
        <v>0.0</v>
      </c>
    </row>
    <row r="404">
      <c r="B404" s="1">
        <v>1.0</v>
      </c>
      <c r="C404" s="1">
        <v>725.0</v>
      </c>
      <c r="D404" s="1">
        <v>4.605</v>
      </c>
      <c r="E404" s="1">
        <v>0.0</v>
      </c>
      <c r="F404" s="1">
        <v>1.383</v>
      </c>
      <c r="G404" s="1">
        <v>41.083</v>
      </c>
      <c r="H404" s="4">
        <v>0.0</v>
      </c>
      <c r="I404" s="1">
        <v>6.441</v>
      </c>
      <c r="J404" s="12" t="s">
        <v>48</v>
      </c>
      <c r="L404" s="9">
        <v>474.0</v>
      </c>
      <c r="M404" s="9">
        <v>1.0</v>
      </c>
      <c r="N404" s="9">
        <v>0.726</v>
      </c>
      <c r="O404" s="9">
        <v>0.087</v>
      </c>
      <c r="P404" s="9">
        <v>-0.639</v>
      </c>
      <c r="Q404" s="9">
        <v>0.93</v>
      </c>
      <c r="R404" s="9">
        <v>0.053</v>
      </c>
      <c r="S404" s="9">
        <v>0.616</v>
      </c>
    </row>
    <row r="405">
      <c r="B405" s="1">
        <v>1.0</v>
      </c>
      <c r="C405" s="1">
        <v>726.0</v>
      </c>
      <c r="D405" s="1">
        <v>0.673</v>
      </c>
      <c r="E405" s="1">
        <v>0.0</v>
      </c>
      <c r="F405" s="1">
        <v>0.17</v>
      </c>
      <c r="G405" s="1">
        <v>5.352</v>
      </c>
      <c r="H405" s="4">
        <v>0.0207</v>
      </c>
      <c r="I405" s="1">
        <v>0.793</v>
      </c>
      <c r="J405" s="12" t="s">
        <v>48</v>
      </c>
      <c r="L405" s="9">
        <v>476.0</v>
      </c>
      <c r="M405" s="9">
        <v>1.0</v>
      </c>
      <c r="N405" s="9">
        <v>10.041</v>
      </c>
      <c r="O405" s="9">
        <v>0.458</v>
      </c>
      <c r="P405" s="9">
        <v>-9.582</v>
      </c>
      <c r="Q405" s="9">
        <v>1.0</v>
      </c>
      <c r="R405" s="9">
        <v>0.0</v>
      </c>
      <c r="S405" s="9">
        <v>0.0</v>
      </c>
    </row>
    <row r="406">
      <c r="B406" s="1">
        <v>1.0</v>
      </c>
      <c r="C406" s="1">
        <v>729.0</v>
      </c>
      <c r="D406" s="1">
        <v>4.209</v>
      </c>
      <c r="E406" s="1">
        <v>0.0</v>
      </c>
      <c r="F406" s="1">
        <v>0.963</v>
      </c>
      <c r="G406" s="1">
        <v>46.76</v>
      </c>
      <c r="H406" s="4">
        <v>0.0</v>
      </c>
      <c r="I406" s="1">
        <v>4.486</v>
      </c>
      <c r="J406" s="12" t="s">
        <v>48</v>
      </c>
      <c r="L406" s="9">
        <v>477.0</v>
      </c>
      <c r="M406" s="9">
        <v>1.0</v>
      </c>
      <c r="N406" s="9">
        <v>1.255</v>
      </c>
      <c r="O406" s="9">
        <v>0.043</v>
      </c>
      <c r="P406" s="9">
        <v>-1.212</v>
      </c>
      <c r="Q406" s="9">
        <v>0.985</v>
      </c>
      <c r="R406" s="9">
        <v>0.011</v>
      </c>
      <c r="S406" s="9">
        <v>0.119</v>
      </c>
    </row>
    <row r="407">
      <c r="B407" s="1">
        <v>1.0</v>
      </c>
      <c r="C407" s="1">
        <v>730.0</v>
      </c>
      <c r="D407" s="1">
        <v>0.529</v>
      </c>
      <c r="E407" s="1">
        <v>0.0</v>
      </c>
      <c r="F407" s="1">
        <v>0.114</v>
      </c>
      <c r="G407" s="1">
        <v>6.027</v>
      </c>
      <c r="H407" s="4">
        <v>0.0141</v>
      </c>
      <c r="I407" s="1">
        <v>0.533</v>
      </c>
      <c r="J407" s="12" t="s">
        <v>48</v>
      </c>
      <c r="L407" s="9">
        <v>478.0</v>
      </c>
      <c r="M407" s="9">
        <v>1.0</v>
      </c>
      <c r="N407" s="9">
        <v>0.879</v>
      </c>
      <c r="O407" s="9">
        <v>0.054</v>
      </c>
      <c r="P407" s="9">
        <v>-0.826</v>
      </c>
      <c r="Q407" s="9">
        <v>0.93</v>
      </c>
      <c r="R407" s="9">
        <v>0.045</v>
      </c>
      <c r="S407" s="9">
        <v>0.528</v>
      </c>
    </row>
    <row r="408">
      <c r="B408" s="1">
        <v>1.0</v>
      </c>
      <c r="C408" s="1">
        <v>731.0</v>
      </c>
      <c r="D408" s="1">
        <v>0.345</v>
      </c>
      <c r="E408" s="1">
        <v>0.0</v>
      </c>
      <c r="F408" s="1">
        <v>0.148</v>
      </c>
      <c r="G408" s="1">
        <v>3.391</v>
      </c>
      <c r="H408" s="4">
        <v>0.0656</v>
      </c>
      <c r="I408" s="1">
        <v>0.687</v>
      </c>
      <c r="J408" s="12" t="s">
        <v>48</v>
      </c>
      <c r="L408" s="9">
        <v>480.0</v>
      </c>
      <c r="M408" s="9">
        <v>1.0</v>
      </c>
      <c r="N408" s="9">
        <v>3.795</v>
      </c>
      <c r="O408" s="9">
        <v>0.042</v>
      </c>
      <c r="P408" s="9">
        <v>-3.753</v>
      </c>
      <c r="Q408" s="9">
        <v>0.999</v>
      </c>
      <c r="R408" s="9">
        <v>0.001</v>
      </c>
      <c r="S408" s="9">
        <v>0.007</v>
      </c>
    </row>
    <row r="409">
      <c r="B409" s="1">
        <v>1.0</v>
      </c>
      <c r="C409" s="1">
        <v>732.0</v>
      </c>
      <c r="D409" s="1">
        <v>1.353</v>
      </c>
      <c r="E409" s="1">
        <v>0.0</v>
      </c>
      <c r="F409" s="1">
        <v>0.291</v>
      </c>
      <c r="G409" s="1">
        <v>10.897</v>
      </c>
      <c r="H409" s="4">
        <v>0.001</v>
      </c>
      <c r="I409" s="1">
        <v>1.353</v>
      </c>
      <c r="J409" s="12" t="s">
        <v>48</v>
      </c>
      <c r="L409" s="9">
        <v>481.0</v>
      </c>
      <c r="M409" s="9">
        <v>1.0</v>
      </c>
      <c r="N409" s="9">
        <v>1.167</v>
      </c>
      <c r="O409" s="9">
        <v>0.044</v>
      </c>
      <c r="P409" s="9">
        <v>-1.122</v>
      </c>
      <c r="Q409" s="9">
        <v>0.983</v>
      </c>
      <c r="R409" s="9">
        <v>0.012</v>
      </c>
      <c r="S409" s="9">
        <v>0.133</v>
      </c>
    </row>
    <row r="410">
      <c r="B410" s="1">
        <v>1.0</v>
      </c>
      <c r="C410" s="1">
        <v>733.0</v>
      </c>
      <c r="D410" s="1">
        <v>4.432</v>
      </c>
      <c r="E410" s="1">
        <v>0.0</v>
      </c>
      <c r="F410" s="1">
        <v>1.079</v>
      </c>
      <c r="G410" s="1">
        <v>29.248</v>
      </c>
      <c r="H410" s="4">
        <v>0.0</v>
      </c>
      <c r="I410" s="1">
        <v>5.026</v>
      </c>
      <c r="J410" s="12" t="s">
        <v>48</v>
      </c>
      <c r="L410" s="9">
        <v>483.0</v>
      </c>
      <c r="M410" s="9">
        <v>1.0</v>
      </c>
      <c r="N410" s="9">
        <v>5.318</v>
      </c>
      <c r="O410" s="9">
        <v>0.24</v>
      </c>
      <c r="P410" s="9">
        <v>-5.078</v>
      </c>
      <c r="Q410" s="9">
        <v>1.0</v>
      </c>
      <c r="R410" s="9">
        <v>0.0</v>
      </c>
      <c r="S410" s="9">
        <v>0.0</v>
      </c>
    </row>
    <row r="411">
      <c r="B411" s="1">
        <v>1.0</v>
      </c>
      <c r="C411" s="1">
        <v>734.0</v>
      </c>
      <c r="D411" s="1">
        <v>4.321</v>
      </c>
      <c r="E411" s="1">
        <v>0.0</v>
      </c>
      <c r="F411" s="1">
        <v>2.245</v>
      </c>
      <c r="G411" s="1">
        <v>26.894</v>
      </c>
      <c r="H411" s="4">
        <v>0.0</v>
      </c>
      <c r="I411" s="1">
        <v>10.455</v>
      </c>
      <c r="J411" s="12" t="s">
        <v>48</v>
      </c>
      <c r="L411" s="9">
        <v>484.0</v>
      </c>
      <c r="M411" s="9">
        <v>1.0</v>
      </c>
      <c r="N411" s="9">
        <v>1.278</v>
      </c>
      <c r="O411" s="9">
        <v>0.033</v>
      </c>
      <c r="P411" s="9">
        <v>-1.244</v>
      </c>
      <c r="Q411" s="9">
        <v>0.994</v>
      </c>
      <c r="R411" s="9">
        <v>0.004</v>
      </c>
      <c r="S411" s="9">
        <v>0.046</v>
      </c>
    </row>
    <row r="412">
      <c r="B412" s="1">
        <v>1.0</v>
      </c>
      <c r="C412" s="1">
        <v>735.0</v>
      </c>
      <c r="D412" s="1">
        <v>1.761</v>
      </c>
      <c r="E412" s="1">
        <v>0.137</v>
      </c>
      <c r="F412" s="1">
        <v>0.534</v>
      </c>
      <c r="G412" s="1">
        <v>6.434</v>
      </c>
      <c r="H412" s="4">
        <v>0.0112</v>
      </c>
      <c r="I412" s="1">
        <v>2.486</v>
      </c>
      <c r="J412" s="12" t="s">
        <v>48</v>
      </c>
      <c r="L412" s="9">
        <v>485.0</v>
      </c>
      <c r="M412" s="9">
        <v>1.0</v>
      </c>
      <c r="N412" s="9">
        <v>0.868</v>
      </c>
      <c r="O412" s="9">
        <v>0.05</v>
      </c>
      <c r="P412" s="9">
        <v>-0.819</v>
      </c>
      <c r="Q412" s="9">
        <v>0.933</v>
      </c>
      <c r="R412" s="9">
        <v>0.042</v>
      </c>
      <c r="S412" s="9">
        <v>0.491</v>
      </c>
    </row>
    <row r="413">
      <c r="B413" s="1">
        <v>1.0</v>
      </c>
      <c r="C413" s="1">
        <v>736.0</v>
      </c>
      <c r="D413" s="1">
        <v>0.667</v>
      </c>
      <c r="E413" s="1">
        <v>0.0</v>
      </c>
      <c r="F413" s="1">
        <v>0.161</v>
      </c>
      <c r="G413" s="1">
        <v>5.57</v>
      </c>
      <c r="H413" s="4">
        <v>0.0183</v>
      </c>
      <c r="I413" s="1">
        <v>0.75</v>
      </c>
      <c r="J413" s="12" t="s">
        <v>48</v>
      </c>
      <c r="L413" s="9">
        <v>486.0</v>
      </c>
      <c r="M413" s="9">
        <v>1.0</v>
      </c>
      <c r="N413" s="9">
        <v>3.553</v>
      </c>
      <c r="O413" s="9">
        <v>0.032</v>
      </c>
      <c r="P413" s="9">
        <v>-3.521</v>
      </c>
      <c r="Q413" s="9">
        <v>0.999</v>
      </c>
      <c r="R413" s="9">
        <v>0.0</v>
      </c>
      <c r="S413" s="9">
        <v>0.004</v>
      </c>
    </row>
    <row r="414">
      <c r="B414" s="1">
        <v>1.0</v>
      </c>
      <c r="C414" s="1">
        <v>737.0</v>
      </c>
      <c r="D414" s="1">
        <v>3.692</v>
      </c>
      <c r="E414" s="1">
        <v>0.0</v>
      </c>
      <c r="F414" s="1">
        <v>1.285</v>
      </c>
      <c r="G414" s="1">
        <v>22.79</v>
      </c>
      <c r="H414" s="4">
        <v>0.0</v>
      </c>
      <c r="I414" s="1">
        <v>5.984</v>
      </c>
      <c r="J414" s="12" t="s">
        <v>48</v>
      </c>
      <c r="L414" s="9">
        <v>488.0</v>
      </c>
      <c r="M414" s="9">
        <v>1.0</v>
      </c>
      <c r="N414" s="9">
        <v>3.18</v>
      </c>
      <c r="O414" s="9">
        <v>0.03</v>
      </c>
      <c r="P414" s="9">
        <v>-3.15</v>
      </c>
      <c r="Q414" s="9">
        <v>0.984</v>
      </c>
      <c r="R414" s="9">
        <v>0.009</v>
      </c>
      <c r="S414" s="9">
        <v>0.101</v>
      </c>
    </row>
    <row r="415">
      <c r="B415" s="1">
        <v>1.0</v>
      </c>
      <c r="C415" s="1">
        <v>738.0</v>
      </c>
      <c r="D415" s="1">
        <v>2.312</v>
      </c>
      <c r="E415" s="1">
        <v>0.0</v>
      </c>
      <c r="F415" s="1">
        <v>1.254</v>
      </c>
      <c r="G415" s="1">
        <v>16.248</v>
      </c>
      <c r="H415" s="4">
        <v>1.0E-4</v>
      </c>
      <c r="I415" s="1">
        <v>5.84</v>
      </c>
      <c r="J415" s="12" t="s">
        <v>48</v>
      </c>
      <c r="L415" s="9">
        <v>489.0</v>
      </c>
      <c r="M415" s="9">
        <v>1.0</v>
      </c>
      <c r="N415" s="9">
        <v>3.272</v>
      </c>
      <c r="O415" s="9">
        <v>0.073</v>
      </c>
      <c r="P415" s="9">
        <v>-3.2</v>
      </c>
      <c r="Q415" s="9">
        <v>0.961</v>
      </c>
      <c r="R415" s="9">
        <v>0.029</v>
      </c>
      <c r="S415" s="9">
        <v>0.33</v>
      </c>
    </row>
    <row r="416">
      <c r="B416" s="1">
        <v>1.0</v>
      </c>
      <c r="C416" s="1">
        <v>740.0</v>
      </c>
      <c r="D416" s="1">
        <v>2.81</v>
      </c>
      <c r="E416" s="1">
        <v>0.0</v>
      </c>
      <c r="F416" s="1">
        <v>1.209</v>
      </c>
      <c r="G416" s="1">
        <v>19.061</v>
      </c>
      <c r="H416" s="4">
        <v>0.0</v>
      </c>
      <c r="I416" s="1">
        <v>5.631</v>
      </c>
      <c r="J416" s="12" t="s">
        <v>48</v>
      </c>
      <c r="L416" s="9">
        <v>490.0</v>
      </c>
      <c r="M416" s="9">
        <v>1.0</v>
      </c>
      <c r="N416" s="9">
        <v>7.606</v>
      </c>
      <c r="O416" s="9">
        <v>0.045</v>
      </c>
      <c r="P416" s="9">
        <v>-7.561</v>
      </c>
      <c r="Q416" s="9">
        <v>1.0</v>
      </c>
      <c r="R416" s="9">
        <v>0.0</v>
      </c>
      <c r="S416" s="9">
        <v>0.0</v>
      </c>
    </row>
    <row r="417">
      <c r="B417" s="1">
        <v>1.0</v>
      </c>
      <c r="C417" s="1">
        <v>741.0</v>
      </c>
      <c r="D417" s="1">
        <v>0.778</v>
      </c>
      <c r="E417" s="1">
        <v>0.0</v>
      </c>
      <c r="F417" s="1">
        <v>0.183</v>
      </c>
      <c r="G417" s="1">
        <v>5.947</v>
      </c>
      <c r="H417" s="4">
        <v>0.0147</v>
      </c>
      <c r="I417" s="1">
        <v>0.85</v>
      </c>
      <c r="J417" s="12" t="s">
        <v>48</v>
      </c>
      <c r="L417" s="9">
        <v>491.0</v>
      </c>
      <c r="M417" s="9">
        <v>1.0</v>
      </c>
      <c r="N417" s="9">
        <v>0.857</v>
      </c>
      <c r="O417" s="9">
        <v>0.061</v>
      </c>
      <c r="P417" s="9">
        <v>-0.796</v>
      </c>
      <c r="Q417" s="9">
        <v>0.921</v>
      </c>
      <c r="R417" s="9">
        <v>0.053</v>
      </c>
      <c r="S417" s="9">
        <v>0.628</v>
      </c>
    </row>
    <row r="418">
      <c r="B418" s="1">
        <v>1.0</v>
      </c>
      <c r="C418" s="1">
        <v>743.0</v>
      </c>
      <c r="D418" s="1">
        <v>2.387</v>
      </c>
      <c r="E418" s="1">
        <v>0.0</v>
      </c>
      <c r="F418" s="1">
        <v>1.177</v>
      </c>
      <c r="G418" s="1">
        <v>15.766</v>
      </c>
      <c r="H418" s="4">
        <v>1.0E-4</v>
      </c>
      <c r="I418" s="1">
        <v>5.483</v>
      </c>
      <c r="J418" s="12" t="s">
        <v>48</v>
      </c>
      <c r="L418" s="9">
        <v>492.0</v>
      </c>
      <c r="M418" s="9">
        <v>1.0</v>
      </c>
      <c r="N418" s="9">
        <v>1.997</v>
      </c>
      <c r="O418" s="9">
        <v>0.039</v>
      </c>
      <c r="P418" s="9">
        <v>-1.958</v>
      </c>
      <c r="Q418" s="9">
        <v>0.972</v>
      </c>
      <c r="R418" s="9">
        <v>0.018</v>
      </c>
      <c r="S418" s="9">
        <v>0.198</v>
      </c>
    </row>
    <row r="419">
      <c r="B419" s="1">
        <v>1.0</v>
      </c>
      <c r="C419" s="1">
        <v>744.0</v>
      </c>
      <c r="D419" s="1">
        <v>0.259</v>
      </c>
      <c r="E419" s="1">
        <v>0.0</v>
      </c>
      <c r="F419" s="1">
        <v>0.056</v>
      </c>
      <c r="G419" s="1">
        <v>3.059</v>
      </c>
      <c r="H419" s="4">
        <v>0.0803</v>
      </c>
      <c r="I419" s="1">
        <v>0.26</v>
      </c>
      <c r="J419" s="12" t="s">
        <v>48</v>
      </c>
      <c r="L419" s="9">
        <v>493.0</v>
      </c>
      <c r="M419" s="9">
        <v>1.0</v>
      </c>
      <c r="N419" s="9">
        <v>1.247</v>
      </c>
      <c r="O419" s="9">
        <v>0.055</v>
      </c>
      <c r="P419" s="9">
        <v>-1.191</v>
      </c>
      <c r="Q419" s="9">
        <v>0.978</v>
      </c>
      <c r="R419" s="9">
        <v>0.016</v>
      </c>
      <c r="S419" s="9">
        <v>0.185</v>
      </c>
    </row>
    <row r="420">
      <c r="B420" s="1">
        <v>1.0</v>
      </c>
      <c r="C420" s="1">
        <v>746.0</v>
      </c>
      <c r="D420" s="1">
        <v>0.707</v>
      </c>
      <c r="E420" s="1">
        <v>0.0</v>
      </c>
      <c r="F420" s="1">
        <v>0.223</v>
      </c>
      <c r="G420" s="1">
        <v>4.551</v>
      </c>
      <c r="H420" s="4">
        <v>0.0329</v>
      </c>
      <c r="I420" s="1">
        <v>1.04</v>
      </c>
      <c r="J420" s="12" t="s">
        <v>48</v>
      </c>
      <c r="L420" s="9">
        <v>494.0</v>
      </c>
      <c r="M420" s="9">
        <v>1.0</v>
      </c>
      <c r="N420" s="9">
        <v>1.784</v>
      </c>
      <c r="O420" s="9">
        <v>0.36</v>
      </c>
      <c r="P420" s="9">
        <v>-1.424</v>
      </c>
      <c r="Q420" s="9">
        <v>0.9</v>
      </c>
      <c r="R420" s="9">
        <v>0.075</v>
      </c>
      <c r="S420" s="9">
        <v>0.897</v>
      </c>
    </row>
    <row r="421">
      <c r="B421" s="1">
        <v>1.0</v>
      </c>
      <c r="C421" s="1">
        <v>747.0</v>
      </c>
      <c r="D421" s="1">
        <v>0.962</v>
      </c>
      <c r="E421" s="1">
        <v>0.0</v>
      </c>
      <c r="F421" s="1">
        <v>0.189</v>
      </c>
      <c r="G421" s="1">
        <v>6.192</v>
      </c>
      <c r="H421" s="4">
        <v>0.0128</v>
      </c>
      <c r="I421" s="1">
        <v>0.879</v>
      </c>
      <c r="J421" s="12" t="s">
        <v>48</v>
      </c>
      <c r="L421" s="9">
        <v>495.0</v>
      </c>
      <c r="M421" s="9">
        <v>1.0</v>
      </c>
      <c r="N421" s="9">
        <v>8.436</v>
      </c>
      <c r="O421" s="9">
        <v>0.461</v>
      </c>
      <c r="P421" s="9">
        <v>-7.975</v>
      </c>
      <c r="Q421" s="9">
        <v>1.0</v>
      </c>
      <c r="R421" s="9">
        <v>0.0</v>
      </c>
      <c r="S421" s="9">
        <v>0.0</v>
      </c>
    </row>
    <row r="422">
      <c r="B422" s="1">
        <v>1.0</v>
      </c>
      <c r="C422" s="1">
        <v>748.0</v>
      </c>
      <c r="D422" s="1">
        <v>4.401</v>
      </c>
      <c r="E422" s="1">
        <v>0.0</v>
      </c>
      <c r="F422" s="1">
        <v>1.072</v>
      </c>
      <c r="G422" s="1">
        <v>29.038</v>
      </c>
      <c r="H422" s="4">
        <v>0.0</v>
      </c>
      <c r="I422" s="1">
        <v>4.99</v>
      </c>
      <c r="J422" s="12" t="s">
        <v>48</v>
      </c>
      <c r="L422" s="9">
        <v>496.0</v>
      </c>
      <c r="M422" s="9">
        <v>1.0</v>
      </c>
      <c r="N422" s="9">
        <v>7.591</v>
      </c>
      <c r="O422" s="9">
        <v>0.038</v>
      </c>
      <c r="P422" s="9">
        <v>-7.553</v>
      </c>
      <c r="Q422" s="9">
        <v>1.0</v>
      </c>
      <c r="R422" s="9">
        <v>0.0</v>
      </c>
      <c r="S422" s="9">
        <v>0.0</v>
      </c>
    </row>
    <row r="423">
      <c r="B423" s="1">
        <v>1.0</v>
      </c>
      <c r="C423" s="1">
        <v>749.0</v>
      </c>
      <c r="D423" s="1">
        <v>3.395</v>
      </c>
      <c r="E423" s="1">
        <v>0.0</v>
      </c>
      <c r="F423" s="1">
        <v>1.152</v>
      </c>
      <c r="G423" s="1">
        <v>33.146</v>
      </c>
      <c r="H423" s="4">
        <v>0.0</v>
      </c>
      <c r="I423" s="1">
        <v>5.365</v>
      </c>
      <c r="J423" s="12" t="s">
        <v>48</v>
      </c>
      <c r="L423" s="9">
        <v>497.0</v>
      </c>
      <c r="M423" s="9">
        <v>1.0</v>
      </c>
      <c r="N423" s="9">
        <v>2.256</v>
      </c>
      <c r="O423" s="9">
        <v>0.042</v>
      </c>
      <c r="P423" s="9">
        <v>-2.214</v>
      </c>
      <c r="Q423" s="9">
        <v>0.995</v>
      </c>
      <c r="R423" s="9">
        <v>0.003</v>
      </c>
      <c r="S423" s="9">
        <v>0.038</v>
      </c>
    </row>
    <row r="424">
      <c r="B424" s="1">
        <v>1.0</v>
      </c>
      <c r="C424" s="1">
        <v>751.0</v>
      </c>
      <c r="D424" s="1">
        <v>0.355</v>
      </c>
      <c r="E424" s="1">
        <v>0.0</v>
      </c>
      <c r="F424" s="1">
        <v>0.061</v>
      </c>
      <c r="G424" s="1">
        <v>3.517</v>
      </c>
      <c r="H424" s="4">
        <v>0.0607</v>
      </c>
      <c r="I424" s="1">
        <v>0.284</v>
      </c>
      <c r="J424" s="12" t="s">
        <v>48</v>
      </c>
      <c r="L424" s="9">
        <v>498.0</v>
      </c>
      <c r="M424" s="9">
        <v>1.0</v>
      </c>
      <c r="N424" s="9">
        <v>2.504</v>
      </c>
      <c r="O424" s="9">
        <v>0.028</v>
      </c>
      <c r="P424" s="9">
        <v>-2.476</v>
      </c>
      <c r="Q424" s="9">
        <v>0.999</v>
      </c>
      <c r="R424" s="9">
        <v>0.001</v>
      </c>
      <c r="S424" s="9">
        <v>0.006</v>
      </c>
    </row>
    <row r="425">
      <c r="B425" s="1">
        <v>1.0</v>
      </c>
      <c r="C425" s="1">
        <v>752.0</v>
      </c>
      <c r="D425" s="1">
        <v>2.602</v>
      </c>
      <c r="E425" s="1">
        <v>0.0</v>
      </c>
      <c r="F425" s="1">
        <v>1.392</v>
      </c>
      <c r="G425" s="1">
        <v>17.958</v>
      </c>
      <c r="H425" s="4">
        <v>0.0</v>
      </c>
      <c r="I425" s="1">
        <v>6.483</v>
      </c>
      <c r="J425" s="12" t="s">
        <v>48</v>
      </c>
      <c r="L425" s="9">
        <v>499.0</v>
      </c>
      <c r="M425" s="9">
        <v>1.0</v>
      </c>
      <c r="N425" s="9">
        <v>7.71</v>
      </c>
      <c r="O425" s="9">
        <v>0.054</v>
      </c>
      <c r="P425" s="9">
        <v>-7.656</v>
      </c>
      <c r="Q425" s="9">
        <v>1.0</v>
      </c>
      <c r="R425" s="9">
        <v>0.0</v>
      </c>
      <c r="S425" s="9">
        <v>0.0</v>
      </c>
    </row>
    <row r="426">
      <c r="B426" s="1">
        <v>1.0</v>
      </c>
      <c r="C426" s="1">
        <v>754.0</v>
      </c>
      <c r="D426" s="1">
        <v>0.319</v>
      </c>
      <c r="E426" s="1">
        <v>0.0</v>
      </c>
      <c r="F426" s="1">
        <v>0.08</v>
      </c>
      <c r="G426" s="1">
        <v>2.759</v>
      </c>
      <c r="H426" s="4">
        <v>0.0967</v>
      </c>
      <c r="I426" s="1">
        <v>0.371</v>
      </c>
      <c r="J426" s="12" t="s">
        <v>48</v>
      </c>
      <c r="L426" s="9">
        <v>500.0</v>
      </c>
      <c r="M426" s="9">
        <v>1.0</v>
      </c>
      <c r="N426" s="9">
        <v>1.767</v>
      </c>
      <c r="O426" s="9">
        <v>0.043</v>
      </c>
      <c r="P426" s="9">
        <v>-1.724</v>
      </c>
      <c r="Q426" s="9">
        <v>0.995</v>
      </c>
      <c r="R426" s="9">
        <v>0.003</v>
      </c>
      <c r="S426" s="9">
        <v>0.039</v>
      </c>
    </row>
    <row r="427">
      <c r="B427" s="1">
        <v>1.0</v>
      </c>
      <c r="C427" s="1">
        <v>755.0</v>
      </c>
      <c r="D427" s="1">
        <v>3.0</v>
      </c>
      <c r="E427" s="1">
        <v>0.0</v>
      </c>
      <c r="F427" s="1">
        <v>1.087</v>
      </c>
      <c r="G427" s="1">
        <v>23.703</v>
      </c>
      <c r="H427" s="4">
        <v>0.0</v>
      </c>
      <c r="I427" s="1">
        <v>5.063</v>
      </c>
      <c r="J427" s="12" t="s">
        <v>48</v>
      </c>
      <c r="L427" s="9">
        <v>501.0</v>
      </c>
      <c r="M427" s="9">
        <v>1.0</v>
      </c>
      <c r="N427" s="9">
        <v>3.273</v>
      </c>
      <c r="O427" s="9">
        <v>0.073</v>
      </c>
      <c r="P427" s="9">
        <v>-3.2</v>
      </c>
      <c r="Q427" s="9">
        <v>0.961</v>
      </c>
      <c r="R427" s="9">
        <v>0.029</v>
      </c>
      <c r="S427" s="9">
        <v>0.331</v>
      </c>
    </row>
    <row r="428">
      <c r="B428" s="1">
        <v>1.0</v>
      </c>
      <c r="C428" s="1">
        <v>756.0</v>
      </c>
      <c r="D428" s="1">
        <v>0.399</v>
      </c>
      <c r="E428" s="1">
        <v>0.0</v>
      </c>
      <c r="F428" s="1">
        <v>0.072</v>
      </c>
      <c r="G428" s="1">
        <v>3.351</v>
      </c>
      <c r="H428" s="4">
        <v>0.0671</v>
      </c>
      <c r="I428" s="1">
        <v>0.335</v>
      </c>
      <c r="J428" s="12" t="s">
        <v>48</v>
      </c>
      <c r="L428" s="9">
        <v>502.0</v>
      </c>
      <c r="M428" s="9">
        <v>1.0</v>
      </c>
      <c r="N428" s="9">
        <v>4.73</v>
      </c>
      <c r="O428" s="9">
        <v>0.059</v>
      </c>
      <c r="P428" s="9">
        <v>-4.671</v>
      </c>
      <c r="Q428" s="9">
        <v>0.999</v>
      </c>
      <c r="R428" s="9">
        <v>0.0</v>
      </c>
      <c r="S428" s="9">
        <v>0.004</v>
      </c>
    </row>
    <row r="429">
      <c r="B429" s="1">
        <v>1.0</v>
      </c>
      <c r="C429" s="1">
        <v>757.0</v>
      </c>
      <c r="D429" s="1">
        <v>0.35</v>
      </c>
      <c r="E429" s="1">
        <v>0.0</v>
      </c>
      <c r="F429" s="1">
        <v>0.07</v>
      </c>
      <c r="G429" s="1">
        <v>3.18</v>
      </c>
      <c r="H429" s="4">
        <v>0.0746</v>
      </c>
      <c r="I429" s="1">
        <v>0.328</v>
      </c>
      <c r="J429" s="12" t="s">
        <v>48</v>
      </c>
      <c r="L429" s="9">
        <v>503.0</v>
      </c>
      <c r="M429" s="9">
        <v>1.0</v>
      </c>
      <c r="N429" s="9">
        <v>1.274</v>
      </c>
      <c r="O429" s="9">
        <v>0.033</v>
      </c>
      <c r="P429" s="9">
        <v>-1.24</v>
      </c>
      <c r="Q429" s="9">
        <v>0.994</v>
      </c>
      <c r="R429" s="9">
        <v>0.004</v>
      </c>
      <c r="S429" s="9">
        <v>0.047</v>
      </c>
    </row>
    <row r="430">
      <c r="B430" s="1">
        <v>1.0</v>
      </c>
      <c r="C430" s="1">
        <v>758.0</v>
      </c>
      <c r="D430" s="1">
        <v>3.723</v>
      </c>
      <c r="E430" s="1">
        <v>0.0</v>
      </c>
      <c r="F430" s="1">
        <v>0.983</v>
      </c>
      <c r="G430" s="1">
        <v>32.988</v>
      </c>
      <c r="H430" s="4">
        <v>0.0</v>
      </c>
      <c r="I430" s="1">
        <v>4.578</v>
      </c>
      <c r="J430" s="12" t="s">
        <v>48</v>
      </c>
      <c r="L430" s="9">
        <v>505.0</v>
      </c>
      <c r="M430" s="9">
        <v>1.0</v>
      </c>
      <c r="N430" s="9">
        <v>11.959</v>
      </c>
      <c r="O430" s="9">
        <v>0.349</v>
      </c>
      <c r="P430" s="9">
        <v>-11.61</v>
      </c>
      <c r="Q430" s="9">
        <v>1.0</v>
      </c>
      <c r="R430" s="9">
        <v>0.0</v>
      </c>
      <c r="S430" s="9">
        <v>0.0</v>
      </c>
    </row>
    <row r="431">
      <c r="B431" s="1">
        <v>1.0</v>
      </c>
      <c r="C431" s="1">
        <v>759.0</v>
      </c>
      <c r="D431" s="1">
        <v>2.478</v>
      </c>
      <c r="E431" s="1">
        <v>0.0</v>
      </c>
      <c r="F431" s="1">
        <v>1.158</v>
      </c>
      <c r="G431" s="1">
        <v>15.31</v>
      </c>
      <c r="H431" s="4">
        <v>1.0E-4</v>
      </c>
      <c r="I431" s="1">
        <v>5.392</v>
      </c>
      <c r="J431" s="12" t="s">
        <v>48</v>
      </c>
      <c r="L431" s="9">
        <v>506.0</v>
      </c>
      <c r="M431" s="9">
        <v>1.0</v>
      </c>
      <c r="N431" s="9">
        <v>0.93</v>
      </c>
      <c r="O431" s="9">
        <v>0.049</v>
      </c>
      <c r="P431" s="9">
        <v>-0.882</v>
      </c>
      <c r="Q431" s="9">
        <v>0.975</v>
      </c>
      <c r="R431" s="9">
        <v>0.017</v>
      </c>
      <c r="S431" s="9">
        <v>0.195</v>
      </c>
    </row>
    <row r="432">
      <c r="B432" s="1">
        <v>1.0</v>
      </c>
      <c r="C432" s="1">
        <v>761.0</v>
      </c>
      <c r="D432" s="1">
        <v>0.35</v>
      </c>
      <c r="E432" s="1">
        <v>0.0</v>
      </c>
      <c r="F432" s="1">
        <v>0.076</v>
      </c>
      <c r="G432" s="1">
        <v>3.033</v>
      </c>
      <c r="H432" s="4">
        <v>0.0816</v>
      </c>
      <c r="I432" s="1">
        <v>0.353</v>
      </c>
      <c r="J432" s="12" t="s">
        <v>48</v>
      </c>
      <c r="L432" s="9">
        <v>507.0</v>
      </c>
      <c r="M432" s="9">
        <v>1.0</v>
      </c>
      <c r="N432" s="9">
        <v>6.86</v>
      </c>
      <c r="O432" s="9">
        <v>0.053</v>
      </c>
      <c r="P432" s="9">
        <v>-6.807</v>
      </c>
      <c r="Q432" s="9">
        <v>1.0</v>
      </c>
      <c r="R432" s="9">
        <v>0.0</v>
      </c>
      <c r="S432" s="9">
        <v>0.0</v>
      </c>
    </row>
    <row r="433">
      <c r="B433" s="1">
        <v>1.0</v>
      </c>
      <c r="C433" s="1">
        <v>763.0</v>
      </c>
      <c r="D433" s="1">
        <v>0.541</v>
      </c>
      <c r="E433" s="1">
        <v>0.0</v>
      </c>
      <c r="F433" s="1">
        <v>0.12</v>
      </c>
      <c r="G433" s="1">
        <v>5.969</v>
      </c>
      <c r="H433" s="4">
        <v>0.0146</v>
      </c>
      <c r="I433" s="1">
        <v>0.557</v>
      </c>
      <c r="J433" s="12" t="s">
        <v>48</v>
      </c>
      <c r="L433" s="9">
        <v>508.0</v>
      </c>
      <c r="M433" s="9">
        <v>1.0</v>
      </c>
      <c r="N433" s="9">
        <v>7.016</v>
      </c>
      <c r="O433" s="9">
        <v>0.037</v>
      </c>
      <c r="P433" s="9">
        <v>-6.979</v>
      </c>
      <c r="Q433" s="9">
        <v>1.0</v>
      </c>
      <c r="R433" s="9">
        <v>0.0</v>
      </c>
      <c r="S433" s="9">
        <v>0.0</v>
      </c>
    </row>
    <row r="434">
      <c r="B434" s="1">
        <v>1.0</v>
      </c>
      <c r="C434" s="1">
        <v>766.0</v>
      </c>
      <c r="D434" s="1">
        <v>3.0</v>
      </c>
      <c r="E434" s="1">
        <v>0.0</v>
      </c>
      <c r="F434" s="1">
        <v>0.994</v>
      </c>
      <c r="G434" s="1">
        <v>31.021</v>
      </c>
      <c r="H434" s="4">
        <v>0.0</v>
      </c>
      <c r="I434" s="1">
        <v>4.628</v>
      </c>
      <c r="J434" s="12" t="s">
        <v>48</v>
      </c>
      <c r="L434" s="9">
        <v>509.0</v>
      </c>
      <c r="M434" s="9">
        <v>1.0</v>
      </c>
      <c r="N434" s="9">
        <v>0.877</v>
      </c>
      <c r="O434" s="9">
        <v>0.042</v>
      </c>
      <c r="P434" s="9">
        <v>-0.835</v>
      </c>
      <c r="Q434" s="9">
        <v>0.979</v>
      </c>
      <c r="R434" s="9">
        <v>0.014</v>
      </c>
      <c r="S434" s="9">
        <v>0.159</v>
      </c>
    </row>
    <row r="435">
      <c r="B435" s="1">
        <v>1.0</v>
      </c>
      <c r="C435" s="1">
        <v>767.0</v>
      </c>
      <c r="D435" s="1">
        <v>0.334</v>
      </c>
      <c r="E435" s="1">
        <v>0.0</v>
      </c>
      <c r="F435" s="1">
        <v>0.204</v>
      </c>
      <c r="G435" s="1">
        <v>2.94</v>
      </c>
      <c r="H435" s="4">
        <v>0.0864</v>
      </c>
      <c r="I435" s="1">
        <v>0.95</v>
      </c>
      <c r="J435" s="12" t="s">
        <v>48</v>
      </c>
      <c r="L435" s="9">
        <v>510.0</v>
      </c>
      <c r="M435" s="9">
        <v>1.0</v>
      </c>
      <c r="N435" s="9">
        <v>1.415</v>
      </c>
      <c r="O435" s="9">
        <v>0.046</v>
      </c>
      <c r="P435" s="9">
        <v>-1.369</v>
      </c>
      <c r="Q435" s="9">
        <v>0.993</v>
      </c>
      <c r="R435" s="9">
        <v>0.005</v>
      </c>
      <c r="S435" s="9">
        <v>0.051</v>
      </c>
    </row>
    <row r="436">
      <c r="B436" s="1">
        <v>1.0</v>
      </c>
      <c r="C436" s="1">
        <v>769.0</v>
      </c>
      <c r="D436" s="1">
        <v>0.598</v>
      </c>
      <c r="E436" s="1">
        <v>0.0</v>
      </c>
      <c r="F436" s="1">
        <v>0.214</v>
      </c>
      <c r="G436" s="1">
        <v>6.142</v>
      </c>
      <c r="H436" s="4">
        <v>0.0132</v>
      </c>
      <c r="I436" s="1">
        <v>0.998</v>
      </c>
      <c r="J436" s="12" t="s">
        <v>48</v>
      </c>
      <c r="L436" s="9">
        <v>511.0</v>
      </c>
      <c r="M436" s="9">
        <v>1.0</v>
      </c>
      <c r="N436" s="9">
        <v>3.18</v>
      </c>
      <c r="O436" s="9">
        <v>0.03</v>
      </c>
      <c r="P436" s="9">
        <v>-3.15</v>
      </c>
      <c r="Q436" s="9">
        <v>0.984</v>
      </c>
      <c r="R436" s="9">
        <v>0.009</v>
      </c>
      <c r="S436" s="9">
        <v>0.101</v>
      </c>
    </row>
    <row r="437">
      <c r="B437" s="1">
        <v>1.0</v>
      </c>
      <c r="C437" s="1">
        <v>770.0</v>
      </c>
      <c r="D437" s="1">
        <v>0.386</v>
      </c>
      <c r="E437" s="1">
        <v>0.0</v>
      </c>
      <c r="F437" s="1">
        <v>0.082</v>
      </c>
      <c r="G437" s="1">
        <v>2.987</v>
      </c>
      <c r="H437" s="4">
        <v>0.0839</v>
      </c>
      <c r="I437" s="1">
        <v>0.384</v>
      </c>
      <c r="J437" s="12" t="s">
        <v>48</v>
      </c>
      <c r="L437" s="9">
        <v>512.0</v>
      </c>
      <c r="M437" s="9">
        <v>1.0</v>
      </c>
      <c r="N437" s="9">
        <v>1.412</v>
      </c>
      <c r="O437" s="9">
        <v>0.05</v>
      </c>
      <c r="P437" s="9">
        <v>-1.362</v>
      </c>
      <c r="Q437" s="9">
        <v>0.983</v>
      </c>
      <c r="R437" s="9">
        <v>0.013</v>
      </c>
      <c r="S437" s="9">
        <v>0.142</v>
      </c>
    </row>
    <row r="438">
      <c r="B438" s="1">
        <v>1.0</v>
      </c>
      <c r="C438" s="1">
        <v>772.0</v>
      </c>
      <c r="D438" s="1">
        <v>0.576</v>
      </c>
      <c r="E438" s="1">
        <v>0.0</v>
      </c>
      <c r="F438" s="1">
        <v>0.198</v>
      </c>
      <c r="G438" s="1">
        <v>6.204</v>
      </c>
      <c r="H438" s="4">
        <v>0.0127</v>
      </c>
      <c r="I438" s="1">
        <v>0.921</v>
      </c>
      <c r="J438" s="12" t="s">
        <v>48</v>
      </c>
      <c r="L438" s="9">
        <v>513.0</v>
      </c>
      <c r="M438" s="9">
        <v>1.0</v>
      </c>
      <c r="N438" s="9">
        <v>0.923</v>
      </c>
      <c r="O438" s="9">
        <v>0.057</v>
      </c>
      <c r="P438" s="9">
        <v>-0.866</v>
      </c>
      <c r="Q438" s="9">
        <v>0.97</v>
      </c>
      <c r="R438" s="9">
        <v>0.022</v>
      </c>
      <c r="S438" s="9">
        <v>0.248</v>
      </c>
    </row>
    <row r="439">
      <c r="B439" s="1">
        <v>1.0</v>
      </c>
      <c r="C439" s="1">
        <v>774.0</v>
      </c>
      <c r="D439" s="1">
        <v>4.032</v>
      </c>
      <c r="E439" s="1">
        <v>0.0</v>
      </c>
      <c r="F439" s="1">
        <v>0.869</v>
      </c>
      <c r="G439" s="1">
        <v>37.978</v>
      </c>
      <c r="H439" s="4">
        <v>0.0</v>
      </c>
      <c r="I439" s="1">
        <v>4.046</v>
      </c>
      <c r="J439" s="12" t="s">
        <v>48</v>
      </c>
      <c r="L439" s="9">
        <v>514.0</v>
      </c>
      <c r="M439" s="9">
        <v>1.0</v>
      </c>
      <c r="N439" s="9">
        <v>3.18</v>
      </c>
      <c r="O439" s="9">
        <v>0.03</v>
      </c>
      <c r="P439" s="9">
        <v>-3.15</v>
      </c>
      <c r="Q439" s="9">
        <v>0.984</v>
      </c>
      <c r="R439" s="9">
        <v>0.009</v>
      </c>
      <c r="S439" s="9">
        <v>0.101</v>
      </c>
    </row>
    <row r="440">
      <c r="B440" s="1">
        <v>1.0</v>
      </c>
      <c r="C440" s="1">
        <v>775.0</v>
      </c>
      <c r="D440" s="1">
        <v>3.979</v>
      </c>
      <c r="E440" s="1">
        <v>0.0</v>
      </c>
      <c r="F440" s="1">
        <v>0.922</v>
      </c>
      <c r="G440" s="1">
        <v>30.469</v>
      </c>
      <c r="H440" s="4">
        <v>0.0</v>
      </c>
      <c r="I440" s="1">
        <v>4.295</v>
      </c>
      <c r="J440" s="12" t="s">
        <v>48</v>
      </c>
      <c r="L440" s="9">
        <v>515.0</v>
      </c>
      <c r="M440" s="9">
        <v>1.0</v>
      </c>
      <c r="N440" s="9">
        <v>4.667</v>
      </c>
      <c r="O440" s="9">
        <v>0.05</v>
      </c>
      <c r="P440" s="9">
        <v>-4.617</v>
      </c>
      <c r="Q440" s="9">
        <v>1.0</v>
      </c>
      <c r="R440" s="9">
        <v>0.0</v>
      </c>
      <c r="S440" s="9">
        <v>0.0</v>
      </c>
    </row>
    <row r="441">
      <c r="B441" s="1">
        <v>1.0</v>
      </c>
      <c r="C441" s="1">
        <v>777.0</v>
      </c>
      <c r="D441" s="1">
        <v>0.572</v>
      </c>
      <c r="E441" s="1">
        <v>0.0</v>
      </c>
      <c r="F441" s="1">
        <v>0.285</v>
      </c>
      <c r="G441" s="1">
        <v>3.967</v>
      </c>
      <c r="H441" s="4">
        <v>0.0464</v>
      </c>
      <c r="I441" s="1">
        <v>1.325</v>
      </c>
      <c r="J441" s="12" t="s">
        <v>48</v>
      </c>
      <c r="L441" s="9">
        <v>516.0</v>
      </c>
      <c r="M441" s="9">
        <v>1.0</v>
      </c>
      <c r="N441" s="9">
        <v>1.308</v>
      </c>
      <c r="O441" s="9">
        <v>0.03</v>
      </c>
      <c r="P441" s="9">
        <v>-1.277</v>
      </c>
      <c r="Q441" s="9">
        <v>0.992</v>
      </c>
      <c r="R441" s="9">
        <v>0.005</v>
      </c>
      <c r="S441" s="9">
        <v>0.058</v>
      </c>
    </row>
    <row r="442">
      <c r="B442" s="1">
        <v>1.0</v>
      </c>
      <c r="C442" s="1">
        <v>778.0</v>
      </c>
      <c r="D442" s="1">
        <v>4.064</v>
      </c>
      <c r="E442" s="1">
        <v>0.072</v>
      </c>
      <c r="F442" s="1">
        <v>0.906</v>
      </c>
      <c r="G442" s="1">
        <v>35.776</v>
      </c>
      <c r="H442" s="4">
        <v>0.0</v>
      </c>
      <c r="I442" s="1">
        <v>4.221</v>
      </c>
      <c r="J442" s="12" t="s">
        <v>48</v>
      </c>
      <c r="L442" s="9">
        <v>517.0</v>
      </c>
      <c r="M442" s="9">
        <v>1.0</v>
      </c>
      <c r="N442" s="9">
        <v>8.636</v>
      </c>
      <c r="O442" s="9">
        <v>0.045</v>
      </c>
      <c r="P442" s="9">
        <v>-8.591</v>
      </c>
      <c r="Q442" s="9">
        <v>1.0</v>
      </c>
      <c r="R442" s="9">
        <v>0.0</v>
      </c>
      <c r="S442" s="9">
        <v>0.0</v>
      </c>
    </row>
    <row r="443">
      <c r="B443" s="1">
        <v>1.0</v>
      </c>
      <c r="C443" s="1">
        <v>779.0</v>
      </c>
      <c r="D443" s="1">
        <v>0.345</v>
      </c>
      <c r="E443" s="1">
        <v>0.0</v>
      </c>
      <c r="F443" s="1">
        <v>0.127</v>
      </c>
      <c r="G443" s="1">
        <v>3.931</v>
      </c>
      <c r="H443" s="4">
        <v>0.0474</v>
      </c>
      <c r="I443" s="1">
        <v>0.591</v>
      </c>
      <c r="J443" s="12" t="s">
        <v>48</v>
      </c>
      <c r="L443" s="9">
        <v>518.0</v>
      </c>
      <c r="M443" s="9">
        <v>1.0</v>
      </c>
      <c r="N443" s="9">
        <v>7.214</v>
      </c>
      <c r="O443" s="9">
        <v>0.038</v>
      </c>
      <c r="P443" s="9">
        <v>-7.176</v>
      </c>
      <c r="Q443" s="9">
        <v>1.0</v>
      </c>
      <c r="R443" s="9">
        <v>0.0</v>
      </c>
      <c r="S443" s="9">
        <v>0.0</v>
      </c>
    </row>
    <row r="444">
      <c r="B444" s="1">
        <v>1.0</v>
      </c>
      <c r="C444" s="1">
        <v>783.0</v>
      </c>
      <c r="D444" s="1">
        <v>2.664</v>
      </c>
      <c r="E444" s="1">
        <v>0.0</v>
      </c>
      <c r="F444" s="1">
        <v>0.828</v>
      </c>
      <c r="G444" s="1">
        <v>24.758</v>
      </c>
      <c r="H444" s="4">
        <v>0.0</v>
      </c>
      <c r="I444" s="1">
        <v>3.856</v>
      </c>
      <c r="J444" s="12" t="s">
        <v>48</v>
      </c>
      <c r="L444" s="9">
        <v>519.0</v>
      </c>
      <c r="M444" s="9">
        <v>1.0</v>
      </c>
      <c r="N444" s="9">
        <v>1.53</v>
      </c>
      <c r="O444" s="9">
        <v>0.068</v>
      </c>
      <c r="P444" s="9">
        <v>-1.463</v>
      </c>
      <c r="Q444" s="9">
        <v>0.974</v>
      </c>
      <c r="R444" s="9">
        <v>0.019</v>
      </c>
      <c r="S444" s="9">
        <v>0.221</v>
      </c>
    </row>
    <row r="445">
      <c r="B445" s="1">
        <v>1.0</v>
      </c>
      <c r="C445" s="1">
        <v>786.0</v>
      </c>
      <c r="D445" s="1">
        <v>3.838</v>
      </c>
      <c r="E445" s="1">
        <v>0.238</v>
      </c>
      <c r="F445" s="1">
        <v>0.955</v>
      </c>
      <c r="G445" s="1">
        <v>21.621</v>
      </c>
      <c r="H445" s="4">
        <v>0.0</v>
      </c>
      <c r="I445" s="1">
        <v>4.447</v>
      </c>
      <c r="J445" s="12" t="s">
        <v>48</v>
      </c>
      <c r="L445" s="9">
        <v>520.0</v>
      </c>
      <c r="M445" s="9">
        <v>1.0</v>
      </c>
      <c r="N445" s="9">
        <v>1.885</v>
      </c>
      <c r="O445" s="9">
        <v>0.045</v>
      </c>
      <c r="P445" s="9">
        <v>-1.84</v>
      </c>
      <c r="Q445" s="9">
        <v>0.993</v>
      </c>
      <c r="R445" s="9">
        <v>0.005</v>
      </c>
      <c r="S445" s="9">
        <v>0.057</v>
      </c>
    </row>
    <row r="446">
      <c r="B446" s="1">
        <v>1.0</v>
      </c>
      <c r="C446" s="1">
        <v>789.0</v>
      </c>
      <c r="D446" s="1">
        <v>0.507</v>
      </c>
      <c r="E446" s="1">
        <v>0.0</v>
      </c>
      <c r="F446" s="1">
        <v>0.113</v>
      </c>
      <c r="G446" s="1">
        <v>2.87</v>
      </c>
      <c r="H446" s="4">
        <v>0.0902</v>
      </c>
      <c r="I446" s="1">
        <v>0.526</v>
      </c>
      <c r="J446" s="12" t="s">
        <v>48</v>
      </c>
      <c r="L446" s="9">
        <v>522.0</v>
      </c>
      <c r="M446" s="9">
        <v>1.0</v>
      </c>
      <c r="N446" s="9">
        <v>5.744</v>
      </c>
      <c r="O446" s="9">
        <v>0.034</v>
      </c>
      <c r="P446" s="9">
        <v>-5.709</v>
      </c>
      <c r="Q446" s="9">
        <v>1.0</v>
      </c>
      <c r="R446" s="9">
        <v>0.0</v>
      </c>
      <c r="S446" s="9">
        <v>0.0</v>
      </c>
    </row>
    <row r="447">
      <c r="B447" s="1">
        <v>1.0</v>
      </c>
      <c r="C447" s="1">
        <v>792.0</v>
      </c>
      <c r="D447" s="1">
        <v>2.697</v>
      </c>
      <c r="E447" s="1">
        <v>0.118</v>
      </c>
      <c r="F447" s="1">
        <v>0.786</v>
      </c>
      <c r="G447" s="1">
        <v>12.164</v>
      </c>
      <c r="H447" s="4">
        <v>5.0E-4</v>
      </c>
      <c r="I447" s="1">
        <v>3.66</v>
      </c>
      <c r="J447" s="12" t="s">
        <v>48</v>
      </c>
      <c r="L447" s="9">
        <v>523.0</v>
      </c>
      <c r="M447" s="9">
        <v>1.0</v>
      </c>
      <c r="N447" s="9">
        <v>1.215</v>
      </c>
      <c r="O447" s="9">
        <v>0.032</v>
      </c>
      <c r="P447" s="9">
        <v>-1.184</v>
      </c>
      <c r="Q447" s="9">
        <v>0.994</v>
      </c>
      <c r="R447" s="9">
        <v>0.004</v>
      </c>
      <c r="S447" s="9">
        <v>0.043</v>
      </c>
    </row>
    <row r="448">
      <c r="B448" s="1">
        <v>1.0</v>
      </c>
      <c r="C448" s="1">
        <v>793.0</v>
      </c>
      <c r="D448" s="1">
        <v>6.918</v>
      </c>
      <c r="E448" s="1">
        <v>0.122</v>
      </c>
      <c r="F448" s="1">
        <v>1.734</v>
      </c>
      <c r="G448" s="1">
        <v>35.963</v>
      </c>
      <c r="H448" s="4">
        <v>0.0</v>
      </c>
      <c r="I448" s="1">
        <v>8.076</v>
      </c>
      <c r="J448" s="12" t="s">
        <v>48</v>
      </c>
      <c r="L448" s="9">
        <v>524.0</v>
      </c>
      <c r="M448" s="9">
        <v>1.0</v>
      </c>
      <c r="N448" s="9">
        <v>1.934</v>
      </c>
      <c r="O448" s="9">
        <v>0.041</v>
      </c>
      <c r="P448" s="9">
        <v>-1.893</v>
      </c>
      <c r="Q448" s="9">
        <v>0.994</v>
      </c>
      <c r="R448" s="9">
        <v>0.004</v>
      </c>
      <c r="S448" s="9">
        <v>0.044</v>
      </c>
    </row>
    <row r="449">
      <c r="B449" s="1">
        <v>1.0</v>
      </c>
      <c r="C449" s="1">
        <v>795.0</v>
      </c>
      <c r="D449" s="1">
        <v>2.395</v>
      </c>
      <c r="E449" s="1">
        <v>0.0</v>
      </c>
      <c r="F449" s="1">
        <v>1.18</v>
      </c>
      <c r="G449" s="1">
        <v>15.472</v>
      </c>
      <c r="H449" s="4">
        <v>1.0E-4</v>
      </c>
      <c r="I449" s="1">
        <v>5.497</v>
      </c>
      <c r="J449" s="12" t="s">
        <v>48</v>
      </c>
      <c r="L449" s="9">
        <v>525.0</v>
      </c>
      <c r="M449" s="9">
        <v>1.0</v>
      </c>
      <c r="N449" s="9">
        <v>3.872</v>
      </c>
      <c r="O449" s="9">
        <v>0.03</v>
      </c>
      <c r="P449" s="9">
        <v>-3.843</v>
      </c>
      <c r="Q449" s="9">
        <v>1.0</v>
      </c>
      <c r="R449" s="9">
        <v>0.0</v>
      </c>
      <c r="S449" s="9">
        <v>0.0</v>
      </c>
    </row>
    <row r="450">
      <c r="B450" s="1">
        <v>1.0</v>
      </c>
      <c r="C450" s="1">
        <v>796.0</v>
      </c>
      <c r="D450" s="1">
        <v>0.37</v>
      </c>
      <c r="E450" s="1">
        <v>0.0</v>
      </c>
      <c r="F450" s="1">
        <v>0.089</v>
      </c>
      <c r="G450" s="1">
        <v>2.86</v>
      </c>
      <c r="H450" s="4">
        <v>0.0908</v>
      </c>
      <c r="I450" s="1">
        <v>0.415</v>
      </c>
      <c r="J450" s="12" t="s">
        <v>48</v>
      </c>
      <c r="L450" s="9">
        <v>526.0</v>
      </c>
      <c r="M450" s="9">
        <v>1.0</v>
      </c>
      <c r="N450" s="9">
        <v>0.857</v>
      </c>
      <c r="O450" s="9">
        <v>0.061</v>
      </c>
      <c r="P450" s="9">
        <v>-0.796</v>
      </c>
      <c r="Q450" s="9">
        <v>0.921</v>
      </c>
      <c r="R450" s="9">
        <v>0.053</v>
      </c>
      <c r="S450" s="9">
        <v>0.628</v>
      </c>
    </row>
    <row r="451">
      <c r="B451" s="1">
        <v>1.0</v>
      </c>
      <c r="C451" s="1">
        <v>797.0</v>
      </c>
      <c r="D451" s="1">
        <v>0.662</v>
      </c>
      <c r="E451" s="1">
        <v>0.0</v>
      </c>
      <c r="F451" s="1">
        <v>0.284</v>
      </c>
      <c r="G451" s="1">
        <v>5.08</v>
      </c>
      <c r="H451" s="4">
        <v>0.0242</v>
      </c>
      <c r="I451" s="1">
        <v>1.323</v>
      </c>
      <c r="J451" s="12" t="s">
        <v>48</v>
      </c>
      <c r="L451" s="9">
        <v>527.0</v>
      </c>
      <c r="M451" s="9">
        <v>1.0</v>
      </c>
      <c r="N451" s="9">
        <v>3.094</v>
      </c>
      <c r="O451" s="9">
        <v>0.029</v>
      </c>
      <c r="P451" s="9">
        <v>-3.066</v>
      </c>
      <c r="Q451" s="9">
        <v>1.0</v>
      </c>
      <c r="R451" s="9">
        <v>0.0</v>
      </c>
      <c r="S451" s="9">
        <v>0.001</v>
      </c>
    </row>
    <row r="452">
      <c r="B452" s="1">
        <v>1.0</v>
      </c>
      <c r="C452" s="1">
        <v>798.0</v>
      </c>
      <c r="D452" s="1">
        <v>0.355</v>
      </c>
      <c r="E452" s="1">
        <v>0.0</v>
      </c>
      <c r="F452" s="1">
        <v>0.088</v>
      </c>
      <c r="G452" s="1">
        <v>2.798</v>
      </c>
      <c r="H452" s="4">
        <v>0.0944</v>
      </c>
      <c r="I452" s="1">
        <v>0.408</v>
      </c>
      <c r="J452" s="12" t="s">
        <v>48</v>
      </c>
      <c r="L452" s="9">
        <v>529.0</v>
      </c>
      <c r="M452" s="9">
        <v>1.0</v>
      </c>
      <c r="N452" s="9">
        <v>1.493</v>
      </c>
      <c r="O452" s="9">
        <v>0.031</v>
      </c>
      <c r="P452" s="9">
        <v>-1.462</v>
      </c>
      <c r="Q452" s="9">
        <v>0.997</v>
      </c>
      <c r="R452" s="9">
        <v>0.002</v>
      </c>
      <c r="S452" s="9">
        <v>0.023</v>
      </c>
    </row>
    <row r="453">
      <c r="B453" s="1">
        <v>1.0</v>
      </c>
      <c r="C453" s="1">
        <v>800.0</v>
      </c>
      <c r="D453" s="1">
        <v>1.781</v>
      </c>
      <c r="E453" s="1">
        <v>0.33</v>
      </c>
      <c r="F453" s="1">
        <v>0.676</v>
      </c>
      <c r="G453" s="1">
        <v>3.008</v>
      </c>
      <c r="H453" s="4">
        <v>0.0829</v>
      </c>
      <c r="I453" s="1">
        <v>3.149</v>
      </c>
      <c r="J453" s="12" t="s">
        <v>48</v>
      </c>
      <c r="L453" s="9">
        <v>530.0</v>
      </c>
      <c r="M453" s="9">
        <v>1.0</v>
      </c>
      <c r="N453" s="9">
        <v>1.377</v>
      </c>
      <c r="O453" s="9">
        <v>0.037</v>
      </c>
      <c r="P453" s="9">
        <v>-1.34</v>
      </c>
      <c r="Q453" s="9">
        <v>0.989</v>
      </c>
      <c r="R453" s="9">
        <v>0.008</v>
      </c>
      <c r="S453" s="9">
        <v>0.085</v>
      </c>
    </row>
    <row r="454">
      <c r="B454" s="1">
        <v>1.0</v>
      </c>
      <c r="C454" s="1">
        <v>803.0</v>
      </c>
      <c r="D454" s="1">
        <v>2.81</v>
      </c>
      <c r="E454" s="1">
        <v>0.0</v>
      </c>
      <c r="F454" s="1">
        <v>1.778</v>
      </c>
      <c r="G454" s="1">
        <v>22.558</v>
      </c>
      <c r="H454" s="4">
        <v>0.0</v>
      </c>
      <c r="I454" s="1">
        <v>8.279</v>
      </c>
      <c r="J454" s="12" t="s">
        <v>48</v>
      </c>
      <c r="L454" s="9">
        <v>531.0</v>
      </c>
      <c r="M454" s="9">
        <v>1.0</v>
      </c>
      <c r="N454" s="9">
        <v>1.342</v>
      </c>
      <c r="O454" s="9">
        <v>0.037</v>
      </c>
      <c r="P454" s="9">
        <v>-1.305</v>
      </c>
      <c r="Q454" s="9">
        <v>0.989</v>
      </c>
      <c r="R454" s="9">
        <v>0.008</v>
      </c>
      <c r="S454" s="9">
        <v>0.085</v>
      </c>
    </row>
    <row r="455">
      <c r="B455" s="1">
        <v>1.0</v>
      </c>
      <c r="C455" s="1">
        <v>804.0</v>
      </c>
      <c r="D455" s="1">
        <v>5.805</v>
      </c>
      <c r="E455" s="1">
        <v>0.121</v>
      </c>
      <c r="F455" s="1">
        <v>1.446</v>
      </c>
      <c r="G455" s="1">
        <v>29.819</v>
      </c>
      <c r="H455" s="4">
        <v>0.0</v>
      </c>
      <c r="I455" s="1">
        <v>6.736</v>
      </c>
      <c r="J455" s="12" t="s">
        <v>48</v>
      </c>
      <c r="L455" s="9">
        <v>532.0</v>
      </c>
      <c r="M455" s="9">
        <v>1.0</v>
      </c>
      <c r="N455" s="9">
        <v>3.427</v>
      </c>
      <c r="O455" s="9">
        <v>0.027</v>
      </c>
      <c r="P455" s="9">
        <v>-3.4</v>
      </c>
      <c r="Q455" s="9">
        <v>1.0</v>
      </c>
      <c r="R455" s="9">
        <v>0.0</v>
      </c>
      <c r="S455" s="9">
        <v>0.002</v>
      </c>
    </row>
    <row r="456">
      <c r="B456" s="1">
        <v>1.0</v>
      </c>
      <c r="C456" s="1">
        <v>808.0</v>
      </c>
      <c r="D456" s="1">
        <v>0.586</v>
      </c>
      <c r="E456" s="1">
        <v>0.0</v>
      </c>
      <c r="F456" s="1">
        <v>0.166</v>
      </c>
      <c r="G456" s="1">
        <v>4.912</v>
      </c>
      <c r="H456" s="4">
        <v>0.0267</v>
      </c>
      <c r="I456" s="1">
        <v>0.772</v>
      </c>
      <c r="J456" s="12" t="s">
        <v>48</v>
      </c>
      <c r="L456" s="9">
        <v>533.0</v>
      </c>
      <c r="M456" s="9">
        <v>1.0</v>
      </c>
      <c r="N456" s="9">
        <v>1.741</v>
      </c>
      <c r="O456" s="9">
        <v>0.041</v>
      </c>
      <c r="P456" s="9">
        <v>-1.699</v>
      </c>
      <c r="Q456" s="9">
        <v>0.993</v>
      </c>
      <c r="R456" s="9">
        <v>0.005</v>
      </c>
      <c r="S456" s="9">
        <v>0.053</v>
      </c>
    </row>
    <row r="457">
      <c r="B457" s="1">
        <v>1.0</v>
      </c>
      <c r="C457" s="1">
        <v>809.0</v>
      </c>
      <c r="D457" s="1">
        <v>0.296</v>
      </c>
      <c r="E457" s="1">
        <v>0.0</v>
      </c>
      <c r="F457" s="1">
        <v>0.065</v>
      </c>
      <c r="G457" s="1">
        <v>3.022</v>
      </c>
      <c r="H457" s="4">
        <v>0.0821</v>
      </c>
      <c r="I457" s="1">
        <v>0.301</v>
      </c>
      <c r="J457" s="12" t="s">
        <v>48</v>
      </c>
      <c r="L457" s="9">
        <v>534.0</v>
      </c>
      <c r="M457" s="9">
        <v>1.0</v>
      </c>
      <c r="N457" s="9">
        <v>1.864</v>
      </c>
      <c r="O457" s="9">
        <v>0.038</v>
      </c>
      <c r="P457" s="9">
        <v>-1.826</v>
      </c>
      <c r="Q457" s="9">
        <v>0.997</v>
      </c>
      <c r="R457" s="9">
        <v>0.002</v>
      </c>
      <c r="S457" s="9">
        <v>0.026</v>
      </c>
    </row>
    <row r="458">
      <c r="B458" s="1">
        <v>1.0</v>
      </c>
      <c r="C458" s="1">
        <v>810.0</v>
      </c>
      <c r="D458" s="1">
        <v>0.35</v>
      </c>
      <c r="E458" s="1">
        <v>0.0</v>
      </c>
      <c r="F458" s="1">
        <v>0.07</v>
      </c>
      <c r="G458" s="1">
        <v>3.18</v>
      </c>
      <c r="H458" s="4">
        <v>0.0746</v>
      </c>
      <c r="I458" s="1">
        <v>0.327</v>
      </c>
      <c r="J458" s="12" t="s">
        <v>48</v>
      </c>
      <c r="L458" s="9">
        <v>535.0</v>
      </c>
      <c r="M458" s="9">
        <v>1.0</v>
      </c>
      <c r="N458" s="9">
        <v>0.849</v>
      </c>
      <c r="O458" s="9">
        <v>0.072</v>
      </c>
      <c r="P458" s="9">
        <v>-0.777</v>
      </c>
      <c r="Q458" s="9">
        <v>0.91</v>
      </c>
      <c r="R458" s="9">
        <v>0.063</v>
      </c>
      <c r="S458" s="9">
        <v>0.75</v>
      </c>
    </row>
    <row r="459">
      <c r="B459" s="1">
        <v>1.0</v>
      </c>
      <c r="C459" s="1">
        <v>811.0</v>
      </c>
      <c r="D459" s="1">
        <v>0.727</v>
      </c>
      <c r="E459" s="1">
        <v>0.0</v>
      </c>
      <c r="F459" s="1">
        <v>0.184</v>
      </c>
      <c r="G459" s="1">
        <v>5.396</v>
      </c>
      <c r="H459" s="4">
        <v>0.0202</v>
      </c>
      <c r="I459" s="1">
        <v>0.857</v>
      </c>
      <c r="J459" s="12" t="s">
        <v>48</v>
      </c>
      <c r="L459" s="9">
        <v>536.0</v>
      </c>
      <c r="M459" s="9">
        <v>1.0</v>
      </c>
      <c r="N459" s="9">
        <v>2.902</v>
      </c>
      <c r="O459" s="9">
        <v>0.031</v>
      </c>
      <c r="P459" s="9">
        <v>-2.871</v>
      </c>
      <c r="Q459" s="9">
        <v>0.999</v>
      </c>
      <c r="R459" s="9">
        <v>0.001</v>
      </c>
      <c r="S459" s="9">
        <v>0.006</v>
      </c>
    </row>
    <row r="460">
      <c r="B460" s="1">
        <v>1.0</v>
      </c>
      <c r="C460" s="1">
        <v>812.0</v>
      </c>
      <c r="D460" s="1">
        <v>0.901</v>
      </c>
      <c r="E460" s="1">
        <v>0.0</v>
      </c>
      <c r="F460" s="1">
        <v>0.186</v>
      </c>
      <c r="G460" s="1">
        <v>6.022</v>
      </c>
      <c r="H460" s="4">
        <v>0.0141</v>
      </c>
      <c r="I460" s="1">
        <v>0.868</v>
      </c>
      <c r="J460" s="12" t="s">
        <v>48</v>
      </c>
      <c r="L460" s="9">
        <v>537.0</v>
      </c>
      <c r="M460" s="9">
        <v>1.0</v>
      </c>
      <c r="N460" s="9">
        <v>1.428</v>
      </c>
      <c r="O460" s="9">
        <v>0.041</v>
      </c>
      <c r="P460" s="9">
        <v>-1.387</v>
      </c>
      <c r="Q460" s="9">
        <v>0.988</v>
      </c>
      <c r="R460" s="9">
        <v>0.009</v>
      </c>
      <c r="S460" s="9">
        <v>0.097</v>
      </c>
    </row>
    <row r="461">
      <c r="B461" s="1">
        <v>1.0</v>
      </c>
      <c r="C461" s="1">
        <v>813.0</v>
      </c>
      <c r="D461" s="1">
        <v>2.81</v>
      </c>
      <c r="E461" s="1">
        <v>0.0</v>
      </c>
      <c r="F461" s="1">
        <v>0.758</v>
      </c>
      <c r="G461" s="1">
        <v>26.473</v>
      </c>
      <c r="H461" s="4">
        <v>0.0</v>
      </c>
      <c r="I461" s="1">
        <v>3.53</v>
      </c>
      <c r="J461" s="12" t="s">
        <v>48</v>
      </c>
      <c r="L461" s="9">
        <v>538.0</v>
      </c>
      <c r="M461" s="9">
        <v>1.0</v>
      </c>
      <c r="N461" s="9">
        <v>6.229</v>
      </c>
      <c r="O461" s="9">
        <v>0.032</v>
      </c>
      <c r="P461" s="9">
        <v>-6.197</v>
      </c>
      <c r="Q461" s="9">
        <v>1.0</v>
      </c>
      <c r="R461" s="9">
        <v>0.0</v>
      </c>
      <c r="S461" s="9">
        <v>0.0</v>
      </c>
    </row>
    <row r="462">
      <c r="B462" s="1">
        <v>1.0</v>
      </c>
      <c r="C462" s="1">
        <v>814.0</v>
      </c>
      <c r="D462" s="1">
        <v>2.81</v>
      </c>
      <c r="E462" s="1">
        <v>0.0</v>
      </c>
      <c r="F462" s="1">
        <v>0.539</v>
      </c>
      <c r="G462" s="1">
        <v>25.118</v>
      </c>
      <c r="H462" s="4">
        <v>0.0</v>
      </c>
      <c r="I462" s="1">
        <v>2.508</v>
      </c>
      <c r="J462" s="12" t="s">
        <v>48</v>
      </c>
      <c r="L462" s="9">
        <v>539.0</v>
      </c>
      <c r="M462" s="9">
        <v>1.0</v>
      </c>
      <c r="N462" s="9">
        <v>1.594</v>
      </c>
      <c r="O462" s="9">
        <v>0.049</v>
      </c>
      <c r="P462" s="9">
        <v>-1.545</v>
      </c>
      <c r="Q462" s="9">
        <v>0.992</v>
      </c>
      <c r="R462" s="9">
        <v>0.006</v>
      </c>
      <c r="S462" s="9">
        <v>0.062</v>
      </c>
    </row>
    <row r="463">
      <c r="B463" s="1">
        <v>1.0</v>
      </c>
      <c r="C463" s="1">
        <v>815.0</v>
      </c>
      <c r="D463" s="1">
        <v>0.444</v>
      </c>
      <c r="E463" s="1">
        <v>0.0</v>
      </c>
      <c r="F463" s="1">
        <v>0.11</v>
      </c>
      <c r="G463" s="1">
        <v>5.486</v>
      </c>
      <c r="H463" s="4">
        <v>0.0192</v>
      </c>
      <c r="I463" s="1">
        <v>0.51</v>
      </c>
      <c r="J463" s="12" t="s">
        <v>48</v>
      </c>
      <c r="L463" s="9">
        <v>540.0</v>
      </c>
      <c r="M463" s="9">
        <v>1.0</v>
      </c>
      <c r="N463" s="9">
        <v>7.819</v>
      </c>
      <c r="O463" s="9">
        <v>0.042</v>
      </c>
      <c r="P463" s="9">
        <v>-7.777</v>
      </c>
      <c r="Q463" s="9">
        <v>1.0</v>
      </c>
      <c r="R463" s="9">
        <v>0.0</v>
      </c>
      <c r="S463" s="9">
        <v>0.0</v>
      </c>
    </row>
    <row r="464">
      <c r="B464" s="1">
        <v>1.0</v>
      </c>
      <c r="C464" s="1">
        <v>816.0</v>
      </c>
      <c r="D464" s="1">
        <v>0.266</v>
      </c>
      <c r="E464" s="1">
        <v>0.0</v>
      </c>
      <c r="F464" s="1">
        <v>0.094</v>
      </c>
      <c r="G464" s="1">
        <v>4.171</v>
      </c>
      <c r="H464" s="4">
        <v>0.0411</v>
      </c>
      <c r="I464" s="1">
        <v>0.437</v>
      </c>
      <c r="J464" s="12" t="s">
        <v>48</v>
      </c>
      <c r="L464" s="9">
        <v>541.0</v>
      </c>
      <c r="M464" s="9">
        <v>1.0</v>
      </c>
      <c r="N464" s="9">
        <v>3.18</v>
      </c>
      <c r="O464" s="9">
        <v>0.03</v>
      </c>
      <c r="P464" s="9">
        <v>-3.15</v>
      </c>
      <c r="Q464" s="9">
        <v>0.984</v>
      </c>
      <c r="R464" s="9">
        <v>0.009</v>
      </c>
      <c r="S464" s="9">
        <v>0.101</v>
      </c>
    </row>
    <row r="465">
      <c r="B465" s="1">
        <v>1.0</v>
      </c>
      <c r="C465" s="1">
        <v>817.0</v>
      </c>
      <c r="D465" s="1">
        <v>0.916</v>
      </c>
      <c r="E465" s="1">
        <v>0.0</v>
      </c>
      <c r="F465" s="1">
        <v>0.323</v>
      </c>
      <c r="G465" s="1">
        <v>10.606</v>
      </c>
      <c r="H465" s="4">
        <v>0.0011</v>
      </c>
      <c r="I465" s="1">
        <v>1.505</v>
      </c>
      <c r="J465" s="12" t="s">
        <v>48</v>
      </c>
      <c r="L465" s="9">
        <v>542.0</v>
      </c>
      <c r="M465" s="9">
        <v>1.0</v>
      </c>
      <c r="N465" s="9">
        <v>1.433</v>
      </c>
      <c r="O465" s="9">
        <v>0.025</v>
      </c>
      <c r="P465" s="9">
        <v>-1.408</v>
      </c>
      <c r="Q465" s="9">
        <v>0.995</v>
      </c>
      <c r="R465" s="9">
        <v>0.003</v>
      </c>
      <c r="S465" s="9">
        <v>0.037</v>
      </c>
    </row>
    <row r="466">
      <c r="B466" s="1">
        <v>1.0</v>
      </c>
      <c r="C466" s="1">
        <v>818.0</v>
      </c>
      <c r="D466" s="1">
        <v>0.672</v>
      </c>
      <c r="E466" s="1">
        <v>0.0</v>
      </c>
      <c r="F466" s="1">
        <v>0.161</v>
      </c>
      <c r="G466" s="1">
        <v>5.577</v>
      </c>
      <c r="H466" s="4">
        <v>0.0182</v>
      </c>
      <c r="I466" s="1">
        <v>0.75</v>
      </c>
      <c r="J466" s="12" t="s">
        <v>48</v>
      </c>
      <c r="L466" s="9">
        <v>543.0</v>
      </c>
      <c r="M466" s="9">
        <v>1.0</v>
      </c>
      <c r="N466" s="9">
        <v>1.655</v>
      </c>
      <c r="O466" s="9">
        <v>0.028</v>
      </c>
      <c r="P466" s="9">
        <v>-1.628</v>
      </c>
      <c r="Q466" s="9">
        <v>0.998</v>
      </c>
      <c r="R466" s="9">
        <v>0.001</v>
      </c>
      <c r="S466" s="9">
        <v>0.014</v>
      </c>
    </row>
    <row r="467">
      <c r="B467" s="1">
        <v>1.0</v>
      </c>
      <c r="C467" s="1">
        <v>819.0</v>
      </c>
      <c r="D467" s="1">
        <v>1.621</v>
      </c>
      <c r="E467" s="1">
        <v>0.0</v>
      </c>
      <c r="F467" s="1">
        <v>0.459</v>
      </c>
      <c r="G467" s="1">
        <v>13.008</v>
      </c>
      <c r="H467" s="4">
        <v>3.0E-4</v>
      </c>
      <c r="I467" s="1">
        <v>2.137</v>
      </c>
      <c r="J467" s="12" t="s">
        <v>48</v>
      </c>
      <c r="L467" s="9">
        <v>544.0</v>
      </c>
      <c r="M467" s="9">
        <v>1.0</v>
      </c>
      <c r="N467" s="9">
        <v>0.879</v>
      </c>
      <c r="O467" s="9">
        <v>0.054</v>
      </c>
      <c r="P467" s="9">
        <v>-0.826</v>
      </c>
      <c r="Q467" s="9">
        <v>0.93</v>
      </c>
      <c r="R467" s="9">
        <v>0.045</v>
      </c>
      <c r="S467" s="9">
        <v>0.528</v>
      </c>
    </row>
    <row r="468">
      <c r="B468" s="1">
        <v>1.0</v>
      </c>
      <c r="C468" s="1">
        <v>820.0</v>
      </c>
      <c r="D468" s="1">
        <v>0.3</v>
      </c>
      <c r="E468" s="1">
        <v>0.0</v>
      </c>
      <c r="F468" s="1">
        <v>0.06</v>
      </c>
      <c r="G468" s="1">
        <v>3.139</v>
      </c>
      <c r="H468" s="4">
        <v>0.0765</v>
      </c>
      <c r="I468" s="1">
        <v>0.281</v>
      </c>
      <c r="J468" s="12" t="s">
        <v>48</v>
      </c>
      <c r="L468" s="9">
        <v>545.0</v>
      </c>
      <c r="M468" s="9">
        <v>1.0</v>
      </c>
      <c r="N468" s="9">
        <v>3.265</v>
      </c>
      <c r="O468" s="9">
        <v>0.033</v>
      </c>
      <c r="P468" s="9">
        <v>-3.232</v>
      </c>
      <c r="Q468" s="9">
        <v>1.0</v>
      </c>
      <c r="R468" s="9">
        <v>0.0</v>
      </c>
      <c r="S468" s="9">
        <v>0.001</v>
      </c>
    </row>
    <row r="469">
      <c r="B469" s="1">
        <v>1.0</v>
      </c>
      <c r="C469" s="1">
        <v>822.0</v>
      </c>
      <c r="D469" s="1">
        <v>2.81</v>
      </c>
      <c r="E469" s="1">
        <v>0.0</v>
      </c>
      <c r="F469" s="1">
        <v>0.747</v>
      </c>
      <c r="G469" s="1">
        <v>20.716</v>
      </c>
      <c r="H469" s="4">
        <v>0.0</v>
      </c>
      <c r="I469" s="1">
        <v>3.48</v>
      </c>
      <c r="J469" s="12" t="s">
        <v>48</v>
      </c>
      <c r="L469" s="9">
        <v>546.0</v>
      </c>
      <c r="M469" s="9">
        <v>1.0</v>
      </c>
      <c r="N469" s="9">
        <v>7.67</v>
      </c>
      <c r="O469" s="9">
        <v>0.041</v>
      </c>
      <c r="P469" s="9">
        <v>-7.629</v>
      </c>
      <c r="Q469" s="9">
        <v>1.0</v>
      </c>
      <c r="R469" s="9">
        <v>0.0</v>
      </c>
      <c r="S469" s="9">
        <v>0.001</v>
      </c>
    </row>
    <row r="470">
      <c r="B470" s="1">
        <v>1.0</v>
      </c>
      <c r="C470" s="1">
        <v>823.0</v>
      </c>
      <c r="D470" s="1">
        <v>2.366</v>
      </c>
      <c r="E470" s="1">
        <v>0.234</v>
      </c>
      <c r="F470" s="1">
        <v>0.864</v>
      </c>
      <c r="G470" s="1">
        <v>10.476</v>
      </c>
      <c r="H470" s="4">
        <v>0.0012</v>
      </c>
      <c r="I470" s="1">
        <v>4.022</v>
      </c>
      <c r="J470" s="12" t="s">
        <v>48</v>
      </c>
      <c r="L470" s="9">
        <v>547.0</v>
      </c>
      <c r="M470" s="9">
        <v>1.0</v>
      </c>
      <c r="N470" s="9">
        <v>5.777</v>
      </c>
      <c r="O470" s="9">
        <v>0.047</v>
      </c>
      <c r="P470" s="9">
        <v>-5.729</v>
      </c>
      <c r="Q470" s="9">
        <v>1.0</v>
      </c>
      <c r="R470" s="9">
        <v>0.0</v>
      </c>
      <c r="S470" s="9">
        <v>0.0</v>
      </c>
    </row>
    <row r="471">
      <c r="B471" s="1">
        <v>1.0</v>
      </c>
      <c r="C471" s="1">
        <v>824.0</v>
      </c>
      <c r="D471" s="1">
        <v>0.438</v>
      </c>
      <c r="E471" s="1">
        <v>0.0</v>
      </c>
      <c r="F471" s="1">
        <v>0.152</v>
      </c>
      <c r="G471" s="1">
        <v>4.241</v>
      </c>
      <c r="H471" s="4">
        <v>0.0395</v>
      </c>
      <c r="I471" s="1">
        <v>0.706</v>
      </c>
      <c r="J471" s="12" t="s">
        <v>48</v>
      </c>
      <c r="L471" s="9">
        <v>548.0</v>
      </c>
      <c r="M471" s="9">
        <v>1.0</v>
      </c>
      <c r="N471" s="9">
        <v>0.884</v>
      </c>
      <c r="O471" s="9">
        <v>0.049</v>
      </c>
      <c r="P471" s="9">
        <v>-0.835</v>
      </c>
      <c r="Q471" s="9">
        <v>0.935</v>
      </c>
      <c r="R471" s="9">
        <v>0.041</v>
      </c>
      <c r="S471" s="9">
        <v>0.472</v>
      </c>
    </row>
    <row r="472">
      <c r="B472" s="1">
        <v>1.0</v>
      </c>
      <c r="C472" s="1">
        <v>825.0</v>
      </c>
      <c r="D472" s="1">
        <v>4.152</v>
      </c>
      <c r="E472" s="1">
        <v>0.0</v>
      </c>
      <c r="F472" s="1">
        <v>0.7</v>
      </c>
      <c r="G472" s="1">
        <v>32.616</v>
      </c>
      <c r="H472" s="4">
        <v>0.0</v>
      </c>
      <c r="I472" s="1">
        <v>3.259</v>
      </c>
      <c r="J472" s="12" t="s">
        <v>48</v>
      </c>
      <c r="L472" s="9">
        <v>549.0</v>
      </c>
      <c r="M472" s="9">
        <v>1.0</v>
      </c>
      <c r="N472" s="9">
        <v>0.93</v>
      </c>
      <c r="O472" s="9">
        <v>0.071</v>
      </c>
      <c r="P472" s="9">
        <v>-0.858</v>
      </c>
      <c r="Q472" s="9">
        <v>0.918</v>
      </c>
      <c r="R472" s="9">
        <v>0.058</v>
      </c>
      <c r="S472" s="9">
        <v>0.688</v>
      </c>
    </row>
    <row r="473">
      <c r="B473" s="1">
        <v>1.0</v>
      </c>
      <c r="C473" s="1">
        <v>826.0</v>
      </c>
      <c r="D473" s="1">
        <v>0.332</v>
      </c>
      <c r="E473" s="1">
        <v>0.0</v>
      </c>
      <c r="F473" s="1">
        <v>0.078</v>
      </c>
      <c r="G473" s="1">
        <v>2.922</v>
      </c>
      <c r="H473" s="4">
        <v>0.0874</v>
      </c>
      <c r="I473" s="1">
        <v>0.364</v>
      </c>
      <c r="J473" s="12" t="s">
        <v>48</v>
      </c>
      <c r="L473" s="9">
        <v>550.0</v>
      </c>
      <c r="M473" s="9">
        <v>1.0</v>
      </c>
      <c r="N473" s="9">
        <v>0.93</v>
      </c>
      <c r="O473" s="9">
        <v>0.071</v>
      </c>
      <c r="P473" s="9">
        <v>-0.858</v>
      </c>
      <c r="Q473" s="9">
        <v>0.918</v>
      </c>
      <c r="R473" s="9">
        <v>0.058</v>
      </c>
      <c r="S473" s="9">
        <v>0.688</v>
      </c>
    </row>
    <row r="474">
      <c r="B474" s="1">
        <v>1.0</v>
      </c>
      <c r="C474" s="1">
        <v>828.0</v>
      </c>
      <c r="D474" s="1">
        <v>1.105</v>
      </c>
      <c r="E474" s="1">
        <v>0.0</v>
      </c>
      <c r="F474" s="1">
        <v>0.374</v>
      </c>
      <c r="G474" s="1">
        <v>12.798</v>
      </c>
      <c r="H474" s="4">
        <v>3.0E-4</v>
      </c>
      <c r="I474" s="1">
        <v>1.739</v>
      </c>
      <c r="J474" s="12" t="s">
        <v>48</v>
      </c>
      <c r="L474" s="9">
        <v>551.0</v>
      </c>
      <c r="M474" s="9">
        <v>1.0</v>
      </c>
      <c r="N474" s="9">
        <v>0.89</v>
      </c>
      <c r="O474" s="9">
        <v>0.043</v>
      </c>
      <c r="P474" s="9">
        <v>-0.846</v>
      </c>
      <c r="Q474" s="9">
        <v>0.941</v>
      </c>
      <c r="R474" s="9">
        <v>0.036</v>
      </c>
      <c r="S474" s="9">
        <v>0.41</v>
      </c>
    </row>
    <row r="475">
      <c r="B475" s="1">
        <v>1.0</v>
      </c>
      <c r="C475" s="1">
        <v>831.0</v>
      </c>
      <c r="D475" s="1">
        <v>1.755</v>
      </c>
      <c r="E475" s="1">
        <v>0.0</v>
      </c>
      <c r="F475" s="1">
        <v>0.474</v>
      </c>
      <c r="G475" s="1">
        <v>15.974</v>
      </c>
      <c r="H475" s="4">
        <v>1.0E-4</v>
      </c>
      <c r="I475" s="1">
        <v>2.208</v>
      </c>
      <c r="J475" s="12" t="s">
        <v>48</v>
      </c>
      <c r="L475" s="9">
        <v>552.0</v>
      </c>
      <c r="M475" s="9">
        <v>1.0</v>
      </c>
      <c r="N475" s="9">
        <v>3.274</v>
      </c>
      <c r="O475" s="9">
        <v>0.029</v>
      </c>
      <c r="P475" s="9">
        <v>-3.245</v>
      </c>
      <c r="Q475" s="9">
        <v>0.999</v>
      </c>
      <c r="R475" s="9">
        <v>0.0</v>
      </c>
      <c r="S475" s="9">
        <v>0.004</v>
      </c>
    </row>
    <row r="476">
      <c r="B476" s="1">
        <v>1.0</v>
      </c>
      <c r="C476" s="1">
        <v>832.0</v>
      </c>
      <c r="D476" s="1">
        <v>1.663</v>
      </c>
      <c r="E476" s="1">
        <v>0.0</v>
      </c>
      <c r="F476" s="1">
        <v>0.433</v>
      </c>
      <c r="G476" s="1">
        <v>16.406</v>
      </c>
      <c r="H476" s="4">
        <v>1.0E-4</v>
      </c>
      <c r="I476" s="1">
        <v>2.014</v>
      </c>
      <c r="J476" s="12" t="s">
        <v>48</v>
      </c>
      <c r="L476" s="9">
        <v>553.0</v>
      </c>
      <c r="M476" s="9">
        <v>1.0</v>
      </c>
      <c r="N476" s="9">
        <v>0.956</v>
      </c>
      <c r="O476" s="9">
        <v>0.071</v>
      </c>
      <c r="P476" s="9">
        <v>-0.885</v>
      </c>
      <c r="Q476" s="9">
        <v>0.96</v>
      </c>
      <c r="R476" s="9">
        <v>0.03</v>
      </c>
      <c r="S476" s="9">
        <v>0.344</v>
      </c>
    </row>
    <row r="477">
      <c r="B477" s="1">
        <v>1.0</v>
      </c>
      <c r="C477" s="1">
        <v>833.0</v>
      </c>
      <c r="D477" s="1">
        <v>1.353</v>
      </c>
      <c r="E477" s="1">
        <v>0.0</v>
      </c>
      <c r="F477" s="1">
        <v>0.273</v>
      </c>
      <c r="G477" s="1">
        <v>8.602</v>
      </c>
      <c r="H477" s="4">
        <v>0.0034</v>
      </c>
      <c r="I477" s="1">
        <v>1.274</v>
      </c>
      <c r="J477" s="12" t="s">
        <v>48</v>
      </c>
      <c r="L477" s="9">
        <v>554.0</v>
      </c>
      <c r="M477" s="9">
        <v>1.0</v>
      </c>
      <c r="N477" s="9">
        <v>6.008</v>
      </c>
      <c r="O477" s="9">
        <v>0.037</v>
      </c>
      <c r="P477" s="9">
        <v>-5.972</v>
      </c>
      <c r="Q477" s="9">
        <v>1.0</v>
      </c>
      <c r="R477" s="9">
        <v>0.0</v>
      </c>
      <c r="S477" s="9">
        <v>0.0</v>
      </c>
    </row>
    <row r="478">
      <c r="B478" s="1">
        <v>1.0</v>
      </c>
      <c r="C478" s="1">
        <v>834.0</v>
      </c>
      <c r="D478" s="1">
        <v>0.322</v>
      </c>
      <c r="E478" s="1">
        <v>0.0</v>
      </c>
      <c r="F478" s="1">
        <v>0.117</v>
      </c>
      <c r="G478" s="1">
        <v>4.032</v>
      </c>
      <c r="H478" s="4">
        <v>0.0447</v>
      </c>
      <c r="I478" s="1">
        <v>0.546</v>
      </c>
      <c r="J478" s="12" t="s">
        <v>48</v>
      </c>
      <c r="L478" s="9">
        <v>555.0</v>
      </c>
      <c r="M478" s="9">
        <v>1.0</v>
      </c>
      <c r="N478" s="9">
        <v>1.33</v>
      </c>
      <c r="O478" s="9">
        <v>0.054</v>
      </c>
      <c r="P478" s="9">
        <v>-1.275</v>
      </c>
      <c r="Q478" s="9">
        <v>0.979</v>
      </c>
      <c r="R478" s="9">
        <v>0.015</v>
      </c>
      <c r="S478" s="9">
        <v>0.171</v>
      </c>
    </row>
    <row r="479">
      <c r="B479" s="1">
        <v>1.0</v>
      </c>
      <c r="C479" s="1">
        <v>835.0</v>
      </c>
      <c r="D479" s="1">
        <v>0.436</v>
      </c>
      <c r="E479" s="1">
        <v>0.0</v>
      </c>
      <c r="F479" s="1">
        <v>0.11</v>
      </c>
      <c r="G479" s="1">
        <v>5.49</v>
      </c>
      <c r="H479" s="4">
        <v>0.0191</v>
      </c>
      <c r="I479" s="1">
        <v>0.514</v>
      </c>
      <c r="J479" s="12" t="s">
        <v>48</v>
      </c>
      <c r="L479" s="9">
        <v>557.0</v>
      </c>
      <c r="M479" s="9">
        <v>1.0</v>
      </c>
      <c r="N479" s="9">
        <v>1.997</v>
      </c>
      <c r="O479" s="9">
        <v>0.039</v>
      </c>
      <c r="P479" s="9">
        <v>-1.958</v>
      </c>
      <c r="Q479" s="9">
        <v>0.972</v>
      </c>
      <c r="R479" s="9">
        <v>0.018</v>
      </c>
      <c r="S479" s="9">
        <v>0.198</v>
      </c>
    </row>
    <row r="480">
      <c r="B480" s="1">
        <v>1.0</v>
      </c>
      <c r="C480" s="1">
        <v>836.0</v>
      </c>
      <c r="D480" s="1">
        <v>3.829</v>
      </c>
      <c r="E480" s="1">
        <v>0.0</v>
      </c>
      <c r="F480" s="1">
        <v>1.16</v>
      </c>
      <c r="G480" s="1">
        <v>30.795</v>
      </c>
      <c r="H480" s="4">
        <v>0.0</v>
      </c>
      <c r="I480" s="1">
        <v>5.404</v>
      </c>
      <c r="J480" s="12" t="s">
        <v>48</v>
      </c>
      <c r="L480" s="9">
        <v>559.0</v>
      </c>
      <c r="M480" s="9">
        <v>1.0</v>
      </c>
      <c r="N480" s="9">
        <v>0.813</v>
      </c>
      <c r="O480" s="9">
        <v>0.046</v>
      </c>
      <c r="P480" s="9">
        <v>-0.767</v>
      </c>
      <c r="Q480" s="9">
        <v>0.931</v>
      </c>
      <c r="R480" s="9">
        <v>0.042</v>
      </c>
      <c r="S480" s="9">
        <v>0.481</v>
      </c>
    </row>
    <row r="481">
      <c r="B481" s="1">
        <v>1.0</v>
      </c>
      <c r="C481" s="1">
        <v>838.0</v>
      </c>
      <c r="D481" s="1">
        <v>0.606</v>
      </c>
      <c r="E481" s="1">
        <v>0.0</v>
      </c>
      <c r="F481" s="1">
        <v>0.167</v>
      </c>
      <c r="G481" s="1">
        <v>4.996</v>
      </c>
      <c r="H481" s="4">
        <v>0.0254</v>
      </c>
      <c r="I481" s="1">
        <v>0.779</v>
      </c>
      <c r="J481" s="12" t="s">
        <v>48</v>
      </c>
      <c r="L481" s="9">
        <v>561.0</v>
      </c>
      <c r="M481" s="9">
        <v>1.0</v>
      </c>
      <c r="N481" s="9">
        <v>4.088</v>
      </c>
      <c r="O481" s="9">
        <v>0.03</v>
      </c>
      <c r="P481" s="9">
        <v>-4.058</v>
      </c>
      <c r="Q481" s="9">
        <v>1.0</v>
      </c>
      <c r="R481" s="9">
        <v>0.0</v>
      </c>
      <c r="S481" s="9">
        <v>0.0</v>
      </c>
    </row>
    <row r="482">
      <c r="B482" s="1">
        <v>1.0</v>
      </c>
      <c r="C482" s="1">
        <v>839.0</v>
      </c>
      <c r="D482" s="1">
        <v>0.703</v>
      </c>
      <c r="E482" s="1">
        <v>0.0</v>
      </c>
      <c r="F482" s="1">
        <v>0.187</v>
      </c>
      <c r="G482" s="1">
        <v>7.886</v>
      </c>
      <c r="H482" s="4">
        <v>0.005</v>
      </c>
      <c r="I482" s="1">
        <v>0.869</v>
      </c>
      <c r="J482" s="12" t="s">
        <v>48</v>
      </c>
      <c r="L482" s="9">
        <v>562.0</v>
      </c>
      <c r="M482" s="9">
        <v>1.0</v>
      </c>
      <c r="N482" s="9">
        <v>1.784</v>
      </c>
      <c r="O482" s="9">
        <v>0.359</v>
      </c>
      <c r="P482" s="9">
        <v>-1.425</v>
      </c>
      <c r="Q482" s="9">
        <v>0.9</v>
      </c>
      <c r="R482" s="9">
        <v>0.074</v>
      </c>
      <c r="S482" s="9">
        <v>0.894</v>
      </c>
    </row>
    <row r="483">
      <c r="B483" s="1">
        <v>1.0</v>
      </c>
      <c r="C483" s="1">
        <v>841.0</v>
      </c>
      <c r="D483" s="1">
        <v>4.605</v>
      </c>
      <c r="E483" s="1">
        <v>0.0</v>
      </c>
      <c r="F483" s="1">
        <v>1.607</v>
      </c>
      <c r="G483" s="1">
        <v>34.331</v>
      </c>
      <c r="H483" s="4">
        <v>0.0</v>
      </c>
      <c r="I483" s="1">
        <v>7.484</v>
      </c>
      <c r="J483" s="12" t="s">
        <v>48</v>
      </c>
      <c r="L483" s="9">
        <v>563.0</v>
      </c>
      <c r="M483" s="9">
        <v>1.0</v>
      </c>
      <c r="N483" s="9">
        <v>0.933</v>
      </c>
      <c r="O483" s="9">
        <v>0.051</v>
      </c>
      <c r="P483" s="9">
        <v>-0.882</v>
      </c>
      <c r="Q483" s="9">
        <v>0.974</v>
      </c>
      <c r="R483" s="9">
        <v>0.019</v>
      </c>
      <c r="S483" s="9">
        <v>0.211</v>
      </c>
    </row>
    <row r="484">
      <c r="B484" s="1">
        <v>1.0</v>
      </c>
      <c r="C484" s="1">
        <v>843.0</v>
      </c>
      <c r="D484" s="1">
        <v>0.673</v>
      </c>
      <c r="E484" s="1">
        <v>0.0</v>
      </c>
      <c r="F484" s="1">
        <v>0.118</v>
      </c>
      <c r="G484" s="1">
        <v>7.05</v>
      </c>
      <c r="H484" s="4">
        <v>0.0079</v>
      </c>
      <c r="I484" s="1">
        <v>0.55</v>
      </c>
      <c r="J484" s="12" t="s">
        <v>48</v>
      </c>
      <c r="L484" s="9">
        <v>564.0</v>
      </c>
      <c r="M484" s="9">
        <v>1.0</v>
      </c>
      <c r="N484" s="9">
        <v>0.94</v>
      </c>
      <c r="O484" s="9">
        <v>0.051</v>
      </c>
      <c r="P484" s="9">
        <v>-0.888</v>
      </c>
      <c r="Q484" s="9">
        <v>0.974</v>
      </c>
      <c r="R484" s="9">
        <v>0.018</v>
      </c>
      <c r="S484" s="9">
        <v>0.208</v>
      </c>
    </row>
    <row r="485">
      <c r="B485" s="1">
        <v>1.0</v>
      </c>
      <c r="C485" s="1">
        <v>844.0</v>
      </c>
      <c r="D485" s="1">
        <v>0.348</v>
      </c>
      <c r="E485" s="1">
        <v>0.0</v>
      </c>
      <c r="F485" s="1">
        <v>0.076</v>
      </c>
      <c r="G485" s="1">
        <v>3.033</v>
      </c>
      <c r="H485" s="4">
        <v>0.0816</v>
      </c>
      <c r="I485" s="1">
        <v>0.352</v>
      </c>
      <c r="J485" s="12" t="s">
        <v>48</v>
      </c>
      <c r="L485" s="9">
        <v>566.0</v>
      </c>
      <c r="M485" s="9">
        <v>1.0</v>
      </c>
      <c r="N485" s="9">
        <v>5.726</v>
      </c>
      <c r="O485" s="9">
        <v>0.304</v>
      </c>
      <c r="P485" s="9">
        <v>-5.422</v>
      </c>
      <c r="Q485" s="9">
        <v>1.0</v>
      </c>
      <c r="R485" s="9">
        <v>0.0</v>
      </c>
      <c r="S485" s="9">
        <v>0.001</v>
      </c>
    </row>
    <row r="486">
      <c r="B486" s="1">
        <v>1.0</v>
      </c>
      <c r="C486" s="1">
        <v>845.0</v>
      </c>
      <c r="D486" s="1">
        <v>0.398</v>
      </c>
      <c r="E486" s="1">
        <v>0.0</v>
      </c>
      <c r="F486" s="1">
        <v>0.091</v>
      </c>
      <c r="G486" s="1">
        <v>2.891</v>
      </c>
      <c r="H486" s="4">
        <v>0.0891</v>
      </c>
      <c r="I486" s="1">
        <v>0.422</v>
      </c>
      <c r="J486" s="12" t="s">
        <v>48</v>
      </c>
      <c r="L486" s="9">
        <v>567.0</v>
      </c>
      <c r="M486" s="9">
        <v>1.0</v>
      </c>
      <c r="N486" s="9">
        <v>1.997</v>
      </c>
      <c r="O486" s="9">
        <v>0.039</v>
      </c>
      <c r="P486" s="9">
        <v>-1.958</v>
      </c>
      <c r="Q486" s="9">
        <v>0.972</v>
      </c>
      <c r="R486" s="9">
        <v>0.018</v>
      </c>
      <c r="S486" s="9">
        <v>0.198</v>
      </c>
    </row>
    <row r="487">
      <c r="B487" s="1">
        <v>1.0</v>
      </c>
      <c r="C487" s="1">
        <v>846.0</v>
      </c>
      <c r="D487" s="1">
        <v>9.292</v>
      </c>
      <c r="E487" s="1">
        <v>0.0</v>
      </c>
      <c r="F487" s="1">
        <v>1.926</v>
      </c>
      <c r="G487" s="1">
        <v>59.588</v>
      </c>
      <c r="H487" s="4">
        <v>0.0</v>
      </c>
      <c r="I487" s="1">
        <v>8.966</v>
      </c>
      <c r="J487" s="12" t="s">
        <v>48</v>
      </c>
      <c r="L487" s="9">
        <v>568.0</v>
      </c>
      <c r="M487" s="9">
        <v>1.0</v>
      </c>
      <c r="N487" s="9">
        <v>0.89</v>
      </c>
      <c r="O487" s="9">
        <v>0.043</v>
      </c>
      <c r="P487" s="9">
        <v>-0.846</v>
      </c>
      <c r="Q487" s="9">
        <v>0.941</v>
      </c>
      <c r="R487" s="9">
        <v>0.036</v>
      </c>
      <c r="S487" s="9">
        <v>0.41</v>
      </c>
    </row>
    <row r="488">
      <c r="B488" s="1">
        <v>1.0</v>
      </c>
      <c r="C488" s="1">
        <v>848.0</v>
      </c>
      <c r="D488" s="1">
        <v>5.391</v>
      </c>
      <c r="E488" s="1">
        <v>0.0</v>
      </c>
      <c r="F488" s="1">
        <v>1.451</v>
      </c>
      <c r="G488" s="1">
        <v>43.24</v>
      </c>
      <c r="H488" s="4">
        <v>0.0</v>
      </c>
      <c r="I488" s="1">
        <v>6.758</v>
      </c>
      <c r="J488" s="12" t="s">
        <v>48</v>
      </c>
      <c r="L488" s="9">
        <v>569.0</v>
      </c>
      <c r="M488" s="9">
        <v>1.0</v>
      </c>
      <c r="N488" s="9">
        <v>1.546</v>
      </c>
      <c r="O488" s="9">
        <v>0.042</v>
      </c>
      <c r="P488" s="9">
        <v>-1.504</v>
      </c>
      <c r="Q488" s="9">
        <v>0.988</v>
      </c>
      <c r="R488" s="9">
        <v>0.009</v>
      </c>
      <c r="S488" s="9">
        <v>0.097</v>
      </c>
    </row>
    <row r="489">
      <c r="B489" s="1">
        <v>1.0</v>
      </c>
      <c r="C489" s="1">
        <v>851.0</v>
      </c>
      <c r="D489" s="1">
        <v>6.615</v>
      </c>
      <c r="E489" s="1">
        <v>1.115</v>
      </c>
      <c r="F489" s="1">
        <v>2.612</v>
      </c>
      <c r="G489" s="1">
        <v>20.048</v>
      </c>
      <c r="H489" s="4">
        <v>0.0</v>
      </c>
      <c r="I489" s="1">
        <v>12.163</v>
      </c>
      <c r="J489" s="12" t="s">
        <v>48</v>
      </c>
      <c r="L489" s="9">
        <v>570.0</v>
      </c>
      <c r="M489" s="9">
        <v>1.0</v>
      </c>
      <c r="N489" s="9">
        <v>1.147</v>
      </c>
      <c r="O489" s="9">
        <v>0.033</v>
      </c>
      <c r="P489" s="9">
        <v>-1.115</v>
      </c>
      <c r="Q489" s="9">
        <v>0.989</v>
      </c>
      <c r="R489" s="9">
        <v>0.007</v>
      </c>
      <c r="S489" s="9">
        <v>0.077</v>
      </c>
    </row>
    <row r="490">
      <c r="B490" s="1">
        <v>1.0</v>
      </c>
      <c r="C490" s="1">
        <v>859.0</v>
      </c>
      <c r="D490" s="1">
        <v>0.668</v>
      </c>
      <c r="E490" s="1">
        <v>0.0</v>
      </c>
      <c r="F490" s="1">
        <v>0.193</v>
      </c>
      <c r="G490" s="1">
        <v>4.873</v>
      </c>
      <c r="H490" s="4">
        <v>0.0273</v>
      </c>
      <c r="I490" s="1">
        <v>0.897</v>
      </c>
      <c r="J490" s="12" t="s">
        <v>48</v>
      </c>
      <c r="L490" s="9">
        <v>571.0</v>
      </c>
      <c r="M490" s="9">
        <v>1.0</v>
      </c>
      <c r="N490" s="9">
        <v>4.013</v>
      </c>
      <c r="O490" s="9">
        <v>0.028</v>
      </c>
      <c r="P490" s="9">
        <v>-3.984</v>
      </c>
      <c r="Q490" s="9">
        <v>1.0</v>
      </c>
      <c r="R490" s="9">
        <v>0.0</v>
      </c>
      <c r="S490" s="9">
        <v>0.0</v>
      </c>
    </row>
    <row r="491">
      <c r="B491" s="1">
        <v>1.0</v>
      </c>
      <c r="C491" s="1">
        <v>860.0</v>
      </c>
      <c r="D491" s="1">
        <v>1.013</v>
      </c>
      <c r="E491" s="1">
        <v>0.0</v>
      </c>
      <c r="F491" s="1">
        <v>0.346</v>
      </c>
      <c r="G491" s="1">
        <v>10.505</v>
      </c>
      <c r="H491" s="4">
        <v>0.0012</v>
      </c>
      <c r="I491" s="1">
        <v>1.613</v>
      </c>
      <c r="J491" s="12" t="s">
        <v>48</v>
      </c>
      <c r="L491" s="9">
        <v>572.0</v>
      </c>
      <c r="M491" s="9">
        <v>1.0</v>
      </c>
      <c r="N491" s="9">
        <v>1.374</v>
      </c>
      <c r="O491" s="9">
        <v>0.037</v>
      </c>
      <c r="P491" s="9">
        <v>-1.336</v>
      </c>
      <c r="Q491" s="9">
        <v>0.989</v>
      </c>
      <c r="R491" s="9">
        <v>0.008</v>
      </c>
      <c r="S491" s="9">
        <v>0.085</v>
      </c>
    </row>
    <row r="492">
      <c r="B492" s="1">
        <v>1.0</v>
      </c>
      <c r="C492" s="1">
        <v>861.0</v>
      </c>
      <c r="D492" s="1">
        <v>0.349</v>
      </c>
      <c r="E492" s="1">
        <v>0.0</v>
      </c>
      <c r="F492" s="1">
        <v>0.063</v>
      </c>
      <c r="G492" s="1">
        <v>3.444</v>
      </c>
      <c r="H492" s="4">
        <v>0.0635</v>
      </c>
      <c r="I492" s="1">
        <v>0.293</v>
      </c>
      <c r="J492" s="12" t="s">
        <v>48</v>
      </c>
      <c r="L492" s="9">
        <v>573.0</v>
      </c>
      <c r="M492" s="9">
        <v>1.0</v>
      </c>
      <c r="N492" s="9">
        <v>1.115</v>
      </c>
      <c r="O492" s="9">
        <v>0.03</v>
      </c>
      <c r="P492" s="9">
        <v>-1.086</v>
      </c>
      <c r="Q492" s="9">
        <v>0.994</v>
      </c>
      <c r="R492" s="9">
        <v>0.004</v>
      </c>
      <c r="S492" s="9">
        <v>0.042</v>
      </c>
    </row>
    <row r="493">
      <c r="B493" s="1">
        <v>1.0</v>
      </c>
      <c r="C493" s="1">
        <v>862.0</v>
      </c>
      <c r="D493" s="1">
        <v>1.034</v>
      </c>
      <c r="E493" s="1">
        <v>0.0</v>
      </c>
      <c r="F493" s="1">
        <v>0.406</v>
      </c>
      <c r="G493" s="1">
        <v>9.249</v>
      </c>
      <c r="H493" s="4">
        <v>0.0024</v>
      </c>
      <c r="I493" s="1">
        <v>1.892</v>
      </c>
      <c r="J493" s="12" t="s">
        <v>48</v>
      </c>
      <c r="L493" s="9">
        <v>574.0</v>
      </c>
      <c r="M493" s="9">
        <v>1.0</v>
      </c>
      <c r="N493" s="9">
        <v>5.759</v>
      </c>
      <c r="O493" s="9">
        <v>0.05</v>
      </c>
      <c r="P493" s="9">
        <v>-5.71</v>
      </c>
      <c r="Q493" s="9">
        <v>1.0</v>
      </c>
      <c r="R493" s="9">
        <v>0.0</v>
      </c>
      <c r="S493" s="9">
        <v>0.0</v>
      </c>
    </row>
    <row r="494">
      <c r="B494" s="1">
        <v>1.0</v>
      </c>
      <c r="C494" s="1">
        <v>863.0</v>
      </c>
      <c r="D494" s="1">
        <v>0.412</v>
      </c>
      <c r="E494" s="1">
        <v>0.0</v>
      </c>
      <c r="F494" s="1">
        <v>0.078</v>
      </c>
      <c r="G494" s="1">
        <v>3.252</v>
      </c>
      <c r="H494" s="4">
        <v>0.0713</v>
      </c>
      <c r="I494" s="1">
        <v>0.362</v>
      </c>
      <c r="J494" s="12" t="s">
        <v>48</v>
      </c>
      <c r="L494" s="9">
        <v>575.0</v>
      </c>
      <c r="M494" s="9">
        <v>1.0</v>
      </c>
      <c r="N494" s="9">
        <v>4.578</v>
      </c>
      <c r="O494" s="9">
        <v>0.032</v>
      </c>
      <c r="P494" s="9">
        <v>-4.545</v>
      </c>
      <c r="Q494" s="9">
        <v>1.0</v>
      </c>
      <c r="R494" s="9">
        <v>0.0</v>
      </c>
      <c r="S494" s="9">
        <v>0.0</v>
      </c>
    </row>
    <row r="495">
      <c r="B495" s="1">
        <v>1.0</v>
      </c>
      <c r="C495" s="1">
        <v>868.0</v>
      </c>
      <c r="D495" s="1">
        <v>0.995</v>
      </c>
      <c r="E495" s="1">
        <v>0.0</v>
      </c>
      <c r="F495" s="1">
        <v>0.319</v>
      </c>
      <c r="G495" s="1">
        <v>11.255</v>
      </c>
      <c r="H495" s="4">
        <v>8.0E-4</v>
      </c>
      <c r="I495" s="1">
        <v>1.484</v>
      </c>
      <c r="J495" s="12" t="s">
        <v>48</v>
      </c>
      <c r="L495" s="9">
        <v>576.0</v>
      </c>
      <c r="M495" s="9">
        <v>1.0</v>
      </c>
      <c r="N495" s="9">
        <v>1.645</v>
      </c>
      <c r="O495" s="9">
        <v>0.03</v>
      </c>
      <c r="P495" s="9">
        <v>-1.615</v>
      </c>
      <c r="Q495" s="9">
        <v>0.996</v>
      </c>
      <c r="R495" s="9">
        <v>0.002</v>
      </c>
      <c r="S495" s="9">
        <v>0.026</v>
      </c>
    </row>
    <row r="496">
      <c r="B496" s="1">
        <v>1.0</v>
      </c>
      <c r="C496" s="1">
        <v>869.0</v>
      </c>
      <c r="D496" s="1">
        <v>1.54</v>
      </c>
      <c r="E496" s="1">
        <v>0.092</v>
      </c>
      <c r="F496" s="1">
        <v>0.177</v>
      </c>
      <c r="G496" s="1">
        <v>3.119</v>
      </c>
      <c r="H496" s="4">
        <v>0.0774</v>
      </c>
      <c r="I496" s="1">
        <v>0.824</v>
      </c>
      <c r="J496" s="12" t="s">
        <v>48</v>
      </c>
      <c r="L496" s="9">
        <v>577.0</v>
      </c>
      <c r="M496" s="9">
        <v>1.0</v>
      </c>
      <c r="N496" s="9">
        <v>3.439</v>
      </c>
      <c r="O496" s="9">
        <v>0.034</v>
      </c>
      <c r="P496" s="9">
        <v>-3.405</v>
      </c>
      <c r="Q496" s="9">
        <v>1.0</v>
      </c>
      <c r="R496" s="9">
        <v>0.0</v>
      </c>
      <c r="S496" s="9">
        <v>0.001</v>
      </c>
    </row>
    <row r="497">
      <c r="B497" s="1">
        <v>1.0</v>
      </c>
      <c r="C497" s="1">
        <v>871.0</v>
      </c>
      <c r="D497" s="1">
        <v>0.456</v>
      </c>
      <c r="E497" s="1">
        <v>0.0</v>
      </c>
      <c r="F497" s="1">
        <v>0.154</v>
      </c>
      <c r="G497" s="1">
        <v>4.326</v>
      </c>
      <c r="H497" s="4">
        <v>0.0375</v>
      </c>
      <c r="I497" s="1">
        <v>0.718</v>
      </c>
      <c r="J497" s="12" t="s">
        <v>48</v>
      </c>
      <c r="L497" s="9">
        <v>578.0</v>
      </c>
      <c r="M497" s="9">
        <v>1.0</v>
      </c>
      <c r="N497" s="9">
        <v>0.929</v>
      </c>
      <c r="O497" s="9">
        <v>0.061</v>
      </c>
      <c r="P497" s="9">
        <v>-0.868</v>
      </c>
      <c r="Q497" s="9">
        <v>0.967</v>
      </c>
      <c r="R497" s="9">
        <v>0.024</v>
      </c>
      <c r="S497" s="9">
        <v>0.274</v>
      </c>
    </row>
    <row r="498">
      <c r="B498" s="1">
        <v>1.0</v>
      </c>
      <c r="C498" s="1">
        <v>874.0</v>
      </c>
      <c r="D498" s="1">
        <v>0.433</v>
      </c>
      <c r="E498" s="1">
        <v>0.0</v>
      </c>
      <c r="F498" s="1">
        <v>0.147</v>
      </c>
      <c r="G498" s="1">
        <v>4.288</v>
      </c>
      <c r="H498" s="4">
        <v>0.0384</v>
      </c>
      <c r="I498" s="1">
        <v>0.686</v>
      </c>
      <c r="J498" s="12" t="s">
        <v>48</v>
      </c>
      <c r="L498" s="9">
        <v>579.0</v>
      </c>
      <c r="M498" s="9">
        <v>1.0</v>
      </c>
      <c r="N498" s="9">
        <v>1.288</v>
      </c>
      <c r="O498" s="9">
        <v>0.035</v>
      </c>
      <c r="P498" s="9">
        <v>-1.254</v>
      </c>
      <c r="Q498" s="9">
        <v>0.99</v>
      </c>
      <c r="R498" s="9">
        <v>0.007</v>
      </c>
      <c r="S498" s="9">
        <v>0.077</v>
      </c>
    </row>
    <row r="499">
      <c r="B499" s="1">
        <v>1.0</v>
      </c>
      <c r="C499" s="1">
        <v>877.0</v>
      </c>
      <c r="D499" s="1">
        <v>2.899</v>
      </c>
      <c r="E499" s="1">
        <v>0.104</v>
      </c>
      <c r="F499" s="1">
        <v>0.912</v>
      </c>
      <c r="G499" s="1">
        <v>19.167</v>
      </c>
      <c r="H499" s="4">
        <v>0.0</v>
      </c>
      <c r="I499" s="1">
        <v>4.249</v>
      </c>
      <c r="J499" s="12" t="s">
        <v>48</v>
      </c>
      <c r="L499" s="9">
        <v>581.0</v>
      </c>
      <c r="M499" s="9">
        <v>1.0</v>
      </c>
      <c r="N499" s="9">
        <v>1.443</v>
      </c>
      <c r="O499" s="9">
        <v>0.033</v>
      </c>
      <c r="P499" s="9">
        <v>-1.409</v>
      </c>
      <c r="Q499" s="9">
        <v>0.991</v>
      </c>
      <c r="R499" s="9">
        <v>0.006</v>
      </c>
      <c r="S499" s="9">
        <v>0.065</v>
      </c>
    </row>
    <row r="500">
      <c r="B500" s="1">
        <v>1.0</v>
      </c>
      <c r="C500" s="1">
        <v>879.0</v>
      </c>
      <c r="D500" s="1">
        <v>0.345</v>
      </c>
      <c r="E500" s="1">
        <v>0.0</v>
      </c>
      <c r="F500" s="1">
        <v>0.073</v>
      </c>
      <c r="G500" s="1">
        <v>3.154</v>
      </c>
      <c r="H500" s="4">
        <v>0.0757</v>
      </c>
      <c r="I500" s="1">
        <v>0.341</v>
      </c>
      <c r="J500" s="12" t="s">
        <v>48</v>
      </c>
      <c r="L500" s="9">
        <v>582.0</v>
      </c>
      <c r="M500" s="9">
        <v>1.0</v>
      </c>
      <c r="N500" s="9">
        <v>2.441</v>
      </c>
      <c r="O500" s="9">
        <v>0.026</v>
      </c>
      <c r="P500" s="9">
        <v>-2.415</v>
      </c>
      <c r="Q500" s="9">
        <v>1.0</v>
      </c>
      <c r="R500" s="9">
        <v>0.0</v>
      </c>
      <c r="S500" s="9">
        <v>0.003</v>
      </c>
    </row>
    <row r="501">
      <c r="B501" s="1">
        <v>1.0</v>
      </c>
      <c r="C501" s="1">
        <v>880.0</v>
      </c>
      <c r="D501" s="1">
        <v>3.971</v>
      </c>
      <c r="E501" s="1">
        <v>0.0</v>
      </c>
      <c r="F501" s="1">
        <v>1.102</v>
      </c>
      <c r="G501" s="1">
        <v>29.23</v>
      </c>
      <c r="H501" s="4">
        <v>0.0</v>
      </c>
      <c r="I501" s="1">
        <v>5.131</v>
      </c>
      <c r="J501" s="12" t="s">
        <v>48</v>
      </c>
      <c r="L501" s="9">
        <v>585.0</v>
      </c>
      <c r="M501" s="9">
        <v>1.0</v>
      </c>
      <c r="N501" s="9">
        <v>2.154</v>
      </c>
      <c r="O501" s="9">
        <v>0.032</v>
      </c>
      <c r="P501" s="9">
        <v>-2.123</v>
      </c>
      <c r="Q501" s="9">
        <v>0.997</v>
      </c>
      <c r="R501" s="9">
        <v>0.002</v>
      </c>
      <c r="S501" s="9">
        <v>0.021</v>
      </c>
    </row>
    <row r="502">
      <c r="B502" s="1">
        <v>1.0</v>
      </c>
      <c r="C502" s="1">
        <v>881.0</v>
      </c>
      <c r="D502" s="1">
        <v>1.353</v>
      </c>
      <c r="E502" s="1">
        <v>0.0</v>
      </c>
      <c r="F502" s="1">
        <v>0.251</v>
      </c>
      <c r="G502" s="1">
        <v>9.087</v>
      </c>
      <c r="H502" s="4">
        <v>0.0026</v>
      </c>
      <c r="I502" s="1">
        <v>1.168</v>
      </c>
      <c r="J502" s="12" t="s">
        <v>48</v>
      </c>
      <c r="L502" s="9">
        <v>586.0</v>
      </c>
      <c r="M502" s="9">
        <v>1.0</v>
      </c>
      <c r="N502" s="9">
        <v>7.529</v>
      </c>
      <c r="O502" s="9">
        <v>0.041</v>
      </c>
      <c r="P502" s="9">
        <v>-7.489</v>
      </c>
      <c r="Q502" s="9">
        <v>1.0</v>
      </c>
      <c r="R502" s="9">
        <v>0.0</v>
      </c>
      <c r="S502" s="9">
        <v>0.001</v>
      </c>
    </row>
    <row r="503">
      <c r="B503" s="1">
        <v>1.0</v>
      </c>
      <c r="C503" s="1">
        <v>883.0</v>
      </c>
      <c r="D503" s="1">
        <v>1.353</v>
      </c>
      <c r="E503" s="1">
        <v>0.0</v>
      </c>
      <c r="F503" s="1">
        <v>0.469</v>
      </c>
      <c r="G503" s="1">
        <v>13.989</v>
      </c>
      <c r="H503" s="4">
        <v>2.0E-4</v>
      </c>
      <c r="I503" s="1">
        <v>2.184</v>
      </c>
      <c r="J503" s="12" t="s">
        <v>48</v>
      </c>
      <c r="L503" s="9">
        <v>587.0</v>
      </c>
      <c r="M503" s="9">
        <v>1.0</v>
      </c>
      <c r="N503" s="9">
        <v>5.036</v>
      </c>
      <c r="O503" s="9">
        <v>0.034</v>
      </c>
      <c r="P503" s="9">
        <v>-5.002</v>
      </c>
      <c r="Q503" s="9">
        <v>1.0</v>
      </c>
      <c r="R503" s="9">
        <v>0.0</v>
      </c>
      <c r="S503" s="9">
        <v>0.0</v>
      </c>
    </row>
    <row r="504">
      <c r="B504" s="1">
        <v>1.0</v>
      </c>
      <c r="C504" s="1">
        <v>885.0</v>
      </c>
      <c r="D504" s="1">
        <v>2.665</v>
      </c>
      <c r="E504" s="1">
        <v>0.083</v>
      </c>
      <c r="F504" s="1">
        <v>0.686</v>
      </c>
      <c r="G504" s="1">
        <v>20.894</v>
      </c>
      <c r="H504" s="4">
        <v>0.0</v>
      </c>
      <c r="I504" s="1">
        <v>3.192</v>
      </c>
      <c r="J504" s="12" t="s">
        <v>48</v>
      </c>
      <c r="L504" s="9">
        <v>588.0</v>
      </c>
      <c r="M504" s="9">
        <v>1.0</v>
      </c>
      <c r="N504" s="9">
        <v>4.986</v>
      </c>
      <c r="O504" s="9">
        <v>0.045</v>
      </c>
      <c r="P504" s="9">
        <v>-4.942</v>
      </c>
      <c r="Q504" s="9">
        <v>1.0</v>
      </c>
      <c r="R504" s="9">
        <v>0.0</v>
      </c>
      <c r="S504" s="9">
        <v>0.001</v>
      </c>
    </row>
    <row r="505">
      <c r="B505" s="1">
        <v>1.0</v>
      </c>
      <c r="C505" s="1">
        <v>886.0</v>
      </c>
      <c r="D505" s="1">
        <v>4.992</v>
      </c>
      <c r="E505" s="1">
        <v>0.0</v>
      </c>
      <c r="F505" s="1">
        <v>0.907</v>
      </c>
      <c r="G505" s="1">
        <v>39.573</v>
      </c>
      <c r="H505" s="4">
        <v>0.0</v>
      </c>
      <c r="I505" s="1">
        <v>4.224</v>
      </c>
      <c r="J505" s="12" t="s">
        <v>48</v>
      </c>
      <c r="L505" s="9">
        <v>589.0</v>
      </c>
      <c r="M505" s="9">
        <v>1.0</v>
      </c>
      <c r="N505" s="9">
        <v>0.813</v>
      </c>
      <c r="O505" s="9">
        <v>0.046</v>
      </c>
      <c r="P505" s="9">
        <v>-0.767</v>
      </c>
      <c r="Q505" s="9">
        <v>0.931</v>
      </c>
      <c r="R505" s="9">
        <v>0.042</v>
      </c>
      <c r="S505" s="9">
        <v>0.481</v>
      </c>
    </row>
    <row r="506">
      <c r="B506" s="1">
        <v>1.0</v>
      </c>
      <c r="C506" s="1">
        <v>889.0</v>
      </c>
      <c r="D506" s="1">
        <v>6.426</v>
      </c>
      <c r="E506" s="1">
        <v>0.0</v>
      </c>
      <c r="F506" s="1">
        <v>1.734</v>
      </c>
      <c r="G506" s="1">
        <v>33.005</v>
      </c>
      <c r="H506" s="4">
        <v>0.0</v>
      </c>
      <c r="I506" s="1">
        <v>8.076</v>
      </c>
      <c r="J506" s="12" t="s">
        <v>48</v>
      </c>
      <c r="L506" s="9">
        <v>590.0</v>
      </c>
      <c r="M506" s="9">
        <v>1.0</v>
      </c>
      <c r="N506" s="9">
        <v>1.255</v>
      </c>
      <c r="O506" s="9">
        <v>0.043</v>
      </c>
      <c r="P506" s="9">
        <v>-1.212</v>
      </c>
      <c r="Q506" s="9">
        <v>0.985</v>
      </c>
      <c r="R506" s="9">
        <v>0.011</v>
      </c>
      <c r="S506" s="9">
        <v>0.119</v>
      </c>
    </row>
    <row r="507">
      <c r="B507" s="1">
        <v>1.0</v>
      </c>
      <c r="C507" s="1">
        <v>890.0</v>
      </c>
      <c r="D507" s="1">
        <v>0.344</v>
      </c>
      <c r="E507" s="1">
        <v>0.0</v>
      </c>
      <c r="F507" s="1">
        <v>0.128</v>
      </c>
      <c r="G507" s="1">
        <v>3.945</v>
      </c>
      <c r="H507" s="4">
        <v>0.047</v>
      </c>
      <c r="I507" s="1">
        <v>0.595</v>
      </c>
      <c r="J507" s="12" t="s">
        <v>48</v>
      </c>
      <c r="L507" s="9">
        <v>591.0</v>
      </c>
      <c r="M507" s="9">
        <v>1.0</v>
      </c>
      <c r="N507" s="9">
        <v>5.385</v>
      </c>
      <c r="O507" s="9">
        <v>0.034</v>
      </c>
      <c r="P507" s="9">
        <v>-5.351</v>
      </c>
      <c r="Q507" s="9">
        <v>1.0</v>
      </c>
      <c r="R507" s="9">
        <v>0.0</v>
      </c>
      <c r="S507" s="9">
        <v>0.0</v>
      </c>
    </row>
    <row r="508">
      <c r="B508" s="1">
        <v>1.0</v>
      </c>
      <c r="C508" s="1">
        <v>891.0</v>
      </c>
      <c r="D508" s="1">
        <v>5.519</v>
      </c>
      <c r="E508" s="1">
        <v>0.0</v>
      </c>
      <c r="F508" s="1">
        <v>1.201</v>
      </c>
      <c r="G508" s="1">
        <v>43.154</v>
      </c>
      <c r="H508" s="4">
        <v>0.0</v>
      </c>
      <c r="I508" s="1">
        <v>5.594</v>
      </c>
      <c r="J508" s="12" t="s">
        <v>48</v>
      </c>
      <c r="L508" s="9">
        <v>592.0</v>
      </c>
      <c r="M508" s="9">
        <v>1.0</v>
      </c>
      <c r="N508" s="9">
        <v>1.179</v>
      </c>
      <c r="O508" s="9">
        <v>0.049</v>
      </c>
      <c r="P508" s="9">
        <v>-1.129</v>
      </c>
      <c r="Q508" s="9">
        <v>0.99</v>
      </c>
      <c r="R508" s="9">
        <v>0.007</v>
      </c>
      <c r="S508" s="9">
        <v>0.075</v>
      </c>
    </row>
    <row r="509">
      <c r="B509" s="1">
        <v>1.0</v>
      </c>
      <c r="C509" s="1">
        <v>892.0</v>
      </c>
      <c r="D509" s="1">
        <v>3.161</v>
      </c>
      <c r="E509" s="1">
        <v>0.0</v>
      </c>
      <c r="F509" s="1">
        <v>1.551</v>
      </c>
      <c r="G509" s="1">
        <v>19.384</v>
      </c>
      <c r="H509" s="4">
        <v>0.0</v>
      </c>
      <c r="I509" s="1">
        <v>7.224</v>
      </c>
      <c r="J509" s="12" t="s">
        <v>48</v>
      </c>
      <c r="L509" s="9">
        <v>593.0</v>
      </c>
      <c r="M509" s="9">
        <v>1.0</v>
      </c>
      <c r="N509" s="9">
        <v>0.857</v>
      </c>
      <c r="O509" s="9">
        <v>0.062</v>
      </c>
      <c r="P509" s="9">
        <v>-0.796</v>
      </c>
      <c r="Q509" s="9">
        <v>0.92</v>
      </c>
      <c r="R509" s="9">
        <v>0.054</v>
      </c>
      <c r="S509" s="9">
        <v>0.631</v>
      </c>
    </row>
    <row r="510">
      <c r="B510" s="1">
        <v>1.0</v>
      </c>
      <c r="C510" s="1">
        <v>895.0</v>
      </c>
      <c r="D510" s="1">
        <v>1.078</v>
      </c>
      <c r="E510" s="1">
        <v>0.105</v>
      </c>
      <c r="F510" s="1">
        <v>0.381</v>
      </c>
      <c r="G510" s="1">
        <v>5.574</v>
      </c>
      <c r="H510" s="4">
        <v>0.0182</v>
      </c>
      <c r="I510" s="1">
        <v>1.776</v>
      </c>
      <c r="J510" s="12" t="s">
        <v>48</v>
      </c>
      <c r="L510" s="9">
        <v>594.0</v>
      </c>
      <c r="M510" s="9">
        <v>1.0</v>
      </c>
      <c r="N510" s="9">
        <v>1.434</v>
      </c>
      <c r="O510" s="9">
        <v>0.05</v>
      </c>
      <c r="P510" s="9">
        <v>-1.384</v>
      </c>
      <c r="Q510" s="9">
        <v>0.983</v>
      </c>
      <c r="R510" s="9">
        <v>0.013</v>
      </c>
      <c r="S510" s="9">
        <v>0.141</v>
      </c>
    </row>
    <row r="511">
      <c r="B511" s="1">
        <v>1.0</v>
      </c>
      <c r="C511" s="1">
        <v>897.0</v>
      </c>
      <c r="D511" s="1">
        <v>0.861</v>
      </c>
      <c r="E511" s="1">
        <v>0.071</v>
      </c>
      <c r="F511" s="1">
        <v>0.228</v>
      </c>
      <c r="G511" s="1">
        <v>5.422</v>
      </c>
      <c r="H511" s="4">
        <v>0.0199</v>
      </c>
      <c r="I511" s="1">
        <v>1.064</v>
      </c>
      <c r="J511" s="12" t="s">
        <v>48</v>
      </c>
      <c r="L511" s="9">
        <v>595.0</v>
      </c>
      <c r="M511" s="9">
        <v>1.0</v>
      </c>
      <c r="N511" s="9">
        <v>0.939</v>
      </c>
      <c r="O511" s="9">
        <v>0.061</v>
      </c>
      <c r="P511" s="9">
        <v>-0.878</v>
      </c>
      <c r="Q511" s="9">
        <v>0.928</v>
      </c>
      <c r="R511" s="9">
        <v>0.049</v>
      </c>
      <c r="S511" s="9">
        <v>0.57</v>
      </c>
    </row>
    <row r="512">
      <c r="B512" s="1">
        <v>1.0</v>
      </c>
      <c r="C512" s="1">
        <v>901.0</v>
      </c>
      <c r="D512" s="1">
        <v>5.483</v>
      </c>
      <c r="E512" s="1">
        <v>0.0</v>
      </c>
      <c r="F512" s="1">
        <v>1.085</v>
      </c>
      <c r="G512" s="1">
        <v>40.784</v>
      </c>
      <c r="H512" s="4">
        <v>0.0</v>
      </c>
      <c r="I512" s="1">
        <v>5.053</v>
      </c>
      <c r="J512" s="12" t="s">
        <v>48</v>
      </c>
      <c r="L512" s="9">
        <v>596.0</v>
      </c>
      <c r="M512" s="9">
        <v>1.0</v>
      </c>
      <c r="N512" s="9">
        <v>3.388</v>
      </c>
      <c r="O512" s="9">
        <v>0.03</v>
      </c>
      <c r="P512" s="9">
        <v>-3.358</v>
      </c>
      <c r="Q512" s="9">
        <v>1.0</v>
      </c>
      <c r="R512" s="9">
        <v>0.0</v>
      </c>
      <c r="S512" s="9">
        <v>0.001</v>
      </c>
    </row>
    <row r="513">
      <c r="B513" s="1">
        <v>1.0</v>
      </c>
      <c r="C513" s="1">
        <v>905.0</v>
      </c>
      <c r="D513" s="1">
        <v>2.375</v>
      </c>
      <c r="E513" s="1">
        <v>0.0</v>
      </c>
      <c r="F513" s="1">
        <v>0.682</v>
      </c>
      <c r="G513" s="1">
        <v>23.108</v>
      </c>
      <c r="H513" s="4">
        <v>0.0</v>
      </c>
      <c r="I513" s="1">
        <v>3.175</v>
      </c>
      <c r="J513" s="12" t="s">
        <v>48</v>
      </c>
      <c r="L513" s="9">
        <v>597.0</v>
      </c>
      <c r="M513" s="9">
        <v>1.0</v>
      </c>
      <c r="N513" s="9">
        <v>1.244</v>
      </c>
      <c r="O513" s="9">
        <v>0.034</v>
      </c>
      <c r="P513" s="9">
        <v>-1.21</v>
      </c>
      <c r="Q513" s="9">
        <v>0.994</v>
      </c>
      <c r="R513" s="9">
        <v>0.004</v>
      </c>
      <c r="S513" s="9">
        <v>0.048</v>
      </c>
    </row>
    <row r="514">
      <c r="B514" s="1">
        <v>1.0</v>
      </c>
      <c r="C514" s="1">
        <v>907.0</v>
      </c>
      <c r="D514" s="1">
        <v>0.638</v>
      </c>
      <c r="E514" s="1">
        <v>0.0</v>
      </c>
      <c r="F514" s="1">
        <v>0.149</v>
      </c>
      <c r="G514" s="1">
        <v>5.902</v>
      </c>
      <c r="H514" s="4">
        <v>0.0151</v>
      </c>
      <c r="I514" s="1">
        <v>0.695</v>
      </c>
      <c r="J514" s="12" t="s">
        <v>48</v>
      </c>
      <c r="L514" s="9">
        <v>598.0</v>
      </c>
      <c r="M514" s="9">
        <v>1.0</v>
      </c>
      <c r="N514" s="9">
        <v>3.161</v>
      </c>
      <c r="O514" s="9">
        <v>0.051</v>
      </c>
      <c r="P514" s="9">
        <v>-3.109</v>
      </c>
      <c r="Q514" s="9">
        <v>0.999</v>
      </c>
      <c r="R514" s="9">
        <v>0.0</v>
      </c>
      <c r="S514" s="9">
        <v>0.005</v>
      </c>
    </row>
    <row r="515">
      <c r="B515" s="1">
        <v>1.0</v>
      </c>
      <c r="C515" s="1">
        <v>909.0</v>
      </c>
      <c r="D515" s="1">
        <v>3.988</v>
      </c>
      <c r="E515" s="1">
        <v>0.0</v>
      </c>
      <c r="F515" s="1">
        <v>0.98</v>
      </c>
      <c r="G515" s="1">
        <v>34.882</v>
      </c>
      <c r="H515" s="4">
        <v>0.0</v>
      </c>
      <c r="I515" s="1">
        <v>4.561</v>
      </c>
      <c r="J515" s="12" t="s">
        <v>48</v>
      </c>
      <c r="L515" s="9">
        <v>599.0</v>
      </c>
      <c r="M515" s="9">
        <v>1.0</v>
      </c>
      <c r="N515" s="9">
        <v>2.073</v>
      </c>
      <c r="O515" s="9">
        <v>0.022</v>
      </c>
      <c r="P515" s="9">
        <v>-2.052</v>
      </c>
      <c r="Q515" s="9">
        <v>1.0</v>
      </c>
      <c r="R515" s="9">
        <v>0.0</v>
      </c>
      <c r="S515" s="9">
        <v>0.003</v>
      </c>
    </row>
    <row r="516">
      <c r="B516" s="1">
        <v>1.0</v>
      </c>
      <c r="C516" s="1">
        <v>910.0</v>
      </c>
      <c r="D516" s="1">
        <v>0.752</v>
      </c>
      <c r="E516" s="1">
        <v>0.0</v>
      </c>
      <c r="F516" s="1">
        <v>0.134</v>
      </c>
      <c r="G516" s="1">
        <v>6.601</v>
      </c>
      <c r="H516" s="4">
        <v>0.0102</v>
      </c>
      <c r="I516" s="1">
        <v>0.625</v>
      </c>
      <c r="J516" s="12" t="s">
        <v>48</v>
      </c>
      <c r="L516" s="9">
        <v>600.0</v>
      </c>
      <c r="M516" s="9">
        <v>1.0</v>
      </c>
      <c r="N516" s="9">
        <v>1.997</v>
      </c>
      <c r="O516" s="9">
        <v>0.039</v>
      </c>
      <c r="P516" s="9">
        <v>-1.958</v>
      </c>
      <c r="Q516" s="9">
        <v>0.972</v>
      </c>
      <c r="R516" s="9">
        <v>0.018</v>
      </c>
      <c r="S516" s="9">
        <v>0.198</v>
      </c>
    </row>
    <row r="517">
      <c r="B517" s="1">
        <v>1.0</v>
      </c>
      <c r="C517" s="1">
        <v>911.0</v>
      </c>
      <c r="D517" s="1">
        <v>3.412</v>
      </c>
      <c r="E517" s="1">
        <v>0.0</v>
      </c>
      <c r="F517" s="1">
        <v>1.897</v>
      </c>
      <c r="G517" s="1">
        <v>24.944</v>
      </c>
      <c r="H517" s="4">
        <v>0.0</v>
      </c>
      <c r="I517" s="1">
        <v>8.833</v>
      </c>
      <c r="J517" s="12" t="s">
        <v>48</v>
      </c>
      <c r="L517" s="9">
        <v>601.0</v>
      </c>
      <c r="M517" s="9">
        <v>1.0</v>
      </c>
      <c r="N517" s="9">
        <v>5.745</v>
      </c>
      <c r="O517" s="9">
        <v>0.036</v>
      </c>
      <c r="P517" s="9">
        <v>-5.709</v>
      </c>
      <c r="Q517" s="9">
        <v>1.0</v>
      </c>
      <c r="R517" s="9">
        <v>0.0</v>
      </c>
      <c r="S517" s="9">
        <v>0.0</v>
      </c>
    </row>
    <row r="518">
      <c r="B518" s="1">
        <v>1.0</v>
      </c>
      <c r="C518" s="1">
        <v>912.0</v>
      </c>
      <c r="D518" s="1">
        <v>3.66</v>
      </c>
      <c r="E518" s="1">
        <v>0.0</v>
      </c>
      <c r="F518" s="1">
        <v>1.251</v>
      </c>
      <c r="G518" s="1">
        <v>22.302</v>
      </c>
      <c r="H518" s="4">
        <v>0.0</v>
      </c>
      <c r="I518" s="1">
        <v>5.826</v>
      </c>
      <c r="J518" s="12" t="s">
        <v>48</v>
      </c>
      <c r="L518" s="9">
        <v>602.0</v>
      </c>
      <c r="M518" s="9">
        <v>1.0</v>
      </c>
      <c r="N518" s="9">
        <v>1.632</v>
      </c>
      <c r="O518" s="9">
        <v>0.029</v>
      </c>
      <c r="P518" s="9">
        <v>-1.603</v>
      </c>
      <c r="Q518" s="9">
        <v>0.998</v>
      </c>
      <c r="R518" s="9">
        <v>0.002</v>
      </c>
      <c r="S518" s="9">
        <v>0.017</v>
      </c>
    </row>
    <row r="519">
      <c r="B519" s="1">
        <v>1.0</v>
      </c>
      <c r="C519" s="1">
        <v>913.0</v>
      </c>
      <c r="D519" s="1">
        <v>0.538</v>
      </c>
      <c r="E519" s="1">
        <v>0.0</v>
      </c>
      <c r="F519" s="1">
        <v>0.196</v>
      </c>
      <c r="G519" s="1">
        <v>6.037</v>
      </c>
      <c r="H519" s="4">
        <v>0.014</v>
      </c>
      <c r="I519" s="1">
        <v>0.913</v>
      </c>
      <c r="J519" s="12" t="s">
        <v>48</v>
      </c>
      <c r="L519" s="9">
        <v>603.0</v>
      </c>
      <c r="M519" s="9">
        <v>1.0</v>
      </c>
      <c r="N519" s="9">
        <v>1.264</v>
      </c>
      <c r="O519" s="9">
        <v>0.036</v>
      </c>
      <c r="P519" s="9">
        <v>-1.228</v>
      </c>
      <c r="Q519" s="9">
        <v>0.989</v>
      </c>
      <c r="R519" s="9">
        <v>0.008</v>
      </c>
      <c r="S519" s="9">
        <v>0.085</v>
      </c>
    </row>
    <row r="520">
      <c r="B520" s="1">
        <v>1.0</v>
      </c>
      <c r="C520" s="1">
        <v>917.0</v>
      </c>
      <c r="D520" s="1">
        <v>2.641</v>
      </c>
      <c r="E520" s="1">
        <v>0.0</v>
      </c>
      <c r="F520" s="1">
        <v>0.817</v>
      </c>
      <c r="G520" s="1">
        <v>27.532</v>
      </c>
      <c r="H520" s="4">
        <v>0.0</v>
      </c>
      <c r="I520" s="1">
        <v>3.802</v>
      </c>
      <c r="J520" s="12" t="s">
        <v>48</v>
      </c>
      <c r="L520" s="9">
        <v>604.0</v>
      </c>
      <c r="M520" s="9">
        <v>1.0</v>
      </c>
      <c r="N520" s="9">
        <v>4.363</v>
      </c>
      <c r="O520" s="9">
        <v>0.203</v>
      </c>
      <c r="P520" s="9">
        <v>-4.159</v>
      </c>
      <c r="Q520" s="9">
        <v>0.996</v>
      </c>
      <c r="R520" s="9">
        <v>0.002</v>
      </c>
      <c r="S520" s="9">
        <v>0.026</v>
      </c>
    </row>
    <row r="521">
      <c r="B521" s="1">
        <v>1.0</v>
      </c>
      <c r="C521" s="1">
        <v>918.0</v>
      </c>
      <c r="D521" s="1">
        <v>6.884</v>
      </c>
      <c r="E521" s="1">
        <v>0.0</v>
      </c>
      <c r="F521" s="1">
        <v>1.429</v>
      </c>
      <c r="G521" s="1">
        <v>40.317</v>
      </c>
      <c r="H521" s="4">
        <v>0.0</v>
      </c>
      <c r="I521" s="1">
        <v>6.653</v>
      </c>
      <c r="J521" s="12" t="s">
        <v>48</v>
      </c>
      <c r="L521" s="9">
        <v>605.0</v>
      </c>
      <c r="M521" s="9">
        <v>1.0</v>
      </c>
      <c r="N521" s="9">
        <v>2.65</v>
      </c>
      <c r="O521" s="9">
        <v>0.026</v>
      </c>
      <c r="P521" s="9">
        <v>-2.624</v>
      </c>
      <c r="Q521" s="9">
        <v>1.0</v>
      </c>
      <c r="R521" s="9">
        <v>0.0</v>
      </c>
      <c r="S521" s="9">
        <v>0.001</v>
      </c>
    </row>
    <row r="522">
      <c r="B522" s="1">
        <v>1.0</v>
      </c>
      <c r="C522" s="1">
        <v>919.0</v>
      </c>
      <c r="D522" s="1">
        <v>0.379</v>
      </c>
      <c r="E522" s="1">
        <v>0.0</v>
      </c>
      <c r="F522" s="1">
        <v>0.082</v>
      </c>
      <c r="G522" s="1">
        <v>2.971</v>
      </c>
      <c r="H522" s="4">
        <v>0.0848</v>
      </c>
      <c r="I522" s="1">
        <v>0.382</v>
      </c>
      <c r="J522" s="12" t="s">
        <v>48</v>
      </c>
      <c r="L522" s="9">
        <v>606.0</v>
      </c>
      <c r="M522" s="9">
        <v>1.0</v>
      </c>
      <c r="N522" s="9">
        <v>4.308</v>
      </c>
      <c r="O522" s="9">
        <v>0.049</v>
      </c>
      <c r="P522" s="9">
        <v>-4.258</v>
      </c>
      <c r="Q522" s="9">
        <v>1.0</v>
      </c>
      <c r="R522" s="9">
        <v>0.0</v>
      </c>
      <c r="S522" s="9">
        <v>0.0</v>
      </c>
    </row>
    <row r="523">
      <c r="B523" s="1">
        <v>1.0</v>
      </c>
      <c r="C523" s="1">
        <v>923.0</v>
      </c>
      <c r="D523" s="1">
        <v>6.027</v>
      </c>
      <c r="E523" s="1">
        <v>0.126</v>
      </c>
      <c r="F523" s="1">
        <v>1.638</v>
      </c>
      <c r="G523" s="1">
        <v>31.306</v>
      </c>
      <c r="H523" s="4">
        <v>0.0</v>
      </c>
      <c r="I523" s="1">
        <v>7.625</v>
      </c>
      <c r="J523" s="12" t="s">
        <v>48</v>
      </c>
      <c r="L523" s="9">
        <v>607.0</v>
      </c>
      <c r="M523" s="9">
        <v>1.0</v>
      </c>
      <c r="N523" s="9">
        <v>4.643</v>
      </c>
      <c r="O523" s="9">
        <v>0.037</v>
      </c>
      <c r="P523" s="9">
        <v>-4.606</v>
      </c>
      <c r="Q523" s="9">
        <v>1.0</v>
      </c>
      <c r="R523" s="9">
        <v>0.0</v>
      </c>
      <c r="S523" s="9">
        <v>0.0</v>
      </c>
    </row>
    <row r="524">
      <c r="B524" s="1">
        <v>1.0</v>
      </c>
      <c r="C524" s="1">
        <v>924.0</v>
      </c>
      <c r="D524" s="1">
        <v>0.395</v>
      </c>
      <c r="E524" s="1">
        <v>0.0</v>
      </c>
      <c r="F524" s="1">
        <v>0.083</v>
      </c>
      <c r="G524" s="1">
        <v>3.038</v>
      </c>
      <c r="H524" s="4">
        <v>0.0813</v>
      </c>
      <c r="I524" s="1">
        <v>0.385</v>
      </c>
      <c r="J524" s="12" t="s">
        <v>48</v>
      </c>
      <c r="L524" s="9">
        <v>608.0</v>
      </c>
      <c r="M524" s="9">
        <v>1.0</v>
      </c>
      <c r="N524" s="9">
        <v>3.559</v>
      </c>
      <c r="O524" s="9">
        <v>0.028</v>
      </c>
      <c r="P524" s="9">
        <v>-3.531</v>
      </c>
      <c r="Q524" s="9">
        <v>1.0</v>
      </c>
      <c r="R524" s="9">
        <v>0.0</v>
      </c>
      <c r="S524" s="9">
        <v>0.001</v>
      </c>
    </row>
    <row r="525">
      <c r="B525" s="1">
        <v>1.0</v>
      </c>
      <c r="C525" s="1">
        <v>928.0</v>
      </c>
      <c r="D525" s="1">
        <v>0.869</v>
      </c>
      <c r="E525" s="1">
        <v>0.0</v>
      </c>
      <c r="F525" s="1">
        <v>0.531</v>
      </c>
      <c r="G525" s="1">
        <v>8.16</v>
      </c>
      <c r="H525" s="4">
        <v>0.0043</v>
      </c>
      <c r="I525" s="1">
        <v>2.472</v>
      </c>
      <c r="J525" s="12" t="s">
        <v>48</v>
      </c>
      <c r="L525" s="9">
        <v>609.0</v>
      </c>
      <c r="M525" s="9">
        <v>1.0</v>
      </c>
      <c r="N525" s="9">
        <v>3.18</v>
      </c>
      <c r="O525" s="9">
        <v>0.03</v>
      </c>
      <c r="P525" s="9">
        <v>-3.15</v>
      </c>
      <c r="Q525" s="9">
        <v>0.984</v>
      </c>
      <c r="R525" s="9">
        <v>0.009</v>
      </c>
      <c r="S525" s="9">
        <v>0.101</v>
      </c>
    </row>
    <row r="526">
      <c r="B526" s="1">
        <v>1.0</v>
      </c>
      <c r="C526" s="1">
        <v>930.0</v>
      </c>
      <c r="D526" s="1">
        <v>0.788</v>
      </c>
      <c r="E526" s="1">
        <v>0.0</v>
      </c>
      <c r="F526" s="1">
        <v>0.455</v>
      </c>
      <c r="G526" s="1">
        <v>6.42</v>
      </c>
      <c r="H526" s="4">
        <v>0.0113</v>
      </c>
      <c r="I526" s="1">
        <v>2.117</v>
      </c>
      <c r="J526" s="12" t="s">
        <v>48</v>
      </c>
      <c r="L526" s="9">
        <v>610.0</v>
      </c>
      <c r="M526" s="9">
        <v>1.0</v>
      </c>
      <c r="N526" s="9">
        <v>0.884</v>
      </c>
      <c r="O526" s="9">
        <v>0.049</v>
      </c>
      <c r="P526" s="9">
        <v>-0.835</v>
      </c>
      <c r="Q526" s="9">
        <v>0.935</v>
      </c>
      <c r="R526" s="9">
        <v>0.041</v>
      </c>
      <c r="S526" s="9">
        <v>0.472</v>
      </c>
    </row>
    <row r="527">
      <c r="B527" s="1">
        <v>1.0</v>
      </c>
      <c r="C527" s="1">
        <v>932.0</v>
      </c>
      <c r="D527" s="1">
        <v>3.337</v>
      </c>
      <c r="E527" s="1">
        <v>0.0</v>
      </c>
      <c r="F527" s="1">
        <v>0.867</v>
      </c>
      <c r="G527" s="1">
        <v>30.856</v>
      </c>
      <c r="H527" s="4">
        <v>0.0</v>
      </c>
      <c r="I527" s="1">
        <v>4.038</v>
      </c>
      <c r="J527" s="12" t="s">
        <v>48</v>
      </c>
      <c r="L527" s="9">
        <v>612.0</v>
      </c>
      <c r="M527" s="9">
        <v>1.0</v>
      </c>
      <c r="N527" s="9">
        <v>7.078</v>
      </c>
      <c r="O527" s="9">
        <v>0.039</v>
      </c>
      <c r="P527" s="9">
        <v>-7.039</v>
      </c>
      <c r="Q527" s="9">
        <v>1.0</v>
      </c>
      <c r="R527" s="9">
        <v>0.0</v>
      </c>
      <c r="S527" s="9">
        <v>0.0</v>
      </c>
    </row>
    <row r="528">
      <c r="B528" s="1">
        <v>1.0</v>
      </c>
      <c r="C528" s="1">
        <v>934.0</v>
      </c>
      <c r="D528" s="1">
        <v>2.457</v>
      </c>
      <c r="E528" s="1">
        <v>0.0</v>
      </c>
      <c r="F528" s="1">
        <v>0.889</v>
      </c>
      <c r="G528" s="1">
        <v>19.704</v>
      </c>
      <c r="H528" s="4">
        <v>0.0</v>
      </c>
      <c r="I528" s="1">
        <v>4.142</v>
      </c>
      <c r="J528" s="12" t="s">
        <v>48</v>
      </c>
      <c r="L528" s="9">
        <v>613.0</v>
      </c>
      <c r="M528" s="9">
        <v>1.0</v>
      </c>
      <c r="N528" s="9">
        <v>0.745</v>
      </c>
      <c r="O528" s="9">
        <v>0.079</v>
      </c>
      <c r="P528" s="9">
        <v>-0.666</v>
      </c>
      <c r="Q528" s="9">
        <v>0.939</v>
      </c>
      <c r="R528" s="9">
        <v>0.045</v>
      </c>
      <c r="S528" s="9">
        <v>0.526</v>
      </c>
    </row>
    <row r="529">
      <c r="B529" s="1">
        <v>1.0</v>
      </c>
      <c r="C529" s="1">
        <v>935.0</v>
      </c>
      <c r="D529" s="1">
        <v>2.81</v>
      </c>
      <c r="E529" s="1">
        <v>0.0</v>
      </c>
      <c r="F529" s="1">
        <v>0.993</v>
      </c>
      <c r="G529" s="1">
        <v>21.856</v>
      </c>
      <c r="H529" s="4">
        <v>0.0</v>
      </c>
      <c r="I529" s="1">
        <v>4.622</v>
      </c>
      <c r="J529" s="12" t="s">
        <v>48</v>
      </c>
      <c r="L529" s="9">
        <v>614.0</v>
      </c>
      <c r="M529" s="9">
        <v>1.0</v>
      </c>
      <c r="N529" s="9">
        <v>0.922</v>
      </c>
      <c r="O529" s="9">
        <v>0.073</v>
      </c>
      <c r="P529" s="9">
        <v>-0.849</v>
      </c>
      <c r="Q529" s="9">
        <v>0.958</v>
      </c>
      <c r="R529" s="9">
        <v>0.032</v>
      </c>
      <c r="S529" s="9">
        <v>0.367</v>
      </c>
    </row>
    <row r="530">
      <c r="B530" s="1">
        <v>1.0</v>
      </c>
      <c r="C530" s="1">
        <v>939.0</v>
      </c>
      <c r="D530" s="1">
        <v>1.353</v>
      </c>
      <c r="E530" s="1">
        <v>0.0</v>
      </c>
      <c r="F530" s="1">
        <v>0.275</v>
      </c>
      <c r="G530" s="1">
        <v>8.44</v>
      </c>
      <c r="H530" s="4">
        <v>0.0037</v>
      </c>
      <c r="I530" s="1">
        <v>1.279</v>
      </c>
      <c r="J530" s="12" t="s">
        <v>48</v>
      </c>
      <c r="L530" s="9">
        <v>616.0</v>
      </c>
      <c r="M530" s="9">
        <v>1.0</v>
      </c>
      <c r="N530" s="9">
        <v>9.145</v>
      </c>
      <c r="O530" s="9">
        <v>0.058</v>
      </c>
      <c r="P530" s="9">
        <v>-9.087</v>
      </c>
      <c r="Q530" s="9">
        <v>1.0</v>
      </c>
      <c r="R530" s="9">
        <v>0.0</v>
      </c>
      <c r="S530" s="9">
        <v>0.0</v>
      </c>
    </row>
    <row r="531">
      <c r="B531" s="1">
        <v>1.0</v>
      </c>
      <c r="C531" s="1">
        <v>940.0</v>
      </c>
      <c r="D531" s="1">
        <v>4.125</v>
      </c>
      <c r="E531" s="1">
        <v>1.737</v>
      </c>
      <c r="F531" s="1">
        <v>2.518</v>
      </c>
      <c r="G531" s="1">
        <v>3.839</v>
      </c>
      <c r="H531" s="4">
        <v>0.0501</v>
      </c>
      <c r="I531" s="1">
        <v>11.726</v>
      </c>
      <c r="J531" s="12" t="s">
        <v>48</v>
      </c>
      <c r="L531" s="9">
        <v>617.0</v>
      </c>
      <c r="M531" s="9">
        <v>1.0</v>
      </c>
      <c r="N531" s="9">
        <v>1.205</v>
      </c>
      <c r="O531" s="9">
        <v>0.033</v>
      </c>
      <c r="P531" s="9">
        <v>-1.172</v>
      </c>
      <c r="Q531" s="9">
        <v>0.99</v>
      </c>
      <c r="R531" s="9">
        <v>0.007</v>
      </c>
      <c r="S531" s="9">
        <v>0.076</v>
      </c>
    </row>
    <row r="532">
      <c r="B532" s="1">
        <v>1.0</v>
      </c>
      <c r="C532" s="1">
        <v>941.0</v>
      </c>
      <c r="D532" s="1">
        <v>1.192</v>
      </c>
      <c r="E532" s="1">
        <v>0.119</v>
      </c>
      <c r="F532" s="1">
        <v>0.367</v>
      </c>
      <c r="G532" s="1">
        <v>4.497</v>
      </c>
      <c r="H532" s="4">
        <v>0.034</v>
      </c>
      <c r="I532" s="1">
        <v>1.709</v>
      </c>
      <c r="J532" s="12" t="s">
        <v>48</v>
      </c>
      <c r="L532" s="9">
        <v>618.0</v>
      </c>
      <c r="M532" s="9">
        <v>1.0</v>
      </c>
      <c r="N532" s="9">
        <v>6.05</v>
      </c>
      <c r="O532" s="9">
        <v>0.046</v>
      </c>
      <c r="P532" s="9">
        <v>-6.003</v>
      </c>
      <c r="Q532" s="9">
        <v>1.0</v>
      </c>
      <c r="R532" s="9">
        <v>0.0</v>
      </c>
      <c r="S532" s="9">
        <v>0.0</v>
      </c>
    </row>
    <row r="533">
      <c r="B533" s="1">
        <v>1.0</v>
      </c>
      <c r="C533" s="1">
        <v>942.0</v>
      </c>
      <c r="D533" s="1">
        <v>1.025</v>
      </c>
      <c r="E533" s="1">
        <v>0.0</v>
      </c>
      <c r="F533" s="1">
        <v>0.183</v>
      </c>
      <c r="G533" s="1">
        <v>10.373</v>
      </c>
      <c r="H533" s="4">
        <v>0.0013</v>
      </c>
      <c r="I533" s="1">
        <v>0.853</v>
      </c>
      <c r="J533" s="12" t="s">
        <v>48</v>
      </c>
      <c r="L533" s="9">
        <v>619.0</v>
      </c>
      <c r="M533" s="9">
        <v>1.0</v>
      </c>
      <c r="N533" s="9">
        <v>0.938</v>
      </c>
      <c r="O533" s="9">
        <v>0.06</v>
      </c>
      <c r="P533" s="9">
        <v>-0.878</v>
      </c>
      <c r="Q533" s="9">
        <v>0.968</v>
      </c>
      <c r="R533" s="9">
        <v>0.023</v>
      </c>
      <c r="S533" s="9">
        <v>0.267</v>
      </c>
    </row>
    <row r="534">
      <c r="B534" s="1">
        <v>1.0</v>
      </c>
      <c r="C534" s="1">
        <v>943.0</v>
      </c>
      <c r="D534" s="1">
        <v>0.479</v>
      </c>
      <c r="E534" s="1">
        <v>0.0</v>
      </c>
      <c r="F534" s="1">
        <v>0.15</v>
      </c>
      <c r="G534" s="1">
        <v>4.511</v>
      </c>
      <c r="H534" s="4">
        <v>0.0337</v>
      </c>
      <c r="I534" s="1">
        <v>0.7</v>
      </c>
      <c r="J534" s="12" t="s">
        <v>48</v>
      </c>
      <c r="L534" s="9">
        <v>620.0</v>
      </c>
      <c r="M534" s="9">
        <v>1.0</v>
      </c>
      <c r="N534" s="9">
        <v>0.868</v>
      </c>
      <c r="O534" s="9">
        <v>0.05</v>
      </c>
      <c r="P534" s="9">
        <v>-0.818</v>
      </c>
      <c r="Q534" s="9">
        <v>0.933</v>
      </c>
      <c r="R534" s="9">
        <v>0.042</v>
      </c>
      <c r="S534" s="9">
        <v>0.491</v>
      </c>
    </row>
    <row r="535">
      <c r="B535" s="1">
        <v>1.0</v>
      </c>
      <c r="C535" s="1">
        <v>945.0</v>
      </c>
      <c r="D535" s="1">
        <v>4.605</v>
      </c>
      <c r="E535" s="1">
        <v>0.0</v>
      </c>
      <c r="F535" s="1">
        <v>1.179</v>
      </c>
      <c r="G535" s="1">
        <v>32.516</v>
      </c>
      <c r="H535" s="4">
        <v>0.0</v>
      </c>
      <c r="I535" s="1">
        <v>5.492</v>
      </c>
      <c r="J535" s="12" t="s">
        <v>48</v>
      </c>
      <c r="L535" s="9">
        <v>621.0</v>
      </c>
      <c r="M535" s="9">
        <v>1.0</v>
      </c>
      <c r="N535" s="9">
        <v>2.99</v>
      </c>
      <c r="O535" s="9">
        <v>0.043</v>
      </c>
      <c r="P535" s="9">
        <v>-2.947</v>
      </c>
      <c r="Q535" s="9">
        <v>1.0</v>
      </c>
      <c r="R535" s="9">
        <v>0.0</v>
      </c>
      <c r="S535" s="9">
        <v>0.001</v>
      </c>
    </row>
    <row r="536">
      <c r="B536" s="1">
        <v>1.0</v>
      </c>
      <c r="C536" s="1">
        <v>947.0</v>
      </c>
      <c r="D536" s="1">
        <v>1.033</v>
      </c>
      <c r="E536" s="1">
        <v>0.0</v>
      </c>
      <c r="F536" s="1">
        <v>0.185</v>
      </c>
      <c r="G536" s="1">
        <v>10.4</v>
      </c>
      <c r="H536" s="4">
        <v>0.0013</v>
      </c>
      <c r="I536" s="1">
        <v>0.86</v>
      </c>
      <c r="J536" s="12" t="s">
        <v>48</v>
      </c>
      <c r="L536" s="9">
        <v>622.0</v>
      </c>
      <c r="M536" s="9">
        <v>1.0</v>
      </c>
      <c r="N536" s="9">
        <v>7.836</v>
      </c>
      <c r="O536" s="9">
        <v>0.048</v>
      </c>
      <c r="P536" s="9">
        <v>-7.789</v>
      </c>
      <c r="Q536" s="9">
        <v>1.0</v>
      </c>
      <c r="R536" s="9">
        <v>0.0</v>
      </c>
      <c r="S536" s="9">
        <v>0.0</v>
      </c>
    </row>
    <row r="537">
      <c r="B537" s="1">
        <v>1.0</v>
      </c>
      <c r="C537" s="1">
        <v>948.0</v>
      </c>
      <c r="D537" s="1">
        <v>1.034</v>
      </c>
      <c r="E537" s="1">
        <v>0.0</v>
      </c>
      <c r="F537" s="1">
        <v>0.36</v>
      </c>
      <c r="G537" s="1">
        <v>6.069</v>
      </c>
      <c r="H537" s="4">
        <v>0.0138</v>
      </c>
      <c r="I537" s="1">
        <v>1.677</v>
      </c>
      <c r="J537" s="12" t="s">
        <v>48</v>
      </c>
      <c r="L537" s="9">
        <v>624.0</v>
      </c>
      <c r="M537" s="9">
        <v>1.0</v>
      </c>
      <c r="N537" s="9">
        <v>1.255</v>
      </c>
      <c r="O537" s="9">
        <v>0.043</v>
      </c>
      <c r="P537" s="9">
        <v>-1.212</v>
      </c>
      <c r="Q537" s="9">
        <v>0.985</v>
      </c>
      <c r="R537" s="9">
        <v>0.011</v>
      </c>
      <c r="S537" s="9">
        <v>0.119</v>
      </c>
    </row>
    <row r="538">
      <c r="B538" s="1">
        <v>1.0</v>
      </c>
      <c r="C538" s="1">
        <v>950.0</v>
      </c>
      <c r="D538" s="1">
        <v>0.636</v>
      </c>
      <c r="E538" s="1">
        <v>0.0</v>
      </c>
      <c r="F538" s="1">
        <v>0.141</v>
      </c>
      <c r="G538" s="1">
        <v>5.822</v>
      </c>
      <c r="H538" s="4">
        <v>0.0158</v>
      </c>
      <c r="I538" s="1">
        <v>0.656</v>
      </c>
      <c r="J538" s="12" t="s">
        <v>48</v>
      </c>
      <c r="L538" s="9">
        <v>625.0</v>
      </c>
      <c r="M538" s="9">
        <v>1.0</v>
      </c>
      <c r="N538" s="9">
        <v>6.421</v>
      </c>
      <c r="O538" s="9">
        <v>0.049</v>
      </c>
      <c r="P538" s="9">
        <v>-6.372</v>
      </c>
      <c r="Q538" s="9">
        <v>1.0</v>
      </c>
      <c r="R538" s="9">
        <v>0.0</v>
      </c>
      <c r="S538" s="9">
        <v>0.0</v>
      </c>
    </row>
    <row r="539">
      <c r="B539" s="1">
        <v>1.0</v>
      </c>
      <c r="C539" s="1">
        <v>951.0</v>
      </c>
      <c r="D539" s="1">
        <v>4.02</v>
      </c>
      <c r="E539" s="1">
        <v>0.0</v>
      </c>
      <c r="F539" s="1">
        <v>0.893</v>
      </c>
      <c r="G539" s="1">
        <v>40.341</v>
      </c>
      <c r="H539" s="4">
        <v>0.0</v>
      </c>
      <c r="I539" s="1">
        <v>4.161</v>
      </c>
      <c r="J539" s="12" t="s">
        <v>48</v>
      </c>
      <c r="L539" s="9">
        <v>626.0</v>
      </c>
      <c r="M539" s="9">
        <v>1.0</v>
      </c>
      <c r="N539" s="9">
        <v>2.869</v>
      </c>
      <c r="O539" s="9">
        <v>0.045</v>
      </c>
      <c r="P539" s="9">
        <v>-2.825</v>
      </c>
      <c r="Q539" s="9">
        <v>0.999</v>
      </c>
      <c r="R539" s="9">
        <v>0.0</v>
      </c>
      <c r="S539" s="9">
        <v>0.005</v>
      </c>
    </row>
    <row r="540">
      <c r="B540" s="1">
        <v>1.0</v>
      </c>
      <c r="C540" s="1">
        <v>954.0</v>
      </c>
      <c r="D540" s="1">
        <v>0.345</v>
      </c>
      <c r="E540" s="1">
        <v>0.0</v>
      </c>
      <c r="F540" s="1">
        <v>0.066</v>
      </c>
      <c r="G540" s="1">
        <v>3.23</v>
      </c>
      <c r="H540" s="4">
        <v>0.0723</v>
      </c>
      <c r="I540" s="1">
        <v>0.308</v>
      </c>
      <c r="J540" s="12" t="s">
        <v>48</v>
      </c>
      <c r="L540" s="9">
        <v>627.0</v>
      </c>
      <c r="M540" s="9">
        <v>1.0</v>
      </c>
      <c r="N540" s="9">
        <v>0.876</v>
      </c>
      <c r="O540" s="9">
        <v>0.066</v>
      </c>
      <c r="P540" s="9">
        <v>-0.809</v>
      </c>
      <c r="Q540" s="9">
        <v>0.97</v>
      </c>
      <c r="R540" s="9">
        <v>0.023</v>
      </c>
      <c r="S540" s="9">
        <v>0.257</v>
      </c>
    </row>
    <row r="541">
      <c r="B541" s="1">
        <v>1.0</v>
      </c>
      <c r="C541" s="1">
        <v>961.0</v>
      </c>
      <c r="D541" s="1">
        <v>5.658</v>
      </c>
      <c r="E541" s="1">
        <v>0.0</v>
      </c>
      <c r="F541" s="1">
        <v>1.371</v>
      </c>
      <c r="G541" s="1">
        <v>39.446</v>
      </c>
      <c r="H541" s="4">
        <v>0.0</v>
      </c>
      <c r="I541" s="1">
        <v>6.386</v>
      </c>
      <c r="J541" s="12" t="s">
        <v>48</v>
      </c>
      <c r="L541" s="9">
        <v>628.0</v>
      </c>
      <c r="M541" s="9">
        <v>1.0</v>
      </c>
      <c r="N541" s="9">
        <v>6.603</v>
      </c>
      <c r="O541" s="9">
        <v>0.033</v>
      </c>
      <c r="P541" s="9">
        <v>-6.569</v>
      </c>
      <c r="Q541" s="9">
        <v>1.0</v>
      </c>
      <c r="R541" s="9">
        <v>0.0</v>
      </c>
      <c r="S541" s="9">
        <v>0.0</v>
      </c>
    </row>
    <row r="542">
      <c r="B542" s="1">
        <v>1.0</v>
      </c>
      <c r="C542" s="1">
        <v>962.0</v>
      </c>
      <c r="D542" s="1">
        <v>4.933</v>
      </c>
      <c r="E542" s="1">
        <v>0.0</v>
      </c>
      <c r="F542" s="1">
        <v>1.345</v>
      </c>
      <c r="G542" s="1">
        <v>40.208</v>
      </c>
      <c r="H542" s="4">
        <v>0.0</v>
      </c>
      <c r="I542" s="1">
        <v>6.264</v>
      </c>
      <c r="J542" s="12" t="s">
        <v>48</v>
      </c>
      <c r="L542" s="9">
        <v>629.0</v>
      </c>
      <c r="M542" s="9">
        <v>1.0</v>
      </c>
      <c r="N542" s="9">
        <v>1.333</v>
      </c>
      <c r="O542" s="9">
        <v>0.042</v>
      </c>
      <c r="P542" s="9">
        <v>-1.291</v>
      </c>
      <c r="Q542" s="9">
        <v>0.986</v>
      </c>
      <c r="R542" s="9">
        <v>0.01</v>
      </c>
      <c r="S542" s="9">
        <v>0.111</v>
      </c>
    </row>
    <row r="543">
      <c r="B543" s="1">
        <v>1.0</v>
      </c>
      <c r="C543" s="1">
        <v>963.0</v>
      </c>
      <c r="D543" s="1">
        <v>0.259</v>
      </c>
      <c r="E543" s="1">
        <v>0.0</v>
      </c>
      <c r="F543" s="1">
        <v>0.059</v>
      </c>
      <c r="G543" s="1">
        <v>2.945</v>
      </c>
      <c r="H543" s="4">
        <v>0.0862</v>
      </c>
      <c r="I543" s="1">
        <v>0.274</v>
      </c>
      <c r="J543" s="12" t="s">
        <v>48</v>
      </c>
      <c r="L543" s="9">
        <v>630.0</v>
      </c>
      <c r="M543" s="9">
        <v>1.0</v>
      </c>
      <c r="N543" s="9">
        <v>0.879</v>
      </c>
      <c r="O543" s="9">
        <v>0.054</v>
      </c>
      <c r="P543" s="9">
        <v>-0.826</v>
      </c>
      <c r="Q543" s="9">
        <v>0.93</v>
      </c>
      <c r="R543" s="9">
        <v>0.045</v>
      </c>
      <c r="S543" s="9">
        <v>0.528</v>
      </c>
    </row>
    <row r="544">
      <c r="B544" s="1">
        <v>1.0</v>
      </c>
      <c r="C544" s="1">
        <v>966.0</v>
      </c>
      <c r="D544" s="1">
        <v>6.524</v>
      </c>
      <c r="E544" s="1">
        <v>0.0</v>
      </c>
      <c r="F544" s="1">
        <v>1.205</v>
      </c>
      <c r="G544" s="1">
        <v>51.637</v>
      </c>
      <c r="H544" s="4">
        <v>0.0</v>
      </c>
      <c r="I544" s="1">
        <v>5.609</v>
      </c>
      <c r="J544" s="12" t="s">
        <v>48</v>
      </c>
      <c r="L544" s="9">
        <v>631.0</v>
      </c>
      <c r="M544" s="9">
        <v>1.0</v>
      </c>
      <c r="N544" s="9">
        <v>5.118</v>
      </c>
      <c r="O544" s="9">
        <v>0.038</v>
      </c>
      <c r="P544" s="9">
        <v>-5.08</v>
      </c>
      <c r="Q544" s="9">
        <v>1.0</v>
      </c>
      <c r="R544" s="9">
        <v>0.0</v>
      </c>
      <c r="S544" s="9">
        <v>0.001</v>
      </c>
    </row>
    <row r="545">
      <c r="B545" s="1">
        <v>1.0</v>
      </c>
      <c r="C545" s="1">
        <v>969.0</v>
      </c>
      <c r="D545" s="1">
        <v>0.283</v>
      </c>
      <c r="E545" s="1">
        <v>0.0</v>
      </c>
      <c r="F545" s="1">
        <v>0.066</v>
      </c>
      <c r="G545" s="1">
        <v>2.879</v>
      </c>
      <c r="H545" s="4">
        <v>0.0898</v>
      </c>
      <c r="I545" s="1">
        <v>0.307</v>
      </c>
      <c r="J545" s="12" t="s">
        <v>48</v>
      </c>
      <c r="L545" s="9">
        <v>632.0</v>
      </c>
      <c r="M545" s="9">
        <v>1.0</v>
      </c>
      <c r="N545" s="9">
        <v>1.338</v>
      </c>
      <c r="O545" s="9">
        <v>0.042</v>
      </c>
      <c r="P545" s="9">
        <v>-1.295</v>
      </c>
      <c r="Q545" s="9">
        <v>0.986</v>
      </c>
      <c r="R545" s="9">
        <v>0.01</v>
      </c>
      <c r="S545" s="9">
        <v>0.11</v>
      </c>
    </row>
    <row r="546">
      <c r="B546" s="1">
        <v>1.0</v>
      </c>
      <c r="C546" s="1">
        <v>970.0</v>
      </c>
      <c r="D546" s="1">
        <v>4.449</v>
      </c>
      <c r="E546" s="1">
        <v>0.0</v>
      </c>
      <c r="F546" s="1">
        <v>1.265</v>
      </c>
      <c r="G546" s="1">
        <v>40.75</v>
      </c>
      <c r="H546" s="4">
        <v>0.0</v>
      </c>
      <c r="I546" s="1">
        <v>5.892</v>
      </c>
      <c r="J546" s="12" t="s">
        <v>48</v>
      </c>
      <c r="L546" s="9">
        <v>633.0</v>
      </c>
      <c r="M546" s="9">
        <v>1.0</v>
      </c>
      <c r="N546" s="9">
        <v>9.953</v>
      </c>
      <c r="O546" s="9">
        <v>0.046</v>
      </c>
      <c r="P546" s="9">
        <v>-9.907</v>
      </c>
      <c r="Q546" s="9">
        <v>1.0</v>
      </c>
      <c r="R546" s="9">
        <v>0.0</v>
      </c>
      <c r="S546" s="9">
        <v>0.0</v>
      </c>
    </row>
    <row r="547">
      <c r="B547" s="1">
        <v>1.0</v>
      </c>
      <c r="C547" s="1">
        <v>971.0</v>
      </c>
      <c r="D547" s="1">
        <v>0.382</v>
      </c>
      <c r="E547" s="1">
        <v>0.0</v>
      </c>
      <c r="F547" s="1">
        <v>0.082</v>
      </c>
      <c r="G547" s="1">
        <v>2.981</v>
      </c>
      <c r="H547" s="4">
        <v>0.0842</v>
      </c>
      <c r="I547" s="1">
        <v>0.382</v>
      </c>
      <c r="J547" s="12" t="s">
        <v>48</v>
      </c>
      <c r="L547" s="9">
        <v>634.0</v>
      </c>
      <c r="M547" s="9">
        <v>1.0</v>
      </c>
      <c r="N547" s="9">
        <v>1.407</v>
      </c>
      <c r="O547" s="9">
        <v>0.037</v>
      </c>
      <c r="P547" s="9">
        <v>-1.37</v>
      </c>
      <c r="Q547" s="9">
        <v>0.989</v>
      </c>
      <c r="R547" s="9">
        <v>0.007</v>
      </c>
      <c r="S547" s="9">
        <v>0.082</v>
      </c>
    </row>
    <row r="548">
      <c r="B548" s="1">
        <v>1.0</v>
      </c>
      <c r="C548" s="1">
        <v>972.0</v>
      </c>
      <c r="D548" s="1">
        <v>0.74</v>
      </c>
      <c r="E548" s="1">
        <v>0.0</v>
      </c>
      <c r="F548" s="1">
        <v>0.132</v>
      </c>
      <c r="G548" s="1">
        <v>6.605</v>
      </c>
      <c r="H548" s="4">
        <v>0.0102</v>
      </c>
      <c r="I548" s="1">
        <v>0.615</v>
      </c>
      <c r="J548" s="12" t="s">
        <v>48</v>
      </c>
      <c r="L548" s="9">
        <v>636.0</v>
      </c>
      <c r="M548" s="9">
        <v>1.0</v>
      </c>
      <c r="N548" s="9">
        <v>6.096</v>
      </c>
      <c r="O548" s="9">
        <v>0.037</v>
      </c>
      <c r="P548" s="9">
        <v>-6.06</v>
      </c>
      <c r="Q548" s="9">
        <v>1.0</v>
      </c>
      <c r="R548" s="9">
        <v>0.0</v>
      </c>
      <c r="S548" s="9">
        <v>0.0</v>
      </c>
    </row>
    <row r="549">
      <c r="B549" s="1">
        <v>1.0</v>
      </c>
      <c r="C549" s="1">
        <v>974.0</v>
      </c>
      <c r="D549" s="1">
        <v>3.295</v>
      </c>
      <c r="E549" s="1">
        <v>0.0</v>
      </c>
      <c r="F549" s="1">
        <v>0.702</v>
      </c>
      <c r="G549" s="1">
        <v>33.198</v>
      </c>
      <c r="H549" s="4">
        <v>0.0</v>
      </c>
      <c r="I549" s="1">
        <v>3.271</v>
      </c>
      <c r="J549" s="12" t="s">
        <v>48</v>
      </c>
      <c r="L549" s="9">
        <v>637.0</v>
      </c>
      <c r="M549" s="9">
        <v>1.0</v>
      </c>
      <c r="N549" s="9">
        <v>1.166</v>
      </c>
      <c r="O549" s="9">
        <v>0.044</v>
      </c>
      <c r="P549" s="9">
        <v>-1.122</v>
      </c>
      <c r="Q549" s="9">
        <v>0.983</v>
      </c>
      <c r="R549" s="9">
        <v>0.012</v>
      </c>
      <c r="S549" s="9">
        <v>0.133</v>
      </c>
    </row>
    <row r="550">
      <c r="B550" s="1">
        <v>1.0</v>
      </c>
      <c r="C550" s="1">
        <v>977.0</v>
      </c>
      <c r="D550" s="1">
        <v>3.383</v>
      </c>
      <c r="E550" s="1">
        <v>0.0</v>
      </c>
      <c r="F550" s="1">
        <v>0.75</v>
      </c>
      <c r="G550" s="1">
        <v>30.472</v>
      </c>
      <c r="H550" s="4">
        <v>0.0</v>
      </c>
      <c r="I550" s="1">
        <v>3.491</v>
      </c>
      <c r="J550" s="12" t="s">
        <v>48</v>
      </c>
      <c r="L550" s="9">
        <v>638.0</v>
      </c>
      <c r="M550" s="9">
        <v>1.0</v>
      </c>
      <c r="N550" s="9">
        <v>8.148</v>
      </c>
      <c r="O550" s="9">
        <v>0.04</v>
      </c>
      <c r="P550" s="9">
        <v>-8.108</v>
      </c>
      <c r="Q550" s="9">
        <v>1.0</v>
      </c>
      <c r="R550" s="9">
        <v>0.0</v>
      </c>
      <c r="S550" s="9">
        <v>0.0</v>
      </c>
    </row>
    <row r="551">
      <c r="B551" s="1">
        <v>1.0</v>
      </c>
      <c r="C551" s="1">
        <v>978.0</v>
      </c>
      <c r="D551" s="1">
        <v>0.432</v>
      </c>
      <c r="E551" s="1">
        <v>0.0</v>
      </c>
      <c r="F551" s="1">
        <v>0.121</v>
      </c>
      <c r="G551" s="1">
        <v>5.059</v>
      </c>
      <c r="H551" s="4">
        <v>0.0245</v>
      </c>
      <c r="I551" s="1">
        <v>0.563</v>
      </c>
      <c r="J551" s="12" t="s">
        <v>48</v>
      </c>
      <c r="L551" s="9">
        <v>639.0</v>
      </c>
      <c r="M551" s="9">
        <v>1.0</v>
      </c>
      <c r="N551" s="9">
        <v>1.412</v>
      </c>
      <c r="O551" s="9">
        <v>0.05</v>
      </c>
      <c r="P551" s="9">
        <v>-1.362</v>
      </c>
      <c r="Q551" s="9">
        <v>0.983</v>
      </c>
      <c r="R551" s="9">
        <v>0.013</v>
      </c>
      <c r="S551" s="9">
        <v>0.142</v>
      </c>
    </row>
    <row r="552">
      <c r="B552" s="1">
        <v>1.0</v>
      </c>
      <c r="C552" s="1">
        <v>982.0</v>
      </c>
      <c r="D552" s="1">
        <v>5.613</v>
      </c>
      <c r="E552" s="1">
        <v>0.0</v>
      </c>
      <c r="F552" s="1">
        <v>0.701</v>
      </c>
      <c r="G552" s="1">
        <v>42.665</v>
      </c>
      <c r="H552" s="4">
        <v>0.0</v>
      </c>
      <c r="I552" s="1">
        <v>3.262</v>
      </c>
      <c r="J552" s="12" t="s">
        <v>48</v>
      </c>
      <c r="L552" s="9">
        <v>640.0</v>
      </c>
      <c r="M552" s="9">
        <v>1.0</v>
      </c>
      <c r="N552" s="9">
        <v>2.695</v>
      </c>
      <c r="O552" s="9">
        <v>0.238</v>
      </c>
      <c r="P552" s="9">
        <v>-2.457</v>
      </c>
      <c r="Q552" s="9">
        <v>0.984</v>
      </c>
      <c r="R552" s="9">
        <v>0.011</v>
      </c>
      <c r="S552" s="9">
        <v>0.124</v>
      </c>
    </row>
    <row r="553">
      <c r="B553" s="1">
        <v>1.0</v>
      </c>
      <c r="C553" s="1">
        <v>983.0</v>
      </c>
      <c r="D553" s="1">
        <v>0.318</v>
      </c>
      <c r="E553" s="1">
        <v>0.0</v>
      </c>
      <c r="F553" s="1">
        <v>0.079</v>
      </c>
      <c r="G553" s="1">
        <v>2.759</v>
      </c>
      <c r="H553" s="4">
        <v>0.0967</v>
      </c>
      <c r="I553" s="1">
        <v>0.369</v>
      </c>
      <c r="J553" s="12" t="s">
        <v>48</v>
      </c>
      <c r="L553" s="9">
        <v>641.0</v>
      </c>
      <c r="M553" s="9">
        <v>1.0</v>
      </c>
      <c r="N553" s="9">
        <v>3.18</v>
      </c>
      <c r="O553" s="9">
        <v>0.03</v>
      </c>
      <c r="P553" s="9">
        <v>-3.15</v>
      </c>
      <c r="Q553" s="9">
        <v>0.984</v>
      </c>
      <c r="R553" s="9">
        <v>0.009</v>
      </c>
      <c r="S553" s="9">
        <v>0.101</v>
      </c>
    </row>
    <row r="554">
      <c r="B554" s="1">
        <v>1.0</v>
      </c>
      <c r="C554" s="1">
        <v>984.0</v>
      </c>
      <c r="D554" s="1">
        <v>0.832</v>
      </c>
      <c r="E554" s="1">
        <v>0.0</v>
      </c>
      <c r="F554" s="1">
        <v>0.167</v>
      </c>
      <c r="G554" s="1">
        <v>6.12</v>
      </c>
      <c r="H554" s="4">
        <v>0.0134</v>
      </c>
      <c r="I554" s="1">
        <v>0.776</v>
      </c>
      <c r="J554" s="12" t="s">
        <v>48</v>
      </c>
      <c r="L554" s="9">
        <v>642.0</v>
      </c>
      <c r="M554" s="9">
        <v>1.0</v>
      </c>
      <c r="N554" s="9">
        <v>1.956</v>
      </c>
      <c r="O554" s="9">
        <v>0.025</v>
      </c>
      <c r="P554" s="9">
        <v>-1.931</v>
      </c>
      <c r="Q554" s="9">
        <v>0.999</v>
      </c>
      <c r="R554" s="9">
        <v>0.0</v>
      </c>
      <c r="S554" s="9">
        <v>0.005</v>
      </c>
    </row>
    <row r="555">
      <c r="B555" s="1">
        <v>1.0</v>
      </c>
      <c r="C555" s="1">
        <v>987.0</v>
      </c>
      <c r="D555" s="1">
        <v>3.86</v>
      </c>
      <c r="E555" s="1">
        <v>0.0</v>
      </c>
      <c r="F555" s="1">
        <v>0.625</v>
      </c>
      <c r="G555" s="1">
        <v>33.857</v>
      </c>
      <c r="H555" s="4">
        <v>0.0</v>
      </c>
      <c r="I555" s="1">
        <v>2.912</v>
      </c>
      <c r="J555" s="12" t="s">
        <v>48</v>
      </c>
      <c r="L555" s="9">
        <v>643.0</v>
      </c>
      <c r="M555" s="9">
        <v>1.0</v>
      </c>
      <c r="N555" s="9">
        <v>7.801</v>
      </c>
      <c r="O555" s="9">
        <v>0.04</v>
      </c>
      <c r="P555" s="9">
        <v>-7.762</v>
      </c>
      <c r="Q555" s="9">
        <v>1.0</v>
      </c>
      <c r="R555" s="9">
        <v>0.0</v>
      </c>
      <c r="S555" s="9">
        <v>0.0</v>
      </c>
    </row>
    <row r="556">
      <c r="B556" s="1">
        <v>1.0</v>
      </c>
      <c r="C556" s="1">
        <v>990.0</v>
      </c>
      <c r="D556" s="1">
        <v>2.81</v>
      </c>
      <c r="E556" s="1">
        <v>0.0</v>
      </c>
      <c r="F556" s="1">
        <v>0.735</v>
      </c>
      <c r="G556" s="1">
        <v>34.933</v>
      </c>
      <c r="H556" s="4">
        <v>0.0</v>
      </c>
      <c r="I556" s="1">
        <v>3.422</v>
      </c>
      <c r="J556" s="12" t="s">
        <v>48</v>
      </c>
      <c r="L556" s="9">
        <v>644.0</v>
      </c>
      <c r="M556" s="9">
        <v>1.0</v>
      </c>
      <c r="N556" s="9">
        <v>1.733</v>
      </c>
      <c r="O556" s="9">
        <v>0.028</v>
      </c>
      <c r="P556" s="9">
        <v>-1.705</v>
      </c>
      <c r="Q556" s="9">
        <v>0.997</v>
      </c>
      <c r="R556" s="9">
        <v>0.002</v>
      </c>
      <c r="S556" s="9">
        <v>0.02</v>
      </c>
    </row>
    <row r="557">
      <c r="B557" s="1">
        <v>1.0</v>
      </c>
      <c r="C557" s="1">
        <v>991.0</v>
      </c>
      <c r="D557" s="1">
        <v>1.6</v>
      </c>
      <c r="E557" s="1">
        <v>0.0</v>
      </c>
      <c r="F557" s="1">
        <v>0.407</v>
      </c>
      <c r="G557" s="1">
        <v>15.421</v>
      </c>
      <c r="H557" s="4">
        <v>1.0E-4</v>
      </c>
      <c r="I557" s="1">
        <v>1.897</v>
      </c>
      <c r="J557" s="12" t="s">
        <v>48</v>
      </c>
      <c r="L557" s="9">
        <v>645.0</v>
      </c>
      <c r="M557" s="9">
        <v>1.0</v>
      </c>
      <c r="N557" s="9">
        <v>5.142</v>
      </c>
      <c r="O557" s="9">
        <v>0.032</v>
      </c>
      <c r="P557" s="9">
        <v>-5.11</v>
      </c>
      <c r="Q557" s="9">
        <v>1.0</v>
      </c>
      <c r="R557" s="9">
        <v>0.0</v>
      </c>
      <c r="S557" s="9">
        <v>0.0</v>
      </c>
    </row>
    <row r="558">
      <c r="B558" s="1">
        <v>1.0</v>
      </c>
      <c r="C558" s="1">
        <v>992.0</v>
      </c>
      <c r="D558" s="1">
        <v>1.762</v>
      </c>
      <c r="E558" s="1">
        <v>0.0</v>
      </c>
      <c r="F558" s="1">
        <v>0.525</v>
      </c>
      <c r="G558" s="1">
        <v>16.322</v>
      </c>
      <c r="H558" s="4">
        <v>1.0E-4</v>
      </c>
      <c r="I558" s="1">
        <v>2.447</v>
      </c>
      <c r="J558" s="12" t="s">
        <v>48</v>
      </c>
      <c r="L558" s="9">
        <v>646.0</v>
      </c>
      <c r="M558" s="9">
        <v>1.0</v>
      </c>
      <c r="N558" s="9">
        <v>1.265</v>
      </c>
      <c r="O558" s="9">
        <v>0.04</v>
      </c>
      <c r="P558" s="9">
        <v>-1.225</v>
      </c>
      <c r="Q558" s="9">
        <v>0.991</v>
      </c>
      <c r="R558" s="9">
        <v>0.006</v>
      </c>
      <c r="S558" s="9">
        <v>0.07</v>
      </c>
    </row>
    <row r="559">
      <c r="B559" s="1">
        <v>1.0</v>
      </c>
      <c r="C559" s="1">
        <v>993.0</v>
      </c>
      <c r="D559" s="1">
        <v>1.5</v>
      </c>
      <c r="E559" s="1">
        <v>0.0</v>
      </c>
      <c r="F559" s="1">
        <v>0.533</v>
      </c>
      <c r="G559" s="1">
        <v>12.489</v>
      </c>
      <c r="H559" s="4">
        <v>4.0E-4</v>
      </c>
      <c r="I559" s="1">
        <v>2.482</v>
      </c>
      <c r="J559" s="12" t="s">
        <v>48</v>
      </c>
      <c r="L559" s="9">
        <v>647.0</v>
      </c>
      <c r="M559" s="9">
        <v>1.0</v>
      </c>
      <c r="N559" s="9">
        <v>1.211</v>
      </c>
      <c r="O559" s="9">
        <v>0.027</v>
      </c>
      <c r="P559" s="9">
        <v>-1.185</v>
      </c>
      <c r="Q559" s="9">
        <v>0.993</v>
      </c>
      <c r="R559" s="9">
        <v>0.004</v>
      </c>
      <c r="S559" s="9">
        <v>0.049</v>
      </c>
    </row>
    <row r="560">
      <c r="B560" s="1">
        <v>1.0</v>
      </c>
      <c r="C560" s="1">
        <v>994.0</v>
      </c>
      <c r="D560" s="1">
        <v>1.5</v>
      </c>
      <c r="E560" s="1">
        <v>0.0</v>
      </c>
      <c r="F560" s="1">
        <v>0.739</v>
      </c>
      <c r="G560" s="1">
        <v>10.002</v>
      </c>
      <c r="H560" s="4">
        <v>0.0016</v>
      </c>
      <c r="I560" s="1">
        <v>3.44</v>
      </c>
      <c r="J560" s="12" t="s">
        <v>48</v>
      </c>
      <c r="L560" s="9">
        <v>648.0</v>
      </c>
      <c r="M560" s="9">
        <v>1.0</v>
      </c>
      <c r="N560" s="9">
        <v>2.145</v>
      </c>
      <c r="O560" s="9">
        <v>0.032</v>
      </c>
      <c r="P560" s="9">
        <v>-2.113</v>
      </c>
      <c r="Q560" s="9">
        <v>0.997</v>
      </c>
      <c r="R560" s="9">
        <v>0.002</v>
      </c>
      <c r="S560" s="9">
        <v>0.021</v>
      </c>
    </row>
    <row r="561">
      <c r="B561" s="1">
        <v>1.0</v>
      </c>
      <c r="C561" s="1">
        <v>995.0</v>
      </c>
      <c r="D561" s="1">
        <v>3.362</v>
      </c>
      <c r="E561" s="1">
        <v>0.0</v>
      </c>
      <c r="F561" s="1">
        <v>0.805</v>
      </c>
      <c r="G561" s="1">
        <v>29.661</v>
      </c>
      <c r="H561" s="4">
        <v>0.0</v>
      </c>
      <c r="I561" s="1">
        <v>3.749</v>
      </c>
      <c r="J561" s="12" t="s">
        <v>48</v>
      </c>
      <c r="L561" s="9">
        <v>649.0</v>
      </c>
      <c r="M561" s="9">
        <v>1.0</v>
      </c>
      <c r="N561" s="9">
        <v>7.194</v>
      </c>
      <c r="O561" s="9">
        <v>0.03</v>
      </c>
      <c r="P561" s="9">
        <v>-7.164</v>
      </c>
      <c r="Q561" s="9">
        <v>1.0</v>
      </c>
      <c r="R561" s="9">
        <v>0.0</v>
      </c>
      <c r="S561" s="9">
        <v>0.0</v>
      </c>
    </row>
    <row r="562">
      <c r="B562" s="1">
        <v>1.0</v>
      </c>
      <c r="C562" s="1">
        <v>996.0</v>
      </c>
      <c r="D562" s="1">
        <v>0.848</v>
      </c>
      <c r="E562" s="1">
        <v>0.0</v>
      </c>
      <c r="F562" s="1">
        <v>0.214</v>
      </c>
      <c r="G562" s="1">
        <v>8.07</v>
      </c>
      <c r="H562" s="4">
        <v>0.0045</v>
      </c>
      <c r="I562" s="1">
        <v>0.995</v>
      </c>
      <c r="J562" s="12" t="s">
        <v>48</v>
      </c>
      <c r="L562" s="9">
        <v>650.0</v>
      </c>
      <c r="M562" s="9">
        <v>1.0</v>
      </c>
      <c r="N562" s="9">
        <v>0.844</v>
      </c>
      <c r="O562" s="9">
        <v>0.08</v>
      </c>
      <c r="P562" s="9">
        <v>-0.764</v>
      </c>
      <c r="Q562" s="9">
        <v>0.902</v>
      </c>
      <c r="R562" s="9">
        <v>0.07</v>
      </c>
      <c r="S562" s="9">
        <v>0.842</v>
      </c>
    </row>
    <row r="563">
      <c r="B563" s="1">
        <v>1.0</v>
      </c>
      <c r="C563" s="1">
        <v>997.0</v>
      </c>
      <c r="D563" s="1">
        <v>1.353</v>
      </c>
      <c r="E563" s="1">
        <v>0.0</v>
      </c>
      <c r="F563" s="1">
        <v>0.802</v>
      </c>
      <c r="G563" s="1">
        <v>10.624</v>
      </c>
      <c r="H563" s="4">
        <v>0.0011</v>
      </c>
      <c r="I563" s="1">
        <v>3.735</v>
      </c>
      <c r="J563" s="12" t="s">
        <v>48</v>
      </c>
      <c r="L563" s="9">
        <v>651.0</v>
      </c>
      <c r="M563" s="9">
        <v>1.0</v>
      </c>
      <c r="N563" s="9">
        <v>3.18</v>
      </c>
      <c r="O563" s="9">
        <v>0.03</v>
      </c>
      <c r="P563" s="9">
        <v>-3.15</v>
      </c>
      <c r="Q563" s="9">
        <v>0.984</v>
      </c>
      <c r="R563" s="9">
        <v>0.009</v>
      </c>
      <c r="S563" s="9">
        <v>0.101</v>
      </c>
    </row>
    <row r="564">
      <c r="B564" s="1">
        <v>1.0</v>
      </c>
      <c r="C564" s="1">
        <v>998.0</v>
      </c>
      <c r="D564" s="1">
        <v>1.857</v>
      </c>
      <c r="E564" s="1">
        <v>0.0</v>
      </c>
      <c r="F564" s="1">
        <v>0.477</v>
      </c>
      <c r="G564" s="1">
        <v>15.606</v>
      </c>
      <c r="H564" s="4">
        <v>1.0E-4</v>
      </c>
      <c r="I564" s="1">
        <v>2.221</v>
      </c>
      <c r="J564" s="12" t="s">
        <v>48</v>
      </c>
      <c r="L564" s="9">
        <v>652.0</v>
      </c>
      <c r="M564" s="9">
        <v>1.0</v>
      </c>
      <c r="N564" s="9">
        <v>0.891</v>
      </c>
      <c r="O564" s="9">
        <v>0.051</v>
      </c>
      <c r="P564" s="9">
        <v>-0.841</v>
      </c>
      <c r="Q564" s="9">
        <v>0.973</v>
      </c>
      <c r="R564" s="9">
        <v>0.019</v>
      </c>
      <c r="S564" s="9">
        <v>0.214</v>
      </c>
    </row>
    <row r="565">
      <c r="B565" s="1">
        <v>1.0</v>
      </c>
      <c r="C565" s="10">
        <v>1000.0</v>
      </c>
      <c r="D565" s="1">
        <v>1.353</v>
      </c>
      <c r="E565" s="1">
        <v>0.0</v>
      </c>
      <c r="F565" s="1">
        <v>0.478</v>
      </c>
      <c r="G565" s="1">
        <v>7.98</v>
      </c>
      <c r="H565" s="4">
        <v>0.0047</v>
      </c>
      <c r="I565" s="1">
        <v>2.224</v>
      </c>
      <c r="J565" s="12" t="s">
        <v>48</v>
      </c>
      <c r="L565" s="9">
        <v>653.0</v>
      </c>
      <c r="M565" s="9">
        <v>1.0</v>
      </c>
      <c r="N565" s="9">
        <v>3.18</v>
      </c>
      <c r="O565" s="9">
        <v>0.03</v>
      </c>
      <c r="P565" s="9">
        <v>-3.15</v>
      </c>
      <c r="Q565" s="9">
        <v>0.984</v>
      </c>
      <c r="R565" s="9">
        <v>0.009</v>
      </c>
      <c r="S565" s="9">
        <v>0.101</v>
      </c>
    </row>
    <row r="566">
      <c r="B566" s="1">
        <v>1.0</v>
      </c>
      <c r="C566" s="10">
        <v>1002.0</v>
      </c>
      <c r="D566" s="1">
        <v>0.67</v>
      </c>
      <c r="E566" s="1">
        <v>0.0</v>
      </c>
      <c r="F566" s="1">
        <v>0.161</v>
      </c>
      <c r="G566" s="1">
        <v>5.578</v>
      </c>
      <c r="H566" s="4">
        <v>0.0182</v>
      </c>
      <c r="I566" s="1">
        <v>0.749</v>
      </c>
      <c r="J566" s="12" t="s">
        <v>48</v>
      </c>
      <c r="L566" s="9">
        <v>654.0</v>
      </c>
      <c r="M566" s="9">
        <v>1.0</v>
      </c>
      <c r="N566" s="9">
        <v>7.539</v>
      </c>
      <c r="O566" s="9">
        <v>0.051</v>
      </c>
      <c r="P566" s="9">
        <v>-7.487</v>
      </c>
      <c r="Q566" s="9">
        <v>1.0</v>
      </c>
      <c r="R566" s="9">
        <v>0.0</v>
      </c>
      <c r="S566" s="9">
        <v>0.0</v>
      </c>
    </row>
    <row r="567">
      <c r="B567" s="1">
        <v>1.0</v>
      </c>
      <c r="C567" s="10">
        <v>1003.0</v>
      </c>
      <c r="D567" s="1">
        <v>3.886</v>
      </c>
      <c r="E567" s="1">
        <v>0.0</v>
      </c>
      <c r="F567" s="1">
        <v>0.799</v>
      </c>
      <c r="G567" s="1">
        <v>30.093</v>
      </c>
      <c r="H567" s="4">
        <v>0.0</v>
      </c>
      <c r="I567" s="1">
        <v>3.721</v>
      </c>
      <c r="J567" s="12" t="s">
        <v>48</v>
      </c>
      <c r="L567" s="9">
        <v>655.0</v>
      </c>
      <c r="M567" s="9">
        <v>1.0</v>
      </c>
      <c r="N567" s="9">
        <v>11.845</v>
      </c>
      <c r="O567" s="9">
        <v>0.057</v>
      </c>
      <c r="P567" s="9">
        <v>-11.788</v>
      </c>
      <c r="Q567" s="9">
        <v>1.0</v>
      </c>
      <c r="R567" s="9">
        <v>0.0</v>
      </c>
      <c r="S567" s="9">
        <v>0.0</v>
      </c>
    </row>
    <row r="568">
      <c r="B568" s="1">
        <v>1.0</v>
      </c>
      <c r="C568" s="10">
        <v>1004.0</v>
      </c>
      <c r="D568" s="1">
        <v>0.382</v>
      </c>
      <c r="E568" s="1">
        <v>0.0</v>
      </c>
      <c r="F568" s="1">
        <v>0.082</v>
      </c>
      <c r="G568" s="1">
        <v>2.982</v>
      </c>
      <c r="H568" s="4">
        <v>0.0842</v>
      </c>
      <c r="I568" s="1">
        <v>0.382</v>
      </c>
      <c r="J568" s="12" t="s">
        <v>48</v>
      </c>
      <c r="L568" s="9">
        <v>656.0</v>
      </c>
      <c r="M568" s="9">
        <v>1.0</v>
      </c>
      <c r="N568" s="9">
        <v>7.142</v>
      </c>
      <c r="O568" s="9">
        <v>0.06</v>
      </c>
      <c r="P568" s="9">
        <v>-7.082</v>
      </c>
      <c r="Q568" s="9">
        <v>1.0</v>
      </c>
      <c r="R568" s="9">
        <v>0.0</v>
      </c>
      <c r="S568" s="9">
        <v>0.0</v>
      </c>
    </row>
    <row r="569">
      <c r="B569" s="1">
        <v>1.0</v>
      </c>
      <c r="C569" s="10">
        <v>1005.0</v>
      </c>
      <c r="D569" s="1">
        <v>2.137</v>
      </c>
      <c r="E569" s="1">
        <v>0.0</v>
      </c>
      <c r="F569" s="1">
        <v>0.573</v>
      </c>
      <c r="G569" s="1">
        <v>17.063</v>
      </c>
      <c r="H569" s="4">
        <v>0.0</v>
      </c>
      <c r="I569" s="1">
        <v>2.668</v>
      </c>
      <c r="J569" s="12" t="s">
        <v>48</v>
      </c>
      <c r="L569" s="9">
        <v>657.0</v>
      </c>
      <c r="M569" s="9">
        <v>1.0</v>
      </c>
      <c r="N569" s="9">
        <v>0.89</v>
      </c>
      <c r="O569" s="9">
        <v>0.043</v>
      </c>
      <c r="P569" s="9">
        <v>-0.847</v>
      </c>
      <c r="Q569" s="9">
        <v>0.941</v>
      </c>
      <c r="R569" s="9">
        <v>0.036</v>
      </c>
      <c r="S569" s="9">
        <v>0.41</v>
      </c>
    </row>
    <row r="570">
      <c r="B570" s="1">
        <v>1.0</v>
      </c>
      <c r="C570" s="10">
        <v>1008.0</v>
      </c>
      <c r="D570" s="1">
        <v>1.793</v>
      </c>
      <c r="E570" s="1">
        <v>0.0</v>
      </c>
      <c r="F570" s="1">
        <v>0.614</v>
      </c>
      <c r="G570" s="1">
        <v>16.985</v>
      </c>
      <c r="H570" s="4">
        <v>0.0</v>
      </c>
      <c r="I570" s="1">
        <v>2.861</v>
      </c>
      <c r="J570" s="12" t="s">
        <v>48</v>
      </c>
      <c r="L570" s="9">
        <v>658.0</v>
      </c>
      <c r="M570" s="9">
        <v>1.0</v>
      </c>
      <c r="N570" s="9">
        <v>5.763</v>
      </c>
      <c r="O570" s="9">
        <v>0.486</v>
      </c>
      <c r="P570" s="9">
        <v>-5.277</v>
      </c>
      <c r="Q570" s="9">
        <v>0.997</v>
      </c>
      <c r="R570" s="9">
        <v>0.001</v>
      </c>
      <c r="S570" s="9">
        <v>0.014</v>
      </c>
    </row>
    <row r="571">
      <c r="B571" s="1">
        <v>1.0</v>
      </c>
      <c r="C571" s="10">
        <v>1009.0</v>
      </c>
      <c r="D571" s="1">
        <v>0.724</v>
      </c>
      <c r="E571" s="1">
        <v>0.0</v>
      </c>
      <c r="F571" s="1">
        <v>0.167</v>
      </c>
      <c r="G571" s="1">
        <v>8.496</v>
      </c>
      <c r="H571" s="4">
        <v>0.0036</v>
      </c>
      <c r="I571" s="1">
        <v>0.78</v>
      </c>
      <c r="J571" s="12" t="s">
        <v>48</v>
      </c>
      <c r="L571" s="9">
        <v>659.0</v>
      </c>
      <c r="M571" s="9">
        <v>1.0</v>
      </c>
      <c r="N571" s="9">
        <v>6.595</v>
      </c>
      <c r="O571" s="9">
        <v>0.036</v>
      </c>
      <c r="P571" s="9">
        <v>-6.559</v>
      </c>
      <c r="Q571" s="9">
        <v>1.0</v>
      </c>
      <c r="R571" s="9">
        <v>0.0</v>
      </c>
      <c r="S571" s="9">
        <v>0.0</v>
      </c>
    </row>
    <row r="572">
      <c r="B572" s="1">
        <v>1.0</v>
      </c>
      <c r="C572" s="10">
        <v>1010.0</v>
      </c>
      <c r="D572" s="1">
        <v>2.605</v>
      </c>
      <c r="E572" s="1">
        <v>0.0</v>
      </c>
      <c r="F572" s="1">
        <v>0.782</v>
      </c>
      <c r="G572" s="1">
        <v>21.04</v>
      </c>
      <c r="H572" s="4">
        <v>0.0</v>
      </c>
      <c r="I572" s="1">
        <v>3.641</v>
      </c>
      <c r="J572" s="12" t="s">
        <v>48</v>
      </c>
      <c r="L572" s="9">
        <v>660.0</v>
      </c>
      <c r="M572" s="9">
        <v>1.0</v>
      </c>
      <c r="N572" s="9">
        <v>1.237</v>
      </c>
      <c r="O572" s="9">
        <v>0.031</v>
      </c>
      <c r="P572" s="9">
        <v>-1.206</v>
      </c>
      <c r="Q572" s="9">
        <v>0.994</v>
      </c>
      <c r="R572" s="9">
        <v>0.004</v>
      </c>
      <c r="S572" s="9">
        <v>0.042</v>
      </c>
    </row>
    <row r="573">
      <c r="B573" s="1">
        <v>1.0</v>
      </c>
      <c r="C573" s="10">
        <v>1011.0</v>
      </c>
      <c r="D573" s="1">
        <v>0.362</v>
      </c>
      <c r="E573" s="1">
        <v>0.0</v>
      </c>
      <c r="F573" s="1">
        <v>0.075</v>
      </c>
      <c r="G573" s="1">
        <v>3.255</v>
      </c>
      <c r="H573" s="4">
        <v>0.0712</v>
      </c>
      <c r="I573" s="1">
        <v>0.347</v>
      </c>
      <c r="J573" s="12" t="s">
        <v>48</v>
      </c>
      <c r="L573" s="9">
        <v>661.0</v>
      </c>
      <c r="M573" s="9">
        <v>1.0</v>
      </c>
      <c r="N573" s="9">
        <v>1.343</v>
      </c>
      <c r="O573" s="9">
        <v>0.035</v>
      </c>
      <c r="P573" s="9">
        <v>-1.308</v>
      </c>
      <c r="Q573" s="9">
        <v>0.99</v>
      </c>
      <c r="R573" s="9">
        <v>0.007</v>
      </c>
      <c r="S573" s="9">
        <v>0.075</v>
      </c>
    </row>
    <row r="574">
      <c r="B574" s="1">
        <v>1.0</v>
      </c>
      <c r="C574" s="10">
        <v>1012.0</v>
      </c>
      <c r="D574" s="1">
        <v>1.353</v>
      </c>
      <c r="E574" s="1">
        <v>0.0</v>
      </c>
      <c r="F574" s="1">
        <v>0.09</v>
      </c>
      <c r="G574" s="1">
        <v>5.453</v>
      </c>
      <c r="H574" s="4">
        <v>0.0195</v>
      </c>
      <c r="I574" s="1">
        <v>0.42</v>
      </c>
      <c r="J574" s="12" t="s">
        <v>48</v>
      </c>
      <c r="L574" s="9">
        <v>662.0</v>
      </c>
      <c r="M574" s="9">
        <v>1.0</v>
      </c>
      <c r="N574" s="9">
        <v>3.212</v>
      </c>
      <c r="O574" s="9">
        <v>0.031</v>
      </c>
      <c r="P574" s="9">
        <v>-3.181</v>
      </c>
      <c r="Q574" s="9">
        <v>0.999</v>
      </c>
      <c r="R574" s="9">
        <v>0.0</v>
      </c>
      <c r="S574" s="9">
        <v>0.005</v>
      </c>
    </row>
    <row r="575">
      <c r="B575" s="1">
        <v>1.0</v>
      </c>
      <c r="C575" s="10">
        <v>1013.0</v>
      </c>
      <c r="D575" s="1">
        <v>0.373</v>
      </c>
      <c r="E575" s="1">
        <v>0.0</v>
      </c>
      <c r="F575" s="1">
        <v>0.151</v>
      </c>
      <c r="G575" s="1">
        <v>3.585</v>
      </c>
      <c r="H575" s="4">
        <v>0.0583</v>
      </c>
      <c r="I575" s="1">
        <v>0.702</v>
      </c>
      <c r="J575" s="12" t="s">
        <v>48</v>
      </c>
      <c r="L575" s="9">
        <v>664.0</v>
      </c>
      <c r="M575" s="9">
        <v>1.0</v>
      </c>
      <c r="N575" s="9">
        <v>0.943</v>
      </c>
      <c r="O575" s="9">
        <v>0.051</v>
      </c>
      <c r="P575" s="9">
        <v>-0.892</v>
      </c>
      <c r="Q575" s="9">
        <v>0.974</v>
      </c>
      <c r="R575" s="9">
        <v>0.018</v>
      </c>
      <c r="S575" s="9">
        <v>0.205</v>
      </c>
    </row>
    <row r="576">
      <c r="B576" s="1">
        <v>1.0</v>
      </c>
      <c r="C576" s="10">
        <v>1015.0</v>
      </c>
      <c r="D576" s="1">
        <v>1.591</v>
      </c>
      <c r="E576" s="1">
        <v>0.0</v>
      </c>
      <c r="F576" s="1">
        <v>0.88</v>
      </c>
      <c r="G576" s="1">
        <v>11.752</v>
      </c>
      <c r="H576" s="4">
        <v>6.0E-4</v>
      </c>
      <c r="I576" s="1">
        <v>4.099</v>
      </c>
      <c r="J576" s="12" t="s">
        <v>48</v>
      </c>
      <c r="L576" s="9">
        <v>665.0</v>
      </c>
      <c r="M576" s="9">
        <v>1.0</v>
      </c>
      <c r="N576" s="9">
        <v>1.357</v>
      </c>
      <c r="O576" s="9">
        <v>0.054</v>
      </c>
      <c r="P576" s="9">
        <v>-1.303</v>
      </c>
      <c r="Q576" s="9">
        <v>0.98</v>
      </c>
      <c r="R576" s="9">
        <v>0.015</v>
      </c>
      <c r="S576" s="9">
        <v>0.167</v>
      </c>
    </row>
    <row r="577">
      <c r="B577" s="1">
        <v>1.0</v>
      </c>
      <c r="C577" s="10">
        <v>1016.0</v>
      </c>
      <c r="D577" s="1">
        <v>2.663</v>
      </c>
      <c r="E577" s="1">
        <v>0.0</v>
      </c>
      <c r="F577" s="1">
        <v>0.517</v>
      </c>
      <c r="G577" s="1">
        <v>27.311</v>
      </c>
      <c r="H577" s="4">
        <v>0.0</v>
      </c>
      <c r="I577" s="1">
        <v>2.408</v>
      </c>
      <c r="J577" s="12" t="s">
        <v>48</v>
      </c>
      <c r="L577" s="9">
        <v>666.0</v>
      </c>
      <c r="M577" s="9">
        <v>1.0</v>
      </c>
      <c r="N577" s="9">
        <v>1.998</v>
      </c>
      <c r="O577" s="9">
        <v>0.039</v>
      </c>
      <c r="P577" s="9">
        <v>-1.959</v>
      </c>
      <c r="Q577" s="9">
        <v>0.972</v>
      </c>
      <c r="R577" s="9">
        <v>0.018</v>
      </c>
      <c r="S577" s="9">
        <v>0.199</v>
      </c>
    </row>
    <row r="578">
      <c r="B578" s="1">
        <v>1.0</v>
      </c>
      <c r="C578" s="10">
        <v>1018.0</v>
      </c>
      <c r="D578" s="1">
        <v>1.353</v>
      </c>
      <c r="E578" s="1">
        <v>0.0</v>
      </c>
      <c r="F578" s="1">
        <v>0.38</v>
      </c>
      <c r="G578" s="1">
        <v>16.133</v>
      </c>
      <c r="H578" s="4">
        <v>1.0E-4</v>
      </c>
      <c r="I578" s="1">
        <v>1.77</v>
      </c>
      <c r="J578" s="12" t="s">
        <v>48</v>
      </c>
      <c r="L578" s="9">
        <v>667.0</v>
      </c>
      <c r="M578" s="9">
        <v>1.0</v>
      </c>
      <c r="N578" s="9">
        <v>0.806</v>
      </c>
      <c r="O578" s="9">
        <v>0.053</v>
      </c>
      <c r="P578" s="9">
        <v>-0.753</v>
      </c>
      <c r="Q578" s="9">
        <v>0.923</v>
      </c>
      <c r="R578" s="9">
        <v>0.049</v>
      </c>
      <c r="S578" s="9">
        <v>0.574</v>
      </c>
    </row>
    <row r="579">
      <c r="B579" s="1">
        <v>1.0</v>
      </c>
      <c r="C579" s="10">
        <v>1020.0</v>
      </c>
      <c r="D579" s="1">
        <v>1.353</v>
      </c>
      <c r="E579" s="1">
        <v>0.0</v>
      </c>
      <c r="F579" s="1">
        <v>0.324</v>
      </c>
      <c r="G579" s="1">
        <v>11.479</v>
      </c>
      <c r="H579" s="4">
        <v>7.0E-4</v>
      </c>
      <c r="I579" s="1">
        <v>1.51</v>
      </c>
      <c r="J579" s="12" t="s">
        <v>48</v>
      </c>
      <c r="L579" s="9">
        <v>668.0</v>
      </c>
      <c r="M579" s="9">
        <v>1.0</v>
      </c>
      <c r="N579" s="9">
        <v>2.259</v>
      </c>
      <c r="O579" s="9">
        <v>0.036</v>
      </c>
      <c r="P579" s="9">
        <v>-2.223</v>
      </c>
      <c r="Q579" s="9">
        <v>0.996</v>
      </c>
      <c r="R579" s="9">
        <v>0.002</v>
      </c>
      <c r="S579" s="9">
        <v>0.027</v>
      </c>
    </row>
    <row r="580">
      <c r="B580" s="1">
        <v>1.0</v>
      </c>
      <c r="C580" s="10">
        <v>1022.0</v>
      </c>
      <c r="D580" s="1">
        <v>0.669</v>
      </c>
      <c r="E580" s="1">
        <v>0.0</v>
      </c>
      <c r="F580" s="1">
        <v>0.431</v>
      </c>
      <c r="G580" s="1">
        <v>5.945</v>
      </c>
      <c r="H580" s="4">
        <v>0.0148</v>
      </c>
      <c r="I580" s="1">
        <v>2.009</v>
      </c>
      <c r="J580" s="12" t="s">
        <v>48</v>
      </c>
      <c r="L580" s="9">
        <v>669.0</v>
      </c>
      <c r="M580" s="9">
        <v>1.0</v>
      </c>
      <c r="N580" s="9">
        <v>0.93</v>
      </c>
      <c r="O580" s="9">
        <v>0.071</v>
      </c>
      <c r="P580" s="9">
        <v>-0.859</v>
      </c>
      <c r="Q580" s="9">
        <v>0.918</v>
      </c>
      <c r="R580" s="9">
        <v>0.058</v>
      </c>
      <c r="S580" s="9">
        <v>0.688</v>
      </c>
    </row>
    <row r="581">
      <c r="B581" s="1">
        <v>1.0</v>
      </c>
      <c r="C581" s="10">
        <v>1024.0</v>
      </c>
      <c r="D581" s="1">
        <v>0.991</v>
      </c>
      <c r="E581" s="1">
        <v>0.0</v>
      </c>
      <c r="F581" s="1">
        <v>0.337</v>
      </c>
      <c r="G581" s="1">
        <v>10.595</v>
      </c>
      <c r="H581" s="4">
        <v>0.0011</v>
      </c>
      <c r="I581" s="1">
        <v>1.567</v>
      </c>
      <c r="J581" s="12" t="s">
        <v>48</v>
      </c>
      <c r="L581" s="9">
        <v>670.0</v>
      </c>
      <c r="M581" s="9">
        <v>1.0</v>
      </c>
      <c r="N581" s="9">
        <v>7.89</v>
      </c>
      <c r="O581" s="9">
        <v>0.046</v>
      </c>
      <c r="P581" s="9">
        <v>-7.843</v>
      </c>
      <c r="Q581" s="9">
        <v>1.0</v>
      </c>
      <c r="R581" s="9">
        <v>0.0</v>
      </c>
      <c r="S581" s="9">
        <v>0.0</v>
      </c>
    </row>
    <row r="582">
      <c r="B582" s="1">
        <v>1.0</v>
      </c>
      <c r="C582" s="10">
        <v>1025.0</v>
      </c>
      <c r="D582" s="1">
        <v>0.902</v>
      </c>
      <c r="E582" s="1">
        <v>0.0</v>
      </c>
      <c r="F582" s="1">
        <v>0.257</v>
      </c>
      <c r="G582" s="1">
        <v>12.311</v>
      </c>
      <c r="H582" s="4">
        <v>5.0E-4</v>
      </c>
      <c r="I582" s="1">
        <v>1.196</v>
      </c>
      <c r="J582" s="12" t="s">
        <v>48</v>
      </c>
      <c r="L582" s="9">
        <v>671.0</v>
      </c>
      <c r="M582" s="9">
        <v>1.0</v>
      </c>
      <c r="N582" s="9">
        <v>7.039</v>
      </c>
      <c r="O582" s="9">
        <v>0.037</v>
      </c>
      <c r="P582" s="9">
        <v>-7.002</v>
      </c>
      <c r="Q582" s="9">
        <v>1.0</v>
      </c>
      <c r="R582" s="9">
        <v>0.0</v>
      </c>
      <c r="S582" s="9">
        <v>0.0</v>
      </c>
    </row>
    <row r="583">
      <c r="B583" s="1">
        <v>1.0</v>
      </c>
      <c r="C583" s="10">
        <v>1033.0</v>
      </c>
      <c r="D583" s="1">
        <v>1.353</v>
      </c>
      <c r="E583" s="1">
        <v>0.0</v>
      </c>
      <c r="F583" s="1">
        <v>0.278</v>
      </c>
      <c r="G583" s="1">
        <v>12.491</v>
      </c>
      <c r="H583" s="4">
        <v>4.0E-4</v>
      </c>
      <c r="I583" s="1">
        <v>1.295</v>
      </c>
      <c r="J583" s="12" t="s">
        <v>48</v>
      </c>
      <c r="L583" s="9">
        <v>672.0</v>
      </c>
      <c r="M583" s="9">
        <v>1.0</v>
      </c>
      <c r="N583" s="9">
        <v>0.821</v>
      </c>
      <c r="O583" s="9">
        <v>0.038</v>
      </c>
      <c r="P583" s="9">
        <v>-0.782</v>
      </c>
      <c r="Q583" s="9">
        <v>0.94</v>
      </c>
      <c r="R583" s="9">
        <v>0.034</v>
      </c>
      <c r="S583" s="9">
        <v>0.393</v>
      </c>
    </row>
    <row r="584">
      <c r="B584" s="1">
        <v>1.0</v>
      </c>
      <c r="C584" s="10">
        <v>1036.0</v>
      </c>
      <c r="D584" s="1">
        <v>0.768</v>
      </c>
      <c r="E584" s="1">
        <v>0.131</v>
      </c>
      <c r="F584" s="1">
        <v>0.396</v>
      </c>
      <c r="G584" s="1">
        <v>3.101</v>
      </c>
      <c r="H584" s="4">
        <v>0.0782</v>
      </c>
      <c r="I584" s="1">
        <v>1.843</v>
      </c>
      <c r="J584" s="12" t="s">
        <v>48</v>
      </c>
      <c r="L584" s="9">
        <v>673.0</v>
      </c>
      <c r="M584" s="9">
        <v>1.0</v>
      </c>
      <c r="N584" s="9">
        <v>2.279</v>
      </c>
      <c r="O584" s="9">
        <v>0.044</v>
      </c>
      <c r="P584" s="9">
        <v>-2.235</v>
      </c>
      <c r="Q584" s="9">
        <v>0.995</v>
      </c>
      <c r="R584" s="9">
        <v>0.004</v>
      </c>
      <c r="S584" s="9">
        <v>0.043</v>
      </c>
    </row>
    <row r="585">
      <c r="B585" s="1">
        <v>1.0</v>
      </c>
      <c r="C585" s="10">
        <v>1037.0</v>
      </c>
      <c r="D585" s="1">
        <v>0.698</v>
      </c>
      <c r="E585" s="1">
        <v>0.0</v>
      </c>
      <c r="F585" s="1">
        <v>0.127</v>
      </c>
      <c r="G585" s="1">
        <v>6.855</v>
      </c>
      <c r="H585" s="4">
        <v>0.0088</v>
      </c>
      <c r="I585" s="1">
        <v>0.591</v>
      </c>
      <c r="J585" s="12" t="s">
        <v>48</v>
      </c>
      <c r="L585" s="9">
        <v>674.0</v>
      </c>
      <c r="M585" s="9">
        <v>1.0</v>
      </c>
      <c r="N585" s="9">
        <v>1.29</v>
      </c>
      <c r="O585" s="9">
        <v>0.035</v>
      </c>
      <c r="P585" s="9">
        <v>-1.255</v>
      </c>
      <c r="Q585" s="9">
        <v>0.99</v>
      </c>
      <c r="R585" s="9">
        <v>0.007</v>
      </c>
      <c r="S585" s="9">
        <v>0.078</v>
      </c>
    </row>
    <row r="586">
      <c r="B586" s="1">
        <v>1.0</v>
      </c>
      <c r="C586" s="10">
        <v>1038.0</v>
      </c>
      <c r="D586" s="1">
        <v>1.581</v>
      </c>
      <c r="E586" s="1">
        <v>0.0</v>
      </c>
      <c r="F586" s="1">
        <v>0.385</v>
      </c>
      <c r="G586" s="1">
        <v>13.609</v>
      </c>
      <c r="H586" s="4">
        <v>2.0E-4</v>
      </c>
      <c r="I586" s="1">
        <v>1.791</v>
      </c>
      <c r="J586" s="12" t="s">
        <v>48</v>
      </c>
      <c r="L586" s="9">
        <v>675.0</v>
      </c>
      <c r="M586" s="9">
        <v>1.0</v>
      </c>
      <c r="N586" s="9">
        <v>1.414</v>
      </c>
      <c r="O586" s="9">
        <v>0.05</v>
      </c>
      <c r="P586" s="9">
        <v>-1.364</v>
      </c>
      <c r="Q586" s="9">
        <v>0.983</v>
      </c>
      <c r="R586" s="9">
        <v>0.013</v>
      </c>
      <c r="S586" s="9">
        <v>0.142</v>
      </c>
    </row>
    <row r="587">
      <c r="B587" s="1">
        <v>1.0</v>
      </c>
      <c r="C587" s="10">
        <v>1039.0</v>
      </c>
      <c r="D587" s="1">
        <v>0.569</v>
      </c>
      <c r="E587" s="1">
        <v>0.0</v>
      </c>
      <c r="F587" s="1">
        <v>0.159</v>
      </c>
      <c r="G587" s="1">
        <v>7.803</v>
      </c>
      <c r="H587" s="4">
        <v>0.0052</v>
      </c>
      <c r="I587" s="1">
        <v>0.74</v>
      </c>
      <c r="J587" s="12" t="s">
        <v>48</v>
      </c>
      <c r="L587" s="9">
        <v>676.0</v>
      </c>
      <c r="M587" s="9">
        <v>1.0</v>
      </c>
      <c r="N587" s="9">
        <v>0.885</v>
      </c>
      <c r="O587" s="9">
        <v>0.049</v>
      </c>
      <c r="P587" s="9">
        <v>-0.836</v>
      </c>
      <c r="Q587" s="9">
        <v>0.935</v>
      </c>
      <c r="R587" s="9">
        <v>0.041</v>
      </c>
      <c r="S587" s="9">
        <v>0.472</v>
      </c>
    </row>
    <row r="588">
      <c r="B588" s="1">
        <v>1.0</v>
      </c>
      <c r="C588" s="10">
        <v>1040.0</v>
      </c>
      <c r="D588" s="1">
        <v>0.895</v>
      </c>
      <c r="E588" s="1">
        <v>0.0</v>
      </c>
      <c r="F588" s="1">
        <v>0.201</v>
      </c>
      <c r="G588" s="1">
        <v>8.718</v>
      </c>
      <c r="H588" s="4">
        <v>0.0032</v>
      </c>
      <c r="I588" s="1">
        <v>0.934</v>
      </c>
      <c r="J588" s="12" t="s">
        <v>48</v>
      </c>
      <c r="L588" s="9">
        <v>678.0</v>
      </c>
      <c r="M588" s="9">
        <v>1.0</v>
      </c>
      <c r="N588" s="9">
        <v>0.858</v>
      </c>
      <c r="O588" s="9">
        <v>0.061</v>
      </c>
      <c r="P588" s="9">
        <v>-0.797</v>
      </c>
      <c r="Q588" s="9">
        <v>0.921</v>
      </c>
      <c r="R588" s="9">
        <v>0.053</v>
      </c>
      <c r="S588" s="9">
        <v>0.628</v>
      </c>
    </row>
    <row r="589">
      <c r="B589" s="1">
        <v>1.0</v>
      </c>
      <c r="C589" s="10">
        <v>1041.0</v>
      </c>
      <c r="D589" s="1">
        <v>2.444</v>
      </c>
      <c r="E589" s="1">
        <v>0.0</v>
      </c>
      <c r="F589" s="1">
        <v>0.655</v>
      </c>
      <c r="G589" s="1">
        <v>16.128</v>
      </c>
      <c r="H589" s="4">
        <v>1.0E-4</v>
      </c>
      <c r="I589" s="1">
        <v>3.052</v>
      </c>
      <c r="J589" s="12" t="s">
        <v>48</v>
      </c>
      <c r="L589" s="9">
        <v>679.0</v>
      </c>
      <c r="M589" s="9">
        <v>1.0</v>
      </c>
      <c r="N589" s="9">
        <v>1.778</v>
      </c>
      <c r="O589" s="9">
        <v>0.03</v>
      </c>
      <c r="P589" s="9">
        <v>-1.748</v>
      </c>
      <c r="Q589" s="9">
        <v>0.997</v>
      </c>
      <c r="R589" s="9">
        <v>0.002</v>
      </c>
      <c r="S589" s="9">
        <v>0.025</v>
      </c>
    </row>
    <row r="590">
      <c r="B590" s="1">
        <v>1.0</v>
      </c>
      <c r="C590" s="10">
        <v>1046.0</v>
      </c>
      <c r="D590" s="1">
        <v>0.701</v>
      </c>
      <c r="E590" s="1">
        <v>0.0</v>
      </c>
      <c r="F590" s="1">
        <v>0.127</v>
      </c>
      <c r="G590" s="1">
        <v>6.86</v>
      </c>
      <c r="H590" s="4">
        <v>0.0088</v>
      </c>
      <c r="I590" s="1">
        <v>0.591</v>
      </c>
      <c r="J590" s="12" t="s">
        <v>48</v>
      </c>
      <c r="L590" s="9">
        <v>680.0</v>
      </c>
      <c r="M590" s="9">
        <v>1.0</v>
      </c>
      <c r="N590" s="9">
        <v>17.093</v>
      </c>
      <c r="O590" s="9">
        <v>0.314</v>
      </c>
      <c r="P590" s="9">
        <v>-16.779</v>
      </c>
      <c r="Q590" s="9">
        <v>1.0</v>
      </c>
      <c r="R590" s="9">
        <v>0.0</v>
      </c>
      <c r="S590" s="9">
        <v>0.0</v>
      </c>
    </row>
    <row r="591">
      <c r="B591" s="1">
        <v>1.0</v>
      </c>
      <c r="C591" s="10">
        <v>1047.0</v>
      </c>
      <c r="D591" s="1">
        <v>0.935</v>
      </c>
      <c r="E591" s="1">
        <v>0.0</v>
      </c>
      <c r="F591" s="1">
        <v>0.158</v>
      </c>
      <c r="G591" s="1">
        <v>6.87</v>
      </c>
      <c r="H591" s="4">
        <v>0.0088</v>
      </c>
      <c r="I591" s="1">
        <v>0.737</v>
      </c>
      <c r="J591" s="12" t="s">
        <v>48</v>
      </c>
      <c r="L591" s="9">
        <v>681.0</v>
      </c>
      <c r="M591" s="9">
        <v>1.0</v>
      </c>
      <c r="N591" s="9">
        <v>8.87</v>
      </c>
      <c r="O591" s="9">
        <v>0.283</v>
      </c>
      <c r="P591" s="9">
        <v>-8.587</v>
      </c>
      <c r="Q591" s="9">
        <v>1.0</v>
      </c>
      <c r="R591" s="9">
        <v>0.0</v>
      </c>
      <c r="S591" s="9">
        <v>0.0</v>
      </c>
    </row>
    <row r="592">
      <c r="B592" s="1">
        <v>1.0</v>
      </c>
      <c r="C592" s="10">
        <v>1049.0</v>
      </c>
      <c r="D592" s="1">
        <v>2.174</v>
      </c>
      <c r="E592" s="1">
        <v>0.0</v>
      </c>
      <c r="F592" s="1">
        <v>0.525</v>
      </c>
      <c r="G592" s="1">
        <v>18.271</v>
      </c>
      <c r="H592" s="4">
        <v>0.0</v>
      </c>
      <c r="I592" s="1">
        <v>2.443</v>
      </c>
      <c r="J592" s="12" t="s">
        <v>48</v>
      </c>
      <c r="L592" s="9">
        <v>682.0</v>
      </c>
      <c r="M592" s="9">
        <v>1.0</v>
      </c>
      <c r="N592" s="9">
        <v>3.18</v>
      </c>
      <c r="O592" s="9">
        <v>0.03</v>
      </c>
      <c r="P592" s="9">
        <v>-3.15</v>
      </c>
      <c r="Q592" s="9">
        <v>0.984</v>
      </c>
      <c r="R592" s="9">
        <v>0.009</v>
      </c>
      <c r="S592" s="9">
        <v>0.101</v>
      </c>
    </row>
    <row r="593">
      <c r="B593" s="1">
        <v>1.0</v>
      </c>
      <c r="C593" s="10">
        <v>1053.0</v>
      </c>
      <c r="D593" s="1">
        <v>0.488</v>
      </c>
      <c r="E593" s="1">
        <v>0.0</v>
      </c>
      <c r="F593" s="1">
        <v>0.156</v>
      </c>
      <c r="G593" s="1">
        <v>6.725</v>
      </c>
      <c r="H593" s="4">
        <v>0.0095</v>
      </c>
      <c r="I593" s="1">
        <v>0.725</v>
      </c>
      <c r="J593" s="12" t="s">
        <v>48</v>
      </c>
      <c r="L593" s="9">
        <v>683.0</v>
      </c>
      <c r="M593" s="9">
        <v>1.0</v>
      </c>
      <c r="N593" s="9">
        <v>0.885</v>
      </c>
      <c r="O593" s="9">
        <v>0.049</v>
      </c>
      <c r="P593" s="9">
        <v>-0.836</v>
      </c>
      <c r="Q593" s="9">
        <v>0.935</v>
      </c>
      <c r="R593" s="9">
        <v>0.041</v>
      </c>
      <c r="S593" s="9">
        <v>0.472</v>
      </c>
    </row>
    <row r="594">
      <c r="B594" s="1">
        <v>1.0</v>
      </c>
      <c r="C594" s="10">
        <v>1056.0</v>
      </c>
      <c r="D594" s="1">
        <v>2.403</v>
      </c>
      <c r="E594" s="1">
        <v>0.0</v>
      </c>
      <c r="F594" s="1">
        <v>0.809</v>
      </c>
      <c r="G594" s="1">
        <v>25.435</v>
      </c>
      <c r="H594" s="4">
        <v>0.0</v>
      </c>
      <c r="I594" s="1">
        <v>3.766</v>
      </c>
      <c r="J594" s="12" t="s">
        <v>48</v>
      </c>
      <c r="L594" s="9">
        <v>684.0</v>
      </c>
      <c r="M594" s="9">
        <v>1.0</v>
      </c>
      <c r="N594" s="9">
        <v>13.467</v>
      </c>
      <c r="O594" s="9">
        <v>0.069</v>
      </c>
      <c r="P594" s="9">
        <v>-13.398</v>
      </c>
      <c r="Q594" s="9">
        <v>1.0</v>
      </c>
      <c r="R594" s="9">
        <v>0.0</v>
      </c>
      <c r="S594" s="9">
        <v>0.0</v>
      </c>
    </row>
    <row r="595">
      <c r="B595" s="1">
        <v>1.0</v>
      </c>
      <c r="C595" s="10">
        <v>1057.0</v>
      </c>
      <c r="D595" s="1">
        <v>0.588</v>
      </c>
      <c r="E595" s="1">
        <v>0.0</v>
      </c>
      <c r="F595" s="1">
        <v>0.133</v>
      </c>
      <c r="G595" s="1">
        <v>5.813</v>
      </c>
      <c r="H595" s="4">
        <v>0.0159</v>
      </c>
      <c r="I595" s="1">
        <v>0.62</v>
      </c>
      <c r="J595" s="12" t="s">
        <v>48</v>
      </c>
      <c r="L595" s="9">
        <v>685.0</v>
      </c>
      <c r="M595" s="9">
        <v>1.0</v>
      </c>
      <c r="N595" s="9">
        <v>6.063</v>
      </c>
      <c r="O595" s="9">
        <v>0.056</v>
      </c>
      <c r="P595" s="9">
        <v>-6.007</v>
      </c>
      <c r="Q595" s="9">
        <v>1.0</v>
      </c>
      <c r="R595" s="9">
        <v>0.0</v>
      </c>
      <c r="S595" s="9">
        <v>0.0</v>
      </c>
    </row>
    <row r="596">
      <c r="B596" s="1">
        <v>1.0</v>
      </c>
      <c r="C596" s="10">
        <v>1058.0</v>
      </c>
      <c r="D596" s="1">
        <v>1.759</v>
      </c>
      <c r="E596" s="1">
        <v>0.0</v>
      </c>
      <c r="F596" s="1">
        <v>0.582</v>
      </c>
      <c r="G596" s="1">
        <v>16.557</v>
      </c>
      <c r="H596" s="4">
        <v>0.0</v>
      </c>
      <c r="I596" s="1">
        <v>2.711</v>
      </c>
      <c r="J596" s="12" t="s">
        <v>48</v>
      </c>
      <c r="L596" s="9">
        <v>686.0</v>
      </c>
      <c r="M596" s="9">
        <v>1.0</v>
      </c>
      <c r="N596" s="9">
        <v>10.02</v>
      </c>
      <c r="O596" s="9">
        <v>0.054</v>
      </c>
      <c r="P596" s="9">
        <v>-9.966</v>
      </c>
      <c r="Q596" s="9">
        <v>1.0</v>
      </c>
      <c r="R596" s="9">
        <v>0.0</v>
      </c>
      <c r="S596" s="9">
        <v>0.0</v>
      </c>
    </row>
    <row r="597">
      <c r="B597" s="1">
        <v>1.0</v>
      </c>
      <c r="C597" s="10">
        <v>1059.0</v>
      </c>
      <c r="D597" s="1">
        <v>1.704</v>
      </c>
      <c r="E597" s="1">
        <v>0.0</v>
      </c>
      <c r="F597" s="1">
        <v>0.631</v>
      </c>
      <c r="G597" s="1">
        <v>14.331</v>
      </c>
      <c r="H597" s="4">
        <v>2.0E-4</v>
      </c>
      <c r="I597" s="1">
        <v>2.94</v>
      </c>
      <c r="J597" s="12" t="s">
        <v>48</v>
      </c>
      <c r="L597" s="9">
        <v>687.0</v>
      </c>
      <c r="M597" s="9">
        <v>1.0</v>
      </c>
      <c r="N597" s="9">
        <v>15.449</v>
      </c>
      <c r="O597" s="9">
        <v>0.093</v>
      </c>
      <c r="P597" s="9">
        <v>-15.356</v>
      </c>
      <c r="Q597" s="9">
        <v>1.0</v>
      </c>
      <c r="R597" s="9">
        <v>0.0</v>
      </c>
      <c r="S597" s="9">
        <v>0.0</v>
      </c>
    </row>
    <row r="598">
      <c r="B598" s="1">
        <v>1.0</v>
      </c>
      <c r="C598" s="10">
        <v>1061.0</v>
      </c>
      <c r="D598" s="1">
        <v>1.712</v>
      </c>
      <c r="E598" s="1">
        <v>0.0</v>
      </c>
      <c r="F598" s="1">
        <v>0.495</v>
      </c>
      <c r="G598" s="1">
        <v>14.49</v>
      </c>
      <c r="H598" s="4">
        <v>1.0E-4</v>
      </c>
      <c r="I598" s="1">
        <v>2.303</v>
      </c>
      <c r="J598" s="12" t="s">
        <v>48</v>
      </c>
      <c r="L598" s="9">
        <v>688.0</v>
      </c>
      <c r="M598" s="9">
        <v>1.0</v>
      </c>
      <c r="N598" s="9">
        <v>10.996</v>
      </c>
      <c r="O598" s="9">
        <v>0.069</v>
      </c>
      <c r="P598" s="9">
        <v>-10.927</v>
      </c>
      <c r="Q598" s="9">
        <v>1.0</v>
      </c>
      <c r="R598" s="9">
        <v>0.0</v>
      </c>
      <c r="S598" s="9">
        <v>0.0</v>
      </c>
    </row>
    <row r="599">
      <c r="B599" s="1">
        <v>1.0</v>
      </c>
      <c r="C599" s="10">
        <v>1063.0</v>
      </c>
      <c r="D599" s="1">
        <v>0.525</v>
      </c>
      <c r="E599" s="1">
        <v>0.0</v>
      </c>
      <c r="F599" s="1">
        <v>0.349</v>
      </c>
      <c r="G599" s="1">
        <v>4.799</v>
      </c>
      <c r="H599" s="4">
        <v>0.0285</v>
      </c>
      <c r="I599" s="1">
        <v>1.627</v>
      </c>
      <c r="J599" s="12" t="s">
        <v>48</v>
      </c>
      <c r="L599" s="9">
        <v>689.0</v>
      </c>
      <c r="M599" s="9">
        <v>1.0</v>
      </c>
      <c r="N599" s="9">
        <v>1.204</v>
      </c>
      <c r="O599" s="9">
        <v>0.033</v>
      </c>
      <c r="P599" s="9">
        <v>-1.171</v>
      </c>
      <c r="Q599" s="9">
        <v>0.99</v>
      </c>
      <c r="R599" s="9">
        <v>0.007</v>
      </c>
      <c r="S599" s="9">
        <v>0.076</v>
      </c>
    </row>
    <row r="600">
      <c r="B600" s="1">
        <v>1.0</v>
      </c>
      <c r="C600" s="10">
        <v>1065.0</v>
      </c>
      <c r="D600" s="1">
        <v>3.32</v>
      </c>
      <c r="E600" s="1">
        <v>0.285</v>
      </c>
      <c r="F600" s="1">
        <v>1.026</v>
      </c>
      <c r="G600" s="1">
        <v>16.246</v>
      </c>
      <c r="H600" s="4">
        <v>1.0E-4</v>
      </c>
      <c r="I600" s="1">
        <v>4.775</v>
      </c>
      <c r="J600" s="12" t="s">
        <v>48</v>
      </c>
      <c r="L600" s="9">
        <v>691.0</v>
      </c>
      <c r="M600" s="9">
        <v>1.0</v>
      </c>
      <c r="N600" s="9">
        <v>1.248</v>
      </c>
      <c r="O600" s="9">
        <v>0.055</v>
      </c>
      <c r="P600" s="9">
        <v>-1.192</v>
      </c>
      <c r="Q600" s="9">
        <v>0.978</v>
      </c>
      <c r="R600" s="9">
        <v>0.016</v>
      </c>
      <c r="S600" s="9">
        <v>0.185</v>
      </c>
    </row>
    <row r="601">
      <c r="B601" s="1">
        <v>1.0</v>
      </c>
      <c r="C601" s="10">
        <v>1066.0</v>
      </c>
      <c r="D601" s="1">
        <v>0.799</v>
      </c>
      <c r="E601" s="1">
        <v>0.0</v>
      </c>
      <c r="F601" s="1">
        <v>0.197</v>
      </c>
      <c r="G601" s="1">
        <v>8.291</v>
      </c>
      <c r="H601" s="4">
        <v>0.004</v>
      </c>
      <c r="I601" s="1">
        <v>0.918</v>
      </c>
      <c r="J601" s="12" t="s">
        <v>48</v>
      </c>
      <c r="L601" s="9">
        <v>692.0</v>
      </c>
      <c r="M601" s="9">
        <v>1.0</v>
      </c>
      <c r="N601" s="9">
        <v>1.287</v>
      </c>
      <c r="O601" s="9">
        <v>0.038</v>
      </c>
      <c r="P601" s="9">
        <v>-1.249</v>
      </c>
      <c r="Q601" s="9">
        <v>0.988</v>
      </c>
      <c r="R601" s="9">
        <v>0.008</v>
      </c>
      <c r="S601" s="9">
        <v>0.092</v>
      </c>
    </row>
    <row r="602">
      <c r="B602" s="1">
        <v>1.0</v>
      </c>
      <c r="C602" s="10">
        <v>1067.0</v>
      </c>
      <c r="D602" s="1">
        <v>0.348</v>
      </c>
      <c r="E602" s="1">
        <v>0.0</v>
      </c>
      <c r="F602" s="1">
        <v>0.076</v>
      </c>
      <c r="G602" s="1">
        <v>3.033</v>
      </c>
      <c r="H602" s="4">
        <v>0.0816</v>
      </c>
      <c r="I602" s="1">
        <v>0.352</v>
      </c>
      <c r="J602" s="12" t="s">
        <v>48</v>
      </c>
      <c r="L602" s="9">
        <v>693.0</v>
      </c>
      <c r="M602" s="9">
        <v>1.0</v>
      </c>
      <c r="N602" s="9">
        <v>0.89</v>
      </c>
      <c r="O602" s="9">
        <v>0.043</v>
      </c>
      <c r="P602" s="9">
        <v>-0.847</v>
      </c>
      <c r="Q602" s="9">
        <v>0.941</v>
      </c>
      <c r="R602" s="9">
        <v>0.036</v>
      </c>
      <c r="S602" s="9">
        <v>0.41</v>
      </c>
    </row>
    <row r="603">
      <c r="B603" s="1">
        <v>1.0</v>
      </c>
      <c r="C603" s="10">
        <v>1068.0</v>
      </c>
      <c r="D603" s="1">
        <v>1.892</v>
      </c>
      <c r="E603" s="1">
        <v>0.0</v>
      </c>
      <c r="F603" s="1">
        <v>0.398</v>
      </c>
      <c r="G603" s="1">
        <v>21.112</v>
      </c>
      <c r="H603" s="4">
        <v>0.0</v>
      </c>
      <c r="I603" s="1">
        <v>1.853</v>
      </c>
      <c r="J603" s="12" t="s">
        <v>48</v>
      </c>
      <c r="L603" s="9">
        <v>694.0</v>
      </c>
      <c r="M603" s="9">
        <v>1.0</v>
      </c>
      <c r="N603" s="9">
        <v>3.293</v>
      </c>
      <c r="O603" s="9">
        <v>0.363</v>
      </c>
      <c r="P603" s="9">
        <v>-2.93</v>
      </c>
      <c r="Q603" s="9">
        <v>0.965</v>
      </c>
      <c r="R603" s="9">
        <v>0.023</v>
      </c>
      <c r="S603" s="9">
        <v>0.267</v>
      </c>
    </row>
    <row r="604">
      <c r="B604" s="1">
        <v>1.0</v>
      </c>
      <c r="C604" s="10">
        <v>1069.0</v>
      </c>
      <c r="D604" s="1">
        <v>0.378</v>
      </c>
      <c r="E604" s="1">
        <v>0.0</v>
      </c>
      <c r="F604" s="1">
        <v>0.139</v>
      </c>
      <c r="G604" s="1">
        <v>3.986</v>
      </c>
      <c r="H604" s="4">
        <v>0.0459</v>
      </c>
      <c r="I604" s="1">
        <v>0.649</v>
      </c>
      <c r="J604" s="12" t="s">
        <v>48</v>
      </c>
      <c r="L604" s="9">
        <v>695.0</v>
      </c>
      <c r="M604" s="9">
        <v>1.0</v>
      </c>
      <c r="N604" s="9">
        <v>5.025</v>
      </c>
      <c r="O604" s="9">
        <v>0.039</v>
      </c>
      <c r="P604" s="9">
        <v>-4.986</v>
      </c>
      <c r="Q604" s="9">
        <v>1.0</v>
      </c>
      <c r="R604" s="9">
        <v>0.0</v>
      </c>
      <c r="S604" s="9">
        <v>0.001</v>
      </c>
    </row>
    <row r="605">
      <c r="B605" s="1">
        <v>1.0</v>
      </c>
      <c r="C605" s="10">
        <v>1071.0</v>
      </c>
      <c r="D605" s="1">
        <v>0.917</v>
      </c>
      <c r="E605" s="1">
        <v>0.0</v>
      </c>
      <c r="F605" s="1">
        <v>0.236</v>
      </c>
      <c r="G605" s="1">
        <v>5.153</v>
      </c>
      <c r="H605" s="4">
        <v>0.0232</v>
      </c>
      <c r="I605" s="1">
        <v>1.097</v>
      </c>
      <c r="J605" s="12" t="s">
        <v>48</v>
      </c>
      <c r="L605" s="9">
        <v>697.0</v>
      </c>
      <c r="M605" s="9">
        <v>1.0</v>
      </c>
      <c r="N605" s="9">
        <v>14.944</v>
      </c>
      <c r="O605" s="9">
        <v>0.066</v>
      </c>
      <c r="P605" s="9">
        <v>-14.879</v>
      </c>
      <c r="Q605" s="9">
        <v>1.0</v>
      </c>
      <c r="R605" s="9">
        <v>0.0</v>
      </c>
      <c r="S605" s="9">
        <v>0.0</v>
      </c>
    </row>
    <row r="606">
      <c r="B606" s="1">
        <v>1.0</v>
      </c>
      <c r="C606" s="10">
        <v>1074.0</v>
      </c>
      <c r="D606" s="1">
        <v>0.351</v>
      </c>
      <c r="E606" s="1">
        <v>0.0</v>
      </c>
      <c r="F606" s="1">
        <v>0.129</v>
      </c>
      <c r="G606" s="1">
        <v>3.975</v>
      </c>
      <c r="H606" s="4">
        <v>0.0462</v>
      </c>
      <c r="I606" s="1">
        <v>0.599</v>
      </c>
      <c r="J606" s="12" t="s">
        <v>48</v>
      </c>
      <c r="L606" s="9">
        <v>699.0</v>
      </c>
      <c r="M606" s="9">
        <v>1.0</v>
      </c>
      <c r="N606" s="9">
        <v>11.065</v>
      </c>
      <c r="O606" s="9">
        <v>0.07</v>
      </c>
      <c r="P606" s="9">
        <v>-10.995</v>
      </c>
      <c r="Q606" s="9">
        <v>1.0</v>
      </c>
      <c r="R606" s="9">
        <v>0.0</v>
      </c>
      <c r="S606" s="9">
        <v>0.0</v>
      </c>
    </row>
    <row r="607">
      <c r="B607" s="1">
        <v>1.0</v>
      </c>
      <c r="C607" s="10">
        <v>1075.0</v>
      </c>
      <c r="D607" s="1">
        <v>0.701</v>
      </c>
      <c r="E607" s="1">
        <v>0.0</v>
      </c>
      <c r="F607" s="1">
        <v>0.217</v>
      </c>
      <c r="G607" s="1">
        <v>9.264</v>
      </c>
      <c r="H607" s="4">
        <v>0.0023</v>
      </c>
      <c r="I607" s="1">
        <v>1.009</v>
      </c>
      <c r="J607" s="12" t="s">
        <v>48</v>
      </c>
      <c r="L607" s="9">
        <v>700.0</v>
      </c>
      <c r="M607" s="9">
        <v>1.0</v>
      </c>
      <c r="N607" s="9">
        <v>15.596</v>
      </c>
      <c r="O607" s="9">
        <v>0.072</v>
      </c>
      <c r="P607" s="9">
        <v>-15.524</v>
      </c>
      <c r="Q607" s="9">
        <v>1.0</v>
      </c>
      <c r="R607" s="9">
        <v>0.0</v>
      </c>
      <c r="S607" s="9">
        <v>0.0</v>
      </c>
    </row>
    <row r="608">
      <c r="B608" s="1">
        <v>1.0</v>
      </c>
      <c r="C608" s="10">
        <v>1076.0</v>
      </c>
      <c r="D608" s="1">
        <v>0.982</v>
      </c>
      <c r="E608" s="1">
        <v>0.0</v>
      </c>
      <c r="F608" s="1">
        <v>0.398</v>
      </c>
      <c r="G608" s="1">
        <v>8.972</v>
      </c>
      <c r="H608" s="4">
        <v>0.0027</v>
      </c>
      <c r="I608" s="1">
        <v>1.851</v>
      </c>
      <c r="J608" s="12" t="s">
        <v>48</v>
      </c>
      <c r="L608" s="9">
        <v>701.0</v>
      </c>
      <c r="M608" s="9">
        <v>1.0</v>
      </c>
      <c r="N608" s="9">
        <v>2.266</v>
      </c>
      <c r="O608" s="9">
        <v>0.057</v>
      </c>
      <c r="P608" s="9">
        <v>-2.21</v>
      </c>
      <c r="Q608" s="9">
        <v>0.991</v>
      </c>
      <c r="R608" s="9">
        <v>0.006</v>
      </c>
      <c r="S608" s="9">
        <v>0.072</v>
      </c>
    </row>
    <row r="609">
      <c r="B609" s="1">
        <v>1.0</v>
      </c>
      <c r="C609" s="10">
        <v>1077.0</v>
      </c>
      <c r="D609" s="1">
        <v>3.623</v>
      </c>
      <c r="E609" s="1">
        <v>0.0</v>
      </c>
      <c r="F609" s="1">
        <v>0.61</v>
      </c>
      <c r="G609" s="1">
        <v>29.756</v>
      </c>
      <c r="H609" s="4">
        <v>0.0</v>
      </c>
      <c r="I609" s="1">
        <v>2.838</v>
      </c>
      <c r="J609" s="12" t="s">
        <v>48</v>
      </c>
      <c r="L609" s="9">
        <v>702.0</v>
      </c>
      <c r="M609" s="9">
        <v>1.0</v>
      </c>
      <c r="N609" s="9">
        <v>1.998</v>
      </c>
      <c r="O609" s="9">
        <v>0.039</v>
      </c>
      <c r="P609" s="9">
        <v>-1.959</v>
      </c>
      <c r="Q609" s="9">
        <v>0.972</v>
      </c>
      <c r="R609" s="9">
        <v>0.018</v>
      </c>
      <c r="S609" s="9">
        <v>0.199</v>
      </c>
    </row>
    <row r="610">
      <c r="B610" s="1">
        <v>1.0</v>
      </c>
      <c r="C610" s="10">
        <v>1080.0</v>
      </c>
      <c r="D610" s="1">
        <v>1.353</v>
      </c>
      <c r="E610" s="1">
        <v>0.0</v>
      </c>
      <c r="F610" s="1">
        <v>0.343</v>
      </c>
      <c r="G610" s="1">
        <v>6.893</v>
      </c>
      <c r="H610" s="4">
        <v>0.0087</v>
      </c>
      <c r="I610" s="1">
        <v>1.595</v>
      </c>
      <c r="J610" s="12" t="s">
        <v>48</v>
      </c>
      <c r="L610" s="9">
        <v>703.0</v>
      </c>
      <c r="M610" s="9">
        <v>1.0</v>
      </c>
      <c r="N610" s="9">
        <v>10.192</v>
      </c>
      <c r="O610" s="9">
        <v>0.048</v>
      </c>
      <c r="P610" s="9">
        <v>-10.143</v>
      </c>
      <c r="Q610" s="9">
        <v>1.0</v>
      </c>
      <c r="R610" s="9">
        <v>0.0</v>
      </c>
      <c r="S610" s="9">
        <v>0.0</v>
      </c>
    </row>
    <row r="611">
      <c r="B611" s="1">
        <v>1.0</v>
      </c>
      <c r="C611" s="10">
        <v>1081.0</v>
      </c>
      <c r="D611" s="1">
        <v>1.785</v>
      </c>
      <c r="E611" s="1">
        <v>0.0</v>
      </c>
      <c r="F611" s="1">
        <v>0.449</v>
      </c>
      <c r="G611" s="1">
        <v>13.381</v>
      </c>
      <c r="H611" s="4">
        <v>3.0E-4</v>
      </c>
      <c r="I611" s="1">
        <v>2.091</v>
      </c>
      <c r="J611" s="12" t="s">
        <v>48</v>
      </c>
      <c r="L611" s="9">
        <v>704.0</v>
      </c>
      <c r="M611" s="9">
        <v>1.0</v>
      </c>
      <c r="N611" s="9">
        <v>10.678</v>
      </c>
      <c r="O611" s="9">
        <v>0.057</v>
      </c>
      <c r="P611" s="9">
        <v>-10.621</v>
      </c>
      <c r="Q611" s="9">
        <v>1.0</v>
      </c>
      <c r="R611" s="9">
        <v>0.0</v>
      </c>
      <c r="S611" s="9">
        <v>0.0</v>
      </c>
    </row>
    <row r="612">
      <c r="B612" s="1">
        <v>1.0</v>
      </c>
      <c r="C612" s="10">
        <v>1083.0</v>
      </c>
      <c r="D612" s="1">
        <v>1.105</v>
      </c>
      <c r="E612" s="1">
        <v>0.0</v>
      </c>
      <c r="F612" s="1">
        <v>0.211</v>
      </c>
      <c r="G612" s="1">
        <v>9.665</v>
      </c>
      <c r="H612" s="4">
        <v>0.0019</v>
      </c>
      <c r="I612" s="1">
        <v>0.981</v>
      </c>
      <c r="J612" s="12" t="s">
        <v>48</v>
      </c>
      <c r="L612" s="9">
        <v>705.0</v>
      </c>
      <c r="M612" s="9">
        <v>1.0</v>
      </c>
      <c r="N612" s="9">
        <v>18.065</v>
      </c>
      <c r="O612" s="9">
        <v>0.088</v>
      </c>
      <c r="P612" s="9">
        <v>-17.978</v>
      </c>
      <c r="Q612" s="9">
        <v>1.0</v>
      </c>
      <c r="R612" s="9">
        <v>0.0</v>
      </c>
      <c r="S612" s="9">
        <v>0.0</v>
      </c>
    </row>
    <row r="613">
      <c r="B613" s="1">
        <v>1.0</v>
      </c>
      <c r="C613" s="10">
        <v>1085.0</v>
      </c>
      <c r="D613" s="1">
        <v>1.076</v>
      </c>
      <c r="E613" s="1">
        <v>0.0</v>
      </c>
      <c r="F613" s="1">
        <v>0.408</v>
      </c>
      <c r="G613" s="1">
        <v>7.563</v>
      </c>
      <c r="H613" s="4">
        <v>0.006</v>
      </c>
      <c r="I613" s="1">
        <v>1.9</v>
      </c>
      <c r="J613" s="12" t="s">
        <v>48</v>
      </c>
      <c r="L613" s="9">
        <v>706.0</v>
      </c>
      <c r="M613" s="9">
        <v>1.0</v>
      </c>
      <c r="N613" s="9">
        <v>12.636</v>
      </c>
      <c r="O613" s="9">
        <v>0.077</v>
      </c>
      <c r="P613" s="9">
        <v>-12.559</v>
      </c>
      <c r="Q613" s="9">
        <v>1.0</v>
      </c>
      <c r="R613" s="9">
        <v>0.0</v>
      </c>
      <c r="S613" s="9">
        <v>0.0</v>
      </c>
    </row>
    <row r="614">
      <c r="B614" s="1">
        <v>1.0</v>
      </c>
      <c r="C614" s="10">
        <v>1087.0</v>
      </c>
      <c r="D614" s="1">
        <v>0.927</v>
      </c>
      <c r="E614" s="1">
        <v>0.0</v>
      </c>
      <c r="F614" s="1">
        <v>0.346</v>
      </c>
      <c r="G614" s="1">
        <v>5.709</v>
      </c>
      <c r="H614" s="4">
        <v>0.0169</v>
      </c>
      <c r="I614" s="1">
        <v>1.612</v>
      </c>
      <c r="J614" s="12" t="s">
        <v>48</v>
      </c>
      <c r="L614" s="9">
        <v>707.0</v>
      </c>
      <c r="M614" s="9">
        <v>1.0</v>
      </c>
      <c r="N614" s="9">
        <v>2.344</v>
      </c>
      <c r="O614" s="9">
        <v>0.045</v>
      </c>
      <c r="P614" s="9">
        <v>-2.299</v>
      </c>
      <c r="Q614" s="9">
        <v>0.998</v>
      </c>
      <c r="R614" s="9">
        <v>0.002</v>
      </c>
      <c r="S614" s="9">
        <v>0.017</v>
      </c>
    </row>
    <row r="615">
      <c r="B615" s="1">
        <v>1.0</v>
      </c>
      <c r="C615" s="10">
        <v>1093.0</v>
      </c>
      <c r="D615" s="1">
        <v>0.827</v>
      </c>
      <c r="E615" s="1">
        <v>0.0</v>
      </c>
      <c r="F615" s="1">
        <v>0.168</v>
      </c>
      <c r="G615" s="1">
        <v>9.259</v>
      </c>
      <c r="H615" s="4">
        <v>0.0023</v>
      </c>
      <c r="I615" s="1">
        <v>0.781</v>
      </c>
      <c r="J615" s="12" t="s">
        <v>48</v>
      </c>
      <c r="L615" s="9">
        <v>708.0</v>
      </c>
      <c r="M615" s="9">
        <v>1.0</v>
      </c>
      <c r="N615" s="9">
        <v>0.885</v>
      </c>
      <c r="O615" s="9">
        <v>0.049</v>
      </c>
      <c r="P615" s="9">
        <v>-0.836</v>
      </c>
      <c r="Q615" s="9">
        <v>0.935</v>
      </c>
      <c r="R615" s="9">
        <v>0.041</v>
      </c>
      <c r="S615" s="9">
        <v>0.472</v>
      </c>
    </row>
    <row r="616">
      <c r="B616" s="1">
        <v>1.0</v>
      </c>
      <c r="C616" s="10">
        <v>1094.0</v>
      </c>
      <c r="D616" s="1">
        <v>0.398</v>
      </c>
      <c r="E616" s="1">
        <v>0.0</v>
      </c>
      <c r="F616" s="1">
        <v>0.077</v>
      </c>
      <c r="G616" s="1">
        <v>3.201</v>
      </c>
      <c r="H616" s="4">
        <v>0.0736</v>
      </c>
      <c r="I616" s="1">
        <v>0.361</v>
      </c>
      <c r="J616" s="12" t="s">
        <v>48</v>
      </c>
      <c r="L616" s="9">
        <v>709.0</v>
      </c>
      <c r="M616" s="9">
        <v>1.0</v>
      </c>
      <c r="N616" s="9">
        <v>13.397</v>
      </c>
      <c r="O616" s="9">
        <v>0.068</v>
      </c>
      <c r="P616" s="9">
        <v>-13.329</v>
      </c>
      <c r="Q616" s="9">
        <v>1.0</v>
      </c>
      <c r="R616" s="9">
        <v>0.0</v>
      </c>
      <c r="S616" s="9">
        <v>0.0</v>
      </c>
    </row>
    <row r="617">
      <c r="B617" s="1">
        <v>1.0</v>
      </c>
      <c r="C617" s="10">
        <v>1095.0</v>
      </c>
      <c r="D617" s="1">
        <v>0.381</v>
      </c>
      <c r="E617" s="1">
        <v>0.0</v>
      </c>
      <c r="F617" s="1">
        <v>0.082</v>
      </c>
      <c r="G617" s="1">
        <v>2.975</v>
      </c>
      <c r="H617" s="4">
        <v>0.0846</v>
      </c>
      <c r="I617" s="1">
        <v>0.382</v>
      </c>
      <c r="J617" s="12" t="s">
        <v>48</v>
      </c>
      <c r="L617" s="9">
        <v>710.0</v>
      </c>
      <c r="M617" s="9">
        <v>1.0</v>
      </c>
      <c r="N617" s="9">
        <v>15.024</v>
      </c>
      <c r="O617" s="9">
        <v>0.092</v>
      </c>
      <c r="P617" s="9">
        <v>-14.931</v>
      </c>
      <c r="Q617" s="9">
        <v>1.0</v>
      </c>
      <c r="R617" s="9">
        <v>0.0</v>
      </c>
      <c r="S617" s="9">
        <v>0.0</v>
      </c>
    </row>
    <row r="618">
      <c r="B618" s="1">
        <v>1.0</v>
      </c>
      <c r="C618" s="10">
        <v>1097.0</v>
      </c>
      <c r="D618" s="1">
        <v>1.826</v>
      </c>
      <c r="E618" s="1">
        <v>0.0</v>
      </c>
      <c r="F618" s="1">
        <v>0.549</v>
      </c>
      <c r="G618" s="1">
        <v>20.516</v>
      </c>
      <c r="H618" s="4">
        <v>0.0</v>
      </c>
      <c r="I618" s="1">
        <v>2.554</v>
      </c>
      <c r="J618" s="12" t="s">
        <v>48</v>
      </c>
      <c r="L618" s="9">
        <v>711.0</v>
      </c>
      <c r="M618" s="9">
        <v>1.0</v>
      </c>
      <c r="N618" s="9">
        <v>1.938</v>
      </c>
      <c r="O618" s="9">
        <v>0.036</v>
      </c>
      <c r="P618" s="9">
        <v>-1.902</v>
      </c>
      <c r="Q618" s="9">
        <v>0.996</v>
      </c>
      <c r="R618" s="9">
        <v>0.003</v>
      </c>
      <c r="S618" s="9">
        <v>0.032</v>
      </c>
    </row>
    <row r="619">
      <c r="B619" s="1">
        <v>1.0</v>
      </c>
      <c r="C619" s="10">
        <v>1098.0</v>
      </c>
      <c r="D619" s="1">
        <v>0.54</v>
      </c>
      <c r="E619" s="1">
        <v>0.0</v>
      </c>
      <c r="F619" s="1">
        <v>0.137</v>
      </c>
      <c r="G619" s="1">
        <v>5.419</v>
      </c>
      <c r="H619" s="4">
        <v>0.0199</v>
      </c>
      <c r="I619" s="1">
        <v>0.639</v>
      </c>
      <c r="J619" s="12" t="s">
        <v>48</v>
      </c>
      <c r="L619" s="9">
        <v>712.0</v>
      </c>
      <c r="M619" s="9">
        <v>1.0</v>
      </c>
      <c r="N619" s="9">
        <v>1.998</v>
      </c>
      <c r="O619" s="9">
        <v>0.039</v>
      </c>
      <c r="P619" s="9">
        <v>-1.959</v>
      </c>
      <c r="Q619" s="9">
        <v>0.972</v>
      </c>
      <c r="R619" s="9">
        <v>0.018</v>
      </c>
      <c r="S619" s="9">
        <v>0.199</v>
      </c>
    </row>
    <row r="620">
      <c r="B620" s="1">
        <v>1.0</v>
      </c>
      <c r="C620" s="10">
        <v>1099.0</v>
      </c>
      <c r="D620" s="1">
        <v>3.0</v>
      </c>
      <c r="E620" s="1">
        <v>0.0</v>
      </c>
      <c r="F620" s="1">
        <v>0.985</v>
      </c>
      <c r="G620" s="1">
        <v>32.149</v>
      </c>
      <c r="H620" s="4">
        <v>0.0</v>
      </c>
      <c r="I620" s="1">
        <v>4.586</v>
      </c>
      <c r="J620" s="12" t="s">
        <v>48</v>
      </c>
      <c r="L620" s="9">
        <v>713.0</v>
      </c>
      <c r="M620" s="9">
        <v>1.0</v>
      </c>
      <c r="N620" s="9">
        <v>3.32</v>
      </c>
      <c r="O620" s="9">
        <v>0.029</v>
      </c>
      <c r="P620" s="9">
        <v>-3.291</v>
      </c>
      <c r="Q620" s="9">
        <v>0.999</v>
      </c>
      <c r="R620" s="9">
        <v>0.0</v>
      </c>
      <c r="S620" s="9">
        <v>0.004</v>
      </c>
    </row>
    <row r="621">
      <c r="B621" s="1">
        <v>1.0</v>
      </c>
      <c r="C621" s="10">
        <v>1101.0</v>
      </c>
      <c r="D621" s="1">
        <v>0.345</v>
      </c>
      <c r="E621" s="1">
        <v>0.0</v>
      </c>
      <c r="F621" s="1">
        <v>0.208</v>
      </c>
      <c r="G621" s="1">
        <v>2.954</v>
      </c>
      <c r="H621" s="4">
        <v>0.0856</v>
      </c>
      <c r="I621" s="1">
        <v>0.968</v>
      </c>
      <c r="J621" s="12" t="s">
        <v>48</v>
      </c>
      <c r="L621" s="9">
        <v>714.0</v>
      </c>
      <c r="M621" s="9">
        <v>1.0</v>
      </c>
      <c r="N621" s="9">
        <v>15.172</v>
      </c>
      <c r="O621" s="9">
        <v>0.115</v>
      </c>
      <c r="P621" s="9">
        <v>-15.056</v>
      </c>
      <c r="Q621" s="9">
        <v>1.0</v>
      </c>
      <c r="R621" s="9">
        <v>0.0</v>
      </c>
      <c r="S621" s="9">
        <v>0.0</v>
      </c>
    </row>
    <row r="622">
      <c r="B622" s="1">
        <v>1.0</v>
      </c>
      <c r="C622" s="10">
        <v>1102.0</v>
      </c>
      <c r="D622" s="1">
        <v>3.403</v>
      </c>
      <c r="E622" s="1">
        <v>0.0</v>
      </c>
      <c r="F622" s="1">
        <v>0.833</v>
      </c>
      <c r="G622" s="1">
        <v>30.409</v>
      </c>
      <c r="H622" s="4">
        <v>0.0</v>
      </c>
      <c r="I622" s="1">
        <v>3.878</v>
      </c>
      <c r="J622" s="12" t="s">
        <v>48</v>
      </c>
      <c r="L622" s="9">
        <v>715.0</v>
      </c>
      <c r="M622" s="9">
        <v>1.0</v>
      </c>
      <c r="N622" s="9">
        <v>14.19</v>
      </c>
      <c r="O622" s="9">
        <v>0.084</v>
      </c>
      <c r="P622" s="9">
        <v>-14.106</v>
      </c>
      <c r="Q622" s="9">
        <v>1.0</v>
      </c>
      <c r="R622" s="9">
        <v>0.0</v>
      </c>
      <c r="S622" s="9">
        <v>0.0</v>
      </c>
    </row>
    <row r="623">
      <c r="B623" s="1">
        <v>1.0</v>
      </c>
      <c r="C623" s="10">
        <v>1103.0</v>
      </c>
      <c r="D623" s="1">
        <v>2.441</v>
      </c>
      <c r="E623" s="1">
        <v>0.0</v>
      </c>
      <c r="F623" s="1">
        <v>1.047</v>
      </c>
      <c r="G623" s="1">
        <v>16.479</v>
      </c>
      <c r="H623" s="4">
        <v>0.0</v>
      </c>
      <c r="I623" s="1">
        <v>4.876</v>
      </c>
      <c r="J623" s="12" t="s">
        <v>48</v>
      </c>
      <c r="L623" s="9">
        <v>716.0</v>
      </c>
      <c r="M623" s="9">
        <v>1.0</v>
      </c>
      <c r="N623" s="9">
        <v>13.108</v>
      </c>
      <c r="O623" s="9">
        <v>0.054</v>
      </c>
      <c r="P623" s="9">
        <v>-13.054</v>
      </c>
      <c r="Q623" s="9">
        <v>1.0</v>
      </c>
      <c r="R623" s="9">
        <v>0.0</v>
      </c>
      <c r="S623" s="9">
        <v>0.0</v>
      </c>
    </row>
    <row r="624">
      <c r="B624" s="1">
        <v>1.0</v>
      </c>
      <c r="C624" s="10">
        <v>1104.0</v>
      </c>
      <c r="D624" s="1">
        <v>3.211</v>
      </c>
      <c r="E624" s="1">
        <v>0.0</v>
      </c>
      <c r="F624" s="1">
        <v>0.778</v>
      </c>
      <c r="G624" s="1">
        <v>32.23</v>
      </c>
      <c r="H624" s="4">
        <v>0.0</v>
      </c>
      <c r="I624" s="1">
        <v>3.624</v>
      </c>
      <c r="J624" s="12" t="s">
        <v>48</v>
      </c>
      <c r="L624" s="9">
        <v>717.0</v>
      </c>
      <c r="M624" s="9">
        <v>1.0</v>
      </c>
      <c r="N624" s="9">
        <v>12.898</v>
      </c>
      <c r="O624" s="9">
        <v>0.061</v>
      </c>
      <c r="P624" s="9">
        <v>-12.837</v>
      </c>
      <c r="Q624" s="9">
        <v>1.0</v>
      </c>
      <c r="R624" s="9">
        <v>0.0</v>
      </c>
      <c r="S624" s="9">
        <v>0.0</v>
      </c>
    </row>
    <row r="625">
      <c r="B625" s="1">
        <v>1.0</v>
      </c>
      <c r="C625" s="10">
        <v>1105.0</v>
      </c>
      <c r="D625" s="1">
        <v>2.457</v>
      </c>
      <c r="E625" s="1">
        <v>0.0</v>
      </c>
      <c r="F625" s="1">
        <v>0.554</v>
      </c>
      <c r="G625" s="1">
        <v>20.897</v>
      </c>
      <c r="H625" s="4">
        <v>0.0</v>
      </c>
      <c r="I625" s="1">
        <v>2.581</v>
      </c>
      <c r="J625" s="12" t="s">
        <v>48</v>
      </c>
      <c r="L625" s="9">
        <v>718.0</v>
      </c>
      <c r="M625" s="9">
        <v>1.0</v>
      </c>
      <c r="N625" s="9">
        <v>1.256</v>
      </c>
      <c r="O625" s="9">
        <v>0.043</v>
      </c>
      <c r="P625" s="9">
        <v>-1.213</v>
      </c>
      <c r="Q625" s="9">
        <v>0.985</v>
      </c>
      <c r="R625" s="9">
        <v>0.011</v>
      </c>
      <c r="S625" s="9">
        <v>0.119</v>
      </c>
    </row>
    <row r="626">
      <c r="B626" s="1">
        <v>1.0</v>
      </c>
      <c r="C626" s="10">
        <v>1106.0</v>
      </c>
      <c r="D626" s="1">
        <v>1.004</v>
      </c>
      <c r="E626" s="1">
        <v>0.0</v>
      </c>
      <c r="F626" s="1">
        <v>0.179</v>
      </c>
      <c r="G626" s="1">
        <v>10.449</v>
      </c>
      <c r="H626" s="4">
        <v>0.0012</v>
      </c>
      <c r="I626" s="1">
        <v>0.831</v>
      </c>
      <c r="J626" s="12" t="s">
        <v>48</v>
      </c>
      <c r="L626" s="9">
        <v>719.0</v>
      </c>
      <c r="M626" s="9">
        <v>1.0</v>
      </c>
      <c r="N626" s="9">
        <v>1.484</v>
      </c>
      <c r="O626" s="9">
        <v>0.03</v>
      </c>
      <c r="P626" s="9">
        <v>-1.454</v>
      </c>
      <c r="Q626" s="9">
        <v>0.997</v>
      </c>
      <c r="R626" s="9">
        <v>0.002</v>
      </c>
      <c r="S626" s="9">
        <v>0.021</v>
      </c>
    </row>
    <row r="627">
      <c r="B627" s="1">
        <v>1.0</v>
      </c>
      <c r="C627" s="10">
        <v>1110.0</v>
      </c>
      <c r="D627" s="1">
        <v>7.513</v>
      </c>
      <c r="E627" s="1">
        <v>0.0</v>
      </c>
      <c r="F627" s="1">
        <v>1.397</v>
      </c>
      <c r="G627" s="1">
        <v>51.495</v>
      </c>
      <c r="H627" s="4">
        <v>0.0</v>
      </c>
      <c r="I627" s="1">
        <v>6.504</v>
      </c>
      <c r="J627" s="12" t="s">
        <v>48</v>
      </c>
      <c r="L627" s="9">
        <v>720.0</v>
      </c>
      <c r="M627" s="9">
        <v>1.0</v>
      </c>
      <c r="N627" s="9">
        <v>0.932</v>
      </c>
      <c r="O627" s="9">
        <v>0.072</v>
      </c>
      <c r="P627" s="9">
        <v>-0.86</v>
      </c>
      <c r="Q627" s="9">
        <v>0.918</v>
      </c>
      <c r="R627" s="9">
        <v>0.058</v>
      </c>
      <c r="S627" s="9">
        <v>0.689</v>
      </c>
    </row>
    <row r="628">
      <c r="B628" s="1">
        <v>1.0</v>
      </c>
      <c r="C628" s="10">
        <v>1113.0</v>
      </c>
      <c r="D628" s="1">
        <v>3.378</v>
      </c>
      <c r="E628" s="1">
        <v>0.0</v>
      </c>
      <c r="F628" s="1">
        <v>0.867</v>
      </c>
      <c r="G628" s="1">
        <v>40.296</v>
      </c>
      <c r="H628" s="4">
        <v>0.0</v>
      </c>
      <c r="I628" s="1">
        <v>4.036</v>
      </c>
      <c r="J628" s="12" t="s">
        <v>48</v>
      </c>
      <c r="L628" s="9">
        <v>721.0</v>
      </c>
      <c r="M628" s="9">
        <v>1.0</v>
      </c>
      <c r="N628" s="9">
        <v>1.464</v>
      </c>
      <c r="O628" s="9">
        <v>0.037</v>
      </c>
      <c r="P628" s="9">
        <v>-1.427</v>
      </c>
      <c r="Q628" s="9">
        <v>0.989</v>
      </c>
      <c r="R628" s="9">
        <v>0.008</v>
      </c>
      <c r="S628" s="9">
        <v>0.085</v>
      </c>
    </row>
    <row r="629">
      <c r="B629" s="1">
        <v>1.0</v>
      </c>
      <c r="C629" s="10">
        <v>1120.0</v>
      </c>
      <c r="D629" s="1">
        <v>3.433</v>
      </c>
      <c r="E629" s="1">
        <v>0.0</v>
      </c>
      <c r="F629" s="1">
        <v>0.786</v>
      </c>
      <c r="G629" s="1">
        <v>34.26</v>
      </c>
      <c r="H629" s="4">
        <v>0.0</v>
      </c>
      <c r="I629" s="1">
        <v>3.662</v>
      </c>
      <c r="J629" s="12" t="s">
        <v>48</v>
      </c>
      <c r="L629" s="9">
        <v>722.0</v>
      </c>
      <c r="M629" s="9">
        <v>1.0</v>
      </c>
      <c r="N629" s="9">
        <v>2.102</v>
      </c>
      <c r="O629" s="9">
        <v>0.036</v>
      </c>
      <c r="P629" s="9">
        <v>-2.067</v>
      </c>
      <c r="Q629" s="9">
        <v>0.996</v>
      </c>
      <c r="R629" s="9">
        <v>0.003</v>
      </c>
      <c r="S629" s="9">
        <v>0.029</v>
      </c>
    </row>
    <row r="630">
      <c r="B630" s="1">
        <v>1.0</v>
      </c>
      <c r="C630" s="10">
        <v>1121.0</v>
      </c>
      <c r="D630" s="1">
        <v>3.464</v>
      </c>
      <c r="E630" s="1">
        <v>0.0</v>
      </c>
      <c r="F630" s="1">
        <v>1.006</v>
      </c>
      <c r="G630" s="1">
        <v>31.247</v>
      </c>
      <c r="H630" s="4">
        <v>0.0</v>
      </c>
      <c r="I630" s="1">
        <v>4.684</v>
      </c>
      <c r="J630" s="12" t="s">
        <v>48</v>
      </c>
      <c r="L630" s="9">
        <v>723.0</v>
      </c>
      <c r="M630" s="9">
        <v>1.0</v>
      </c>
      <c r="N630" s="9">
        <v>1.227</v>
      </c>
      <c r="O630" s="9">
        <v>0.032</v>
      </c>
      <c r="P630" s="9">
        <v>-1.195</v>
      </c>
      <c r="Q630" s="9">
        <v>0.99</v>
      </c>
      <c r="R630" s="9">
        <v>0.006</v>
      </c>
      <c r="S630" s="9">
        <v>0.07</v>
      </c>
    </row>
    <row r="631">
      <c r="B631" s="1">
        <v>1.0</v>
      </c>
      <c r="C631" s="10">
        <v>1122.0</v>
      </c>
      <c r="D631" s="1">
        <v>5.021</v>
      </c>
      <c r="E631" s="1">
        <v>0.0</v>
      </c>
      <c r="F631" s="1">
        <v>1.258</v>
      </c>
      <c r="G631" s="1">
        <v>33.952</v>
      </c>
      <c r="H631" s="4">
        <v>0.0</v>
      </c>
      <c r="I631" s="1">
        <v>5.859</v>
      </c>
      <c r="J631" s="12" t="s">
        <v>48</v>
      </c>
      <c r="L631" s="9">
        <v>724.0</v>
      </c>
      <c r="M631" s="9">
        <v>1.0</v>
      </c>
      <c r="N631" s="9">
        <v>0.932</v>
      </c>
      <c r="O631" s="9">
        <v>0.072</v>
      </c>
      <c r="P631" s="9">
        <v>-0.86</v>
      </c>
      <c r="Q631" s="9">
        <v>0.918</v>
      </c>
      <c r="R631" s="9">
        <v>0.058</v>
      </c>
      <c r="S631" s="9">
        <v>0.689</v>
      </c>
    </row>
    <row r="632">
      <c r="B632" s="1">
        <v>1.0</v>
      </c>
      <c r="C632" s="10">
        <v>1124.0</v>
      </c>
      <c r="D632" s="1">
        <v>1.353</v>
      </c>
      <c r="E632" s="1">
        <v>0.0</v>
      </c>
      <c r="F632" s="1">
        <v>0.286</v>
      </c>
      <c r="G632" s="1">
        <v>10.626</v>
      </c>
      <c r="H632" s="4">
        <v>0.0011</v>
      </c>
      <c r="I632" s="1">
        <v>1.334</v>
      </c>
      <c r="J632" s="12" t="s">
        <v>48</v>
      </c>
      <c r="L632" s="9">
        <v>725.0</v>
      </c>
      <c r="M632" s="9">
        <v>1.0</v>
      </c>
      <c r="N632" s="9">
        <v>13.762</v>
      </c>
      <c r="O632" s="9">
        <v>0.061</v>
      </c>
      <c r="P632" s="9">
        <v>-13.701</v>
      </c>
      <c r="Q632" s="9">
        <v>1.0</v>
      </c>
      <c r="R632" s="9">
        <v>0.0</v>
      </c>
      <c r="S632" s="9">
        <v>0.0</v>
      </c>
    </row>
    <row r="633">
      <c r="B633" s="1">
        <v>1.0</v>
      </c>
      <c r="C633" s="10">
        <v>1127.0</v>
      </c>
      <c r="D633" s="1">
        <v>0.532</v>
      </c>
      <c r="E633" s="1">
        <v>0.0</v>
      </c>
      <c r="F633" s="1">
        <v>0.22</v>
      </c>
      <c r="G633" s="1">
        <v>5.11</v>
      </c>
      <c r="H633" s="4">
        <v>0.0238</v>
      </c>
      <c r="I633" s="1">
        <v>1.025</v>
      </c>
      <c r="J633" s="12" t="s">
        <v>48</v>
      </c>
      <c r="L633" s="9">
        <v>726.0</v>
      </c>
      <c r="M633" s="9">
        <v>1.0</v>
      </c>
      <c r="N633" s="9">
        <v>1.846</v>
      </c>
      <c r="O633" s="9">
        <v>0.036</v>
      </c>
      <c r="P633" s="9">
        <v>-1.81</v>
      </c>
      <c r="Q633" s="9">
        <v>0.995</v>
      </c>
      <c r="R633" s="9">
        <v>0.003</v>
      </c>
      <c r="S633" s="9">
        <v>0.035</v>
      </c>
    </row>
    <row r="634">
      <c r="B634" s="1">
        <v>1.0</v>
      </c>
      <c r="C634" s="10">
        <v>1128.0</v>
      </c>
      <c r="D634" s="1">
        <v>4.112</v>
      </c>
      <c r="E634" s="1">
        <v>0.075</v>
      </c>
      <c r="F634" s="1">
        <v>0.915</v>
      </c>
      <c r="G634" s="1">
        <v>34.012</v>
      </c>
      <c r="H634" s="4">
        <v>0.0</v>
      </c>
      <c r="I634" s="1">
        <v>4.261</v>
      </c>
      <c r="J634" s="12" t="s">
        <v>48</v>
      </c>
      <c r="L634" s="9">
        <v>727.0</v>
      </c>
      <c r="M634" s="9">
        <v>1.0</v>
      </c>
      <c r="N634" s="9">
        <v>3.273</v>
      </c>
      <c r="O634" s="9">
        <v>0.073</v>
      </c>
      <c r="P634" s="9">
        <v>-3.2</v>
      </c>
      <c r="Q634" s="9">
        <v>0.961</v>
      </c>
      <c r="R634" s="9">
        <v>0.029</v>
      </c>
      <c r="S634" s="9">
        <v>0.331</v>
      </c>
    </row>
    <row r="635">
      <c r="B635" s="1">
        <v>1.0</v>
      </c>
      <c r="C635" s="10">
        <v>1134.0</v>
      </c>
      <c r="D635" s="1">
        <v>3.319</v>
      </c>
      <c r="E635" s="1">
        <v>0.0</v>
      </c>
      <c r="F635" s="1">
        <v>0.91</v>
      </c>
      <c r="G635" s="1">
        <v>24.555</v>
      </c>
      <c r="H635" s="4">
        <v>0.0</v>
      </c>
      <c r="I635" s="1">
        <v>4.237</v>
      </c>
      <c r="J635" s="12" t="s">
        <v>48</v>
      </c>
      <c r="L635" s="9">
        <v>728.0</v>
      </c>
      <c r="M635" s="9">
        <v>1.0</v>
      </c>
      <c r="N635" s="9">
        <v>0.925</v>
      </c>
      <c r="O635" s="9">
        <v>0.049</v>
      </c>
      <c r="P635" s="9">
        <v>-0.876</v>
      </c>
      <c r="Q635" s="9">
        <v>0.975</v>
      </c>
      <c r="R635" s="9">
        <v>0.017</v>
      </c>
      <c r="S635" s="9">
        <v>0.197</v>
      </c>
    </row>
    <row r="636">
      <c r="B636" s="1">
        <v>1.0</v>
      </c>
      <c r="C636" s="10">
        <v>1136.0</v>
      </c>
      <c r="D636" s="1">
        <v>0.838</v>
      </c>
      <c r="E636" s="1">
        <v>0.0</v>
      </c>
      <c r="F636" s="1">
        <v>0.188</v>
      </c>
      <c r="G636" s="1">
        <v>5.741</v>
      </c>
      <c r="H636" s="4">
        <v>0.0166</v>
      </c>
      <c r="I636" s="1">
        <v>0.876</v>
      </c>
      <c r="J636" s="12" t="s">
        <v>48</v>
      </c>
      <c r="L636" s="9">
        <v>729.0</v>
      </c>
      <c r="M636" s="9">
        <v>1.0</v>
      </c>
      <c r="N636" s="9">
        <v>14.511</v>
      </c>
      <c r="O636" s="9">
        <v>0.049</v>
      </c>
      <c r="P636" s="9">
        <v>-14.461</v>
      </c>
      <c r="Q636" s="9">
        <v>1.0</v>
      </c>
      <c r="R636" s="9">
        <v>0.0</v>
      </c>
      <c r="S636" s="9">
        <v>0.0</v>
      </c>
    </row>
    <row r="637">
      <c r="B637" s="1">
        <v>1.0</v>
      </c>
      <c r="C637" s="10">
        <v>1138.0</v>
      </c>
      <c r="D637" s="1">
        <v>2.416</v>
      </c>
      <c r="E637" s="1">
        <v>0.0</v>
      </c>
      <c r="F637" s="1">
        <v>0.452</v>
      </c>
      <c r="G637" s="1">
        <v>19.074</v>
      </c>
      <c r="H637" s="4">
        <v>0.0</v>
      </c>
      <c r="I637" s="1">
        <v>2.105</v>
      </c>
      <c r="J637" s="12" t="s">
        <v>48</v>
      </c>
      <c r="L637" s="9">
        <v>730.0</v>
      </c>
      <c r="M637" s="9">
        <v>1.0</v>
      </c>
      <c r="N637" s="9">
        <v>1.93</v>
      </c>
      <c r="O637" s="9">
        <v>0.028</v>
      </c>
      <c r="P637" s="9">
        <v>-1.902</v>
      </c>
      <c r="Q637" s="9">
        <v>0.998</v>
      </c>
      <c r="R637" s="9">
        <v>0.002</v>
      </c>
      <c r="S637" s="9">
        <v>0.017</v>
      </c>
    </row>
    <row r="638">
      <c r="B638" s="1">
        <v>1.0</v>
      </c>
      <c r="C638" s="10">
        <v>1139.0</v>
      </c>
      <c r="D638" s="1">
        <v>4.86</v>
      </c>
      <c r="E638" s="1">
        <v>0.0</v>
      </c>
      <c r="F638" s="1">
        <v>0.83</v>
      </c>
      <c r="G638" s="1">
        <v>43.293</v>
      </c>
      <c r="H638" s="4">
        <v>0.0</v>
      </c>
      <c r="I638" s="1">
        <v>3.863</v>
      </c>
      <c r="J638" s="12" t="s">
        <v>48</v>
      </c>
      <c r="L638" s="9">
        <v>731.0</v>
      </c>
      <c r="M638" s="9">
        <v>1.0</v>
      </c>
      <c r="N638" s="9">
        <v>1.25</v>
      </c>
      <c r="O638" s="9">
        <v>0.048</v>
      </c>
      <c r="P638" s="9">
        <v>-1.202</v>
      </c>
      <c r="Q638" s="9">
        <v>0.988</v>
      </c>
      <c r="R638" s="9">
        <v>0.009</v>
      </c>
      <c r="S638" s="9">
        <v>0.098</v>
      </c>
    </row>
    <row r="639">
      <c r="B639" s="1">
        <v>1.0</v>
      </c>
      <c r="C639" s="10">
        <v>1140.0</v>
      </c>
      <c r="D639" s="1">
        <v>0.869</v>
      </c>
      <c r="E639" s="1">
        <v>0.0</v>
      </c>
      <c r="F639" s="1">
        <v>0.129</v>
      </c>
      <c r="G639" s="1">
        <v>7.326</v>
      </c>
      <c r="H639" s="4">
        <v>0.0068</v>
      </c>
      <c r="I639" s="1">
        <v>0.6</v>
      </c>
      <c r="J639" s="12" t="s">
        <v>48</v>
      </c>
      <c r="L639" s="9">
        <v>732.0</v>
      </c>
      <c r="M639" s="9">
        <v>1.0</v>
      </c>
      <c r="N639" s="9">
        <v>4.296</v>
      </c>
      <c r="O639" s="9">
        <v>0.033</v>
      </c>
      <c r="P639" s="9">
        <v>-4.263</v>
      </c>
      <c r="Q639" s="9">
        <v>1.0</v>
      </c>
      <c r="R639" s="9">
        <v>0.0</v>
      </c>
      <c r="S639" s="9">
        <v>0.001</v>
      </c>
    </row>
    <row r="640">
      <c r="B640" s="1">
        <v>1.0</v>
      </c>
      <c r="C640" s="10">
        <v>1142.0</v>
      </c>
      <c r="D640" s="1">
        <v>2.185</v>
      </c>
      <c r="E640" s="1">
        <v>0.0</v>
      </c>
      <c r="F640" s="1">
        <v>1.139</v>
      </c>
      <c r="G640" s="1">
        <v>14.88</v>
      </c>
      <c r="H640" s="4">
        <v>1.0E-4</v>
      </c>
      <c r="I640" s="1">
        <v>5.305</v>
      </c>
      <c r="J640" s="12" t="s">
        <v>48</v>
      </c>
      <c r="L640" s="9">
        <v>733.0</v>
      </c>
      <c r="M640" s="9">
        <v>1.0</v>
      </c>
      <c r="N640" s="9">
        <v>9.258</v>
      </c>
      <c r="O640" s="9">
        <v>0.059</v>
      </c>
      <c r="P640" s="9">
        <v>-9.199</v>
      </c>
      <c r="Q640" s="9">
        <v>1.0</v>
      </c>
      <c r="R640" s="9">
        <v>0.0</v>
      </c>
      <c r="S640" s="9">
        <v>0.0</v>
      </c>
    </row>
    <row r="641">
      <c r="B641" s="1">
        <v>1.0</v>
      </c>
      <c r="C641" s="10">
        <v>1144.0</v>
      </c>
      <c r="D641" s="1">
        <v>0.218</v>
      </c>
      <c r="E641" s="1">
        <v>0.0</v>
      </c>
      <c r="F641" s="1">
        <v>0.055</v>
      </c>
      <c r="G641" s="1">
        <v>2.739</v>
      </c>
      <c r="H641" s="4">
        <v>0.0979</v>
      </c>
      <c r="I641" s="1">
        <v>0.254</v>
      </c>
      <c r="J641" s="12" t="s">
        <v>48</v>
      </c>
      <c r="L641" s="9">
        <v>734.0</v>
      </c>
      <c r="M641" s="9">
        <v>1.0</v>
      </c>
      <c r="N641" s="9">
        <v>13.263</v>
      </c>
      <c r="O641" s="9">
        <v>0.091</v>
      </c>
      <c r="P641" s="9">
        <v>-13.172</v>
      </c>
      <c r="Q641" s="9">
        <v>1.0</v>
      </c>
      <c r="R641" s="9">
        <v>0.0</v>
      </c>
      <c r="S641" s="9">
        <v>0.0</v>
      </c>
    </row>
    <row r="642">
      <c r="B642" s="1">
        <v>1.0</v>
      </c>
      <c r="C642" s="10">
        <v>1145.0</v>
      </c>
      <c r="D642" s="1">
        <v>0.707</v>
      </c>
      <c r="E642" s="1">
        <v>0.0</v>
      </c>
      <c r="F642" s="1">
        <v>0.139</v>
      </c>
      <c r="G642" s="1">
        <v>6.388</v>
      </c>
      <c r="H642" s="4">
        <v>0.0115</v>
      </c>
      <c r="I642" s="1">
        <v>0.648</v>
      </c>
      <c r="J642" s="12" t="s">
        <v>48</v>
      </c>
      <c r="L642" s="9">
        <v>735.0</v>
      </c>
      <c r="M642" s="9">
        <v>1.0</v>
      </c>
      <c r="N642" s="9">
        <v>5.779</v>
      </c>
      <c r="O642" s="9">
        <v>0.352</v>
      </c>
      <c r="P642" s="9">
        <v>-5.427</v>
      </c>
      <c r="Q642" s="9">
        <v>0.996</v>
      </c>
      <c r="R642" s="9">
        <v>0.002</v>
      </c>
      <c r="S642" s="9">
        <v>0.023</v>
      </c>
    </row>
    <row r="643">
      <c r="B643" s="1">
        <v>1.0</v>
      </c>
      <c r="C643" s="10">
        <v>1146.0</v>
      </c>
      <c r="D643" s="1">
        <v>0.348</v>
      </c>
      <c r="E643" s="1">
        <v>0.0</v>
      </c>
      <c r="F643" s="1">
        <v>0.063</v>
      </c>
      <c r="G643" s="1">
        <v>3.404</v>
      </c>
      <c r="H643" s="4">
        <v>0.065</v>
      </c>
      <c r="I643" s="1">
        <v>0.292</v>
      </c>
      <c r="J643" s="12" t="s">
        <v>48</v>
      </c>
      <c r="L643" s="9">
        <v>736.0</v>
      </c>
      <c r="M643" s="9">
        <v>1.0</v>
      </c>
      <c r="N643" s="9">
        <v>2.248</v>
      </c>
      <c r="O643" s="9">
        <v>0.037</v>
      </c>
      <c r="P643" s="9">
        <v>-2.211</v>
      </c>
      <c r="Q643" s="9">
        <v>0.996</v>
      </c>
      <c r="R643" s="9">
        <v>0.002</v>
      </c>
      <c r="S643" s="9">
        <v>0.028</v>
      </c>
    </row>
    <row r="644">
      <c r="B644" s="1">
        <v>1.0</v>
      </c>
      <c r="C644" s="10">
        <v>1149.0</v>
      </c>
      <c r="D644" s="1">
        <v>6.562</v>
      </c>
      <c r="E644" s="1">
        <v>0.0</v>
      </c>
      <c r="F644" s="1">
        <v>1.588</v>
      </c>
      <c r="G644" s="1">
        <v>52.401</v>
      </c>
      <c r="H644" s="4">
        <v>0.0</v>
      </c>
      <c r="I644" s="1">
        <v>7.397</v>
      </c>
      <c r="J644" s="12" t="s">
        <v>48</v>
      </c>
      <c r="L644" s="9">
        <v>737.0</v>
      </c>
      <c r="M644" s="9">
        <v>1.0</v>
      </c>
      <c r="N644" s="9">
        <v>7.635</v>
      </c>
      <c r="O644" s="9">
        <v>0.057</v>
      </c>
      <c r="P644" s="9">
        <v>-7.579</v>
      </c>
      <c r="Q644" s="9">
        <v>1.0</v>
      </c>
      <c r="R644" s="9">
        <v>0.0</v>
      </c>
      <c r="S644" s="9">
        <v>0.0</v>
      </c>
    </row>
    <row r="645">
      <c r="B645" s="1">
        <v>1.0</v>
      </c>
      <c r="C645" s="10">
        <v>1150.0</v>
      </c>
      <c r="D645" s="1">
        <v>5.34</v>
      </c>
      <c r="E645" s="1">
        <v>0.0</v>
      </c>
      <c r="F645" s="1">
        <v>1.497</v>
      </c>
      <c r="G645" s="1">
        <v>28.602</v>
      </c>
      <c r="H645" s="4">
        <v>0.0</v>
      </c>
      <c r="I645" s="1">
        <v>6.97</v>
      </c>
      <c r="J645" s="12" t="s">
        <v>48</v>
      </c>
      <c r="L645" s="9">
        <v>738.0</v>
      </c>
      <c r="M645" s="9">
        <v>1.0</v>
      </c>
      <c r="N645" s="9">
        <v>7.055</v>
      </c>
      <c r="O645" s="9">
        <v>0.06</v>
      </c>
      <c r="P645" s="9">
        <v>-6.995</v>
      </c>
      <c r="Q645" s="9">
        <v>1.0</v>
      </c>
      <c r="R645" s="9">
        <v>0.0</v>
      </c>
      <c r="S645" s="9">
        <v>0.0</v>
      </c>
    </row>
    <row r="646">
      <c r="B646" s="1">
        <v>1.0</v>
      </c>
      <c r="C646" s="10">
        <v>1152.0</v>
      </c>
      <c r="D646" s="1">
        <v>0.39</v>
      </c>
      <c r="E646" s="1">
        <v>0.0</v>
      </c>
      <c r="F646" s="1">
        <v>0.077</v>
      </c>
      <c r="G646" s="1">
        <v>3.204</v>
      </c>
      <c r="H646" s="4">
        <v>0.0734</v>
      </c>
      <c r="I646" s="1">
        <v>0.36</v>
      </c>
      <c r="J646" s="12" t="s">
        <v>48</v>
      </c>
      <c r="L646" s="9">
        <v>740.0</v>
      </c>
      <c r="M646" s="9">
        <v>1.0</v>
      </c>
      <c r="N646" s="9">
        <v>7.931</v>
      </c>
      <c r="O646" s="9">
        <v>0.075</v>
      </c>
      <c r="P646" s="9">
        <v>-7.856</v>
      </c>
      <c r="Q646" s="9">
        <v>1.0</v>
      </c>
      <c r="R646" s="9">
        <v>0.0</v>
      </c>
      <c r="S646" s="9">
        <v>0.0</v>
      </c>
    </row>
    <row r="647">
      <c r="B647" s="1">
        <v>1.0</v>
      </c>
      <c r="C647" s="10">
        <v>1155.0</v>
      </c>
      <c r="D647" s="1">
        <v>4.2</v>
      </c>
      <c r="E647" s="1">
        <v>0.0</v>
      </c>
      <c r="F647" s="1">
        <v>0.884</v>
      </c>
      <c r="G647" s="1">
        <v>39.733</v>
      </c>
      <c r="H647" s="4">
        <v>0.0</v>
      </c>
      <c r="I647" s="1">
        <v>4.115</v>
      </c>
      <c r="J647" s="12" t="s">
        <v>48</v>
      </c>
      <c r="L647" s="9">
        <v>741.0</v>
      </c>
      <c r="M647" s="9">
        <v>1.0</v>
      </c>
      <c r="N647" s="9">
        <v>2.022</v>
      </c>
      <c r="O647" s="9">
        <v>0.035</v>
      </c>
      <c r="P647" s="9">
        <v>-1.987</v>
      </c>
      <c r="Q647" s="9">
        <v>0.996</v>
      </c>
      <c r="R647" s="9">
        <v>0.003</v>
      </c>
      <c r="S647" s="9">
        <v>0.029</v>
      </c>
    </row>
    <row r="648">
      <c r="B648" s="1">
        <v>1.0</v>
      </c>
      <c r="C648" s="10">
        <v>1156.0</v>
      </c>
      <c r="D648" s="1">
        <v>0.675</v>
      </c>
      <c r="E648" s="1">
        <v>0.0</v>
      </c>
      <c r="F648" s="1">
        <v>0.161</v>
      </c>
      <c r="G648" s="1">
        <v>5.602</v>
      </c>
      <c r="H648" s="4">
        <v>0.0179</v>
      </c>
      <c r="I648" s="1">
        <v>0.75</v>
      </c>
      <c r="J648" s="12" t="s">
        <v>48</v>
      </c>
      <c r="L648" s="9">
        <v>742.0</v>
      </c>
      <c r="M648" s="9">
        <v>1.0</v>
      </c>
      <c r="N648" s="9">
        <v>0.845</v>
      </c>
      <c r="O648" s="9">
        <v>0.08</v>
      </c>
      <c r="P648" s="9">
        <v>-0.765</v>
      </c>
      <c r="Q648" s="9">
        <v>0.902</v>
      </c>
      <c r="R648" s="9">
        <v>0.07</v>
      </c>
      <c r="S648" s="9">
        <v>0.842</v>
      </c>
    </row>
    <row r="649">
      <c r="B649" s="1">
        <v>1.0</v>
      </c>
      <c r="C649" s="10">
        <v>1161.0</v>
      </c>
      <c r="D649" s="1">
        <v>0.419</v>
      </c>
      <c r="E649" s="1">
        <v>0.0</v>
      </c>
      <c r="F649" s="1">
        <v>0.205</v>
      </c>
      <c r="G649" s="1">
        <v>2.726</v>
      </c>
      <c r="H649" s="4">
        <v>0.0987</v>
      </c>
      <c r="I649" s="1">
        <v>0.954</v>
      </c>
      <c r="J649" s="12" t="s">
        <v>48</v>
      </c>
      <c r="L649" s="9">
        <v>743.0</v>
      </c>
      <c r="M649" s="9">
        <v>1.0</v>
      </c>
      <c r="N649" s="9">
        <v>6.905</v>
      </c>
      <c r="O649" s="9">
        <v>0.059</v>
      </c>
      <c r="P649" s="9">
        <v>-6.846</v>
      </c>
      <c r="Q649" s="9">
        <v>1.0</v>
      </c>
      <c r="R649" s="9">
        <v>0.0</v>
      </c>
      <c r="S649" s="9">
        <v>0.0</v>
      </c>
    </row>
    <row r="650">
      <c r="B650" s="1">
        <v>1.0</v>
      </c>
      <c r="C650" s="10">
        <v>1162.0</v>
      </c>
      <c r="D650" s="1">
        <v>4.749</v>
      </c>
      <c r="E650" s="1">
        <v>0.103</v>
      </c>
      <c r="F650" s="1">
        <v>1.289</v>
      </c>
      <c r="G650" s="1">
        <v>30.533</v>
      </c>
      <c r="H650" s="4">
        <v>0.0</v>
      </c>
      <c r="I650" s="1">
        <v>6.003</v>
      </c>
      <c r="J650" s="12" t="s">
        <v>48</v>
      </c>
      <c r="L650" s="9">
        <v>744.0</v>
      </c>
      <c r="M650" s="9">
        <v>1.0</v>
      </c>
      <c r="N650" s="9">
        <v>1.299</v>
      </c>
      <c r="O650" s="9">
        <v>0.026</v>
      </c>
      <c r="P650" s="9">
        <v>-1.273</v>
      </c>
      <c r="Q650" s="9">
        <v>0.994</v>
      </c>
      <c r="R650" s="9">
        <v>0.004</v>
      </c>
      <c r="S650" s="9">
        <v>0.044</v>
      </c>
    </row>
    <row r="651">
      <c r="B651" s="1">
        <v>1.0</v>
      </c>
      <c r="C651" s="10">
        <v>1163.0</v>
      </c>
      <c r="D651" s="1">
        <v>2.556</v>
      </c>
      <c r="E651" s="1">
        <v>0.0</v>
      </c>
      <c r="F651" s="1">
        <v>0.618</v>
      </c>
      <c r="G651" s="1">
        <v>29.876</v>
      </c>
      <c r="H651" s="4">
        <v>0.0</v>
      </c>
      <c r="I651" s="1">
        <v>2.879</v>
      </c>
      <c r="J651" s="12" t="s">
        <v>48</v>
      </c>
      <c r="L651" s="9">
        <v>745.0</v>
      </c>
      <c r="M651" s="9">
        <v>1.0</v>
      </c>
      <c r="N651" s="9">
        <v>0.859</v>
      </c>
      <c r="O651" s="9">
        <v>0.062</v>
      </c>
      <c r="P651" s="9">
        <v>-0.798</v>
      </c>
      <c r="Q651" s="9">
        <v>0.921</v>
      </c>
      <c r="R651" s="9">
        <v>0.054</v>
      </c>
      <c r="S651" s="9">
        <v>0.628</v>
      </c>
    </row>
    <row r="652">
      <c r="B652" s="1">
        <v>1.0</v>
      </c>
      <c r="C652" s="10">
        <v>1164.0</v>
      </c>
      <c r="D652" s="1">
        <v>0.374</v>
      </c>
      <c r="E652" s="1">
        <v>0.0</v>
      </c>
      <c r="F652" s="1">
        <v>0.082</v>
      </c>
      <c r="G652" s="1">
        <v>2.962</v>
      </c>
      <c r="H652" s="4">
        <v>0.0853</v>
      </c>
      <c r="I652" s="1">
        <v>0.381</v>
      </c>
      <c r="J652" s="12" t="s">
        <v>48</v>
      </c>
      <c r="L652" s="9">
        <v>746.0</v>
      </c>
      <c r="M652" s="9">
        <v>1.0</v>
      </c>
      <c r="N652" s="9">
        <v>1.852</v>
      </c>
      <c r="O652" s="9">
        <v>0.045</v>
      </c>
      <c r="P652" s="9">
        <v>-1.807</v>
      </c>
      <c r="Q652" s="9">
        <v>0.993</v>
      </c>
      <c r="R652" s="9">
        <v>0.005</v>
      </c>
      <c r="S652" s="9">
        <v>0.058</v>
      </c>
    </row>
    <row r="653">
      <c r="B653" s="1">
        <v>1.0</v>
      </c>
      <c r="C653" s="10">
        <v>1165.0</v>
      </c>
      <c r="D653" s="1">
        <v>0.326</v>
      </c>
      <c r="E653" s="1">
        <v>0.0</v>
      </c>
      <c r="F653" s="1">
        <v>0.104</v>
      </c>
      <c r="G653" s="1">
        <v>4.541</v>
      </c>
      <c r="H653" s="4">
        <v>0.0331</v>
      </c>
      <c r="I653" s="1">
        <v>0.486</v>
      </c>
      <c r="J653" s="12" t="s">
        <v>48</v>
      </c>
      <c r="L653" s="9">
        <v>747.0</v>
      </c>
      <c r="M653" s="9">
        <v>1.0</v>
      </c>
      <c r="N653" s="9">
        <v>2.267</v>
      </c>
      <c r="O653" s="9">
        <v>0.035</v>
      </c>
      <c r="P653" s="9">
        <v>-2.231</v>
      </c>
      <c r="Q653" s="9">
        <v>0.997</v>
      </c>
      <c r="R653" s="9">
        <v>0.002</v>
      </c>
      <c r="S653" s="9">
        <v>0.026</v>
      </c>
    </row>
    <row r="654">
      <c r="B654" s="1">
        <v>1.0</v>
      </c>
      <c r="C654" s="10">
        <v>1166.0</v>
      </c>
      <c r="D654" s="1">
        <v>0.278</v>
      </c>
      <c r="E654" s="1">
        <v>0.0</v>
      </c>
      <c r="F654" s="1">
        <v>0.066</v>
      </c>
      <c r="G654" s="1">
        <v>2.873</v>
      </c>
      <c r="H654" s="4">
        <v>0.0901</v>
      </c>
      <c r="I654" s="1">
        <v>0.306</v>
      </c>
      <c r="J654" s="12" t="s">
        <v>48</v>
      </c>
      <c r="L654" s="9">
        <v>748.0</v>
      </c>
      <c r="M654" s="9">
        <v>1.0</v>
      </c>
      <c r="N654" s="9">
        <v>9.109</v>
      </c>
      <c r="O654" s="9">
        <v>0.058</v>
      </c>
      <c r="P654" s="9">
        <v>-9.051</v>
      </c>
      <c r="Q654" s="9">
        <v>1.0</v>
      </c>
      <c r="R654" s="9">
        <v>0.0</v>
      </c>
      <c r="S654" s="9">
        <v>0.0</v>
      </c>
    </row>
    <row r="655">
      <c r="B655" s="1">
        <v>1.0</v>
      </c>
      <c r="C655" s="10">
        <v>1167.0</v>
      </c>
      <c r="D655" s="1">
        <v>0.779</v>
      </c>
      <c r="E655" s="1">
        <v>0.106</v>
      </c>
      <c r="F655" s="1">
        <v>0.359</v>
      </c>
      <c r="G655" s="1">
        <v>4.119</v>
      </c>
      <c r="H655" s="4">
        <v>0.0424</v>
      </c>
      <c r="I655" s="1">
        <v>1.67</v>
      </c>
      <c r="J655" s="12" t="s">
        <v>48</v>
      </c>
      <c r="L655" s="9">
        <v>749.0</v>
      </c>
      <c r="M655" s="9">
        <v>1.0</v>
      </c>
      <c r="N655" s="9">
        <v>8.443</v>
      </c>
      <c r="O655" s="9">
        <v>0.042</v>
      </c>
      <c r="P655" s="9">
        <v>-8.401</v>
      </c>
      <c r="Q655" s="9">
        <v>1.0</v>
      </c>
      <c r="R655" s="9">
        <v>0.0</v>
      </c>
      <c r="S655" s="9">
        <v>0.0</v>
      </c>
    </row>
    <row r="656">
      <c r="B656" s="1">
        <v>1.0</v>
      </c>
      <c r="C656" s="10">
        <v>1168.0</v>
      </c>
      <c r="D656" s="1">
        <v>3.728</v>
      </c>
      <c r="E656" s="1">
        <v>0.0</v>
      </c>
      <c r="F656" s="1">
        <v>0.92</v>
      </c>
      <c r="G656" s="1">
        <v>26.206</v>
      </c>
      <c r="H656" s="4">
        <v>0.0</v>
      </c>
      <c r="I656" s="1">
        <v>4.284</v>
      </c>
      <c r="J656" s="12" t="s">
        <v>48</v>
      </c>
      <c r="L656" s="9">
        <v>750.0</v>
      </c>
      <c r="M656" s="9">
        <v>1.0</v>
      </c>
      <c r="N656" s="9">
        <v>1.595</v>
      </c>
      <c r="O656" s="9">
        <v>0.049</v>
      </c>
      <c r="P656" s="9">
        <v>-1.546</v>
      </c>
      <c r="Q656" s="9">
        <v>0.985</v>
      </c>
      <c r="R656" s="9">
        <v>0.011</v>
      </c>
      <c r="S656" s="9">
        <v>0.125</v>
      </c>
    </row>
    <row r="657">
      <c r="B657" s="1">
        <v>1.0</v>
      </c>
      <c r="C657" s="10">
        <v>1169.0</v>
      </c>
      <c r="D657" s="1">
        <v>0.366</v>
      </c>
      <c r="E657" s="1">
        <v>0.0</v>
      </c>
      <c r="F657" s="1">
        <v>0.088</v>
      </c>
      <c r="G657" s="1">
        <v>2.793</v>
      </c>
      <c r="H657" s="4">
        <v>0.0947</v>
      </c>
      <c r="I657" s="1">
        <v>0.408</v>
      </c>
      <c r="J657" s="12" t="s">
        <v>48</v>
      </c>
      <c r="L657" s="9">
        <v>751.0</v>
      </c>
      <c r="M657" s="9">
        <v>1.0</v>
      </c>
      <c r="N657" s="9">
        <v>1.449</v>
      </c>
      <c r="O657" s="9">
        <v>0.032</v>
      </c>
      <c r="P657" s="9">
        <v>-1.417</v>
      </c>
      <c r="Q657" s="9">
        <v>0.992</v>
      </c>
      <c r="R657" s="9">
        <v>0.005</v>
      </c>
      <c r="S657" s="9">
        <v>0.059</v>
      </c>
    </row>
    <row r="658">
      <c r="B658" s="1">
        <v>1.0</v>
      </c>
      <c r="C658" s="10">
        <v>1171.0</v>
      </c>
      <c r="D658" s="1">
        <v>0.729</v>
      </c>
      <c r="E658" s="1">
        <v>0.0</v>
      </c>
      <c r="F658" s="1">
        <v>0.155</v>
      </c>
      <c r="G658" s="1">
        <v>6.363</v>
      </c>
      <c r="H658" s="4">
        <v>0.0117</v>
      </c>
      <c r="I658" s="1">
        <v>0.723</v>
      </c>
      <c r="J658" s="12" t="s">
        <v>48</v>
      </c>
      <c r="L658" s="9">
        <v>752.0</v>
      </c>
      <c r="M658" s="9">
        <v>1.0</v>
      </c>
      <c r="N658" s="9">
        <v>7.153</v>
      </c>
      <c r="O658" s="9">
        <v>0.06</v>
      </c>
      <c r="P658" s="9">
        <v>-7.093</v>
      </c>
      <c r="Q658" s="9">
        <v>1.0</v>
      </c>
      <c r="R658" s="9">
        <v>0.0</v>
      </c>
      <c r="S658" s="9">
        <v>0.0</v>
      </c>
    </row>
    <row r="659">
      <c r="B659" s="1">
        <v>1.0</v>
      </c>
      <c r="C659" s="10">
        <v>1172.0</v>
      </c>
      <c r="D659" s="1">
        <v>0.827</v>
      </c>
      <c r="E659" s="1">
        <v>0.0</v>
      </c>
      <c r="F659" s="1">
        <v>0.143</v>
      </c>
      <c r="G659" s="1">
        <v>6.743</v>
      </c>
      <c r="H659" s="4">
        <v>0.0094</v>
      </c>
      <c r="I659" s="1">
        <v>0.668</v>
      </c>
      <c r="J659" s="12" t="s">
        <v>48</v>
      </c>
      <c r="L659" s="9">
        <v>753.0</v>
      </c>
      <c r="M659" s="9">
        <v>1.0</v>
      </c>
      <c r="N659" s="9">
        <v>0.869</v>
      </c>
      <c r="O659" s="9">
        <v>0.05</v>
      </c>
      <c r="P659" s="9">
        <v>-0.82</v>
      </c>
      <c r="Q659" s="9">
        <v>0.933</v>
      </c>
      <c r="R659" s="9">
        <v>0.042</v>
      </c>
      <c r="S659" s="9">
        <v>0.492</v>
      </c>
    </row>
    <row r="660">
      <c r="B660" s="1">
        <v>1.0</v>
      </c>
      <c r="C660" s="10">
        <v>1175.0</v>
      </c>
      <c r="D660" s="1">
        <v>0.842</v>
      </c>
      <c r="E660" s="1">
        <v>0.0</v>
      </c>
      <c r="F660" s="1">
        <v>0.156</v>
      </c>
      <c r="G660" s="1">
        <v>6.475</v>
      </c>
      <c r="H660" s="4">
        <v>0.0109</v>
      </c>
      <c r="I660" s="1">
        <v>0.726</v>
      </c>
      <c r="J660" s="12" t="s">
        <v>48</v>
      </c>
      <c r="L660" s="9">
        <v>754.0</v>
      </c>
      <c r="M660" s="9">
        <v>1.0</v>
      </c>
      <c r="N660" s="9">
        <v>1.421</v>
      </c>
      <c r="O660" s="9">
        <v>0.043</v>
      </c>
      <c r="P660" s="9">
        <v>-1.378</v>
      </c>
      <c r="Q660" s="9">
        <v>0.986</v>
      </c>
      <c r="R660" s="9">
        <v>0.01</v>
      </c>
      <c r="S660" s="9">
        <v>0.107</v>
      </c>
    </row>
    <row r="661">
      <c r="B661" s="1">
        <v>1.0</v>
      </c>
      <c r="C661" s="10">
        <v>1176.0</v>
      </c>
      <c r="D661" s="1">
        <v>8.011</v>
      </c>
      <c r="E661" s="1">
        <v>0.0</v>
      </c>
      <c r="F661" s="1">
        <v>1.843</v>
      </c>
      <c r="G661" s="1">
        <v>49.116</v>
      </c>
      <c r="H661" s="4">
        <v>0.0</v>
      </c>
      <c r="I661" s="1">
        <v>8.581</v>
      </c>
      <c r="J661" s="12" t="s">
        <v>48</v>
      </c>
      <c r="L661" s="9">
        <v>755.0</v>
      </c>
      <c r="M661" s="9">
        <v>1.0</v>
      </c>
      <c r="N661" s="9">
        <v>8.074</v>
      </c>
      <c r="O661" s="9">
        <v>0.056</v>
      </c>
      <c r="P661" s="9">
        <v>-8.018</v>
      </c>
      <c r="Q661" s="9">
        <v>1.0</v>
      </c>
      <c r="R661" s="9">
        <v>0.0</v>
      </c>
      <c r="S661" s="9">
        <v>0.0</v>
      </c>
    </row>
    <row r="662">
      <c r="B662" s="1">
        <v>1.0</v>
      </c>
      <c r="C662" s="10">
        <v>1178.0</v>
      </c>
      <c r="D662" s="1">
        <v>0.707</v>
      </c>
      <c r="E662" s="1">
        <v>0.0</v>
      </c>
      <c r="F662" s="1">
        <v>0.147</v>
      </c>
      <c r="G662" s="1">
        <v>6.29</v>
      </c>
      <c r="H662" s="4">
        <v>0.0121</v>
      </c>
      <c r="I662" s="1">
        <v>0.686</v>
      </c>
      <c r="J662" s="12" t="s">
        <v>48</v>
      </c>
      <c r="L662" s="9">
        <v>756.0</v>
      </c>
      <c r="M662" s="9">
        <v>1.0</v>
      </c>
      <c r="N662" s="9">
        <v>1.347</v>
      </c>
      <c r="O662" s="9">
        <v>0.035</v>
      </c>
      <c r="P662" s="9">
        <v>-1.313</v>
      </c>
      <c r="Q662" s="9">
        <v>0.99</v>
      </c>
      <c r="R662" s="9">
        <v>0.007</v>
      </c>
      <c r="S662" s="9">
        <v>0.075</v>
      </c>
    </row>
    <row r="663">
      <c r="B663" s="1">
        <v>1.0</v>
      </c>
      <c r="C663" s="10">
        <v>1179.0</v>
      </c>
      <c r="D663" s="1">
        <v>4.344</v>
      </c>
      <c r="E663" s="1">
        <v>0.0</v>
      </c>
      <c r="F663" s="1">
        <v>1.252</v>
      </c>
      <c r="G663" s="1">
        <v>38.477</v>
      </c>
      <c r="H663" s="4">
        <v>0.0</v>
      </c>
      <c r="I663" s="1">
        <v>5.83</v>
      </c>
      <c r="J663" s="12" t="s">
        <v>48</v>
      </c>
      <c r="L663" s="9">
        <v>757.0</v>
      </c>
      <c r="M663" s="9">
        <v>1.0</v>
      </c>
      <c r="N663" s="9">
        <v>1.264</v>
      </c>
      <c r="O663" s="9">
        <v>0.035</v>
      </c>
      <c r="P663" s="9">
        <v>-1.229</v>
      </c>
      <c r="Q663" s="9">
        <v>0.989</v>
      </c>
      <c r="R663" s="9">
        <v>0.007</v>
      </c>
      <c r="S663" s="9">
        <v>0.081</v>
      </c>
    </row>
    <row r="664">
      <c r="B664" s="1">
        <v>1.0</v>
      </c>
      <c r="C664" s="10">
        <v>1183.0</v>
      </c>
      <c r="D664" s="1">
        <v>0.923</v>
      </c>
      <c r="E664" s="1">
        <v>0.0</v>
      </c>
      <c r="F664" s="1">
        <v>0.358</v>
      </c>
      <c r="G664" s="1">
        <v>11.243</v>
      </c>
      <c r="H664" s="4">
        <v>8.0E-4</v>
      </c>
      <c r="I664" s="1">
        <v>1.669</v>
      </c>
      <c r="J664" s="12" t="s">
        <v>48</v>
      </c>
      <c r="L664" s="9">
        <v>758.0</v>
      </c>
      <c r="M664" s="9">
        <v>1.0</v>
      </c>
      <c r="N664" s="9">
        <v>9.584</v>
      </c>
      <c r="O664" s="9">
        <v>0.048</v>
      </c>
      <c r="P664" s="9">
        <v>-9.536</v>
      </c>
      <c r="Q664" s="9">
        <v>1.0</v>
      </c>
      <c r="R664" s="9">
        <v>0.0</v>
      </c>
      <c r="S664" s="9">
        <v>0.0</v>
      </c>
    </row>
    <row r="665">
      <c r="B665" s="1">
        <v>1.0</v>
      </c>
      <c r="C665" s="10">
        <v>1184.0</v>
      </c>
      <c r="D665" s="1">
        <v>6.097</v>
      </c>
      <c r="E665" s="1">
        <v>0.0</v>
      </c>
      <c r="F665" s="1">
        <v>2.03</v>
      </c>
      <c r="G665" s="1">
        <v>33.783</v>
      </c>
      <c r="H665" s="4">
        <v>0.0</v>
      </c>
      <c r="I665" s="1">
        <v>9.454</v>
      </c>
      <c r="J665" s="12" t="s">
        <v>48</v>
      </c>
      <c r="L665" s="9">
        <v>759.0</v>
      </c>
      <c r="M665" s="9">
        <v>1.0</v>
      </c>
      <c r="N665" s="9">
        <v>6.952</v>
      </c>
      <c r="O665" s="9">
        <v>0.06</v>
      </c>
      <c r="P665" s="9">
        <v>-6.892</v>
      </c>
      <c r="Q665" s="9">
        <v>1.0</v>
      </c>
      <c r="R665" s="9">
        <v>0.0</v>
      </c>
      <c r="S665" s="9">
        <v>0.0</v>
      </c>
    </row>
    <row r="666">
      <c r="B666" s="1">
        <v>1.0</v>
      </c>
      <c r="C666" s="10">
        <v>1185.0</v>
      </c>
      <c r="D666" s="1">
        <v>4.969</v>
      </c>
      <c r="E666" s="1">
        <v>0.0</v>
      </c>
      <c r="F666" s="1">
        <v>1.37</v>
      </c>
      <c r="G666" s="1">
        <v>36.157</v>
      </c>
      <c r="H666" s="4">
        <v>0.0</v>
      </c>
      <c r="I666" s="1">
        <v>6.379</v>
      </c>
      <c r="J666" s="12" t="s">
        <v>48</v>
      </c>
      <c r="L666" s="9">
        <v>760.0</v>
      </c>
      <c r="M666" s="9">
        <v>1.0</v>
      </c>
      <c r="N666" s="9">
        <v>1.999</v>
      </c>
      <c r="O666" s="9">
        <v>0.039</v>
      </c>
      <c r="P666" s="9">
        <v>-1.961</v>
      </c>
      <c r="Q666" s="9">
        <v>0.972</v>
      </c>
      <c r="R666" s="9">
        <v>0.018</v>
      </c>
      <c r="S666" s="9">
        <v>0.199</v>
      </c>
    </row>
    <row r="667">
      <c r="B667" s="1">
        <v>1.0</v>
      </c>
      <c r="C667" s="10">
        <v>1186.0</v>
      </c>
      <c r="D667" s="1">
        <v>3.986</v>
      </c>
      <c r="E667" s="1">
        <v>0.0</v>
      </c>
      <c r="F667" s="1">
        <v>1.351</v>
      </c>
      <c r="G667" s="1">
        <v>29.577</v>
      </c>
      <c r="H667" s="4">
        <v>0.0</v>
      </c>
      <c r="I667" s="1">
        <v>6.293</v>
      </c>
      <c r="J667" s="12" t="s">
        <v>48</v>
      </c>
      <c r="L667" s="9">
        <v>761.0</v>
      </c>
      <c r="M667" s="9">
        <v>1.0</v>
      </c>
      <c r="N667" s="9">
        <v>1.258</v>
      </c>
      <c r="O667" s="9">
        <v>0.043</v>
      </c>
      <c r="P667" s="9">
        <v>-1.215</v>
      </c>
      <c r="Q667" s="9">
        <v>0.985</v>
      </c>
      <c r="R667" s="9">
        <v>0.011</v>
      </c>
      <c r="S667" s="9">
        <v>0.12</v>
      </c>
    </row>
    <row r="668">
      <c r="B668" s="1">
        <v>1.0</v>
      </c>
      <c r="C668" s="10">
        <v>1187.0</v>
      </c>
      <c r="D668" s="1">
        <v>2.81</v>
      </c>
      <c r="E668" s="1">
        <v>0.0</v>
      </c>
      <c r="F668" s="1">
        <v>1.551</v>
      </c>
      <c r="G668" s="1">
        <v>20.152</v>
      </c>
      <c r="H668" s="4">
        <v>0.0</v>
      </c>
      <c r="I668" s="1">
        <v>7.224</v>
      </c>
      <c r="J668" s="12" t="s">
        <v>48</v>
      </c>
      <c r="L668" s="9">
        <v>762.0</v>
      </c>
      <c r="M668" s="9">
        <v>1.0</v>
      </c>
      <c r="N668" s="9">
        <v>0.924</v>
      </c>
      <c r="O668" s="9">
        <v>0.066</v>
      </c>
      <c r="P668" s="9">
        <v>-0.858</v>
      </c>
      <c r="Q668" s="9">
        <v>0.972</v>
      </c>
      <c r="R668" s="9">
        <v>0.021</v>
      </c>
      <c r="S668" s="9">
        <v>0.238</v>
      </c>
    </row>
    <row r="669">
      <c r="B669" s="1">
        <v>1.0</v>
      </c>
      <c r="C669" s="10">
        <v>1188.0</v>
      </c>
      <c r="D669" s="1">
        <v>0.349</v>
      </c>
      <c r="E669" s="1">
        <v>0.0</v>
      </c>
      <c r="F669" s="1">
        <v>0.059</v>
      </c>
      <c r="G669" s="1">
        <v>3.567</v>
      </c>
      <c r="H669" s="4">
        <v>0.0589</v>
      </c>
      <c r="I669" s="1">
        <v>0.276</v>
      </c>
      <c r="J669" s="12" t="s">
        <v>48</v>
      </c>
      <c r="L669" s="9">
        <v>763.0</v>
      </c>
      <c r="M669" s="9">
        <v>1.0</v>
      </c>
      <c r="N669" s="9">
        <v>1.69</v>
      </c>
      <c r="O669" s="9">
        <v>0.027</v>
      </c>
      <c r="P669" s="9">
        <v>-1.664</v>
      </c>
      <c r="Q669" s="9">
        <v>0.997</v>
      </c>
      <c r="R669" s="9">
        <v>0.002</v>
      </c>
      <c r="S669" s="9">
        <v>0.019</v>
      </c>
    </row>
    <row r="670">
      <c r="B670" s="1">
        <v>1.0</v>
      </c>
      <c r="C670" s="10">
        <v>1189.0</v>
      </c>
      <c r="D670" s="1">
        <v>1.759</v>
      </c>
      <c r="E670" s="1">
        <v>0.0</v>
      </c>
      <c r="F670" s="1">
        <v>0.323</v>
      </c>
      <c r="G670" s="1">
        <v>13.578</v>
      </c>
      <c r="H670" s="4">
        <v>2.0E-4</v>
      </c>
      <c r="I670" s="1">
        <v>1.502</v>
      </c>
      <c r="J670" s="12" t="s">
        <v>48</v>
      </c>
      <c r="L670" s="9">
        <v>764.0</v>
      </c>
      <c r="M670" s="9">
        <v>1.0</v>
      </c>
      <c r="N670" s="9">
        <v>0.931</v>
      </c>
      <c r="O670" s="9">
        <v>0.072</v>
      </c>
      <c r="P670" s="9">
        <v>-0.86</v>
      </c>
      <c r="Q670" s="9">
        <v>0.918</v>
      </c>
      <c r="R670" s="9">
        <v>0.058</v>
      </c>
      <c r="S670" s="9">
        <v>0.689</v>
      </c>
    </row>
    <row r="671">
      <c r="B671" s="1">
        <v>1.0</v>
      </c>
      <c r="C671" s="10">
        <v>1194.0</v>
      </c>
      <c r="D671" s="1">
        <v>0.318</v>
      </c>
      <c r="E671" s="1">
        <v>0.0</v>
      </c>
      <c r="F671" s="1">
        <v>0.079</v>
      </c>
      <c r="G671" s="1">
        <v>2.759</v>
      </c>
      <c r="H671" s="4">
        <v>0.0967</v>
      </c>
      <c r="I671" s="1">
        <v>0.369</v>
      </c>
      <c r="J671" s="12" t="s">
        <v>48</v>
      </c>
      <c r="L671" s="9">
        <v>765.0</v>
      </c>
      <c r="M671" s="9">
        <v>1.0</v>
      </c>
      <c r="N671" s="9">
        <v>0.886</v>
      </c>
      <c r="O671" s="9">
        <v>0.049</v>
      </c>
      <c r="P671" s="9">
        <v>-0.837</v>
      </c>
      <c r="Q671" s="9">
        <v>0.935</v>
      </c>
      <c r="R671" s="9">
        <v>0.041</v>
      </c>
      <c r="S671" s="9">
        <v>0.472</v>
      </c>
    </row>
    <row r="672">
      <c r="B672" s="1">
        <v>1.0</v>
      </c>
      <c r="C672" s="10">
        <v>1197.0</v>
      </c>
      <c r="D672" s="1">
        <v>1.793</v>
      </c>
      <c r="E672" s="1">
        <v>0.0</v>
      </c>
      <c r="F672" s="1">
        <v>0.56</v>
      </c>
      <c r="G672" s="1">
        <v>16.056</v>
      </c>
      <c r="H672" s="4">
        <v>1.0E-4</v>
      </c>
      <c r="I672" s="1">
        <v>2.608</v>
      </c>
      <c r="J672" s="12" t="s">
        <v>48</v>
      </c>
      <c r="L672" s="9">
        <v>766.0</v>
      </c>
      <c r="M672" s="9">
        <v>1.0</v>
      </c>
      <c r="N672" s="9">
        <v>9.236</v>
      </c>
      <c r="O672" s="9">
        <v>0.047</v>
      </c>
      <c r="P672" s="9">
        <v>-9.189</v>
      </c>
      <c r="Q672" s="9">
        <v>1.0</v>
      </c>
      <c r="R672" s="9">
        <v>0.0</v>
      </c>
      <c r="S672" s="9">
        <v>0.0</v>
      </c>
    </row>
    <row r="673">
      <c r="B673" s="1">
        <v>1.0</v>
      </c>
      <c r="C673" s="10">
        <v>1200.0</v>
      </c>
      <c r="D673" s="1">
        <v>0.905</v>
      </c>
      <c r="E673" s="1">
        <v>0.0</v>
      </c>
      <c r="F673" s="1">
        <v>0.302</v>
      </c>
      <c r="G673" s="1">
        <v>8.687</v>
      </c>
      <c r="H673" s="4">
        <v>0.0032</v>
      </c>
      <c r="I673" s="1">
        <v>1.406</v>
      </c>
      <c r="J673" s="12" t="s">
        <v>48</v>
      </c>
      <c r="L673" s="9">
        <v>767.0</v>
      </c>
      <c r="M673" s="9">
        <v>1.0</v>
      </c>
      <c r="N673" s="9">
        <v>1.027</v>
      </c>
      <c r="O673" s="9">
        <v>0.056</v>
      </c>
      <c r="P673" s="9">
        <v>-0.972</v>
      </c>
      <c r="Q673" s="9">
        <v>0.984</v>
      </c>
      <c r="R673" s="9">
        <v>0.012</v>
      </c>
      <c r="S673" s="9">
        <v>0.13</v>
      </c>
    </row>
    <row r="674">
      <c r="B674" s="1">
        <v>1.0</v>
      </c>
      <c r="C674" s="10">
        <v>1201.0</v>
      </c>
      <c r="D674" s="1">
        <v>0.524</v>
      </c>
      <c r="E674" s="1">
        <v>0.0</v>
      </c>
      <c r="F674" s="1">
        <v>0.194</v>
      </c>
      <c r="G674" s="1">
        <v>5.942</v>
      </c>
      <c r="H674" s="4">
        <v>0.0148</v>
      </c>
      <c r="I674" s="1">
        <v>0.903</v>
      </c>
      <c r="J674" s="12" t="s">
        <v>48</v>
      </c>
      <c r="L674" s="9">
        <v>768.0</v>
      </c>
      <c r="M674" s="9">
        <v>1.0</v>
      </c>
      <c r="N674" s="9">
        <v>0.94</v>
      </c>
      <c r="O674" s="9">
        <v>0.061</v>
      </c>
      <c r="P674" s="9">
        <v>-0.88</v>
      </c>
      <c r="Q674" s="9">
        <v>0.928</v>
      </c>
      <c r="R674" s="9">
        <v>0.049</v>
      </c>
      <c r="S674" s="9">
        <v>0.571</v>
      </c>
    </row>
    <row r="675">
      <c r="B675" s="1">
        <v>1.0</v>
      </c>
      <c r="C675" s="10">
        <v>1202.0</v>
      </c>
      <c r="D675" s="1">
        <v>1.353</v>
      </c>
      <c r="E675" s="1">
        <v>0.0</v>
      </c>
      <c r="F675" s="1">
        <v>0.445</v>
      </c>
      <c r="G675" s="1">
        <v>10.897</v>
      </c>
      <c r="H675" s="4">
        <v>0.001</v>
      </c>
      <c r="I675" s="1">
        <v>2.072</v>
      </c>
      <c r="J675" s="12" t="s">
        <v>48</v>
      </c>
      <c r="L675" s="9">
        <v>769.0</v>
      </c>
      <c r="M675" s="9">
        <v>1.0</v>
      </c>
      <c r="N675" s="9">
        <v>1.62</v>
      </c>
      <c r="O675" s="9">
        <v>0.034</v>
      </c>
      <c r="P675" s="9">
        <v>-1.586</v>
      </c>
      <c r="Q675" s="9">
        <v>0.997</v>
      </c>
      <c r="R675" s="9">
        <v>0.002</v>
      </c>
      <c r="S675" s="9">
        <v>0.026</v>
      </c>
    </row>
    <row r="676">
      <c r="B676" s="1">
        <v>1.0</v>
      </c>
      <c r="C676" s="10">
        <v>1204.0</v>
      </c>
      <c r="D676" s="1">
        <v>2.655</v>
      </c>
      <c r="E676" s="1">
        <v>0.0</v>
      </c>
      <c r="F676" s="1">
        <v>0.498</v>
      </c>
      <c r="G676" s="1">
        <v>22.353</v>
      </c>
      <c r="H676" s="4">
        <v>0.0</v>
      </c>
      <c r="I676" s="1">
        <v>2.319</v>
      </c>
      <c r="J676" s="12" t="s">
        <v>48</v>
      </c>
      <c r="L676" s="9">
        <v>770.0</v>
      </c>
      <c r="M676" s="9">
        <v>1.0</v>
      </c>
      <c r="N676" s="9">
        <v>1.556</v>
      </c>
      <c r="O676" s="9">
        <v>0.042</v>
      </c>
      <c r="P676" s="9">
        <v>-1.514</v>
      </c>
      <c r="Q676" s="9">
        <v>0.988</v>
      </c>
      <c r="R676" s="9">
        <v>0.009</v>
      </c>
      <c r="S676" s="9">
        <v>0.097</v>
      </c>
    </row>
    <row r="677">
      <c r="B677" s="1">
        <v>1.0</v>
      </c>
      <c r="C677" s="10">
        <v>1205.0</v>
      </c>
      <c r="D677" s="1">
        <v>3.171</v>
      </c>
      <c r="E677" s="1">
        <v>0.0</v>
      </c>
      <c r="F677" s="1">
        <v>1.487</v>
      </c>
      <c r="G677" s="1">
        <v>18.784</v>
      </c>
      <c r="H677" s="4">
        <v>0.0</v>
      </c>
      <c r="I677" s="1">
        <v>6.925</v>
      </c>
      <c r="J677" s="12" t="s">
        <v>48</v>
      </c>
      <c r="L677" s="9">
        <v>771.0</v>
      </c>
      <c r="M677" s="9">
        <v>1.0</v>
      </c>
      <c r="N677" s="9">
        <v>1.595</v>
      </c>
      <c r="O677" s="9">
        <v>0.049</v>
      </c>
      <c r="P677" s="9">
        <v>-1.546</v>
      </c>
      <c r="Q677" s="9">
        <v>0.985</v>
      </c>
      <c r="R677" s="9">
        <v>0.011</v>
      </c>
      <c r="S677" s="9">
        <v>0.125</v>
      </c>
    </row>
    <row r="678">
      <c r="B678" s="1">
        <v>1.0</v>
      </c>
      <c r="C678" s="10">
        <v>1206.0</v>
      </c>
      <c r="D678" s="1">
        <v>0.988</v>
      </c>
      <c r="E678" s="1">
        <v>0.0</v>
      </c>
      <c r="F678" s="1">
        <v>0.221</v>
      </c>
      <c r="G678" s="1">
        <v>9.124</v>
      </c>
      <c r="H678" s="4">
        <v>0.0025</v>
      </c>
      <c r="I678" s="1">
        <v>1.028</v>
      </c>
      <c r="J678" s="12" t="s">
        <v>48</v>
      </c>
      <c r="L678" s="9">
        <v>772.0</v>
      </c>
      <c r="M678" s="9">
        <v>1.0</v>
      </c>
      <c r="N678" s="9">
        <v>1.852</v>
      </c>
      <c r="O678" s="9">
        <v>0.035</v>
      </c>
      <c r="P678" s="9">
        <v>-1.818</v>
      </c>
      <c r="Q678" s="9">
        <v>0.997</v>
      </c>
      <c r="R678" s="9">
        <v>0.002</v>
      </c>
      <c r="S678" s="9">
        <v>0.022</v>
      </c>
    </row>
    <row r="679">
      <c r="B679" s="1">
        <v>1.0</v>
      </c>
      <c r="C679" s="10">
        <v>1208.0</v>
      </c>
      <c r="D679" s="1">
        <v>1.759</v>
      </c>
      <c r="E679" s="1">
        <v>0.0</v>
      </c>
      <c r="F679" s="1">
        <v>0.407</v>
      </c>
      <c r="G679" s="1">
        <v>21.151</v>
      </c>
      <c r="H679" s="4">
        <v>0.0</v>
      </c>
      <c r="I679" s="1">
        <v>1.895</v>
      </c>
      <c r="J679" s="12" t="s">
        <v>48</v>
      </c>
      <c r="L679" s="9">
        <v>774.0</v>
      </c>
      <c r="M679" s="9">
        <v>1.0</v>
      </c>
      <c r="N679" s="9">
        <v>12.243</v>
      </c>
      <c r="O679" s="9">
        <v>0.056</v>
      </c>
      <c r="P679" s="9">
        <v>-12.188</v>
      </c>
      <c r="Q679" s="9">
        <v>1.0</v>
      </c>
      <c r="R679" s="9">
        <v>0.0</v>
      </c>
      <c r="S679" s="9">
        <v>0.0</v>
      </c>
    </row>
    <row r="680">
      <c r="B680" s="1">
        <v>1.0</v>
      </c>
      <c r="C680" s="10">
        <v>1210.0</v>
      </c>
      <c r="D680" s="1">
        <v>0.345</v>
      </c>
      <c r="E680" s="1">
        <v>0.0</v>
      </c>
      <c r="F680" s="1">
        <v>0.171</v>
      </c>
      <c r="G680" s="1">
        <v>2.75</v>
      </c>
      <c r="H680" s="4">
        <v>0.0973</v>
      </c>
      <c r="I680" s="1">
        <v>0.797</v>
      </c>
      <c r="J680" s="12" t="s">
        <v>48</v>
      </c>
      <c r="L680" s="9">
        <v>775.0</v>
      </c>
      <c r="M680" s="9">
        <v>1.0</v>
      </c>
      <c r="N680" s="9">
        <v>10.969</v>
      </c>
      <c r="O680" s="9">
        <v>0.061</v>
      </c>
      <c r="P680" s="9">
        <v>-10.908</v>
      </c>
      <c r="Q680" s="9">
        <v>1.0</v>
      </c>
      <c r="R680" s="9">
        <v>0.0</v>
      </c>
      <c r="S680" s="9">
        <v>0.0</v>
      </c>
    </row>
    <row r="681">
      <c r="B681" s="1">
        <v>1.0</v>
      </c>
      <c r="C681" s="10">
        <v>1211.0</v>
      </c>
      <c r="D681" s="1">
        <v>1.06</v>
      </c>
      <c r="E681" s="1">
        <v>0.0</v>
      </c>
      <c r="F681" s="1">
        <v>0.194</v>
      </c>
      <c r="G681" s="1">
        <v>10.39</v>
      </c>
      <c r="H681" s="4">
        <v>0.0013</v>
      </c>
      <c r="I681" s="1">
        <v>0.905</v>
      </c>
      <c r="J681" s="12" t="s">
        <v>48</v>
      </c>
      <c r="L681" s="9">
        <v>776.0</v>
      </c>
      <c r="M681" s="9">
        <v>1.0</v>
      </c>
      <c r="N681" s="9">
        <v>0.881</v>
      </c>
      <c r="O681" s="9">
        <v>0.054</v>
      </c>
      <c r="P681" s="9">
        <v>-0.827</v>
      </c>
      <c r="Q681" s="9">
        <v>0.93</v>
      </c>
      <c r="R681" s="9">
        <v>0.045</v>
      </c>
      <c r="S681" s="9">
        <v>0.529</v>
      </c>
    </row>
    <row r="682">
      <c r="B682" s="1">
        <v>1.0</v>
      </c>
      <c r="C682" s="10">
        <v>1212.0</v>
      </c>
      <c r="D682" s="1">
        <v>0.785</v>
      </c>
      <c r="E682" s="1">
        <v>0.0</v>
      </c>
      <c r="F682" s="1">
        <v>0.243</v>
      </c>
      <c r="G682" s="1">
        <v>6.884</v>
      </c>
      <c r="H682" s="4">
        <v>0.0087</v>
      </c>
      <c r="I682" s="1">
        <v>1.13</v>
      </c>
      <c r="J682" s="12" t="s">
        <v>48</v>
      </c>
      <c r="L682" s="9">
        <v>777.0</v>
      </c>
      <c r="M682" s="9">
        <v>1.0</v>
      </c>
      <c r="N682" s="9">
        <v>1.643</v>
      </c>
      <c r="O682" s="9">
        <v>0.048</v>
      </c>
      <c r="P682" s="9">
        <v>-1.595</v>
      </c>
      <c r="Q682" s="9">
        <v>0.993</v>
      </c>
      <c r="R682" s="9">
        <v>0.005</v>
      </c>
      <c r="S682" s="9">
        <v>0.058</v>
      </c>
    </row>
    <row r="683">
      <c r="B683" s="1">
        <v>1.0</v>
      </c>
      <c r="C683" s="10">
        <v>1214.0</v>
      </c>
      <c r="D683" s="1">
        <v>0.831</v>
      </c>
      <c r="E683" s="1">
        <v>0.0</v>
      </c>
      <c r="F683" s="1">
        <v>0.262</v>
      </c>
      <c r="G683" s="1">
        <v>6.436</v>
      </c>
      <c r="H683" s="4">
        <v>0.0112</v>
      </c>
      <c r="I683" s="1">
        <v>1.219</v>
      </c>
      <c r="J683" s="12" t="s">
        <v>48</v>
      </c>
      <c r="L683" s="9">
        <v>778.0</v>
      </c>
      <c r="M683" s="9">
        <v>1.0</v>
      </c>
      <c r="N683" s="9">
        <v>12.343</v>
      </c>
      <c r="O683" s="9">
        <v>0.222</v>
      </c>
      <c r="P683" s="9">
        <v>-12.121</v>
      </c>
      <c r="Q683" s="9">
        <v>1.0</v>
      </c>
      <c r="R683" s="9">
        <v>0.0</v>
      </c>
      <c r="S683" s="9">
        <v>0.0</v>
      </c>
    </row>
    <row r="684">
      <c r="B684" s="1">
        <v>1.0</v>
      </c>
      <c r="C684" s="10">
        <v>1217.0</v>
      </c>
      <c r="D684" s="1">
        <v>0.799</v>
      </c>
      <c r="E684" s="1">
        <v>0.0</v>
      </c>
      <c r="F684" s="1">
        <v>0.303</v>
      </c>
      <c r="G684" s="1">
        <v>5.695</v>
      </c>
      <c r="H684" s="4">
        <v>0.017</v>
      </c>
      <c r="I684" s="1">
        <v>1.411</v>
      </c>
      <c r="J684" s="12" t="s">
        <v>48</v>
      </c>
      <c r="L684" s="9">
        <v>779.0</v>
      </c>
      <c r="M684" s="9">
        <v>1.0</v>
      </c>
      <c r="N684" s="9">
        <v>1.266</v>
      </c>
      <c r="O684" s="9">
        <v>0.041</v>
      </c>
      <c r="P684" s="9">
        <v>-1.226</v>
      </c>
      <c r="Q684" s="9">
        <v>0.991</v>
      </c>
      <c r="R684" s="9">
        <v>0.006</v>
      </c>
      <c r="S684" s="9">
        <v>0.071</v>
      </c>
    </row>
    <row r="685">
      <c r="B685" s="1">
        <v>1.0</v>
      </c>
      <c r="C685" s="10">
        <v>1218.0</v>
      </c>
      <c r="D685" s="1">
        <v>0.547</v>
      </c>
      <c r="E685" s="1">
        <v>0.0</v>
      </c>
      <c r="F685" s="1">
        <v>0.293</v>
      </c>
      <c r="G685" s="1">
        <v>5.019</v>
      </c>
      <c r="H685" s="4">
        <v>0.0251</v>
      </c>
      <c r="I685" s="1">
        <v>1.366</v>
      </c>
      <c r="J685" s="12" t="s">
        <v>48</v>
      </c>
      <c r="L685" s="9">
        <v>780.0</v>
      </c>
      <c r="M685" s="9">
        <v>1.0</v>
      </c>
      <c r="N685" s="9">
        <v>0.899</v>
      </c>
      <c r="O685" s="9">
        <v>0.036</v>
      </c>
      <c r="P685" s="9">
        <v>-0.862</v>
      </c>
      <c r="Q685" s="9">
        <v>0.949</v>
      </c>
      <c r="R685" s="9">
        <v>0.029</v>
      </c>
      <c r="S685" s="9">
        <v>0.333</v>
      </c>
    </row>
    <row r="686">
      <c r="B686" s="1">
        <v>1.0</v>
      </c>
      <c r="C686" s="10">
        <v>1219.0</v>
      </c>
      <c r="D686" s="1">
        <v>0.783</v>
      </c>
      <c r="E686" s="1">
        <v>0.0</v>
      </c>
      <c r="F686" s="1">
        <v>0.251</v>
      </c>
      <c r="G686" s="1">
        <v>8.916</v>
      </c>
      <c r="H686" s="4">
        <v>0.0028</v>
      </c>
      <c r="I686" s="1">
        <v>1.168</v>
      </c>
      <c r="J686" s="12" t="s">
        <v>48</v>
      </c>
      <c r="L686" s="9">
        <v>781.0</v>
      </c>
      <c r="M686" s="9">
        <v>1.0</v>
      </c>
      <c r="N686" s="9">
        <v>3.273</v>
      </c>
      <c r="O686" s="9">
        <v>0.073</v>
      </c>
      <c r="P686" s="9">
        <v>-3.2</v>
      </c>
      <c r="Q686" s="9">
        <v>0.961</v>
      </c>
      <c r="R686" s="9">
        <v>0.029</v>
      </c>
      <c r="S686" s="9">
        <v>0.331</v>
      </c>
    </row>
    <row r="687">
      <c r="B687" s="1">
        <v>1.0</v>
      </c>
      <c r="C687" s="10">
        <v>1220.0</v>
      </c>
      <c r="D687" s="1">
        <v>1.963</v>
      </c>
      <c r="E687" s="1">
        <v>0.0</v>
      </c>
      <c r="F687" s="1">
        <v>0.5</v>
      </c>
      <c r="G687" s="1">
        <v>14.582</v>
      </c>
      <c r="H687" s="4">
        <v>1.0E-4</v>
      </c>
      <c r="I687" s="1">
        <v>2.327</v>
      </c>
      <c r="J687" s="12" t="s">
        <v>48</v>
      </c>
      <c r="L687" s="9">
        <v>782.0</v>
      </c>
      <c r="M687" s="9">
        <v>1.0</v>
      </c>
      <c r="N687" s="9">
        <v>1.378</v>
      </c>
      <c r="O687" s="9">
        <v>0.037</v>
      </c>
      <c r="P687" s="9">
        <v>-1.34</v>
      </c>
      <c r="Q687" s="9">
        <v>0.989</v>
      </c>
      <c r="R687" s="9">
        <v>0.008</v>
      </c>
      <c r="S687" s="9">
        <v>0.085</v>
      </c>
    </row>
    <row r="688">
      <c r="B688" s="1">
        <v>1.0</v>
      </c>
      <c r="C688" s="10">
        <v>1223.0</v>
      </c>
      <c r="D688" s="1">
        <v>1.353</v>
      </c>
      <c r="E688" s="1">
        <v>0.0</v>
      </c>
      <c r="F688" s="1">
        <v>0.5</v>
      </c>
      <c r="G688" s="1">
        <v>11.443</v>
      </c>
      <c r="H688" s="4">
        <v>7.0E-4</v>
      </c>
      <c r="I688" s="1">
        <v>2.329</v>
      </c>
      <c r="J688" s="12" t="s">
        <v>48</v>
      </c>
      <c r="L688" s="9">
        <v>783.0</v>
      </c>
      <c r="M688" s="9">
        <v>1.0</v>
      </c>
      <c r="N688" s="9">
        <v>7.479</v>
      </c>
      <c r="O688" s="9">
        <v>0.046</v>
      </c>
      <c r="P688" s="9">
        <v>-7.433</v>
      </c>
      <c r="Q688" s="9">
        <v>1.0</v>
      </c>
      <c r="R688" s="9">
        <v>0.0</v>
      </c>
      <c r="S688" s="9">
        <v>0.0</v>
      </c>
    </row>
    <row r="689">
      <c r="B689" s="1">
        <v>1.0</v>
      </c>
      <c r="C689" s="10">
        <v>1224.0</v>
      </c>
      <c r="D689" s="1">
        <v>1.782</v>
      </c>
      <c r="E689" s="1">
        <v>0.0</v>
      </c>
      <c r="F689" s="1">
        <v>0.39</v>
      </c>
      <c r="G689" s="1">
        <v>13.594</v>
      </c>
      <c r="H689" s="4">
        <v>2.0E-4</v>
      </c>
      <c r="I689" s="1">
        <v>1.816</v>
      </c>
      <c r="J689" s="12" t="s">
        <v>48</v>
      </c>
      <c r="L689" s="9">
        <v>784.0</v>
      </c>
      <c r="M689" s="9">
        <v>1.0</v>
      </c>
      <c r="N689" s="9">
        <v>1.999</v>
      </c>
      <c r="O689" s="9">
        <v>0.039</v>
      </c>
      <c r="P689" s="9">
        <v>-1.961</v>
      </c>
      <c r="Q689" s="9">
        <v>0.972</v>
      </c>
      <c r="R689" s="9">
        <v>0.018</v>
      </c>
      <c r="S689" s="9">
        <v>0.199</v>
      </c>
    </row>
    <row r="690">
      <c r="B690" s="1">
        <v>1.0</v>
      </c>
      <c r="C690" s="10">
        <v>1225.0</v>
      </c>
      <c r="D690" s="1">
        <v>1.353</v>
      </c>
      <c r="E690" s="1">
        <v>0.0</v>
      </c>
      <c r="F690" s="1">
        <v>0.337</v>
      </c>
      <c r="G690" s="1">
        <v>10.149</v>
      </c>
      <c r="H690" s="4">
        <v>0.0014</v>
      </c>
      <c r="I690" s="1">
        <v>1.568</v>
      </c>
      <c r="J690" s="12" t="s">
        <v>48</v>
      </c>
      <c r="L690" s="9">
        <v>785.0</v>
      </c>
      <c r="M690" s="9">
        <v>1.0</v>
      </c>
      <c r="N690" s="9">
        <v>0.822</v>
      </c>
      <c r="O690" s="9">
        <v>0.038</v>
      </c>
      <c r="P690" s="9">
        <v>-0.783</v>
      </c>
      <c r="Q690" s="9">
        <v>0.94</v>
      </c>
      <c r="R690" s="9">
        <v>0.034</v>
      </c>
      <c r="S690" s="9">
        <v>0.393</v>
      </c>
    </row>
    <row r="691">
      <c r="B691" s="1">
        <v>1.0</v>
      </c>
      <c r="C691" s="10">
        <v>1226.0</v>
      </c>
      <c r="D691" s="1">
        <v>2.077</v>
      </c>
      <c r="E691" s="1">
        <v>0.0</v>
      </c>
      <c r="F691" s="1">
        <v>0.516</v>
      </c>
      <c r="G691" s="1">
        <v>18.771</v>
      </c>
      <c r="H691" s="4">
        <v>0.0</v>
      </c>
      <c r="I691" s="1">
        <v>2.404</v>
      </c>
      <c r="J691" s="12" t="s">
        <v>48</v>
      </c>
      <c r="L691" s="9">
        <v>786.0</v>
      </c>
      <c r="M691" s="9">
        <v>1.0</v>
      </c>
      <c r="N691" s="9">
        <v>11.195</v>
      </c>
      <c r="O691" s="9">
        <v>0.607</v>
      </c>
      <c r="P691" s="9">
        <v>-10.587</v>
      </c>
      <c r="Q691" s="9">
        <v>1.0</v>
      </c>
      <c r="R691" s="9">
        <v>0.0</v>
      </c>
      <c r="S691" s="9">
        <v>0.0</v>
      </c>
    </row>
    <row r="692">
      <c r="B692" s="1">
        <v>1.0</v>
      </c>
      <c r="C692" s="10">
        <v>1229.0</v>
      </c>
      <c r="D692" s="1">
        <v>0.368</v>
      </c>
      <c r="E692" s="1">
        <v>0.0</v>
      </c>
      <c r="F692" s="1">
        <v>0.089</v>
      </c>
      <c r="G692" s="1">
        <v>2.798</v>
      </c>
      <c r="H692" s="4">
        <v>0.0944</v>
      </c>
      <c r="I692" s="1">
        <v>0.414</v>
      </c>
      <c r="J692" s="12" t="s">
        <v>48</v>
      </c>
      <c r="L692" s="9">
        <v>789.0</v>
      </c>
      <c r="M692" s="9">
        <v>1.0</v>
      </c>
      <c r="N692" s="9">
        <v>1.953</v>
      </c>
      <c r="O692" s="9">
        <v>0.049</v>
      </c>
      <c r="P692" s="9">
        <v>-1.905</v>
      </c>
      <c r="Q692" s="9">
        <v>0.987</v>
      </c>
      <c r="R692" s="9">
        <v>0.01</v>
      </c>
      <c r="S692" s="9">
        <v>0.108</v>
      </c>
    </row>
    <row r="693">
      <c r="B693" s="1">
        <v>1.0</v>
      </c>
      <c r="C693" s="10">
        <v>1232.0</v>
      </c>
      <c r="D693" s="1">
        <v>0.85</v>
      </c>
      <c r="E693" s="1">
        <v>0.0</v>
      </c>
      <c r="F693" s="1">
        <v>0.144</v>
      </c>
      <c r="G693" s="1">
        <v>6.822</v>
      </c>
      <c r="H693" s="4">
        <v>0.009</v>
      </c>
      <c r="I693" s="1">
        <v>0.671</v>
      </c>
      <c r="J693" s="12" t="s">
        <v>48</v>
      </c>
      <c r="L693" s="9">
        <v>792.0</v>
      </c>
      <c r="M693" s="9">
        <v>1.0</v>
      </c>
      <c r="N693" s="9">
        <v>7.326</v>
      </c>
      <c r="O693" s="9">
        <v>0.294</v>
      </c>
      <c r="P693" s="9">
        <v>-7.033</v>
      </c>
      <c r="Q693" s="9">
        <v>1.0</v>
      </c>
      <c r="R693" s="9">
        <v>0.0</v>
      </c>
      <c r="S693" s="9">
        <v>0.0</v>
      </c>
    </row>
    <row r="694">
      <c r="B694" s="1">
        <v>1.0</v>
      </c>
      <c r="C694" s="10">
        <v>1233.0</v>
      </c>
      <c r="D694" s="1">
        <v>1.353</v>
      </c>
      <c r="E694" s="1">
        <v>0.0</v>
      </c>
      <c r="F694" s="1">
        <v>0.313</v>
      </c>
      <c r="G694" s="1">
        <v>14.93</v>
      </c>
      <c r="H694" s="4">
        <v>1.0E-4</v>
      </c>
      <c r="I694" s="1">
        <v>1.459</v>
      </c>
      <c r="J694" s="12" t="s">
        <v>48</v>
      </c>
      <c r="L694" s="9">
        <v>793.0</v>
      </c>
      <c r="M694" s="9">
        <v>1.0</v>
      </c>
      <c r="N694" s="9">
        <v>15.401</v>
      </c>
      <c r="O694" s="9">
        <v>0.356</v>
      </c>
      <c r="P694" s="9">
        <v>-15.045</v>
      </c>
      <c r="Q694" s="9">
        <v>1.0</v>
      </c>
      <c r="R694" s="9">
        <v>0.0</v>
      </c>
      <c r="S694" s="9">
        <v>0.0</v>
      </c>
    </row>
    <row r="695">
      <c r="B695" s="1">
        <v>1.0</v>
      </c>
      <c r="C695" s="10">
        <v>1234.0</v>
      </c>
      <c r="D695" s="1">
        <v>0.996</v>
      </c>
      <c r="E695" s="1">
        <v>0.0</v>
      </c>
      <c r="F695" s="1">
        <v>0.343</v>
      </c>
      <c r="G695" s="1">
        <v>10.526</v>
      </c>
      <c r="H695" s="4">
        <v>0.0012</v>
      </c>
      <c r="I695" s="1">
        <v>1.598</v>
      </c>
      <c r="J695" s="12" t="s">
        <v>48</v>
      </c>
      <c r="L695" s="9">
        <v>795.0</v>
      </c>
      <c r="M695" s="9">
        <v>1.0</v>
      </c>
      <c r="N695" s="9">
        <v>6.954</v>
      </c>
      <c r="O695" s="9">
        <v>0.06</v>
      </c>
      <c r="P695" s="9">
        <v>-6.894</v>
      </c>
      <c r="Q695" s="9">
        <v>1.0</v>
      </c>
      <c r="R695" s="9">
        <v>0.0</v>
      </c>
      <c r="S695" s="9">
        <v>0.0</v>
      </c>
    </row>
    <row r="696">
      <c r="B696" s="1">
        <v>1.0</v>
      </c>
      <c r="C696" s="10">
        <v>1236.0</v>
      </c>
      <c r="D696" s="1">
        <v>1.079</v>
      </c>
      <c r="E696" s="1">
        <v>0.0</v>
      </c>
      <c r="F696" s="1">
        <v>0.32</v>
      </c>
      <c r="G696" s="1">
        <v>9.446</v>
      </c>
      <c r="H696" s="4">
        <v>0.0021</v>
      </c>
      <c r="I696" s="1">
        <v>1.49</v>
      </c>
      <c r="J696" s="12" t="s">
        <v>48</v>
      </c>
      <c r="L696" s="9">
        <v>796.0</v>
      </c>
      <c r="M696" s="9">
        <v>1.0</v>
      </c>
      <c r="N696" s="9">
        <v>1.301</v>
      </c>
      <c r="O696" s="9">
        <v>0.043</v>
      </c>
      <c r="P696" s="9">
        <v>-1.258</v>
      </c>
      <c r="Q696" s="9">
        <v>0.985</v>
      </c>
      <c r="R696" s="9">
        <v>0.01</v>
      </c>
      <c r="S696" s="9">
        <v>0.116</v>
      </c>
    </row>
    <row r="697">
      <c r="B697" s="1">
        <v>1.0</v>
      </c>
      <c r="C697" s="10">
        <v>1239.0</v>
      </c>
      <c r="D697" s="1">
        <v>1.353</v>
      </c>
      <c r="E697" s="1">
        <v>0.0</v>
      </c>
      <c r="F697" s="1">
        <v>0.422</v>
      </c>
      <c r="G697" s="1">
        <v>7.947</v>
      </c>
      <c r="H697" s="4">
        <v>0.0048</v>
      </c>
      <c r="I697" s="1">
        <v>1.966</v>
      </c>
      <c r="J697" s="12" t="s">
        <v>48</v>
      </c>
      <c r="L697" s="9">
        <v>797.0</v>
      </c>
      <c r="M697" s="9">
        <v>1.0</v>
      </c>
      <c r="N697" s="9">
        <v>1.669</v>
      </c>
      <c r="O697" s="9">
        <v>0.043</v>
      </c>
      <c r="P697" s="9">
        <v>-1.625</v>
      </c>
      <c r="Q697" s="9">
        <v>0.994</v>
      </c>
      <c r="R697" s="9">
        <v>0.004</v>
      </c>
      <c r="S697" s="9">
        <v>0.044</v>
      </c>
    </row>
    <row r="698">
      <c r="B698" s="1">
        <v>1.0</v>
      </c>
      <c r="C698" s="10">
        <v>1240.0</v>
      </c>
      <c r="D698" s="1">
        <v>0.458</v>
      </c>
      <c r="E698" s="1">
        <v>0.0</v>
      </c>
      <c r="F698" s="1">
        <v>0.144</v>
      </c>
      <c r="G698" s="1">
        <v>6.833</v>
      </c>
      <c r="H698" s="4">
        <v>0.009</v>
      </c>
      <c r="I698" s="1">
        <v>0.673</v>
      </c>
      <c r="J698" s="12" t="s">
        <v>48</v>
      </c>
      <c r="L698" s="9">
        <v>798.0</v>
      </c>
      <c r="M698" s="9">
        <v>1.0</v>
      </c>
      <c r="N698" s="9">
        <v>1.446</v>
      </c>
      <c r="O698" s="9">
        <v>0.037</v>
      </c>
      <c r="P698" s="9">
        <v>-1.409</v>
      </c>
      <c r="Q698" s="9">
        <v>0.99</v>
      </c>
      <c r="R698" s="9">
        <v>0.007</v>
      </c>
      <c r="S698" s="9">
        <v>0.078</v>
      </c>
    </row>
    <row r="699">
      <c r="B699" s="1">
        <v>1.0</v>
      </c>
      <c r="C699" s="10">
        <v>1241.0</v>
      </c>
      <c r="D699" s="1">
        <v>2.81</v>
      </c>
      <c r="E699" s="1">
        <v>0.0</v>
      </c>
      <c r="F699" s="1">
        <v>0.789</v>
      </c>
      <c r="G699" s="1">
        <v>32.134</v>
      </c>
      <c r="H699" s="4">
        <v>0.0</v>
      </c>
      <c r="I699" s="1">
        <v>3.673</v>
      </c>
      <c r="J699" s="12" t="s">
        <v>48</v>
      </c>
      <c r="L699" s="9">
        <v>800.0</v>
      </c>
      <c r="M699" s="9">
        <v>1.0</v>
      </c>
      <c r="N699" s="9">
        <v>6.283</v>
      </c>
      <c r="O699" s="9">
        <v>0.7</v>
      </c>
      <c r="P699" s="9">
        <v>-5.583</v>
      </c>
      <c r="Q699" s="9">
        <v>0.971</v>
      </c>
      <c r="R699" s="9">
        <v>0.019</v>
      </c>
      <c r="S699" s="9">
        <v>0.215</v>
      </c>
    </row>
    <row r="700">
      <c r="B700" s="1">
        <v>1.0</v>
      </c>
      <c r="C700" s="10">
        <v>1243.0</v>
      </c>
      <c r="D700" s="1">
        <v>1.353</v>
      </c>
      <c r="E700" s="1">
        <v>0.0</v>
      </c>
      <c r="F700" s="1">
        <v>0.749</v>
      </c>
      <c r="G700" s="1">
        <v>10.536</v>
      </c>
      <c r="H700" s="4">
        <v>0.0012</v>
      </c>
      <c r="I700" s="1">
        <v>3.488</v>
      </c>
      <c r="J700" s="12" t="s">
        <v>48</v>
      </c>
      <c r="L700" s="9">
        <v>801.0</v>
      </c>
      <c r="M700" s="9">
        <v>1.0</v>
      </c>
      <c r="N700" s="9">
        <v>7.015</v>
      </c>
      <c r="O700" s="9">
        <v>2.972</v>
      </c>
      <c r="P700" s="9">
        <v>-4.043</v>
      </c>
      <c r="Q700" s="9">
        <v>0.93</v>
      </c>
      <c r="R700" s="9">
        <v>0.006</v>
      </c>
      <c r="S700" s="9">
        <v>0.062</v>
      </c>
    </row>
    <row r="701">
      <c r="B701" s="1">
        <v>1.0</v>
      </c>
      <c r="C701" s="10">
        <v>1244.0</v>
      </c>
      <c r="D701" s="1">
        <v>2.379</v>
      </c>
      <c r="E701" s="1">
        <v>0.0</v>
      </c>
      <c r="F701" s="1">
        <v>0.602</v>
      </c>
      <c r="G701" s="1">
        <v>23.927</v>
      </c>
      <c r="H701" s="4">
        <v>0.0</v>
      </c>
      <c r="I701" s="1">
        <v>2.804</v>
      </c>
      <c r="J701" s="12" t="s">
        <v>48</v>
      </c>
      <c r="L701" s="9">
        <v>803.0</v>
      </c>
      <c r="M701" s="9">
        <v>1.0</v>
      </c>
      <c r="N701" s="9">
        <v>7.284</v>
      </c>
      <c r="O701" s="9">
        <v>0.06</v>
      </c>
      <c r="P701" s="9">
        <v>-7.224</v>
      </c>
      <c r="Q701" s="9">
        <v>1.0</v>
      </c>
      <c r="R701" s="9">
        <v>0.0</v>
      </c>
      <c r="S701" s="9">
        <v>0.0</v>
      </c>
    </row>
    <row r="702">
      <c r="B702" s="1">
        <v>1.0</v>
      </c>
      <c r="C702" s="10">
        <v>1245.0</v>
      </c>
      <c r="D702" s="1">
        <v>1.353</v>
      </c>
      <c r="E702" s="1">
        <v>0.0</v>
      </c>
      <c r="F702" s="1">
        <v>0.283</v>
      </c>
      <c r="G702" s="1">
        <v>11.399</v>
      </c>
      <c r="H702" s="4">
        <v>7.0E-4</v>
      </c>
      <c r="I702" s="1">
        <v>1.317</v>
      </c>
      <c r="J702" s="12" t="s">
        <v>48</v>
      </c>
      <c r="L702" s="9">
        <v>804.0</v>
      </c>
      <c r="M702" s="9">
        <v>1.0</v>
      </c>
      <c r="N702" s="9">
        <v>13.853</v>
      </c>
      <c r="O702" s="9">
        <v>0.352</v>
      </c>
      <c r="P702" s="9">
        <v>-13.501</v>
      </c>
      <c r="Q702" s="9">
        <v>1.0</v>
      </c>
      <c r="R702" s="9">
        <v>0.0</v>
      </c>
      <c r="S702" s="9">
        <v>0.0</v>
      </c>
    </row>
    <row r="703">
      <c r="B703" s="1">
        <v>1.0</v>
      </c>
      <c r="C703" s="10">
        <v>1247.0</v>
      </c>
      <c r="D703" s="1">
        <v>0.648</v>
      </c>
      <c r="E703" s="1">
        <v>0.0</v>
      </c>
      <c r="F703" s="1">
        <v>0.145</v>
      </c>
      <c r="G703" s="1">
        <v>5.786</v>
      </c>
      <c r="H703" s="4">
        <v>0.0162</v>
      </c>
      <c r="I703" s="1">
        <v>0.677</v>
      </c>
      <c r="J703" s="12" t="s">
        <v>48</v>
      </c>
      <c r="L703" s="9">
        <v>805.0</v>
      </c>
      <c r="M703" s="9">
        <v>1.0</v>
      </c>
      <c r="N703" s="9">
        <v>0.924</v>
      </c>
      <c r="O703" s="9">
        <v>0.073</v>
      </c>
      <c r="P703" s="9">
        <v>-0.851</v>
      </c>
      <c r="Q703" s="9">
        <v>0.958</v>
      </c>
      <c r="R703" s="9">
        <v>0.032</v>
      </c>
      <c r="S703" s="9">
        <v>0.367</v>
      </c>
    </row>
    <row r="704">
      <c r="B704" s="1">
        <v>1.0</v>
      </c>
      <c r="C704" s="10">
        <v>1248.0</v>
      </c>
      <c r="D704" s="1">
        <v>2.077</v>
      </c>
      <c r="E704" s="1">
        <v>0.0</v>
      </c>
      <c r="F704" s="1">
        <v>0.597</v>
      </c>
      <c r="G704" s="1">
        <v>27.859</v>
      </c>
      <c r="H704" s="4">
        <v>0.0</v>
      </c>
      <c r="I704" s="1">
        <v>2.782</v>
      </c>
      <c r="J704" s="12" t="s">
        <v>48</v>
      </c>
      <c r="L704" s="9">
        <v>806.0</v>
      </c>
      <c r="M704" s="9">
        <v>1.0</v>
      </c>
      <c r="N704" s="9">
        <v>0.859</v>
      </c>
      <c r="O704" s="9">
        <v>0.062</v>
      </c>
      <c r="P704" s="9">
        <v>-0.797</v>
      </c>
      <c r="Q704" s="9">
        <v>0.92</v>
      </c>
      <c r="R704" s="9">
        <v>0.054</v>
      </c>
      <c r="S704" s="9">
        <v>0.632</v>
      </c>
    </row>
    <row r="705">
      <c r="B705" s="1">
        <v>1.0</v>
      </c>
      <c r="C705" s="10">
        <v>1252.0</v>
      </c>
      <c r="D705" s="1">
        <v>0.723</v>
      </c>
      <c r="E705" s="1">
        <v>0.0</v>
      </c>
      <c r="F705" s="1">
        <v>0.224</v>
      </c>
      <c r="G705" s="1">
        <v>4.614</v>
      </c>
      <c r="H705" s="4">
        <v>0.0317</v>
      </c>
      <c r="I705" s="1">
        <v>1.044</v>
      </c>
      <c r="J705" s="12" t="s">
        <v>48</v>
      </c>
      <c r="L705" s="9">
        <v>807.0</v>
      </c>
      <c r="M705" s="9">
        <v>1.0</v>
      </c>
      <c r="N705" s="9">
        <v>0.809</v>
      </c>
      <c r="O705" s="9">
        <v>0.052</v>
      </c>
      <c r="P705" s="9">
        <v>-0.757</v>
      </c>
      <c r="Q705" s="9">
        <v>0.925</v>
      </c>
      <c r="R705" s="9">
        <v>0.047</v>
      </c>
      <c r="S705" s="9">
        <v>0.554</v>
      </c>
    </row>
    <row r="706">
      <c r="B706" s="1">
        <v>1.0</v>
      </c>
      <c r="C706" s="10">
        <v>1253.0</v>
      </c>
      <c r="D706" s="1">
        <v>0.781</v>
      </c>
      <c r="E706" s="1">
        <v>0.0</v>
      </c>
      <c r="F706" s="1">
        <v>0.506</v>
      </c>
      <c r="G706" s="1">
        <v>6.906</v>
      </c>
      <c r="H706" s="4">
        <v>0.0086</v>
      </c>
      <c r="I706" s="1">
        <v>2.358</v>
      </c>
      <c r="J706" s="12" t="s">
        <v>48</v>
      </c>
      <c r="L706" s="9">
        <v>808.0</v>
      </c>
      <c r="M706" s="9">
        <v>1.0</v>
      </c>
      <c r="N706" s="9">
        <v>2.03</v>
      </c>
      <c r="O706" s="9">
        <v>0.032</v>
      </c>
      <c r="P706" s="9">
        <v>-1.998</v>
      </c>
      <c r="Q706" s="9">
        <v>0.997</v>
      </c>
      <c r="R706" s="9">
        <v>0.002</v>
      </c>
      <c r="S706" s="9">
        <v>0.023</v>
      </c>
    </row>
    <row r="707">
      <c r="B707" s="1">
        <v>1.0</v>
      </c>
      <c r="C707" s="10">
        <v>1254.0</v>
      </c>
      <c r="D707" s="1">
        <v>0.286</v>
      </c>
      <c r="E707" s="1">
        <v>0.0</v>
      </c>
      <c r="F707" s="1">
        <v>0.095</v>
      </c>
      <c r="G707" s="1">
        <v>4.409</v>
      </c>
      <c r="H707" s="4">
        <v>0.0358</v>
      </c>
      <c r="I707" s="1">
        <v>0.441</v>
      </c>
      <c r="J707" s="12" t="s">
        <v>48</v>
      </c>
      <c r="L707" s="9">
        <v>809.0</v>
      </c>
      <c r="M707" s="9">
        <v>1.0</v>
      </c>
      <c r="N707" s="9">
        <v>1.373</v>
      </c>
      <c r="O707" s="9">
        <v>0.036</v>
      </c>
      <c r="P707" s="9">
        <v>-1.337</v>
      </c>
      <c r="Q707" s="9">
        <v>0.99</v>
      </c>
      <c r="R707" s="9">
        <v>0.007</v>
      </c>
      <c r="S707" s="9">
        <v>0.078</v>
      </c>
    </row>
    <row r="708">
      <c r="B708" s="1">
        <v>1.0</v>
      </c>
      <c r="C708" s="10">
        <v>1255.0</v>
      </c>
      <c r="D708" s="1">
        <v>0.256</v>
      </c>
      <c r="E708" s="1">
        <v>0.0</v>
      </c>
      <c r="F708" s="1">
        <v>0.055</v>
      </c>
      <c r="G708" s="1">
        <v>3.046</v>
      </c>
      <c r="H708" s="4">
        <v>0.081</v>
      </c>
      <c r="I708" s="1">
        <v>0.258</v>
      </c>
      <c r="J708" s="12" t="s">
        <v>48</v>
      </c>
      <c r="L708" s="9">
        <v>810.0</v>
      </c>
      <c r="M708" s="9">
        <v>1.0</v>
      </c>
      <c r="N708" s="9">
        <v>1.263</v>
      </c>
      <c r="O708" s="9">
        <v>0.035</v>
      </c>
      <c r="P708" s="9">
        <v>-1.228</v>
      </c>
      <c r="Q708" s="9">
        <v>0.989</v>
      </c>
      <c r="R708" s="9">
        <v>0.007</v>
      </c>
      <c r="S708" s="9">
        <v>0.081</v>
      </c>
    </row>
    <row r="709">
      <c r="B709" s="1">
        <v>1.0</v>
      </c>
      <c r="C709" s="10">
        <v>1257.0</v>
      </c>
      <c r="D709" s="1">
        <v>0.67</v>
      </c>
      <c r="E709" s="1">
        <v>0.0</v>
      </c>
      <c r="F709" s="1">
        <v>0.161</v>
      </c>
      <c r="G709" s="1">
        <v>5.577</v>
      </c>
      <c r="H709" s="4">
        <v>0.0182</v>
      </c>
      <c r="I709" s="1">
        <v>0.748</v>
      </c>
      <c r="J709" s="12" t="s">
        <v>48</v>
      </c>
      <c r="L709" s="9">
        <v>811.0</v>
      </c>
      <c r="M709" s="9">
        <v>1.0</v>
      </c>
      <c r="N709" s="9">
        <v>1.894</v>
      </c>
      <c r="O709" s="9">
        <v>0.041</v>
      </c>
      <c r="P709" s="9">
        <v>-1.853</v>
      </c>
      <c r="Q709" s="9">
        <v>0.994</v>
      </c>
      <c r="R709" s="9">
        <v>0.004</v>
      </c>
      <c r="S709" s="9">
        <v>0.046</v>
      </c>
    </row>
    <row r="710">
      <c r="B710" s="1">
        <v>1.0</v>
      </c>
      <c r="C710" s="10">
        <v>1263.0</v>
      </c>
      <c r="D710" s="1">
        <v>0.38</v>
      </c>
      <c r="E710" s="1">
        <v>0.0</v>
      </c>
      <c r="F710" s="1">
        <v>0.212</v>
      </c>
      <c r="G710" s="1">
        <v>3.54</v>
      </c>
      <c r="H710" s="4">
        <v>0.0599</v>
      </c>
      <c r="I710" s="1">
        <v>0.987</v>
      </c>
      <c r="J710" s="12" t="s">
        <v>48</v>
      </c>
      <c r="L710" s="9">
        <v>812.0</v>
      </c>
      <c r="M710" s="9">
        <v>1.0</v>
      </c>
      <c r="N710" s="9">
        <v>2.156</v>
      </c>
      <c r="O710" s="9">
        <v>0.035</v>
      </c>
      <c r="P710" s="9">
        <v>-2.121</v>
      </c>
      <c r="Q710" s="9">
        <v>0.996</v>
      </c>
      <c r="R710" s="9">
        <v>0.003</v>
      </c>
      <c r="S710" s="9">
        <v>0.028</v>
      </c>
    </row>
    <row r="711">
      <c r="B711" s="1">
        <v>1.0</v>
      </c>
      <c r="C711" s="10">
        <v>1268.0</v>
      </c>
      <c r="D711" s="1">
        <v>1.963</v>
      </c>
      <c r="E711" s="1">
        <v>0.0</v>
      </c>
      <c r="F711" s="1">
        <v>0.607</v>
      </c>
      <c r="G711" s="1">
        <v>21.171</v>
      </c>
      <c r="H711" s="4">
        <v>0.0</v>
      </c>
      <c r="I711" s="1">
        <v>2.824</v>
      </c>
      <c r="J711" s="12" t="s">
        <v>48</v>
      </c>
      <c r="L711" s="9">
        <v>813.0</v>
      </c>
      <c r="M711" s="9">
        <v>1.0</v>
      </c>
      <c r="N711" s="9">
        <v>8.515</v>
      </c>
      <c r="O711" s="9">
        <v>0.044</v>
      </c>
      <c r="P711" s="9">
        <v>-8.47</v>
      </c>
      <c r="Q711" s="9">
        <v>1.0</v>
      </c>
      <c r="R711" s="9">
        <v>0.0</v>
      </c>
      <c r="S711" s="9">
        <v>0.0</v>
      </c>
    </row>
    <row r="712">
      <c r="B712" s="1">
        <v>1.0</v>
      </c>
      <c r="C712" s="10">
        <v>1269.0</v>
      </c>
      <c r="D712" s="1">
        <v>0.256</v>
      </c>
      <c r="E712" s="1">
        <v>0.0</v>
      </c>
      <c r="F712" s="1">
        <v>0.059</v>
      </c>
      <c r="G712" s="1">
        <v>2.93</v>
      </c>
      <c r="H712" s="4">
        <v>0.0869</v>
      </c>
      <c r="I712" s="1">
        <v>0.274</v>
      </c>
      <c r="J712" s="12" t="s">
        <v>48</v>
      </c>
      <c r="L712" s="9">
        <v>814.0</v>
      </c>
      <c r="M712" s="9">
        <v>1.0</v>
      </c>
      <c r="N712" s="9">
        <v>7.621</v>
      </c>
      <c r="O712" s="9">
        <v>0.04</v>
      </c>
      <c r="P712" s="9">
        <v>-7.581</v>
      </c>
      <c r="Q712" s="9">
        <v>1.0</v>
      </c>
      <c r="R712" s="9">
        <v>0.0</v>
      </c>
      <c r="S712" s="9">
        <v>0.0</v>
      </c>
    </row>
    <row r="713">
      <c r="B713" s="1">
        <v>1.0</v>
      </c>
      <c r="C713" s="10">
        <v>1272.0</v>
      </c>
      <c r="D713" s="1">
        <v>1.353</v>
      </c>
      <c r="E713" s="1">
        <v>0.0</v>
      </c>
      <c r="F713" s="1">
        <v>0.221</v>
      </c>
      <c r="G713" s="1">
        <v>10.445</v>
      </c>
      <c r="H713" s="4">
        <v>0.0012</v>
      </c>
      <c r="I713" s="1">
        <v>1.03</v>
      </c>
      <c r="J713" s="12" t="s">
        <v>48</v>
      </c>
      <c r="L713" s="9">
        <v>815.0</v>
      </c>
      <c r="M713" s="9">
        <v>1.0</v>
      </c>
      <c r="N713" s="9">
        <v>1.252</v>
      </c>
      <c r="O713" s="9">
        <v>0.031</v>
      </c>
      <c r="P713" s="9">
        <v>-1.221</v>
      </c>
      <c r="Q713" s="9">
        <v>0.994</v>
      </c>
      <c r="R713" s="9">
        <v>0.004</v>
      </c>
      <c r="S713" s="9">
        <v>0.041</v>
      </c>
    </row>
    <row r="714">
      <c r="B714" s="1">
        <v>1.0</v>
      </c>
      <c r="C714" s="10">
        <v>1273.0</v>
      </c>
      <c r="D714" s="1">
        <v>1.5</v>
      </c>
      <c r="E714" s="1">
        <v>0.0</v>
      </c>
      <c r="F714" s="1">
        <v>0.377</v>
      </c>
      <c r="G714" s="1">
        <v>19.145</v>
      </c>
      <c r="H714" s="4">
        <v>0.0</v>
      </c>
      <c r="I714" s="1">
        <v>1.756</v>
      </c>
      <c r="J714" s="12" t="s">
        <v>48</v>
      </c>
      <c r="L714" s="9">
        <v>816.0</v>
      </c>
      <c r="M714" s="9">
        <v>1.0</v>
      </c>
      <c r="N714" s="9">
        <v>1.147</v>
      </c>
      <c r="O714" s="9">
        <v>0.028</v>
      </c>
      <c r="P714" s="9">
        <v>-1.119</v>
      </c>
      <c r="Q714" s="9">
        <v>0.995</v>
      </c>
      <c r="R714" s="9">
        <v>0.003</v>
      </c>
      <c r="S714" s="9">
        <v>0.034</v>
      </c>
    </row>
    <row r="715">
      <c r="B715" s="1">
        <v>1.0</v>
      </c>
      <c r="C715" s="10">
        <v>1274.0</v>
      </c>
      <c r="D715" s="1">
        <v>0.731</v>
      </c>
      <c r="E715" s="1">
        <v>0.0</v>
      </c>
      <c r="F715" s="1">
        <v>0.186</v>
      </c>
      <c r="G715" s="1">
        <v>8.035</v>
      </c>
      <c r="H715" s="4">
        <v>0.0046</v>
      </c>
      <c r="I715" s="1">
        <v>0.866</v>
      </c>
      <c r="J715" s="12" t="s">
        <v>48</v>
      </c>
      <c r="L715" s="9">
        <v>817.0</v>
      </c>
      <c r="M715" s="9">
        <v>1.0</v>
      </c>
      <c r="N715" s="9">
        <v>3.105</v>
      </c>
      <c r="O715" s="9">
        <v>0.03</v>
      </c>
      <c r="P715" s="9">
        <v>-3.075</v>
      </c>
      <c r="Q715" s="9">
        <v>1.0</v>
      </c>
      <c r="R715" s="9">
        <v>0.0</v>
      </c>
      <c r="S715" s="9">
        <v>0.001</v>
      </c>
    </row>
    <row r="716">
      <c r="B716" s="1">
        <v>1.0</v>
      </c>
      <c r="C716" s="10">
        <v>1275.0</v>
      </c>
      <c r="D716" s="1">
        <v>0.259</v>
      </c>
      <c r="E716" s="1">
        <v>0.0</v>
      </c>
      <c r="F716" s="1">
        <v>0.056</v>
      </c>
      <c r="G716" s="1">
        <v>3.06</v>
      </c>
      <c r="H716" s="4">
        <v>0.0802</v>
      </c>
      <c r="I716" s="1">
        <v>0.259</v>
      </c>
      <c r="J716" s="12" t="s">
        <v>48</v>
      </c>
      <c r="L716" s="9">
        <v>818.0</v>
      </c>
      <c r="M716" s="9">
        <v>1.0</v>
      </c>
      <c r="N716" s="9">
        <v>2.262</v>
      </c>
      <c r="O716" s="9">
        <v>0.037</v>
      </c>
      <c r="P716" s="9">
        <v>-2.225</v>
      </c>
      <c r="Q716" s="9">
        <v>0.996</v>
      </c>
      <c r="R716" s="9">
        <v>0.002</v>
      </c>
      <c r="S716" s="9">
        <v>0.027</v>
      </c>
    </row>
    <row r="717">
      <c r="B717" s="1">
        <v>1.0</v>
      </c>
      <c r="C717" s="10">
        <v>1276.0</v>
      </c>
      <c r="D717" s="1">
        <v>0.946</v>
      </c>
      <c r="E717" s="1">
        <v>0.0</v>
      </c>
      <c r="F717" s="1">
        <v>0.173</v>
      </c>
      <c r="G717" s="1">
        <v>9.933</v>
      </c>
      <c r="H717" s="4">
        <v>0.0016</v>
      </c>
      <c r="I717" s="1">
        <v>0.806</v>
      </c>
      <c r="J717" s="12" t="s">
        <v>48</v>
      </c>
      <c r="L717" s="9">
        <v>819.0</v>
      </c>
      <c r="M717" s="9">
        <v>1.0</v>
      </c>
      <c r="N717" s="9">
        <v>3.956</v>
      </c>
      <c r="O717" s="9">
        <v>0.04</v>
      </c>
      <c r="P717" s="9">
        <v>-3.916</v>
      </c>
      <c r="Q717" s="9">
        <v>1.0</v>
      </c>
      <c r="R717" s="9">
        <v>0.0</v>
      </c>
      <c r="S717" s="9">
        <v>0.001</v>
      </c>
    </row>
    <row r="718">
      <c r="B718" s="1">
        <v>1.0</v>
      </c>
      <c r="C718" s="10">
        <v>1277.0</v>
      </c>
      <c r="D718" s="1">
        <v>0.855</v>
      </c>
      <c r="E718" s="1">
        <v>0.0</v>
      </c>
      <c r="F718" s="1">
        <v>0.248</v>
      </c>
      <c r="G718" s="1">
        <v>7.215</v>
      </c>
      <c r="H718" s="4">
        <v>0.0072</v>
      </c>
      <c r="I718" s="1">
        <v>1.154</v>
      </c>
      <c r="J718" s="12" t="s">
        <v>48</v>
      </c>
      <c r="L718" s="9">
        <v>820.0</v>
      </c>
      <c r="M718" s="9">
        <v>1.0</v>
      </c>
      <c r="N718" s="9">
        <v>1.379</v>
      </c>
      <c r="O718" s="9">
        <v>0.03</v>
      </c>
      <c r="P718" s="9">
        <v>-1.349</v>
      </c>
      <c r="Q718" s="9">
        <v>0.992</v>
      </c>
      <c r="R718" s="9">
        <v>0.005</v>
      </c>
      <c r="S718" s="9">
        <v>0.057</v>
      </c>
    </row>
    <row r="719">
      <c r="B719" s="1">
        <v>1.0</v>
      </c>
      <c r="C719" s="10">
        <v>1278.0</v>
      </c>
      <c r="D719" s="1">
        <v>1.081</v>
      </c>
      <c r="E719" s="1">
        <v>0.0</v>
      </c>
      <c r="F719" s="1">
        <v>0.576</v>
      </c>
      <c r="G719" s="1">
        <v>11.421</v>
      </c>
      <c r="H719" s="4">
        <v>7.0E-4</v>
      </c>
      <c r="I719" s="1">
        <v>2.683</v>
      </c>
      <c r="J719" s="12" t="s">
        <v>48</v>
      </c>
      <c r="L719" s="9">
        <v>821.0</v>
      </c>
      <c r="M719" s="9">
        <v>1.0</v>
      </c>
      <c r="N719" s="9">
        <v>0.85</v>
      </c>
      <c r="O719" s="9">
        <v>0.072</v>
      </c>
      <c r="P719" s="9">
        <v>-0.778</v>
      </c>
      <c r="Q719" s="9">
        <v>0.91</v>
      </c>
      <c r="R719" s="9">
        <v>0.063</v>
      </c>
      <c r="S719" s="9">
        <v>0.75</v>
      </c>
    </row>
    <row r="720">
      <c r="B720" s="1">
        <v>1.0</v>
      </c>
      <c r="C720" s="10">
        <v>1281.0</v>
      </c>
      <c r="D720" s="1">
        <v>0.827</v>
      </c>
      <c r="E720" s="1">
        <v>0.0</v>
      </c>
      <c r="F720" s="1">
        <v>0.212</v>
      </c>
      <c r="G720" s="1">
        <v>7.97</v>
      </c>
      <c r="H720" s="4">
        <v>0.0048</v>
      </c>
      <c r="I720" s="1">
        <v>0.988</v>
      </c>
      <c r="J720" s="12" t="s">
        <v>48</v>
      </c>
      <c r="L720" s="9">
        <v>822.0</v>
      </c>
      <c r="M720" s="9">
        <v>1.0</v>
      </c>
      <c r="N720" s="9">
        <v>6.93</v>
      </c>
      <c r="O720" s="9">
        <v>0.049</v>
      </c>
      <c r="P720" s="9">
        <v>-6.881</v>
      </c>
      <c r="Q720" s="9">
        <v>1.0</v>
      </c>
      <c r="R720" s="9">
        <v>0.0</v>
      </c>
      <c r="S720" s="9">
        <v>0.0</v>
      </c>
    </row>
    <row r="721">
      <c r="B721" s="1">
        <v>1.0</v>
      </c>
      <c r="C721" s="10">
        <v>1282.0</v>
      </c>
      <c r="D721" s="1">
        <v>1.963</v>
      </c>
      <c r="E721" s="1">
        <v>0.0</v>
      </c>
      <c r="F721" s="1">
        <v>0.642</v>
      </c>
      <c r="G721" s="1">
        <v>19.997</v>
      </c>
      <c r="H721" s="4">
        <v>0.0</v>
      </c>
      <c r="I721" s="1">
        <v>2.988</v>
      </c>
      <c r="J721" s="12" t="s">
        <v>48</v>
      </c>
      <c r="L721" s="9">
        <v>823.0</v>
      </c>
      <c r="M721" s="9">
        <v>1.0</v>
      </c>
      <c r="N721" s="9">
        <v>6.583</v>
      </c>
      <c r="O721" s="9">
        <v>0.55</v>
      </c>
      <c r="P721" s="9">
        <v>-6.034</v>
      </c>
      <c r="Q721" s="9">
        <v>0.999</v>
      </c>
      <c r="R721" s="9">
        <v>0.0</v>
      </c>
      <c r="S721" s="9">
        <v>0.001</v>
      </c>
    </row>
    <row r="722">
      <c r="B722" s="1">
        <v>1.0</v>
      </c>
      <c r="C722" s="10">
        <v>1283.0</v>
      </c>
      <c r="D722" s="1">
        <v>3.137</v>
      </c>
      <c r="E722" s="1">
        <v>0.0</v>
      </c>
      <c r="F722" s="1">
        <v>0.833</v>
      </c>
      <c r="G722" s="1">
        <v>23.556</v>
      </c>
      <c r="H722" s="4">
        <v>0.0</v>
      </c>
      <c r="I722" s="1">
        <v>3.879</v>
      </c>
      <c r="J722" s="12" t="s">
        <v>48</v>
      </c>
      <c r="L722" s="9">
        <v>824.0</v>
      </c>
      <c r="M722" s="9">
        <v>1.0</v>
      </c>
      <c r="N722" s="9">
        <v>1.231</v>
      </c>
      <c r="O722" s="9">
        <v>0.045</v>
      </c>
      <c r="P722" s="9">
        <v>-1.186</v>
      </c>
      <c r="Q722" s="9">
        <v>0.989</v>
      </c>
      <c r="R722" s="9">
        <v>0.008</v>
      </c>
      <c r="S722" s="9">
        <v>0.088</v>
      </c>
    </row>
    <row r="723">
      <c r="B723" s="1">
        <v>1.0</v>
      </c>
      <c r="C723" s="10">
        <v>1284.0</v>
      </c>
      <c r="D723" s="1">
        <v>0.97</v>
      </c>
      <c r="E723" s="1">
        <v>0.0</v>
      </c>
      <c r="F723" s="1">
        <v>0.189</v>
      </c>
      <c r="G723" s="1">
        <v>9.904</v>
      </c>
      <c r="H723" s="4">
        <v>0.0016</v>
      </c>
      <c r="I723" s="1">
        <v>0.88</v>
      </c>
      <c r="J723" s="12" t="s">
        <v>48</v>
      </c>
      <c r="L723" s="9">
        <v>825.0</v>
      </c>
      <c r="M723" s="9">
        <v>1.0</v>
      </c>
      <c r="N723" s="9">
        <v>11.501</v>
      </c>
      <c r="O723" s="9">
        <v>0.054</v>
      </c>
      <c r="P723" s="9">
        <v>-11.447</v>
      </c>
      <c r="Q723" s="9">
        <v>1.0</v>
      </c>
      <c r="R723" s="9">
        <v>0.0</v>
      </c>
      <c r="S723" s="9">
        <v>0.0</v>
      </c>
    </row>
    <row r="724">
      <c r="B724" s="1">
        <v>1.0</v>
      </c>
      <c r="C724" s="10">
        <v>1285.0</v>
      </c>
      <c r="D724" s="1">
        <v>3.373</v>
      </c>
      <c r="E724" s="1">
        <v>0.0</v>
      </c>
      <c r="F724" s="1">
        <v>1.834</v>
      </c>
      <c r="G724" s="1">
        <v>24.207</v>
      </c>
      <c r="H724" s="4">
        <v>0.0</v>
      </c>
      <c r="I724" s="1">
        <v>8.54</v>
      </c>
      <c r="J724" s="12" t="s">
        <v>48</v>
      </c>
      <c r="L724" s="9">
        <v>826.0</v>
      </c>
      <c r="M724" s="9">
        <v>1.0</v>
      </c>
      <c r="N724" s="9">
        <v>1.306</v>
      </c>
      <c r="O724" s="9">
        <v>0.035</v>
      </c>
      <c r="P724" s="9">
        <v>-1.271</v>
      </c>
      <c r="Q724" s="9">
        <v>0.99</v>
      </c>
      <c r="R724" s="9">
        <v>0.007</v>
      </c>
      <c r="S724" s="9">
        <v>0.079</v>
      </c>
    </row>
    <row r="725">
      <c r="B725" s="1">
        <v>1.0</v>
      </c>
      <c r="C725" s="10">
        <v>1286.0</v>
      </c>
      <c r="D725" s="1">
        <v>1.105</v>
      </c>
      <c r="E725" s="1">
        <v>0.0</v>
      </c>
      <c r="F725" s="1">
        <v>0.277</v>
      </c>
      <c r="G725" s="1">
        <v>8.056</v>
      </c>
      <c r="H725" s="4">
        <v>0.0045</v>
      </c>
      <c r="I725" s="1">
        <v>1.289</v>
      </c>
      <c r="J725" s="12" t="s">
        <v>48</v>
      </c>
      <c r="L725" s="9">
        <v>828.0</v>
      </c>
      <c r="M725" s="9">
        <v>1.0</v>
      </c>
      <c r="N725" s="9">
        <v>4.019</v>
      </c>
      <c r="O725" s="9">
        <v>0.03</v>
      </c>
      <c r="P725" s="9">
        <v>-3.989</v>
      </c>
      <c r="Q725" s="9">
        <v>1.0</v>
      </c>
      <c r="R725" s="9">
        <v>0.0</v>
      </c>
      <c r="S725" s="9">
        <v>0.0</v>
      </c>
    </row>
    <row r="726">
      <c r="B726" s="1">
        <v>1.0</v>
      </c>
      <c r="C726" s="10">
        <v>1290.0</v>
      </c>
      <c r="D726" s="1">
        <v>6.603</v>
      </c>
      <c r="E726" s="1">
        <v>0.0</v>
      </c>
      <c r="F726" s="1">
        <v>1.691</v>
      </c>
      <c r="G726" s="1">
        <v>56.652</v>
      </c>
      <c r="H726" s="4">
        <v>0.0</v>
      </c>
      <c r="I726" s="1">
        <v>7.872</v>
      </c>
      <c r="J726" s="12" t="s">
        <v>48</v>
      </c>
      <c r="L726" s="9">
        <v>829.0</v>
      </c>
      <c r="M726" s="9">
        <v>1.0</v>
      </c>
      <c r="N726" s="9">
        <v>0.885</v>
      </c>
      <c r="O726" s="9">
        <v>0.049</v>
      </c>
      <c r="P726" s="9">
        <v>-0.836</v>
      </c>
      <c r="Q726" s="9">
        <v>0.935</v>
      </c>
      <c r="R726" s="9">
        <v>0.041</v>
      </c>
      <c r="S726" s="9">
        <v>0.472</v>
      </c>
    </row>
    <row r="727">
      <c r="B727" s="1">
        <v>1.0</v>
      </c>
      <c r="C727" s="10">
        <v>1291.0</v>
      </c>
      <c r="D727" s="1">
        <v>0.442</v>
      </c>
      <c r="E727" s="1">
        <v>0.0</v>
      </c>
      <c r="F727" s="1">
        <v>0.122</v>
      </c>
      <c r="G727" s="1">
        <v>5.104</v>
      </c>
      <c r="H727" s="4">
        <v>0.0239</v>
      </c>
      <c r="I727" s="1">
        <v>0.567</v>
      </c>
      <c r="J727" s="12" t="s">
        <v>48</v>
      </c>
      <c r="L727" s="9">
        <v>830.0</v>
      </c>
      <c r="M727" s="9">
        <v>1.0</v>
      </c>
      <c r="N727" s="9">
        <v>1.997</v>
      </c>
      <c r="O727" s="9">
        <v>0.039</v>
      </c>
      <c r="P727" s="9">
        <v>-1.959</v>
      </c>
      <c r="Q727" s="9">
        <v>0.972</v>
      </c>
      <c r="R727" s="9">
        <v>0.018</v>
      </c>
      <c r="S727" s="9">
        <v>0.199</v>
      </c>
    </row>
    <row r="728">
      <c r="B728" s="1">
        <v>1.0</v>
      </c>
      <c r="C728" s="10">
        <v>1292.0</v>
      </c>
      <c r="D728" s="1">
        <v>1.621</v>
      </c>
      <c r="E728" s="1">
        <v>0.0</v>
      </c>
      <c r="F728" s="1">
        <v>0.52</v>
      </c>
      <c r="G728" s="1">
        <v>17.896</v>
      </c>
      <c r="H728" s="4">
        <v>0.0</v>
      </c>
      <c r="I728" s="1">
        <v>2.419</v>
      </c>
      <c r="J728" s="12" t="s">
        <v>48</v>
      </c>
      <c r="L728" s="9">
        <v>831.0</v>
      </c>
      <c r="M728" s="9">
        <v>1.0</v>
      </c>
      <c r="N728" s="9">
        <v>5.401</v>
      </c>
      <c r="O728" s="9">
        <v>0.034</v>
      </c>
      <c r="P728" s="9">
        <v>-5.367</v>
      </c>
      <c r="Q728" s="9">
        <v>1.0</v>
      </c>
      <c r="R728" s="9">
        <v>0.0</v>
      </c>
      <c r="S728" s="9">
        <v>0.0</v>
      </c>
    </row>
    <row r="729">
      <c r="B729" s="1">
        <v>1.0</v>
      </c>
      <c r="C729" s="10">
        <v>1293.0</v>
      </c>
      <c r="D729" s="1">
        <v>2.457</v>
      </c>
      <c r="E729" s="1">
        <v>0.0</v>
      </c>
      <c r="F729" s="1">
        <v>0.803</v>
      </c>
      <c r="G729" s="1">
        <v>26.695</v>
      </c>
      <c r="H729" s="4">
        <v>0.0</v>
      </c>
      <c r="I729" s="1">
        <v>3.738</v>
      </c>
      <c r="J729" s="12" t="s">
        <v>48</v>
      </c>
      <c r="L729" s="9">
        <v>832.0</v>
      </c>
      <c r="M729" s="9">
        <v>1.0</v>
      </c>
      <c r="N729" s="9">
        <v>5.105</v>
      </c>
      <c r="O729" s="9">
        <v>0.032</v>
      </c>
      <c r="P729" s="9">
        <v>-5.072</v>
      </c>
      <c r="Q729" s="9">
        <v>1.0</v>
      </c>
      <c r="R729" s="9">
        <v>0.0</v>
      </c>
      <c r="S729" s="9">
        <v>0.0</v>
      </c>
    </row>
    <row r="730">
      <c r="B730" s="1">
        <v>1.0</v>
      </c>
      <c r="C730" s="10">
        <v>1297.0</v>
      </c>
      <c r="D730" s="1">
        <v>3.194</v>
      </c>
      <c r="E730" s="1">
        <v>0.0</v>
      </c>
      <c r="F730" s="1">
        <v>1.525</v>
      </c>
      <c r="G730" s="1">
        <v>19.784</v>
      </c>
      <c r="H730" s="4">
        <v>0.0</v>
      </c>
      <c r="I730" s="1">
        <v>7.102</v>
      </c>
      <c r="J730" s="12" t="s">
        <v>48</v>
      </c>
      <c r="L730" s="9">
        <v>833.0</v>
      </c>
      <c r="M730" s="9">
        <v>1.0</v>
      </c>
      <c r="N730" s="9">
        <v>2.877</v>
      </c>
      <c r="O730" s="9">
        <v>0.034</v>
      </c>
      <c r="P730" s="9">
        <v>-2.843</v>
      </c>
      <c r="Q730" s="9">
        <v>0.999</v>
      </c>
      <c r="R730" s="9">
        <v>0.001</v>
      </c>
      <c r="S730" s="9">
        <v>0.008</v>
      </c>
    </row>
    <row r="731">
      <c r="B731" s="1">
        <v>1.0</v>
      </c>
      <c r="C731" s="10">
        <v>1300.0</v>
      </c>
      <c r="D731" s="1">
        <v>0.67</v>
      </c>
      <c r="E731" s="1">
        <v>0.0</v>
      </c>
      <c r="F731" s="1">
        <v>0.238</v>
      </c>
      <c r="G731" s="1">
        <v>4.006</v>
      </c>
      <c r="H731" s="4">
        <v>0.0453</v>
      </c>
      <c r="I731" s="1">
        <v>1.11</v>
      </c>
      <c r="J731" s="12" t="s">
        <v>48</v>
      </c>
      <c r="L731" s="9">
        <v>834.0</v>
      </c>
      <c r="M731" s="9">
        <v>1.0</v>
      </c>
      <c r="N731" s="9">
        <v>1.112</v>
      </c>
      <c r="O731" s="9">
        <v>0.033</v>
      </c>
      <c r="P731" s="9">
        <v>-1.079</v>
      </c>
      <c r="Q731" s="9">
        <v>0.993</v>
      </c>
      <c r="R731" s="9">
        <v>0.005</v>
      </c>
      <c r="S731" s="9">
        <v>0.053</v>
      </c>
    </row>
    <row r="732">
      <c r="B732" s="1">
        <v>1.0</v>
      </c>
      <c r="C732" s="10">
        <v>1301.0</v>
      </c>
      <c r="D732" s="1">
        <v>0.396</v>
      </c>
      <c r="E732" s="1">
        <v>0.0</v>
      </c>
      <c r="F732" s="1">
        <v>0.093</v>
      </c>
      <c r="G732" s="1">
        <v>2.834</v>
      </c>
      <c r="H732" s="4">
        <v>0.0923</v>
      </c>
      <c r="I732" s="1">
        <v>0.433</v>
      </c>
      <c r="J732" s="12" t="s">
        <v>48</v>
      </c>
      <c r="L732" s="9">
        <v>835.0</v>
      </c>
      <c r="M732" s="9">
        <v>1.0</v>
      </c>
      <c r="N732" s="9">
        <v>1.236</v>
      </c>
      <c r="O732" s="9">
        <v>0.031</v>
      </c>
      <c r="P732" s="9">
        <v>-1.205</v>
      </c>
      <c r="Q732" s="9">
        <v>0.994</v>
      </c>
      <c r="R732" s="9">
        <v>0.004</v>
      </c>
      <c r="S732" s="9">
        <v>0.042</v>
      </c>
    </row>
    <row r="733">
      <c r="B733" s="1">
        <v>1.0</v>
      </c>
      <c r="C733" s="10">
        <v>1302.0</v>
      </c>
      <c r="D733" s="1">
        <v>0.805</v>
      </c>
      <c r="E733" s="1">
        <v>0.0</v>
      </c>
      <c r="F733" s="1">
        <v>0.186</v>
      </c>
      <c r="G733" s="1">
        <v>5.623</v>
      </c>
      <c r="H733" s="4">
        <v>0.0177</v>
      </c>
      <c r="I733" s="1">
        <v>0.865</v>
      </c>
      <c r="J733" s="12" t="s">
        <v>48</v>
      </c>
      <c r="L733" s="9">
        <v>836.0</v>
      </c>
      <c r="M733" s="9">
        <v>1.0</v>
      </c>
      <c r="N733" s="9">
        <v>12.592</v>
      </c>
      <c r="O733" s="9">
        <v>0.059</v>
      </c>
      <c r="P733" s="9">
        <v>-12.533</v>
      </c>
      <c r="Q733" s="9">
        <v>1.0</v>
      </c>
      <c r="R733" s="9">
        <v>0.0</v>
      </c>
      <c r="S733" s="9">
        <v>0.0</v>
      </c>
    </row>
    <row r="734">
      <c r="B734" s="1">
        <v>1.0</v>
      </c>
      <c r="C734" s="10">
        <v>1304.0</v>
      </c>
      <c r="D734" s="1">
        <v>1.353</v>
      </c>
      <c r="E734" s="1">
        <v>0.0</v>
      </c>
      <c r="F734" s="1">
        <v>0.275</v>
      </c>
      <c r="G734" s="1">
        <v>14.396</v>
      </c>
      <c r="H734" s="4">
        <v>1.0E-4</v>
      </c>
      <c r="I734" s="1">
        <v>1.28</v>
      </c>
      <c r="J734" s="12" t="s">
        <v>48</v>
      </c>
      <c r="L734" s="9">
        <v>837.0</v>
      </c>
      <c r="M734" s="9">
        <v>1.0</v>
      </c>
      <c r="N734" s="9">
        <v>1.413</v>
      </c>
      <c r="O734" s="9">
        <v>0.05</v>
      </c>
      <c r="P734" s="9">
        <v>-1.363</v>
      </c>
      <c r="Q734" s="9">
        <v>0.983</v>
      </c>
      <c r="R734" s="9">
        <v>0.013</v>
      </c>
      <c r="S734" s="9">
        <v>0.142</v>
      </c>
    </row>
    <row r="735">
      <c r="B735" s="1">
        <v>1.0</v>
      </c>
      <c r="C735" s="10">
        <v>1305.0</v>
      </c>
      <c r="D735" s="1">
        <v>1.353</v>
      </c>
      <c r="E735" s="1">
        <v>0.0</v>
      </c>
      <c r="F735" s="1">
        <v>0.574</v>
      </c>
      <c r="G735" s="1">
        <v>7.618</v>
      </c>
      <c r="H735" s="4">
        <v>0.0058</v>
      </c>
      <c r="I735" s="1">
        <v>2.672</v>
      </c>
      <c r="J735" s="12" t="s">
        <v>48</v>
      </c>
      <c r="L735" s="9">
        <v>838.0</v>
      </c>
      <c r="M735" s="9">
        <v>1.0</v>
      </c>
      <c r="N735" s="9">
        <v>2.074</v>
      </c>
      <c r="O735" s="9">
        <v>0.032</v>
      </c>
      <c r="P735" s="9">
        <v>-2.042</v>
      </c>
      <c r="Q735" s="9">
        <v>0.997</v>
      </c>
      <c r="R735" s="9">
        <v>0.002</v>
      </c>
      <c r="S735" s="9">
        <v>0.022</v>
      </c>
    </row>
    <row r="736">
      <c r="B736" s="1">
        <v>1.0</v>
      </c>
      <c r="C736" s="10">
        <v>1309.0</v>
      </c>
      <c r="D736" s="1">
        <v>0.284</v>
      </c>
      <c r="E736" s="1">
        <v>0.0</v>
      </c>
      <c r="F736" s="1">
        <v>0.056</v>
      </c>
      <c r="G736" s="1">
        <v>3.188</v>
      </c>
      <c r="H736" s="4">
        <v>0.0742</v>
      </c>
      <c r="I736" s="1">
        <v>0.263</v>
      </c>
      <c r="J736" s="12" t="s">
        <v>48</v>
      </c>
      <c r="L736" s="9">
        <v>839.0</v>
      </c>
      <c r="M736" s="9">
        <v>1.0</v>
      </c>
      <c r="N736" s="9">
        <v>1.762</v>
      </c>
      <c r="O736" s="9">
        <v>0.029</v>
      </c>
      <c r="P736" s="9">
        <v>-1.733</v>
      </c>
      <c r="Q736" s="9">
        <v>0.998</v>
      </c>
      <c r="R736" s="9">
        <v>0.001</v>
      </c>
      <c r="S736" s="9">
        <v>0.015</v>
      </c>
    </row>
    <row r="737">
      <c r="B737" s="1">
        <v>1.0</v>
      </c>
      <c r="C737" s="10">
        <v>1310.0</v>
      </c>
      <c r="D737" s="1">
        <v>1.353</v>
      </c>
      <c r="E737" s="1">
        <v>0.0</v>
      </c>
      <c r="F737" s="1">
        <v>0.449</v>
      </c>
      <c r="G737" s="1">
        <v>15.525</v>
      </c>
      <c r="H737" s="4">
        <v>1.0E-4</v>
      </c>
      <c r="I737" s="1">
        <v>2.093</v>
      </c>
      <c r="J737" s="12" t="s">
        <v>48</v>
      </c>
      <c r="L737" s="9">
        <v>840.0</v>
      </c>
      <c r="M737" s="9">
        <v>1.0</v>
      </c>
      <c r="N737" s="9">
        <v>1.229</v>
      </c>
      <c r="O737" s="9">
        <v>0.044</v>
      </c>
      <c r="P737" s="9">
        <v>-1.186</v>
      </c>
      <c r="Q737" s="9">
        <v>0.984</v>
      </c>
      <c r="R737" s="9">
        <v>0.011</v>
      </c>
      <c r="S737" s="9">
        <v>0.124</v>
      </c>
    </row>
    <row r="738">
      <c r="B738" s="1">
        <v>1.0</v>
      </c>
      <c r="C738" s="10">
        <v>1315.0</v>
      </c>
      <c r="D738" s="1">
        <v>1.759</v>
      </c>
      <c r="E738" s="1">
        <v>0.0</v>
      </c>
      <c r="F738" s="1">
        <v>0.419</v>
      </c>
      <c r="G738" s="1">
        <v>14.434</v>
      </c>
      <c r="H738" s="4">
        <v>1.0E-4</v>
      </c>
      <c r="I738" s="1">
        <v>1.95</v>
      </c>
      <c r="J738" s="12" t="s">
        <v>48</v>
      </c>
      <c r="L738" s="9">
        <v>841.0</v>
      </c>
      <c r="M738" s="9">
        <v>1.0</v>
      </c>
      <c r="N738" s="9">
        <v>14.607</v>
      </c>
      <c r="O738" s="9">
        <v>0.086</v>
      </c>
      <c r="P738" s="9">
        <v>-14.521</v>
      </c>
      <c r="Q738" s="9">
        <v>1.0</v>
      </c>
      <c r="R738" s="9">
        <v>0.0</v>
      </c>
      <c r="S738" s="9">
        <v>0.0</v>
      </c>
    </row>
    <row r="739">
      <c r="B739" s="1">
        <v>1.0</v>
      </c>
      <c r="C739" s="10">
        <v>1317.0</v>
      </c>
      <c r="D739" s="1">
        <v>0.309</v>
      </c>
      <c r="E739" s="1">
        <v>0.0</v>
      </c>
      <c r="F739" s="1">
        <v>0.057</v>
      </c>
      <c r="G739" s="1">
        <v>3.303</v>
      </c>
      <c r="H739" s="4">
        <v>0.0691</v>
      </c>
      <c r="I739" s="1">
        <v>0.266</v>
      </c>
      <c r="J739" s="12" t="s">
        <v>48</v>
      </c>
      <c r="L739" s="9">
        <v>843.0</v>
      </c>
      <c r="M739" s="9">
        <v>1.0</v>
      </c>
      <c r="N739" s="9">
        <v>2.008</v>
      </c>
      <c r="O739" s="9">
        <v>0.027</v>
      </c>
      <c r="P739" s="9">
        <v>-1.981</v>
      </c>
      <c r="Q739" s="9">
        <v>0.998</v>
      </c>
      <c r="R739" s="9">
        <v>0.001</v>
      </c>
      <c r="S739" s="9">
        <v>0.015</v>
      </c>
    </row>
    <row r="740">
      <c r="B740" s="1">
        <v>1.0</v>
      </c>
      <c r="C740" s="10">
        <v>1318.0</v>
      </c>
      <c r="D740" s="1">
        <v>1.353</v>
      </c>
      <c r="E740" s="1">
        <v>0.0</v>
      </c>
      <c r="F740" s="1">
        <v>0.449</v>
      </c>
      <c r="G740" s="1">
        <v>14.607</v>
      </c>
      <c r="H740" s="4">
        <v>1.0E-4</v>
      </c>
      <c r="I740" s="1">
        <v>2.091</v>
      </c>
      <c r="J740" s="12" t="s">
        <v>48</v>
      </c>
      <c r="L740" s="9">
        <v>844.0</v>
      </c>
      <c r="M740" s="9">
        <v>1.0</v>
      </c>
      <c r="N740" s="9">
        <v>1.255</v>
      </c>
      <c r="O740" s="9">
        <v>0.043</v>
      </c>
      <c r="P740" s="9">
        <v>-1.212</v>
      </c>
      <c r="Q740" s="9">
        <v>0.985</v>
      </c>
      <c r="R740" s="9">
        <v>0.011</v>
      </c>
      <c r="S740" s="9">
        <v>0.119</v>
      </c>
    </row>
    <row r="741">
      <c r="B741" s="1">
        <v>1.0</v>
      </c>
      <c r="C741" s="10">
        <v>1319.0</v>
      </c>
      <c r="D741" s="1">
        <v>0.898</v>
      </c>
      <c r="E741" s="1">
        <v>0.0</v>
      </c>
      <c r="F741" s="1">
        <v>0.329</v>
      </c>
      <c r="G741" s="1">
        <v>9.947</v>
      </c>
      <c r="H741" s="4">
        <v>0.0016</v>
      </c>
      <c r="I741" s="1">
        <v>1.53</v>
      </c>
      <c r="J741" s="12" t="s">
        <v>48</v>
      </c>
      <c r="L741" s="9">
        <v>845.0</v>
      </c>
      <c r="M741" s="9">
        <v>1.0</v>
      </c>
      <c r="N741" s="9">
        <v>1.337</v>
      </c>
      <c r="O741" s="9">
        <v>0.042</v>
      </c>
      <c r="P741" s="9">
        <v>-1.294</v>
      </c>
      <c r="Q741" s="9">
        <v>0.986</v>
      </c>
      <c r="R741" s="9">
        <v>0.01</v>
      </c>
      <c r="S741" s="9">
        <v>0.11</v>
      </c>
    </row>
    <row r="742">
      <c r="B742" s="1">
        <v>1.0</v>
      </c>
      <c r="C742" s="10">
        <v>1321.0</v>
      </c>
      <c r="D742" s="1">
        <v>0.89</v>
      </c>
      <c r="E742" s="1">
        <v>0.0</v>
      </c>
      <c r="F742" s="1">
        <v>0.245</v>
      </c>
      <c r="G742" s="1">
        <v>10.186</v>
      </c>
      <c r="H742" s="4">
        <v>0.0014</v>
      </c>
      <c r="I742" s="1">
        <v>1.141</v>
      </c>
      <c r="J742" s="12" t="s">
        <v>48</v>
      </c>
      <c r="L742" s="9">
        <v>846.0</v>
      </c>
      <c r="M742" s="9">
        <v>1.0</v>
      </c>
      <c r="N742" s="9">
        <v>21.365</v>
      </c>
      <c r="O742" s="9">
        <v>0.152</v>
      </c>
      <c r="P742" s="9">
        <v>-21.212</v>
      </c>
      <c r="Q742" s="9">
        <v>1.0</v>
      </c>
      <c r="R742" s="9">
        <v>0.0</v>
      </c>
      <c r="S742" s="9">
        <v>0.0</v>
      </c>
    </row>
    <row r="743">
      <c r="B743" s="1">
        <v>1.0</v>
      </c>
      <c r="C743" s="10">
        <v>1322.0</v>
      </c>
      <c r="D743" s="1">
        <v>0.537</v>
      </c>
      <c r="E743" s="1">
        <v>0.0</v>
      </c>
      <c r="F743" s="1">
        <v>0.115</v>
      </c>
      <c r="G743" s="1">
        <v>6.074</v>
      </c>
      <c r="H743" s="4">
        <v>0.0137</v>
      </c>
      <c r="I743" s="1">
        <v>0.534</v>
      </c>
      <c r="J743" s="12" t="s">
        <v>48</v>
      </c>
      <c r="L743" s="9">
        <v>848.0</v>
      </c>
      <c r="M743" s="9">
        <v>1.0</v>
      </c>
      <c r="N743" s="9">
        <v>15.216</v>
      </c>
      <c r="O743" s="9">
        <v>0.079</v>
      </c>
      <c r="P743" s="9">
        <v>-15.137</v>
      </c>
      <c r="Q743" s="9">
        <v>1.0</v>
      </c>
      <c r="R743" s="9">
        <v>0.0</v>
      </c>
      <c r="S743" s="9">
        <v>0.0</v>
      </c>
    </row>
    <row r="744">
      <c r="B744" s="1">
        <v>1.0</v>
      </c>
      <c r="C744" s="10">
        <v>1323.0</v>
      </c>
      <c r="D744" s="1">
        <v>1.751</v>
      </c>
      <c r="E744" s="1">
        <v>0.087</v>
      </c>
      <c r="F744" s="1">
        <v>0.166</v>
      </c>
      <c r="G744" s="1">
        <v>3.444</v>
      </c>
      <c r="H744" s="4">
        <v>0.0635</v>
      </c>
      <c r="I744" s="1">
        <v>0.771</v>
      </c>
      <c r="J744" s="12" t="s">
        <v>48</v>
      </c>
      <c r="L744" s="9">
        <v>849.0</v>
      </c>
      <c r="M744" s="9">
        <v>1.0</v>
      </c>
      <c r="N744" s="9">
        <v>1.413</v>
      </c>
      <c r="O744" s="9">
        <v>0.05</v>
      </c>
      <c r="P744" s="9">
        <v>-1.363</v>
      </c>
      <c r="Q744" s="9">
        <v>0.983</v>
      </c>
      <c r="R744" s="9">
        <v>0.013</v>
      </c>
      <c r="S744" s="9">
        <v>0.142</v>
      </c>
    </row>
    <row r="745">
      <c r="B745" s="1">
        <v>1.0</v>
      </c>
      <c r="C745" s="10">
        <v>1325.0</v>
      </c>
      <c r="D745" s="1">
        <v>0.382</v>
      </c>
      <c r="E745" s="1">
        <v>0.0</v>
      </c>
      <c r="F745" s="1">
        <v>0.082</v>
      </c>
      <c r="G745" s="1">
        <v>2.981</v>
      </c>
      <c r="H745" s="4">
        <v>0.0842</v>
      </c>
      <c r="I745" s="1">
        <v>0.382</v>
      </c>
      <c r="J745" s="12" t="s">
        <v>48</v>
      </c>
      <c r="L745" s="9">
        <v>851.0</v>
      </c>
      <c r="M745" s="9">
        <v>1.0</v>
      </c>
      <c r="N745" s="9">
        <v>18.811</v>
      </c>
      <c r="O745" s="9">
        <v>4.343</v>
      </c>
      <c r="P745" s="9">
        <v>-14.468</v>
      </c>
      <c r="Q745" s="9">
        <v>1.0</v>
      </c>
      <c r="R745" s="9">
        <v>0.0</v>
      </c>
      <c r="S745" s="9">
        <v>0.0</v>
      </c>
    </row>
    <row r="746">
      <c r="B746" s="1">
        <v>1.0</v>
      </c>
      <c r="C746" s="10">
        <v>1326.0</v>
      </c>
      <c r="D746" s="1">
        <v>1.738</v>
      </c>
      <c r="E746" s="1">
        <v>0.0</v>
      </c>
      <c r="F746" s="1">
        <v>0.257</v>
      </c>
      <c r="G746" s="1">
        <v>14.562</v>
      </c>
      <c r="H746" s="4">
        <v>1.0E-4</v>
      </c>
      <c r="I746" s="1">
        <v>1.198</v>
      </c>
      <c r="J746" s="12" t="s">
        <v>48</v>
      </c>
      <c r="L746" s="9">
        <v>859.0</v>
      </c>
      <c r="M746" s="9">
        <v>1.0</v>
      </c>
      <c r="N746" s="9">
        <v>2.257</v>
      </c>
      <c r="O746" s="9">
        <v>0.042</v>
      </c>
      <c r="P746" s="9">
        <v>-2.214</v>
      </c>
      <c r="Q746" s="9">
        <v>0.995</v>
      </c>
      <c r="R746" s="9">
        <v>0.003</v>
      </c>
      <c r="S746" s="9">
        <v>0.038</v>
      </c>
    </row>
    <row r="747">
      <c r="B747" s="1">
        <v>1.0</v>
      </c>
      <c r="C747" s="10">
        <v>1327.0</v>
      </c>
      <c r="D747" s="1">
        <v>1.353</v>
      </c>
      <c r="E747" s="1">
        <v>0.0</v>
      </c>
      <c r="F747" s="1">
        <v>0.345</v>
      </c>
      <c r="G747" s="1">
        <v>12.684</v>
      </c>
      <c r="H747" s="4">
        <v>4.0E-4</v>
      </c>
      <c r="I747" s="1">
        <v>1.604</v>
      </c>
      <c r="J747" s="12" t="s">
        <v>48</v>
      </c>
      <c r="L747" s="9">
        <v>860.0</v>
      </c>
      <c r="M747" s="9">
        <v>1.0</v>
      </c>
      <c r="N747" s="9">
        <v>2.718</v>
      </c>
      <c r="O747" s="9">
        <v>0.03</v>
      </c>
      <c r="P747" s="9">
        <v>-2.688</v>
      </c>
      <c r="Q747" s="9">
        <v>1.0</v>
      </c>
      <c r="R747" s="9">
        <v>0.0</v>
      </c>
      <c r="S747" s="9">
        <v>0.002</v>
      </c>
    </row>
    <row r="748">
      <c r="B748" s="1">
        <v>1.0</v>
      </c>
      <c r="C748" s="10">
        <v>1329.0</v>
      </c>
      <c r="D748" s="1">
        <v>1.353</v>
      </c>
      <c r="E748" s="1">
        <v>0.0</v>
      </c>
      <c r="F748" s="1">
        <v>0.349</v>
      </c>
      <c r="G748" s="1">
        <v>10.525</v>
      </c>
      <c r="H748" s="4">
        <v>0.0012</v>
      </c>
      <c r="I748" s="1">
        <v>1.627</v>
      </c>
      <c r="J748" s="12" t="s">
        <v>48</v>
      </c>
      <c r="L748" s="9">
        <v>861.0</v>
      </c>
      <c r="M748" s="9">
        <v>1.0</v>
      </c>
      <c r="N748" s="9">
        <v>1.446</v>
      </c>
      <c r="O748" s="9">
        <v>0.03</v>
      </c>
      <c r="P748" s="9">
        <v>-1.416</v>
      </c>
      <c r="Q748" s="9">
        <v>0.993</v>
      </c>
      <c r="R748" s="9">
        <v>0.005</v>
      </c>
      <c r="S748" s="9">
        <v>0.052</v>
      </c>
    </row>
    <row r="749">
      <c r="B749" s="1">
        <v>1.0</v>
      </c>
      <c r="C749" s="10">
        <v>1331.0</v>
      </c>
      <c r="D749" s="1">
        <v>0.687</v>
      </c>
      <c r="E749" s="1">
        <v>0.0</v>
      </c>
      <c r="F749" s="1">
        <v>0.17</v>
      </c>
      <c r="G749" s="1">
        <v>5.4</v>
      </c>
      <c r="H749" s="4">
        <v>0.0201</v>
      </c>
      <c r="I749" s="1">
        <v>0.794</v>
      </c>
      <c r="J749" s="12" t="s">
        <v>48</v>
      </c>
      <c r="L749" s="9">
        <v>862.0</v>
      </c>
      <c r="M749" s="9">
        <v>1.0</v>
      </c>
      <c r="N749" s="9">
        <v>3.316</v>
      </c>
      <c r="O749" s="9">
        <v>0.04</v>
      </c>
      <c r="P749" s="9">
        <v>-3.276</v>
      </c>
      <c r="Q749" s="9">
        <v>1.0</v>
      </c>
      <c r="R749" s="9">
        <v>0.0</v>
      </c>
      <c r="S749" s="9">
        <v>0.002</v>
      </c>
    </row>
    <row r="750">
      <c r="B750" s="1">
        <v>1.0</v>
      </c>
      <c r="C750" s="10">
        <v>1332.0</v>
      </c>
      <c r="D750" s="1">
        <v>0.352</v>
      </c>
      <c r="E750" s="1">
        <v>0.0</v>
      </c>
      <c r="F750" s="1">
        <v>0.063</v>
      </c>
      <c r="G750" s="1">
        <v>3.444</v>
      </c>
      <c r="H750" s="4">
        <v>0.0635</v>
      </c>
      <c r="I750" s="1">
        <v>0.293</v>
      </c>
      <c r="J750" s="12" t="s">
        <v>48</v>
      </c>
      <c r="L750" s="9">
        <v>863.0</v>
      </c>
      <c r="M750" s="9">
        <v>1.0</v>
      </c>
      <c r="N750" s="9">
        <v>1.364</v>
      </c>
      <c r="O750" s="9">
        <v>0.042</v>
      </c>
      <c r="P750" s="9">
        <v>-1.322</v>
      </c>
      <c r="Q750" s="9">
        <v>0.986</v>
      </c>
      <c r="R750" s="9">
        <v>0.01</v>
      </c>
      <c r="S750" s="9">
        <v>0.108</v>
      </c>
    </row>
    <row r="751">
      <c r="B751" s="1">
        <v>1.0</v>
      </c>
      <c r="C751" s="10">
        <v>1333.0</v>
      </c>
      <c r="D751" s="1">
        <v>0.35</v>
      </c>
      <c r="E751" s="1">
        <v>0.0</v>
      </c>
      <c r="F751" s="1">
        <v>0.209</v>
      </c>
      <c r="G751" s="1">
        <v>3.029</v>
      </c>
      <c r="H751" s="4">
        <v>0.0818</v>
      </c>
      <c r="I751" s="1">
        <v>0.975</v>
      </c>
      <c r="J751" s="12" t="s">
        <v>48</v>
      </c>
      <c r="L751" s="9">
        <v>864.0</v>
      </c>
      <c r="M751" s="9">
        <v>1.0</v>
      </c>
      <c r="N751" s="9">
        <v>0.811</v>
      </c>
      <c r="O751" s="9">
        <v>0.064</v>
      </c>
      <c r="P751" s="9">
        <v>-0.747</v>
      </c>
      <c r="Q751" s="9">
        <v>0.913</v>
      </c>
      <c r="R751" s="9">
        <v>0.058</v>
      </c>
      <c r="S751" s="9">
        <v>0.689</v>
      </c>
    </row>
    <row r="752">
      <c r="B752" s="1">
        <v>1.0</v>
      </c>
      <c r="C752" s="10">
        <v>1334.0</v>
      </c>
      <c r="D752" s="1">
        <v>1.353</v>
      </c>
      <c r="E752" s="1">
        <v>0.0</v>
      </c>
      <c r="F752" s="1">
        <v>0.394</v>
      </c>
      <c r="G752" s="1">
        <v>14.104</v>
      </c>
      <c r="H752" s="4">
        <v>2.0E-4</v>
      </c>
      <c r="I752" s="1">
        <v>1.832</v>
      </c>
      <c r="J752" s="12" t="s">
        <v>48</v>
      </c>
      <c r="L752" s="9">
        <v>865.0</v>
      </c>
      <c r="M752" s="9">
        <v>1.0</v>
      </c>
      <c r="N752" s="9">
        <v>1.144</v>
      </c>
      <c r="O752" s="9">
        <v>0.037</v>
      </c>
      <c r="P752" s="9">
        <v>-1.107</v>
      </c>
      <c r="Q752" s="9">
        <v>0.987</v>
      </c>
      <c r="R752" s="9">
        <v>0.009</v>
      </c>
      <c r="S752" s="9">
        <v>0.099</v>
      </c>
    </row>
    <row r="753">
      <c r="B753" s="1">
        <v>1.0</v>
      </c>
      <c r="C753" s="10">
        <v>1337.0</v>
      </c>
      <c r="D753" s="1">
        <v>0.396</v>
      </c>
      <c r="E753" s="1">
        <v>0.0</v>
      </c>
      <c r="F753" s="1">
        <v>0.083</v>
      </c>
      <c r="G753" s="1">
        <v>3.038</v>
      </c>
      <c r="H753" s="4">
        <v>0.0813</v>
      </c>
      <c r="I753" s="1">
        <v>0.385</v>
      </c>
      <c r="J753" s="12" t="s">
        <v>48</v>
      </c>
      <c r="L753" s="9">
        <v>866.0</v>
      </c>
      <c r="M753" s="9">
        <v>1.0</v>
      </c>
      <c r="N753" s="9">
        <v>2.295</v>
      </c>
      <c r="O753" s="9">
        <v>0.364</v>
      </c>
      <c r="P753" s="9">
        <v>-1.931</v>
      </c>
      <c r="Q753" s="9">
        <v>0.919</v>
      </c>
      <c r="R753" s="9">
        <v>0.06</v>
      </c>
      <c r="S753" s="9">
        <v>0.716</v>
      </c>
    </row>
    <row r="754">
      <c r="B754" s="1">
        <v>1.0</v>
      </c>
      <c r="C754" s="10">
        <v>1338.0</v>
      </c>
      <c r="D754" s="1">
        <v>1.353</v>
      </c>
      <c r="E754" s="1">
        <v>0.0</v>
      </c>
      <c r="F754" s="1">
        <v>0.396</v>
      </c>
      <c r="G754" s="1">
        <v>17.629</v>
      </c>
      <c r="H754" s="4">
        <v>0.0</v>
      </c>
      <c r="I754" s="1">
        <v>1.844</v>
      </c>
      <c r="J754" s="12" t="s">
        <v>48</v>
      </c>
      <c r="L754" s="9">
        <v>868.0</v>
      </c>
      <c r="M754" s="9">
        <v>1.0</v>
      </c>
      <c r="N754" s="9">
        <v>2.85</v>
      </c>
      <c r="O754" s="9">
        <v>0.028</v>
      </c>
      <c r="P754" s="9">
        <v>-2.823</v>
      </c>
      <c r="Q754" s="9">
        <v>1.0</v>
      </c>
      <c r="R754" s="9">
        <v>0.0</v>
      </c>
      <c r="S754" s="9">
        <v>0.001</v>
      </c>
    </row>
    <row r="755">
      <c r="B755" s="1">
        <v>1.0</v>
      </c>
      <c r="C755" s="10">
        <v>1339.0</v>
      </c>
      <c r="D755" s="1">
        <v>1.353</v>
      </c>
      <c r="E755" s="1">
        <v>0.0</v>
      </c>
      <c r="F755" s="1">
        <v>0.242</v>
      </c>
      <c r="G755" s="1">
        <v>12.869</v>
      </c>
      <c r="H755" s="4">
        <v>3.0E-4</v>
      </c>
      <c r="I755" s="1">
        <v>1.128</v>
      </c>
      <c r="J755" s="12" t="s">
        <v>48</v>
      </c>
      <c r="L755" s="9">
        <v>869.0</v>
      </c>
      <c r="M755" s="9">
        <v>1.0</v>
      </c>
      <c r="N755" s="9">
        <v>5.458</v>
      </c>
      <c r="O755" s="9">
        <v>0.269</v>
      </c>
      <c r="P755" s="9">
        <v>-5.189</v>
      </c>
      <c r="Q755" s="9">
        <v>0.967</v>
      </c>
      <c r="R755" s="9">
        <v>0.025</v>
      </c>
      <c r="S755" s="9">
        <v>0.284</v>
      </c>
    </row>
    <row r="756">
      <c r="B756" s="1">
        <v>1.0</v>
      </c>
      <c r="C756" s="10">
        <v>1341.0</v>
      </c>
      <c r="D756" s="1">
        <v>0.832</v>
      </c>
      <c r="E756" s="1">
        <v>0.095</v>
      </c>
      <c r="F756" s="1">
        <v>0.367</v>
      </c>
      <c r="G756" s="1">
        <v>5.268</v>
      </c>
      <c r="H756" s="4">
        <v>0.0217</v>
      </c>
      <c r="I756" s="1">
        <v>1.707</v>
      </c>
      <c r="J756" s="12" t="s">
        <v>48</v>
      </c>
      <c r="L756" s="9">
        <v>870.0</v>
      </c>
      <c r="M756" s="9">
        <v>1.0</v>
      </c>
      <c r="N756" s="9">
        <v>0.876</v>
      </c>
      <c r="O756" s="9">
        <v>0.037</v>
      </c>
      <c r="P756" s="9">
        <v>-0.839</v>
      </c>
      <c r="Q756" s="9">
        <v>0.982</v>
      </c>
      <c r="R756" s="9">
        <v>0.012</v>
      </c>
      <c r="S756" s="9">
        <v>0.132</v>
      </c>
    </row>
    <row r="757">
      <c r="B757" s="1">
        <v>1.0</v>
      </c>
      <c r="C757" s="10">
        <v>1343.0</v>
      </c>
      <c r="D757" s="1">
        <v>1.353</v>
      </c>
      <c r="E757" s="1">
        <v>0.0</v>
      </c>
      <c r="F757" s="1">
        <v>0.284</v>
      </c>
      <c r="G757" s="1">
        <v>9.462</v>
      </c>
      <c r="H757" s="4">
        <v>0.0021</v>
      </c>
      <c r="I757" s="1">
        <v>1.324</v>
      </c>
      <c r="J757" s="12" t="s">
        <v>48</v>
      </c>
      <c r="L757" s="9">
        <v>871.0</v>
      </c>
      <c r="M757" s="9">
        <v>1.0</v>
      </c>
      <c r="N757" s="9">
        <v>1.267</v>
      </c>
      <c r="O757" s="9">
        <v>0.044</v>
      </c>
      <c r="P757" s="9">
        <v>-1.223</v>
      </c>
      <c r="Q757" s="9">
        <v>0.989</v>
      </c>
      <c r="R757" s="9">
        <v>0.008</v>
      </c>
      <c r="S757" s="9">
        <v>0.084</v>
      </c>
    </row>
    <row r="758">
      <c r="B758" s="1">
        <v>1.0</v>
      </c>
      <c r="C758" s="10">
        <v>1344.0</v>
      </c>
      <c r="D758" s="1">
        <v>0.473</v>
      </c>
      <c r="E758" s="1">
        <v>0.0</v>
      </c>
      <c r="F758" s="1">
        <v>0.277</v>
      </c>
      <c r="G758" s="1">
        <v>4.09</v>
      </c>
      <c r="H758" s="4">
        <v>0.0431</v>
      </c>
      <c r="I758" s="1">
        <v>1.291</v>
      </c>
      <c r="J758" s="12" t="s">
        <v>48</v>
      </c>
      <c r="L758" s="9">
        <v>872.0</v>
      </c>
      <c r="M758" s="9">
        <v>1.0</v>
      </c>
      <c r="N758" s="9">
        <v>0.897</v>
      </c>
      <c r="O758" s="9">
        <v>0.036</v>
      </c>
      <c r="P758" s="9">
        <v>-0.861</v>
      </c>
      <c r="Q758" s="9">
        <v>0.949</v>
      </c>
      <c r="R758" s="9">
        <v>0.029</v>
      </c>
      <c r="S758" s="9">
        <v>0.333</v>
      </c>
    </row>
    <row r="759">
      <c r="B759" s="1">
        <v>1.0</v>
      </c>
      <c r="C759" s="10">
        <v>1345.0</v>
      </c>
      <c r="D759" s="1">
        <v>0.345</v>
      </c>
      <c r="E759" s="1">
        <v>0.0</v>
      </c>
      <c r="F759" s="1">
        <v>0.073</v>
      </c>
      <c r="G759" s="1">
        <v>3.154</v>
      </c>
      <c r="H759" s="4">
        <v>0.0757</v>
      </c>
      <c r="I759" s="1">
        <v>0.341</v>
      </c>
      <c r="J759" s="12" t="s">
        <v>48</v>
      </c>
      <c r="L759" s="9">
        <v>873.0</v>
      </c>
      <c r="M759" s="9">
        <v>1.0</v>
      </c>
      <c r="N759" s="9">
        <v>0.89</v>
      </c>
      <c r="O759" s="9">
        <v>0.043</v>
      </c>
      <c r="P759" s="9">
        <v>-0.847</v>
      </c>
      <c r="Q759" s="9">
        <v>0.941</v>
      </c>
      <c r="R759" s="9">
        <v>0.036</v>
      </c>
      <c r="S759" s="9">
        <v>0.41</v>
      </c>
    </row>
    <row r="760">
      <c r="B760" s="1">
        <v>1.0</v>
      </c>
      <c r="C760" s="10">
        <v>1346.0</v>
      </c>
      <c r="D760" s="1">
        <v>0.72</v>
      </c>
      <c r="E760" s="1">
        <v>0.0</v>
      </c>
      <c r="F760" s="1">
        <v>0.184</v>
      </c>
      <c r="G760" s="1">
        <v>5.397</v>
      </c>
      <c r="H760" s="4">
        <v>0.0202</v>
      </c>
      <c r="I760" s="1">
        <v>0.855</v>
      </c>
      <c r="J760" s="12" t="s">
        <v>48</v>
      </c>
      <c r="L760" s="9">
        <v>874.0</v>
      </c>
      <c r="M760" s="9">
        <v>1.0</v>
      </c>
      <c r="N760" s="9">
        <v>1.22</v>
      </c>
      <c r="O760" s="9">
        <v>0.039</v>
      </c>
      <c r="P760" s="9">
        <v>-1.181</v>
      </c>
      <c r="Q760" s="9">
        <v>0.991</v>
      </c>
      <c r="R760" s="9">
        <v>0.006</v>
      </c>
      <c r="S760" s="9">
        <v>0.066</v>
      </c>
    </row>
    <row r="761">
      <c r="B761" s="1">
        <v>1.0</v>
      </c>
      <c r="C761" s="10">
        <v>1348.0</v>
      </c>
      <c r="D761" s="1">
        <v>0.298</v>
      </c>
      <c r="E761" s="1">
        <v>0.0</v>
      </c>
      <c r="F761" s="1">
        <v>0.06</v>
      </c>
      <c r="G761" s="1">
        <v>3.143</v>
      </c>
      <c r="H761" s="4">
        <v>0.0763</v>
      </c>
      <c r="I761" s="1">
        <v>0.281</v>
      </c>
      <c r="J761" s="12" t="s">
        <v>48</v>
      </c>
      <c r="L761" s="9">
        <v>877.0</v>
      </c>
      <c r="M761" s="9">
        <v>1.0</v>
      </c>
      <c r="N761" s="9">
        <v>8.347</v>
      </c>
      <c r="O761" s="9">
        <v>0.318</v>
      </c>
      <c r="P761" s="9">
        <v>-8.029</v>
      </c>
      <c r="Q761" s="9">
        <v>1.0</v>
      </c>
      <c r="R761" s="9">
        <v>0.0</v>
      </c>
      <c r="S761" s="9">
        <v>0.0</v>
      </c>
    </row>
    <row r="762">
      <c r="B762" s="1">
        <v>1.0</v>
      </c>
      <c r="C762" s="10">
        <v>1349.0</v>
      </c>
      <c r="D762" s="1">
        <v>1.963</v>
      </c>
      <c r="E762" s="1">
        <v>0.0</v>
      </c>
      <c r="F762" s="1">
        <v>0.38</v>
      </c>
      <c r="G762" s="1">
        <v>18.271</v>
      </c>
      <c r="H762" s="4">
        <v>0.0</v>
      </c>
      <c r="I762" s="1">
        <v>1.771</v>
      </c>
      <c r="J762" s="12" t="s">
        <v>48</v>
      </c>
      <c r="L762" s="9">
        <v>879.0</v>
      </c>
      <c r="M762" s="9">
        <v>1.0</v>
      </c>
      <c r="N762" s="9">
        <v>1.428</v>
      </c>
      <c r="O762" s="9">
        <v>0.034</v>
      </c>
      <c r="P762" s="9">
        <v>-1.394</v>
      </c>
      <c r="Q762" s="9">
        <v>0.991</v>
      </c>
      <c r="R762" s="9">
        <v>0.006</v>
      </c>
      <c r="S762" s="9">
        <v>0.066</v>
      </c>
    </row>
    <row r="763">
      <c r="B763" s="1">
        <v>1.0</v>
      </c>
      <c r="C763" s="10">
        <v>1350.0</v>
      </c>
      <c r="D763" s="1">
        <v>1.759</v>
      </c>
      <c r="E763" s="1">
        <v>0.0</v>
      </c>
      <c r="F763" s="1">
        <v>0.478</v>
      </c>
      <c r="G763" s="1">
        <v>12.354</v>
      </c>
      <c r="H763" s="4">
        <v>4.0E-4</v>
      </c>
      <c r="I763" s="1">
        <v>2.227</v>
      </c>
      <c r="J763" s="12" t="s">
        <v>48</v>
      </c>
      <c r="L763" s="9">
        <v>880.0</v>
      </c>
      <c r="M763" s="9">
        <v>1.0</v>
      </c>
      <c r="N763" s="9">
        <v>8.161</v>
      </c>
      <c r="O763" s="9">
        <v>0.053</v>
      </c>
      <c r="P763" s="9">
        <v>-8.108</v>
      </c>
      <c r="Q763" s="9">
        <v>1.0</v>
      </c>
      <c r="R763" s="9">
        <v>0.0</v>
      </c>
      <c r="S763" s="9">
        <v>0.0</v>
      </c>
    </row>
    <row r="764">
      <c r="B764" s="1">
        <v>1.0</v>
      </c>
      <c r="C764" s="10">
        <v>1351.0</v>
      </c>
      <c r="D764" s="1">
        <v>0.6</v>
      </c>
      <c r="E764" s="1">
        <v>0.0</v>
      </c>
      <c r="F764" s="1">
        <v>0.331</v>
      </c>
      <c r="G764" s="1">
        <v>4.605</v>
      </c>
      <c r="H764" s="4">
        <v>0.0319</v>
      </c>
      <c r="I764" s="1">
        <v>1.542</v>
      </c>
      <c r="J764" s="12" t="s">
        <v>48</v>
      </c>
      <c r="L764" s="9">
        <v>881.0</v>
      </c>
      <c r="M764" s="9">
        <v>1.0</v>
      </c>
      <c r="N764" s="9">
        <v>3.769</v>
      </c>
      <c r="O764" s="9">
        <v>0.037</v>
      </c>
      <c r="P764" s="9">
        <v>-3.732</v>
      </c>
      <c r="Q764" s="9">
        <v>0.999</v>
      </c>
      <c r="R764" s="9">
        <v>0.0</v>
      </c>
      <c r="S764" s="9">
        <v>0.005</v>
      </c>
    </row>
    <row r="765">
      <c r="B765" s="1">
        <v>1.0</v>
      </c>
      <c r="C765" s="10">
        <v>1354.0</v>
      </c>
      <c r="D765" s="1">
        <v>0.274</v>
      </c>
      <c r="E765" s="1">
        <v>0.0</v>
      </c>
      <c r="F765" s="1">
        <v>0.056</v>
      </c>
      <c r="G765" s="1">
        <v>3.116</v>
      </c>
      <c r="H765" s="4">
        <v>0.0775</v>
      </c>
      <c r="I765" s="1">
        <v>0.26</v>
      </c>
      <c r="J765" s="12" t="s">
        <v>48</v>
      </c>
      <c r="L765" s="9">
        <v>883.0</v>
      </c>
      <c r="M765" s="9">
        <v>1.0</v>
      </c>
      <c r="N765" s="9">
        <v>4.284</v>
      </c>
      <c r="O765" s="9">
        <v>0.037</v>
      </c>
      <c r="P765" s="9">
        <v>-4.247</v>
      </c>
      <c r="Q765" s="9">
        <v>1.0</v>
      </c>
      <c r="R765" s="9">
        <v>0.0</v>
      </c>
      <c r="S765" s="9">
        <v>0.0</v>
      </c>
    </row>
    <row r="766">
      <c r="B766" s="1">
        <v>1.0</v>
      </c>
      <c r="C766" s="10">
        <v>1356.0</v>
      </c>
      <c r="D766" s="1">
        <v>0.647</v>
      </c>
      <c r="E766" s="1">
        <v>0.0</v>
      </c>
      <c r="F766" s="1">
        <v>0.382</v>
      </c>
      <c r="G766" s="1">
        <v>5.203</v>
      </c>
      <c r="H766" s="4">
        <v>0.0225</v>
      </c>
      <c r="I766" s="1">
        <v>1.779</v>
      </c>
      <c r="J766" s="12" t="s">
        <v>48</v>
      </c>
      <c r="L766" s="9">
        <v>884.0</v>
      </c>
      <c r="M766" s="9">
        <v>1.0</v>
      </c>
      <c r="N766" s="9">
        <v>1.997</v>
      </c>
      <c r="O766" s="9">
        <v>0.039</v>
      </c>
      <c r="P766" s="9">
        <v>-1.958</v>
      </c>
      <c r="Q766" s="9">
        <v>0.972</v>
      </c>
      <c r="R766" s="9">
        <v>0.018</v>
      </c>
      <c r="S766" s="9">
        <v>0.198</v>
      </c>
    </row>
    <row r="767">
      <c r="B767" s="1">
        <v>1.0</v>
      </c>
      <c r="C767" s="10">
        <v>1357.0</v>
      </c>
      <c r="D767" s="1">
        <v>1.353</v>
      </c>
      <c r="E767" s="1">
        <v>0.0</v>
      </c>
      <c r="F767" s="1">
        <v>0.393</v>
      </c>
      <c r="G767" s="1">
        <v>7.067</v>
      </c>
      <c r="H767" s="4">
        <v>0.0079</v>
      </c>
      <c r="I767" s="1">
        <v>1.831</v>
      </c>
      <c r="J767" s="12" t="s">
        <v>48</v>
      </c>
      <c r="L767" s="9">
        <v>885.0</v>
      </c>
      <c r="M767" s="9">
        <v>1.0</v>
      </c>
      <c r="N767" s="9">
        <v>7.775</v>
      </c>
      <c r="O767" s="9">
        <v>0.273</v>
      </c>
      <c r="P767" s="9">
        <v>-7.502</v>
      </c>
      <c r="Q767" s="9">
        <v>1.0</v>
      </c>
      <c r="R767" s="9">
        <v>0.0</v>
      </c>
      <c r="S767" s="9">
        <v>0.0</v>
      </c>
    </row>
    <row r="768">
      <c r="B768" s="1">
        <v>1.0</v>
      </c>
      <c r="C768" s="10">
        <v>1358.0</v>
      </c>
      <c r="D768" s="1">
        <v>0.333</v>
      </c>
      <c r="E768" s="1">
        <v>0.0</v>
      </c>
      <c r="F768" s="1">
        <v>0.066</v>
      </c>
      <c r="G768" s="1">
        <v>3.177</v>
      </c>
      <c r="H768" s="4">
        <v>0.0747</v>
      </c>
      <c r="I768" s="1">
        <v>0.307</v>
      </c>
      <c r="J768" s="12" t="s">
        <v>48</v>
      </c>
      <c r="L768" s="9">
        <v>886.0</v>
      </c>
      <c r="M768" s="9">
        <v>1.0</v>
      </c>
      <c r="N768" s="9">
        <v>10.595</v>
      </c>
      <c r="O768" s="9">
        <v>0.048</v>
      </c>
      <c r="P768" s="9">
        <v>-10.547</v>
      </c>
      <c r="Q768" s="9">
        <v>1.0</v>
      </c>
      <c r="R768" s="9">
        <v>0.0</v>
      </c>
      <c r="S768" s="9">
        <v>0.0</v>
      </c>
    </row>
    <row r="769">
      <c r="B769" s="1">
        <v>1.0</v>
      </c>
      <c r="C769" s="10">
        <v>1359.0</v>
      </c>
      <c r="D769" s="1">
        <v>3.0</v>
      </c>
      <c r="E769" s="1">
        <v>0.0</v>
      </c>
      <c r="F769" s="1">
        <v>0.603</v>
      </c>
      <c r="G769" s="1">
        <v>20.802</v>
      </c>
      <c r="H769" s="4">
        <v>0.0</v>
      </c>
      <c r="I769" s="1">
        <v>2.809</v>
      </c>
      <c r="J769" s="12" t="s">
        <v>48</v>
      </c>
      <c r="L769" s="9">
        <v>887.0</v>
      </c>
      <c r="M769" s="9">
        <v>1.0</v>
      </c>
      <c r="N769" s="9">
        <v>1.287</v>
      </c>
      <c r="O769" s="9">
        <v>0.038</v>
      </c>
      <c r="P769" s="9">
        <v>-1.249</v>
      </c>
      <c r="Q769" s="9">
        <v>0.988</v>
      </c>
      <c r="R769" s="9">
        <v>0.008</v>
      </c>
      <c r="S769" s="9">
        <v>0.092</v>
      </c>
    </row>
    <row r="770">
      <c r="B770" s="1">
        <v>1.0</v>
      </c>
      <c r="C770" s="10">
        <v>1361.0</v>
      </c>
      <c r="D770" s="1">
        <v>1.353</v>
      </c>
      <c r="E770" s="1">
        <v>0.0</v>
      </c>
      <c r="F770" s="1">
        <v>0.461</v>
      </c>
      <c r="G770" s="1">
        <v>13.024</v>
      </c>
      <c r="H770" s="4">
        <v>3.0E-4</v>
      </c>
      <c r="I770" s="1">
        <v>2.148</v>
      </c>
      <c r="J770" s="12" t="s">
        <v>48</v>
      </c>
      <c r="L770" s="9">
        <v>888.0</v>
      </c>
      <c r="M770" s="9">
        <v>1.0</v>
      </c>
      <c r="N770" s="9">
        <v>0.807</v>
      </c>
      <c r="O770" s="9">
        <v>0.052</v>
      </c>
      <c r="P770" s="9">
        <v>-0.756</v>
      </c>
      <c r="Q770" s="9">
        <v>0.925</v>
      </c>
      <c r="R770" s="9">
        <v>0.047</v>
      </c>
      <c r="S770" s="9">
        <v>0.553</v>
      </c>
    </row>
    <row r="771">
      <c r="B771" s="1">
        <v>1.0</v>
      </c>
      <c r="C771" s="10">
        <v>1363.0</v>
      </c>
      <c r="D771" s="1">
        <v>1.353</v>
      </c>
      <c r="E771" s="1">
        <v>0.0</v>
      </c>
      <c r="F771" s="1">
        <v>0.282</v>
      </c>
      <c r="G771" s="1">
        <v>10.712</v>
      </c>
      <c r="H771" s="4">
        <v>0.0011</v>
      </c>
      <c r="I771" s="1">
        <v>1.313</v>
      </c>
      <c r="J771" s="12" t="s">
        <v>48</v>
      </c>
      <c r="L771" s="9">
        <v>889.0</v>
      </c>
      <c r="M771" s="9">
        <v>1.0</v>
      </c>
      <c r="N771" s="9">
        <v>14.09</v>
      </c>
      <c r="O771" s="9">
        <v>0.088</v>
      </c>
      <c r="P771" s="9">
        <v>-14.002</v>
      </c>
      <c r="Q771" s="9">
        <v>1.0</v>
      </c>
      <c r="R771" s="9">
        <v>0.0</v>
      </c>
      <c r="S771" s="9">
        <v>0.0</v>
      </c>
    </row>
    <row r="772">
      <c r="B772" s="1">
        <v>1.0</v>
      </c>
      <c r="C772" s="10">
        <v>1365.0</v>
      </c>
      <c r="D772" s="1">
        <v>0.6</v>
      </c>
      <c r="E772" s="1">
        <v>0.0</v>
      </c>
      <c r="F772" s="1">
        <v>0.214</v>
      </c>
      <c r="G772" s="1">
        <v>4.129</v>
      </c>
      <c r="H772" s="4">
        <v>0.0422</v>
      </c>
      <c r="I772" s="1">
        <v>0.996</v>
      </c>
      <c r="J772" s="12" t="s">
        <v>48</v>
      </c>
      <c r="L772" s="9">
        <v>890.0</v>
      </c>
      <c r="M772" s="9">
        <v>1.0</v>
      </c>
      <c r="N772" s="9">
        <v>1.252</v>
      </c>
      <c r="O772" s="9">
        <v>0.04</v>
      </c>
      <c r="P772" s="9">
        <v>-1.212</v>
      </c>
      <c r="Q772" s="9">
        <v>0.991</v>
      </c>
      <c r="R772" s="9">
        <v>0.006</v>
      </c>
      <c r="S772" s="9">
        <v>0.071</v>
      </c>
    </row>
    <row r="773">
      <c r="B773" s="1">
        <v>1.0</v>
      </c>
      <c r="C773" s="10">
        <v>1370.0</v>
      </c>
      <c r="D773" s="1">
        <v>1.353</v>
      </c>
      <c r="E773" s="1">
        <v>0.0</v>
      </c>
      <c r="F773" s="1">
        <v>0.365</v>
      </c>
      <c r="G773" s="1">
        <v>9.175</v>
      </c>
      <c r="H773" s="4">
        <v>0.0025</v>
      </c>
      <c r="I773" s="1">
        <v>1.699</v>
      </c>
      <c r="J773" s="12" t="s">
        <v>48</v>
      </c>
      <c r="L773" s="9">
        <v>891.0</v>
      </c>
      <c r="M773" s="9">
        <v>1.0</v>
      </c>
      <c r="N773" s="9">
        <v>12.819</v>
      </c>
      <c r="O773" s="9">
        <v>0.066</v>
      </c>
      <c r="P773" s="9">
        <v>-12.753</v>
      </c>
      <c r="Q773" s="9">
        <v>1.0</v>
      </c>
      <c r="R773" s="9">
        <v>0.0</v>
      </c>
      <c r="S773" s="9">
        <v>0.0</v>
      </c>
    </row>
    <row r="774">
      <c r="B774" s="1">
        <v>1.0</v>
      </c>
      <c r="C774" s="10">
        <v>1372.0</v>
      </c>
      <c r="D774" s="1">
        <v>4.2</v>
      </c>
      <c r="E774" s="1">
        <v>0.0</v>
      </c>
      <c r="F774" s="1">
        <v>0.949</v>
      </c>
      <c r="G774" s="1">
        <v>35.106</v>
      </c>
      <c r="H774" s="4">
        <v>0.0</v>
      </c>
      <c r="I774" s="1">
        <v>4.417</v>
      </c>
      <c r="J774" s="12" t="s">
        <v>48</v>
      </c>
      <c r="L774" s="9">
        <v>892.0</v>
      </c>
      <c r="M774" s="9">
        <v>1.0</v>
      </c>
      <c r="N774" s="9">
        <v>7.692</v>
      </c>
      <c r="O774" s="9">
        <v>0.061</v>
      </c>
      <c r="P774" s="9">
        <v>-7.63</v>
      </c>
      <c r="Q774" s="9">
        <v>1.0</v>
      </c>
      <c r="R774" s="9">
        <v>0.0</v>
      </c>
      <c r="S774" s="9">
        <v>0.0</v>
      </c>
    </row>
    <row r="775">
      <c r="B775" s="1">
        <v>1.0</v>
      </c>
      <c r="C775" s="10">
        <v>1373.0</v>
      </c>
      <c r="D775" s="1">
        <v>1.687</v>
      </c>
      <c r="E775" s="1">
        <v>0.0</v>
      </c>
      <c r="F775" s="1">
        <v>0.997</v>
      </c>
      <c r="G775" s="1">
        <v>13.795</v>
      </c>
      <c r="H775" s="4">
        <v>2.0E-4</v>
      </c>
      <c r="I775" s="1">
        <v>4.644</v>
      </c>
      <c r="J775" s="12" t="s">
        <v>48</v>
      </c>
      <c r="L775" s="9">
        <v>893.0</v>
      </c>
      <c r="M775" s="9">
        <v>1.0</v>
      </c>
      <c r="N775" s="9">
        <v>0.93</v>
      </c>
      <c r="O775" s="9">
        <v>0.071</v>
      </c>
      <c r="P775" s="9">
        <v>-0.859</v>
      </c>
      <c r="Q775" s="9">
        <v>0.918</v>
      </c>
      <c r="R775" s="9">
        <v>0.058</v>
      </c>
      <c r="S775" s="9">
        <v>0.688</v>
      </c>
    </row>
    <row r="776">
      <c r="B776" s="1">
        <v>1.0</v>
      </c>
      <c r="C776" s="10">
        <v>1374.0</v>
      </c>
      <c r="D776" s="1">
        <v>6.162</v>
      </c>
      <c r="E776" s="1">
        <v>0.163</v>
      </c>
      <c r="F776" s="1">
        <v>1.078</v>
      </c>
      <c r="G776" s="1">
        <v>35.259</v>
      </c>
      <c r="H776" s="4">
        <v>0.0</v>
      </c>
      <c r="I776" s="1">
        <v>5.02</v>
      </c>
      <c r="J776" s="12" t="s">
        <v>48</v>
      </c>
      <c r="L776" s="9">
        <v>894.0</v>
      </c>
      <c r="M776" s="9">
        <v>1.0</v>
      </c>
      <c r="N776" s="9">
        <v>1.532</v>
      </c>
      <c r="O776" s="9">
        <v>0.068</v>
      </c>
      <c r="P776" s="9">
        <v>-1.464</v>
      </c>
      <c r="Q776" s="9">
        <v>0.974</v>
      </c>
      <c r="R776" s="9">
        <v>0.019</v>
      </c>
      <c r="S776" s="9">
        <v>0.221</v>
      </c>
    </row>
    <row r="777">
      <c r="B777" s="1">
        <v>1.0</v>
      </c>
      <c r="C777" s="10">
        <v>1375.0</v>
      </c>
      <c r="D777" s="1">
        <v>3.487</v>
      </c>
      <c r="E777" s="1">
        <v>1.436</v>
      </c>
      <c r="F777" s="1">
        <v>2.057</v>
      </c>
      <c r="G777" s="1">
        <v>4.556</v>
      </c>
      <c r="H777" s="4">
        <v>0.0328</v>
      </c>
      <c r="I777" s="1">
        <v>9.579</v>
      </c>
      <c r="J777" s="12" t="s">
        <v>48</v>
      </c>
      <c r="L777" s="9">
        <v>895.0</v>
      </c>
      <c r="M777" s="9">
        <v>1.0</v>
      </c>
      <c r="N777" s="9">
        <v>3.35</v>
      </c>
      <c r="O777" s="9">
        <v>0.26</v>
      </c>
      <c r="P777" s="9">
        <v>-3.09</v>
      </c>
      <c r="Q777" s="9">
        <v>0.992</v>
      </c>
      <c r="R777" s="9">
        <v>0.005</v>
      </c>
      <c r="S777" s="9">
        <v>0.058</v>
      </c>
    </row>
    <row r="778">
      <c r="B778" s="1">
        <v>1.0</v>
      </c>
      <c r="C778" s="10">
        <v>1377.0</v>
      </c>
      <c r="D778" s="1">
        <v>1.353</v>
      </c>
      <c r="E778" s="1">
        <v>0.0</v>
      </c>
      <c r="F778" s="1">
        <v>0.327</v>
      </c>
      <c r="G778" s="1">
        <v>9.339</v>
      </c>
      <c r="H778" s="4">
        <v>0.0022</v>
      </c>
      <c r="I778" s="1">
        <v>1.524</v>
      </c>
      <c r="J778" s="12" t="s">
        <v>48</v>
      </c>
      <c r="L778" s="9">
        <v>897.0</v>
      </c>
      <c r="M778" s="9">
        <v>1.0</v>
      </c>
      <c r="N778" s="9">
        <v>3.23</v>
      </c>
      <c r="O778" s="9">
        <v>0.204</v>
      </c>
      <c r="P778" s="9">
        <v>-3.026</v>
      </c>
      <c r="Q778" s="9">
        <v>0.992</v>
      </c>
      <c r="R778" s="9">
        <v>0.005</v>
      </c>
      <c r="S778" s="9">
        <v>0.056</v>
      </c>
    </row>
    <row r="779">
      <c r="B779" s="1">
        <v>1.0</v>
      </c>
      <c r="C779" s="10">
        <v>1379.0</v>
      </c>
      <c r="D779" s="1">
        <v>6.76</v>
      </c>
      <c r="E779" s="1">
        <v>0.23</v>
      </c>
      <c r="F779" s="1">
        <v>1.995</v>
      </c>
      <c r="G779" s="1">
        <v>35.387</v>
      </c>
      <c r="H779" s="4">
        <v>0.0</v>
      </c>
      <c r="I779" s="1">
        <v>9.29</v>
      </c>
      <c r="J779" s="12" t="s">
        <v>48</v>
      </c>
      <c r="L779" s="9">
        <v>899.0</v>
      </c>
      <c r="M779" s="9">
        <v>1.0</v>
      </c>
      <c r="N779" s="9">
        <v>0.914</v>
      </c>
      <c r="O779" s="9">
        <v>0.065</v>
      </c>
      <c r="P779" s="9">
        <v>-0.849</v>
      </c>
      <c r="Q779" s="9">
        <v>0.963</v>
      </c>
      <c r="R779" s="9">
        <v>0.027</v>
      </c>
      <c r="S779" s="9">
        <v>0.311</v>
      </c>
    </row>
    <row r="780">
      <c r="B780" s="1">
        <v>1.0</v>
      </c>
      <c r="C780" s="10">
        <v>1381.0</v>
      </c>
      <c r="D780" s="1">
        <v>0.604</v>
      </c>
      <c r="E780" s="1">
        <v>0.0</v>
      </c>
      <c r="F780" s="1">
        <v>0.166</v>
      </c>
      <c r="G780" s="1">
        <v>5.097</v>
      </c>
      <c r="H780" s="4">
        <v>0.024</v>
      </c>
      <c r="I780" s="1">
        <v>0.773</v>
      </c>
      <c r="J780" s="12" t="s">
        <v>48</v>
      </c>
      <c r="L780" s="9">
        <v>900.0</v>
      </c>
      <c r="M780" s="9">
        <v>1.0</v>
      </c>
      <c r="N780" s="9">
        <v>0.884</v>
      </c>
      <c r="O780" s="9">
        <v>0.049</v>
      </c>
      <c r="P780" s="9">
        <v>-0.835</v>
      </c>
      <c r="Q780" s="9">
        <v>0.935</v>
      </c>
      <c r="R780" s="9">
        <v>0.041</v>
      </c>
      <c r="S780" s="9">
        <v>0.472</v>
      </c>
    </row>
    <row r="781">
      <c r="B781" s="1">
        <v>1.0</v>
      </c>
      <c r="C781" s="10">
        <v>1382.0</v>
      </c>
      <c r="D781" s="1">
        <v>1.208</v>
      </c>
      <c r="E781" s="1">
        <v>0.0</v>
      </c>
      <c r="F781" s="1">
        <v>0.778</v>
      </c>
      <c r="G781" s="1">
        <v>10.411</v>
      </c>
      <c r="H781" s="4">
        <v>0.0013</v>
      </c>
      <c r="I781" s="1">
        <v>3.623</v>
      </c>
      <c r="J781" s="12" t="s">
        <v>48</v>
      </c>
      <c r="L781" s="9">
        <v>901.0</v>
      </c>
      <c r="M781" s="9">
        <v>1.0</v>
      </c>
      <c r="N781" s="9">
        <v>12.213</v>
      </c>
      <c r="O781" s="9">
        <v>0.064</v>
      </c>
      <c r="P781" s="9">
        <v>-12.15</v>
      </c>
      <c r="Q781" s="9">
        <v>1.0</v>
      </c>
      <c r="R781" s="9">
        <v>0.0</v>
      </c>
      <c r="S781" s="9">
        <v>0.0</v>
      </c>
    </row>
    <row r="782">
      <c r="B782" s="1">
        <v>1.0</v>
      </c>
      <c r="C782" s="10">
        <v>1383.0</v>
      </c>
      <c r="D782" s="1">
        <v>0.333</v>
      </c>
      <c r="E782" s="1">
        <v>0.0</v>
      </c>
      <c r="F782" s="1">
        <v>0.104</v>
      </c>
      <c r="G782" s="1">
        <v>4.506</v>
      </c>
      <c r="H782" s="4">
        <v>0.0338</v>
      </c>
      <c r="I782" s="1">
        <v>0.486</v>
      </c>
      <c r="J782" s="12" t="s">
        <v>48</v>
      </c>
      <c r="L782" s="9">
        <v>902.0</v>
      </c>
      <c r="M782" s="9">
        <v>1.0</v>
      </c>
      <c r="N782" s="9">
        <v>0.843</v>
      </c>
      <c r="O782" s="9">
        <v>0.08</v>
      </c>
      <c r="P782" s="9">
        <v>-0.764</v>
      </c>
      <c r="Q782" s="9">
        <v>0.902</v>
      </c>
      <c r="R782" s="9">
        <v>0.07</v>
      </c>
      <c r="S782" s="9">
        <v>0.842</v>
      </c>
    </row>
    <row r="783">
      <c r="B783" s="1">
        <v>1.0</v>
      </c>
      <c r="C783" s="10">
        <v>1387.0</v>
      </c>
      <c r="D783" s="1">
        <v>2.364</v>
      </c>
      <c r="E783" s="1">
        <v>0.0</v>
      </c>
      <c r="F783" s="1">
        <v>0.601</v>
      </c>
      <c r="G783" s="1">
        <v>23.849</v>
      </c>
      <c r="H783" s="4">
        <v>0.0</v>
      </c>
      <c r="I783" s="1">
        <v>2.8</v>
      </c>
      <c r="J783" s="12" t="s">
        <v>48</v>
      </c>
      <c r="L783" s="9">
        <v>903.0</v>
      </c>
      <c r="M783" s="9">
        <v>1.0</v>
      </c>
      <c r="N783" s="9">
        <v>3.18</v>
      </c>
      <c r="O783" s="9">
        <v>0.03</v>
      </c>
      <c r="P783" s="9">
        <v>-3.15</v>
      </c>
      <c r="Q783" s="9">
        <v>0.984</v>
      </c>
      <c r="R783" s="9">
        <v>0.009</v>
      </c>
      <c r="S783" s="9">
        <v>0.101</v>
      </c>
    </row>
    <row r="784">
      <c r="B784" s="1">
        <v>1.0</v>
      </c>
      <c r="C784" s="10">
        <v>1388.0</v>
      </c>
      <c r="D784" s="1">
        <v>0.333</v>
      </c>
      <c r="E784" s="1">
        <v>0.0</v>
      </c>
      <c r="F784" s="1">
        <v>0.104</v>
      </c>
      <c r="G784" s="1">
        <v>4.522</v>
      </c>
      <c r="H784" s="4">
        <v>0.0335</v>
      </c>
      <c r="I784" s="1">
        <v>0.486</v>
      </c>
      <c r="J784" s="12" t="s">
        <v>48</v>
      </c>
      <c r="L784" s="9">
        <v>904.0</v>
      </c>
      <c r="M784" s="9">
        <v>1.0</v>
      </c>
      <c r="N784" s="9">
        <v>1.202</v>
      </c>
      <c r="O784" s="9">
        <v>0.037</v>
      </c>
      <c r="P784" s="9">
        <v>-1.165</v>
      </c>
      <c r="Q784" s="9">
        <v>0.988</v>
      </c>
      <c r="R784" s="9">
        <v>0.008</v>
      </c>
      <c r="S784" s="9">
        <v>0.093</v>
      </c>
    </row>
    <row r="785">
      <c r="B785" s="1">
        <v>1.0</v>
      </c>
      <c r="C785" s="10">
        <v>1389.0</v>
      </c>
      <c r="D785" s="1">
        <v>2.727</v>
      </c>
      <c r="E785" s="1">
        <v>0.164</v>
      </c>
      <c r="F785" s="1">
        <v>1.178</v>
      </c>
      <c r="G785" s="1">
        <v>12.464</v>
      </c>
      <c r="H785" s="4">
        <v>4.0E-4</v>
      </c>
      <c r="I785" s="1">
        <v>5.487</v>
      </c>
      <c r="J785" s="12" t="s">
        <v>48</v>
      </c>
      <c r="L785" s="9">
        <v>905.0</v>
      </c>
      <c r="M785" s="9">
        <v>1.0</v>
      </c>
      <c r="N785" s="9">
        <v>7.35</v>
      </c>
      <c r="O785" s="9">
        <v>0.04</v>
      </c>
      <c r="P785" s="9">
        <v>-7.31</v>
      </c>
      <c r="Q785" s="9">
        <v>1.0</v>
      </c>
      <c r="R785" s="9">
        <v>0.0</v>
      </c>
      <c r="S785" s="9">
        <v>0.0</v>
      </c>
    </row>
    <row r="786">
      <c r="B786" s="1">
        <v>1.0</v>
      </c>
      <c r="C786" s="10">
        <v>1391.0</v>
      </c>
      <c r="D786" s="1">
        <v>0.669</v>
      </c>
      <c r="E786" s="1">
        <v>0.0</v>
      </c>
      <c r="F786" s="1">
        <v>0.158</v>
      </c>
      <c r="G786" s="1">
        <v>5.858</v>
      </c>
      <c r="H786" s="4">
        <v>0.0155</v>
      </c>
      <c r="I786" s="1">
        <v>0.737</v>
      </c>
      <c r="J786" s="12" t="s">
        <v>48</v>
      </c>
      <c r="L786" s="9">
        <v>906.0</v>
      </c>
      <c r="M786" s="9">
        <v>1.0</v>
      </c>
      <c r="N786" s="9">
        <v>0.93</v>
      </c>
      <c r="O786" s="9">
        <v>0.071</v>
      </c>
      <c r="P786" s="9">
        <v>-0.859</v>
      </c>
      <c r="Q786" s="9">
        <v>0.918</v>
      </c>
      <c r="R786" s="9">
        <v>0.058</v>
      </c>
      <c r="S786" s="9">
        <v>0.688</v>
      </c>
    </row>
    <row r="787">
      <c r="B787" s="1">
        <v>1.0</v>
      </c>
      <c r="C787" s="10">
        <v>1395.0</v>
      </c>
      <c r="D787" s="1">
        <v>0.927</v>
      </c>
      <c r="E787" s="1">
        <v>0.0</v>
      </c>
      <c r="F787" s="1">
        <v>0.351</v>
      </c>
      <c r="G787" s="1">
        <v>9.46</v>
      </c>
      <c r="H787" s="4">
        <v>0.0021</v>
      </c>
      <c r="I787" s="1">
        <v>1.635</v>
      </c>
      <c r="J787" s="12" t="s">
        <v>48</v>
      </c>
      <c r="L787" s="9">
        <v>907.0</v>
      </c>
      <c r="M787" s="9">
        <v>1.0</v>
      </c>
      <c r="N787" s="9">
        <v>1.904</v>
      </c>
      <c r="O787" s="9">
        <v>0.032</v>
      </c>
      <c r="P787" s="9">
        <v>-1.873</v>
      </c>
      <c r="Q787" s="9">
        <v>0.997</v>
      </c>
      <c r="R787" s="9">
        <v>0.002</v>
      </c>
      <c r="S787" s="9">
        <v>0.024</v>
      </c>
    </row>
    <row r="788">
      <c r="B788" s="1">
        <v>1.0</v>
      </c>
      <c r="C788" s="10">
        <v>1396.0</v>
      </c>
      <c r="D788" s="1">
        <v>1.916</v>
      </c>
      <c r="E788" s="1">
        <v>0.195</v>
      </c>
      <c r="F788" s="1">
        <v>0.804</v>
      </c>
      <c r="G788" s="1">
        <v>11.596</v>
      </c>
      <c r="H788" s="4">
        <v>7.0E-4</v>
      </c>
      <c r="I788" s="1">
        <v>3.744</v>
      </c>
      <c r="J788" s="12" t="s">
        <v>48</v>
      </c>
      <c r="L788" s="9">
        <v>908.0</v>
      </c>
      <c r="M788" s="9">
        <v>1.0</v>
      </c>
      <c r="N788" s="9">
        <v>0.858</v>
      </c>
      <c r="O788" s="9">
        <v>0.061</v>
      </c>
      <c r="P788" s="9">
        <v>-0.796</v>
      </c>
      <c r="Q788" s="9">
        <v>0.921</v>
      </c>
      <c r="R788" s="9">
        <v>0.053</v>
      </c>
      <c r="S788" s="9">
        <v>0.628</v>
      </c>
    </row>
    <row r="789">
      <c r="B789" s="1">
        <v>1.0</v>
      </c>
      <c r="C789" s="10">
        <v>1399.0</v>
      </c>
      <c r="D789" s="1">
        <v>0.872</v>
      </c>
      <c r="E789" s="1">
        <v>0.0</v>
      </c>
      <c r="F789" s="1">
        <v>0.157</v>
      </c>
      <c r="G789" s="1">
        <v>6.576</v>
      </c>
      <c r="H789" s="4">
        <v>0.0103</v>
      </c>
      <c r="I789" s="1">
        <v>0.73</v>
      </c>
      <c r="J789" s="12" t="s">
        <v>48</v>
      </c>
      <c r="L789" s="9">
        <v>909.0</v>
      </c>
      <c r="M789" s="9">
        <v>1.0</v>
      </c>
      <c r="N789" s="9">
        <v>8.15</v>
      </c>
      <c r="O789" s="9">
        <v>0.047</v>
      </c>
      <c r="P789" s="9">
        <v>-8.103</v>
      </c>
      <c r="Q789" s="9">
        <v>1.0</v>
      </c>
      <c r="R789" s="9">
        <v>0.0</v>
      </c>
      <c r="S789" s="9">
        <v>0.0</v>
      </c>
    </row>
    <row r="790">
      <c r="B790" s="1">
        <v>1.0</v>
      </c>
      <c r="C790" s="10">
        <v>1400.0</v>
      </c>
      <c r="D790" s="1">
        <v>0.974</v>
      </c>
      <c r="E790" s="1">
        <v>0.0</v>
      </c>
      <c r="F790" s="1">
        <v>0.166</v>
      </c>
      <c r="G790" s="1">
        <v>7.212</v>
      </c>
      <c r="H790" s="4">
        <v>0.0072</v>
      </c>
      <c r="I790" s="1">
        <v>0.774</v>
      </c>
      <c r="J790" s="12" t="s">
        <v>48</v>
      </c>
      <c r="L790" s="9">
        <v>910.0</v>
      </c>
      <c r="M790" s="9">
        <v>1.0</v>
      </c>
      <c r="N790" s="9">
        <v>2.408</v>
      </c>
      <c r="O790" s="9">
        <v>0.031</v>
      </c>
      <c r="P790" s="9">
        <v>-2.377</v>
      </c>
      <c r="Q790" s="9">
        <v>0.998</v>
      </c>
      <c r="R790" s="9">
        <v>0.001</v>
      </c>
      <c r="S790" s="9">
        <v>0.016</v>
      </c>
    </row>
    <row r="791">
      <c r="B791" s="1">
        <v>1.0</v>
      </c>
      <c r="C791" s="10">
        <v>1401.0</v>
      </c>
      <c r="D791" s="1">
        <v>0.592</v>
      </c>
      <c r="E791" s="1">
        <v>0.0</v>
      </c>
      <c r="F791" s="1">
        <v>0.113</v>
      </c>
      <c r="G791" s="1">
        <v>6.475</v>
      </c>
      <c r="H791" s="4">
        <v>0.0109</v>
      </c>
      <c r="I791" s="1">
        <v>0.526</v>
      </c>
      <c r="J791" s="12" t="s">
        <v>48</v>
      </c>
      <c r="L791" s="9">
        <v>911.0</v>
      </c>
      <c r="M791" s="9">
        <v>1.0</v>
      </c>
      <c r="N791" s="9">
        <v>7.865</v>
      </c>
      <c r="O791" s="9">
        <v>0.063</v>
      </c>
      <c r="P791" s="9">
        <v>-7.802</v>
      </c>
      <c r="Q791" s="9">
        <v>1.0</v>
      </c>
      <c r="R791" s="9">
        <v>0.0</v>
      </c>
      <c r="S791" s="9">
        <v>0.0</v>
      </c>
    </row>
    <row r="792">
      <c r="B792" s="1">
        <v>1.0</v>
      </c>
      <c r="C792" s="10">
        <v>1403.0</v>
      </c>
      <c r="D792" s="1">
        <v>0.714</v>
      </c>
      <c r="E792" s="1">
        <v>0.0</v>
      </c>
      <c r="F792" s="1">
        <v>0.206</v>
      </c>
      <c r="G792" s="1">
        <v>10.03</v>
      </c>
      <c r="H792" s="4">
        <v>0.0015</v>
      </c>
      <c r="I792" s="1">
        <v>0.96</v>
      </c>
      <c r="J792" s="12" t="s">
        <v>48</v>
      </c>
      <c r="L792" s="9">
        <v>912.0</v>
      </c>
      <c r="M792" s="9">
        <v>1.0</v>
      </c>
      <c r="N792" s="9">
        <v>7.704</v>
      </c>
      <c r="O792" s="9">
        <v>0.057</v>
      </c>
      <c r="P792" s="9">
        <v>-7.647</v>
      </c>
      <c r="Q792" s="9">
        <v>1.0</v>
      </c>
      <c r="R792" s="9">
        <v>0.0</v>
      </c>
      <c r="S792" s="9">
        <v>0.0</v>
      </c>
    </row>
    <row r="793">
      <c r="B793" s="1">
        <v>1.0</v>
      </c>
      <c r="C793" s="10">
        <v>1405.0</v>
      </c>
      <c r="D793" s="1">
        <v>1.581</v>
      </c>
      <c r="E793" s="1">
        <v>0.0</v>
      </c>
      <c r="F793" s="1">
        <v>0.479</v>
      </c>
      <c r="G793" s="1">
        <v>17.072</v>
      </c>
      <c r="H793" s="4">
        <v>0.0</v>
      </c>
      <c r="I793" s="1">
        <v>2.232</v>
      </c>
      <c r="J793" s="12" t="s">
        <v>48</v>
      </c>
      <c r="L793" s="9">
        <v>913.0</v>
      </c>
      <c r="M793" s="9">
        <v>1.0</v>
      </c>
      <c r="N793" s="9">
        <v>1.758</v>
      </c>
      <c r="O793" s="9">
        <v>0.035</v>
      </c>
      <c r="P793" s="9">
        <v>-1.723</v>
      </c>
      <c r="Q793" s="9">
        <v>0.997</v>
      </c>
      <c r="R793" s="9">
        <v>0.002</v>
      </c>
      <c r="S793" s="9">
        <v>0.024</v>
      </c>
    </row>
    <row r="794">
      <c r="B794" s="1">
        <v>1.0</v>
      </c>
      <c r="C794" s="10">
        <v>1409.0</v>
      </c>
      <c r="D794" s="1">
        <v>0.729</v>
      </c>
      <c r="E794" s="1">
        <v>0.0</v>
      </c>
      <c r="F794" s="1">
        <v>0.133</v>
      </c>
      <c r="G794" s="1">
        <v>6.526</v>
      </c>
      <c r="H794" s="4">
        <v>0.0106</v>
      </c>
      <c r="I794" s="1">
        <v>0.62</v>
      </c>
      <c r="J794" s="12" t="s">
        <v>48</v>
      </c>
      <c r="L794" s="9">
        <v>915.0</v>
      </c>
      <c r="M794" s="9">
        <v>1.0</v>
      </c>
      <c r="N794" s="9">
        <v>0.811</v>
      </c>
      <c r="O794" s="9">
        <v>0.064</v>
      </c>
      <c r="P794" s="9">
        <v>-0.747</v>
      </c>
      <c r="Q794" s="9">
        <v>0.913</v>
      </c>
      <c r="R794" s="9">
        <v>0.058</v>
      </c>
      <c r="S794" s="9">
        <v>0.689</v>
      </c>
    </row>
    <row r="795">
      <c r="B795" s="1">
        <v>1.0</v>
      </c>
      <c r="C795" s="10">
        <v>1410.0</v>
      </c>
      <c r="D795" s="1">
        <v>1.644</v>
      </c>
      <c r="E795" s="1">
        <v>0.0</v>
      </c>
      <c r="F795" s="1">
        <v>0.62</v>
      </c>
      <c r="G795" s="1">
        <v>17.383</v>
      </c>
      <c r="H795" s="4">
        <v>0.0</v>
      </c>
      <c r="I795" s="1">
        <v>2.885</v>
      </c>
      <c r="J795" s="12" t="s">
        <v>48</v>
      </c>
      <c r="L795" s="9">
        <v>916.0</v>
      </c>
      <c r="M795" s="9">
        <v>1.0</v>
      </c>
      <c r="N795" s="9">
        <v>1.145</v>
      </c>
      <c r="O795" s="9">
        <v>0.036</v>
      </c>
      <c r="P795" s="9">
        <v>-1.109</v>
      </c>
      <c r="Q795" s="9">
        <v>0.987</v>
      </c>
      <c r="R795" s="9">
        <v>0.008</v>
      </c>
      <c r="S795" s="9">
        <v>0.093</v>
      </c>
    </row>
    <row r="796">
      <c r="B796" s="1">
        <v>1.0</v>
      </c>
      <c r="C796" s="10">
        <v>1411.0</v>
      </c>
      <c r="D796" s="1">
        <v>0.537</v>
      </c>
      <c r="E796" s="1">
        <v>0.0</v>
      </c>
      <c r="F796" s="1">
        <v>0.155</v>
      </c>
      <c r="G796" s="1">
        <v>4.815</v>
      </c>
      <c r="H796" s="4">
        <v>0.0282</v>
      </c>
      <c r="I796" s="1">
        <v>0.721</v>
      </c>
      <c r="J796" s="12" t="s">
        <v>48</v>
      </c>
      <c r="L796" s="9">
        <v>917.0</v>
      </c>
      <c r="M796" s="9">
        <v>1.0</v>
      </c>
      <c r="N796" s="9">
        <v>7.239</v>
      </c>
      <c r="O796" s="9">
        <v>0.037</v>
      </c>
      <c r="P796" s="9">
        <v>-7.202</v>
      </c>
      <c r="Q796" s="9">
        <v>1.0</v>
      </c>
      <c r="R796" s="9">
        <v>0.0</v>
      </c>
      <c r="S796" s="9">
        <v>0.0</v>
      </c>
    </row>
    <row r="797">
      <c r="B797" s="1">
        <v>1.0</v>
      </c>
      <c r="C797" s="10">
        <v>1412.0</v>
      </c>
      <c r="D797" s="1">
        <v>1.963</v>
      </c>
      <c r="E797" s="1">
        <v>0.0</v>
      </c>
      <c r="F797" s="1">
        <v>0.748</v>
      </c>
      <c r="G797" s="1">
        <v>19.448</v>
      </c>
      <c r="H797" s="4">
        <v>0.0</v>
      </c>
      <c r="I797" s="1">
        <v>3.485</v>
      </c>
      <c r="J797" s="12" t="s">
        <v>48</v>
      </c>
      <c r="L797" s="9">
        <v>918.0</v>
      </c>
      <c r="M797" s="9">
        <v>1.0</v>
      </c>
      <c r="N797" s="9">
        <v>14.529</v>
      </c>
      <c r="O797" s="9">
        <v>0.083</v>
      </c>
      <c r="P797" s="9">
        <v>-14.446</v>
      </c>
      <c r="Q797" s="9">
        <v>1.0</v>
      </c>
      <c r="R797" s="9">
        <v>0.0</v>
      </c>
      <c r="S797" s="9">
        <v>0.0</v>
      </c>
    </row>
    <row r="798">
      <c r="B798" s="1">
        <v>1.0</v>
      </c>
      <c r="C798" s="10">
        <v>1415.0</v>
      </c>
      <c r="D798" s="1">
        <v>0.615</v>
      </c>
      <c r="E798" s="1">
        <v>0.0</v>
      </c>
      <c r="F798" s="1">
        <v>0.139</v>
      </c>
      <c r="G798" s="1">
        <v>5.712</v>
      </c>
      <c r="H798" s="4">
        <v>0.0168</v>
      </c>
      <c r="I798" s="1">
        <v>0.648</v>
      </c>
      <c r="J798" s="12" t="s">
        <v>48</v>
      </c>
      <c r="L798" s="9">
        <v>919.0</v>
      </c>
      <c r="M798" s="9">
        <v>1.0</v>
      </c>
      <c r="N798" s="9">
        <v>1.538</v>
      </c>
      <c r="O798" s="9">
        <v>0.042</v>
      </c>
      <c r="P798" s="9">
        <v>-1.496</v>
      </c>
      <c r="Q798" s="9">
        <v>0.988</v>
      </c>
      <c r="R798" s="9">
        <v>0.009</v>
      </c>
      <c r="S798" s="9">
        <v>0.098</v>
      </c>
    </row>
    <row r="799">
      <c r="B799" s="1">
        <v>1.0</v>
      </c>
      <c r="C799" s="10">
        <v>1416.0</v>
      </c>
      <c r="D799" s="1">
        <v>0.283</v>
      </c>
      <c r="E799" s="1">
        <v>0.0</v>
      </c>
      <c r="F799" s="1">
        <v>0.056</v>
      </c>
      <c r="G799" s="1">
        <v>3.184</v>
      </c>
      <c r="H799" s="4">
        <v>0.0744</v>
      </c>
      <c r="I799" s="1">
        <v>0.263</v>
      </c>
      <c r="J799" s="12" t="s">
        <v>48</v>
      </c>
      <c r="L799" s="9">
        <v>920.0</v>
      </c>
      <c r="M799" s="9">
        <v>1.0</v>
      </c>
      <c r="N799" s="9">
        <v>1.997</v>
      </c>
      <c r="O799" s="9">
        <v>0.039</v>
      </c>
      <c r="P799" s="9">
        <v>-1.959</v>
      </c>
      <c r="Q799" s="9">
        <v>0.972</v>
      </c>
      <c r="R799" s="9">
        <v>0.018</v>
      </c>
      <c r="S799" s="9">
        <v>0.198</v>
      </c>
    </row>
    <row r="800">
      <c r="B800" s="1">
        <v>1.0</v>
      </c>
      <c r="C800" s="10">
        <v>1417.0</v>
      </c>
      <c r="D800" s="1">
        <v>0.524</v>
      </c>
      <c r="E800" s="1">
        <v>0.0</v>
      </c>
      <c r="F800" s="1">
        <v>0.105</v>
      </c>
      <c r="G800" s="1">
        <v>6.365</v>
      </c>
      <c r="H800" s="4">
        <v>0.0116</v>
      </c>
      <c r="I800" s="1">
        <v>0.489</v>
      </c>
      <c r="J800" s="12" t="s">
        <v>48</v>
      </c>
      <c r="L800" s="9">
        <v>922.0</v>
      </c>
      <c r="M800" s="9">
        <v>1.0</v>
      </c>
      <c r="N800" s="9">
        <v>0.857</v>
      </c>
      <c r="O800" s="9">
        <v>0.062</v>
      </c>
      <c r="P800" s="9">
        <v>-0.796</v>
      </c>
      <c r="Q800" s="9">
        <v>0.92</v>
      </c>
      <c r="R800" s="9">
        <v>0.054</v>
      </c>
      <c r="S800" s="9">
        <v>0.631</v>
      </c>
    </row>
    <row r="801">
      <c r="B801" s="1">
        <v>1.0</v>
      </c>
      <c r="C801" s="10">
        <v>1421.0</v>
      </c>
      <c r="D801" s="1">
        <v>0.972</v>
      </c>
      <c r="E801" s="1">
        <v>0.0</v>
      </c>
      <c r="F801" s="1">
        <v>0.212</v>
      </c>
      <c r="G801" s="1">
        <v>8.74</v>
      </c>
      <c r="H801" s="4">
        <v>0.0031</v>
      </c>
      <c r="I801" s="1">
        <v>0.989</v>
      </c>
      <c r="J801" s="12" t="s">
        <v>48</v>
      </c>
      <c r="L801" s="9">
        <v>923.0</v>
      </c>
      <c r="M801" s="9">
        <v>1.0</v>
      </c>
      <c r="N801" s="9">
        <v>16.268</v>
      </c>
      <c r="O801" s="9">
        <v>0.371</v>
      </c>
      <c r="P801" s="9">
        <v>-15.898</v>
      </c>
      <c r="Q801" s="9">
        <v>1.0</v>
      </c>
      <c r="R801" s="9">
        <v>0.0</v>
      </c>
      <c r="S801" s="9">
        <v>0.0</v>
      </c>
    </row>
    <row r="802">
      <c r="B802" s="1">
        <v>1.0</v>
      </c>
      <c r="C802" s="10">
        <v>1423.0</v>
      </c>
      <c r="D802" s="1">
        <v>0.624</v>
      </c>
      <c r="E802" s="1">
        <v>0.0</v>
      </c>
      <c r="F802" s="1">
        <v>0.194</v>
      </c>
      <c r="G802" s="1">
        <v>9.183</v>
      </c>
      <c r="H802" s="4">
        <v>0.0024</v>
      </c>
      <c r="I802" s="1">
        <v>0.905</v>
      </c>
      <c r="J802" s="12" t="s">
        <v>48</v>
      </c>
      <c r="L802" s="9">
        <v>924.0</v>
      </c>
      <c r="M802" s="9">
        <v>1.0</v>
      </c>
      <c r="N802" s="9">
        <v>1.583</v>
      </c>
      <c r="O802" s="9">
        <v>0.042</v>
      </c>
      <c r="P802" s="9">
        <v>-1.541</v>
      </c>
      <c r="Q802" s="9">
        <v>0.988</v>
      </c>
      <c r="R802" s="9">
        <v>0.008</v>
      </c>
      <c r="S802" s="9">
        <v>0.095</v>
      </c>
    </row>
    <row r="803">
      <c r="B803" s="1">
        <v>1.0</v>
      </c>
      <c r="C803" s="10">
        <v>1424.0</v>
      </c>
      <c r="D803" s="1">
        <v>0.963</v>
      </c>
      <c r="E803" s="1">
        <v>0.0</v>
      </c>
      <c r="F803" s="1">
        <v>0.256</v>
      </c>
      <c r="G803" s="1">
        <v>7.686</v>
      </c>
      <c r="H803" s="4">
        <v>0.0056</v>
      </c>
      <c r="I803" s="1">
        <v>1.191</v>
      </c>
      <c r="J803" s="12" t="s">
        <v>48</v>
      </c>
      <c r="L803" s="9">
        <v>925.0</v>
      </c>
      <c r="M803" s="9">
        <v>1.0</v>
      </c>
      <c r="N803" s="9">
        <v>0.884</v>
      </c>
      <c r="O803" s="9">
        <v>0.049</v>
      </c>
      <c r="P803" s="9">
        <v>-0.835</v>
      </c>
      <c r="Q803" s="9">
        <v>0.935</v>
      </c>
      <c r="R803" s="9">
        <v>0.041</v>
      </c>
      <c r="S803" s="9">
        <v>0.472</v>
      </c>
    </row>
    <row r="804">
      <c r="B804" s="1">
        <v>1.0</v>
      </c>
      <c r="C804" s="10">
        <v>1425.0</v>
      </c>
      <c r="D804" s="1">
        <v>1.864</v>
      </c>
      <c r="E804" s="1">
        <v>0.0</v>
      </c>
      <c r="F804" s="1">
        <v>0.598</v>
      </c>
      <c r="G804" s="1">
        <v>19.029</v>
      </c>
      <c r="H804" s="4">
        <v>0.0</v>
      </c>
      <c r="I804" s="1">
        <v>2.783</v>
      </c>
      <c r="J804" s="12" t="s">
        <v>48</v>
      </c>
      <c r="L804" s="9">
        <v>926.0</v>
      </c>
      <c r="M804" s="9">
        <v>1.0</v>
      </c>
      <c r="N804" s="9">
        <v>1.379</v>
      </c>
      <c r="O804" s="9">
        <v>0.304</v>
      </c>
      <c r="P804" s="9">
        <v>-1.075</v>
      </c>
      <c r="Q804" s="9">
        <v>0.929</v>
      </c>
      <c r="R804" s="9">
        <v>0.05</v>
      </c>
      <c r="S804" s="9">
        <v>0.588</v>
      </c>
    </row>
    <row r="805">
      <c r="B805" s="1">
        <v>1.0</v>
      </c>
      <c r="C805" s="10">
        <v>1426.0</v>
      </c>
      <c r="D805" s="1">
        <v>0.396</v>
      </c>
      <c r="E805" s="1">
        <v>0.0</v>
      </c>
      <c r="F805" s="1">
        <v>0.093</v>
      </c>
      <c r="G805" s="1">
        <v>2.834</v>
      </c>
      <c r="H805" s="4">
        <v>0.0923</v>
      </c>
      <c r="I805" s="1">
        <v>0.433</v>
      </c>
      <c r="J805" s="12" t="s">
        <v>48</v>
      </c>
      <c r="L805" s="9">
        <v>927.0</v>
      </c>
      <c r="M805" s="9">
        <v>1.0</v>
      </c>
      <c r="N805" s="9">
        <v>1.031</v>
      </c>
      <c r="O805" s="9">
        <v>0.056</v>
      </c>
      <c r="P805" s="9">
        <v>-0.974</v>
      </c>
      <c r="Q805" s="9">
        <v>0.974</v>
      </c>
      <c r="R805" s="9">
        <v>0.019</v>
      </c>
      <c r="S805" s="9">
        <v>0.218</v>
      </c>
    </row>
    <row r="806">
      <c r="B806" s="1">
        <v>1.0</v>
      </c>
      <c r="C806" s="10">
        <v>1427.0</v>
      </c>
      <c r="D806" s="1">
        <v>3.476</v>
      </c>
      <c r="E806" s="1">
        <v>0.0</v>
      </c>
      <c r="F806" s="1">
        <v>0.598</v>
      </c>
      <c r="G806" s="1">
        <v>29.093</v>
      </c>
      <c r="H806" s="4">
        <v>0.0</v>
      </c>
      <c r="I806" s="1">
        <v>2.784</v>
      </c>
      <c r="J806" s="12" t="s">
        <v>48</v>
      </c>
      <c r="L806" s="9">
        <v>928.0</v>
      </c>
      <c r="M806" s="9">
        <v>1.0</v>
      </c>
      <c r="N806" s="9">
        <v>2.654</v>
      </c>
      <c r="O806" s="9">
        <v>0.04</v>
      </c>
      <c r="P806" s="9">
        <v>-2.614</v>
      </c>
      <c r="Q806" s="9">
        <v>1.0</v>
      </c>
      <c r="R806" s="9">
        <v>0.0</v>
      </c>
      <c r="S806" s="9">
        <v>0.001</v>
      </c>
    </row>
    <row r="807">
      <c r="B807" s="1">
        <v>1.0</v>
      </c>
      <c r="C807" s="10">
        <v>1428.0</v>
      </c>
      <c r="D807" s="1">
        <v>2.557</v>
      </c>
      <c r="E807" s="1">
        <v>0.0</v>
      </c>
      <c r="F807" s="1">
        <v>0.839</v>
      </c>
      <c r="G807" s="1">
        <v>17.349</v>
      </c>
      <c r="H807" s="4">
        <v>0.0</v>
      </c>
      <c r="I807" s="1">
        <v>3.908</v>
      </c>
      <c r="J807" s="12" t="s">
        <v>48</v>
      </c>
      <c r="L807" s="9">
        <v>930.0</v>
      </c>
      <c r="M807" s="9">
        <v>1.0</v>
      </c>
      <c r="N807" s="9">
        <v>2.281</v>
      </c>
      <c r="O807" s="9">
        <v>0.042</v>
      </c>
      <c r="P807" s="9">
        <v>-2.239</v>
      </c>
      <c r="Q807" s="9">
        <v>0.999</v>
      </c>
      <c r="R807" s="9">
        <v>0.001</v>
      </c>
      <c r="S807" s="9">
        <v>0.009</v>
      </c>
    </row>
    <row r="808">
      <c r="B808" s="1">
        <v>1.0</v>
      </c>
      <c r="C808" s="10">
        <v>1430.0</v>
      </c>
      <c r="D808" s="1">
        <v>1.353</v>
      </c>
      <c r="E808" s="1">
        <v>0.0</v>
      </c>
      <c r="F808" s="1">
        <v>0.443</v>
      </c>
      <c r="G808" s="1">
        <v>11.963</v>
      </c>
      <c r="H808" s="4">
        <v>5.0E-4</v>
      </c>
      <c r="I808" s="1">
        <v>2.061</v>
      </c>
      <c r="J808" s="12" t="s">
        <v>48</v>
      </c>
      <c r="L808" s="9">
        <v>932.0</v>
      </c>
      <c r="M808" s="9">
        <v>1.0</v>
      </c>
      <c r="N808" s="9">
        <v>8.43</v>
      </c>
      <c r="O808" s="9">
        <v>0.041</v>
      </c>
      <c r="P808" s="9">
        <v>-8.389</v>
      </c>
      <c r="Q808" s="9">
        <v>1.0</v>
      </c>
      <c r="R808" s="9">
        <v>0.0</v>
      </c>
      <c r="S808" s="9">
        <v>0.0</v>
      </c>
    </row>
    <row r="809">
      <c r="B809" s="1">
        <v>1.0</v>
      </c>
      <c r="C809" s="10">
        <v>1431.0</v>
      </c>
      <c r="D809" s="1">
        <v>0.492</v>
      </c>
      <c r="E809" s="1">
        <v>0.0</v>
      </c>
      <c r="F809" s="1">
        <v>0.124</v>
      </c>
      <c r="G809" s="1">
        <v>2.838</v>
      </c>
      <c r="H809" s="4">
        <v>0.0921</v>
      </c>
      <c r="I809" s="1">
        <v>0.578</v>
      </c>
      <c r="J809" s="12" t="s">
        <v>48</v>
      </c>
      <c r="L809" s="9">
        <v>933.0</v>
      </c>
      <c r="M809" s="9">
        <v>1.0</v>
      </c>
      <c r="N809" s="9">
        <v>3.18</v>
      </c>
      <c r="O809" s="9">
        <v>0.03</v>
      </c>
      <c r="P809" s="9">
        <v>-3.15</v>
      </c>
      <c r="Q809" s="9">
        <v>0.984</v>
      </c>
      <c r="R809" s="9">
        <v>0.009</v>
      </c>
      <c r="S809" s="9">
        <v>0.101</v>
      </c>
    </row>
    <row r="810">
      <c r="B810" s="1">
        <v>1.0</v>
      </c>
      <c r="C810" s="10">
        <v>1433.0</v>
      </c>
      <c r="D810" s="1">
        <v>1.963</v>
      </c>
      <c r="E810" s="1">
        <v>0.0</v>
      </c>
      <c r="F810" s="1">
        <v>0.391</v>
      </c>
      <c r="G810" s="1">
        <v>16.021</v>
      </c>
      <c r="H810" s="4">
        <v>1.0E-4</v>
      </c>
      <c r="I810" s="1">
        <v>1.819</v>
      </c>
      <c r="J810" s="12" t="s">
        <v>48</v>
      </c>
      <c r="L810" s="9">
        <v>934.0</v>
      </c>
      <c r="M810" s="9">
        <v>1.0</v>
      </c>
      <c r="N810" s="9">
        <v>7.242</v>
      </c>
      <c r="O810" s="9">
        <v>0.052</v>
      </c>
      <c r="P810" s="9">
        <v>-7.19</v>
      </c>
      <c r="Q810" s="9">
        <v>1.0</v>
      </c>
      <c r="R810" s="9">
        <v>0.0</v>
      </c>
      <c r="S810" s="9">
        <v>0.0</v>
      </c>
    </row>
    <row r="811">
      <c r="B811" s="1">
        <v>1.0</v>
      </c>
      <c r="C811" s="10">
        <v>1434.0</v>
      </c>
      <c r="D811" s="1">
        <v>0.877</v>
      </c>
      <c r="E811" s="1">
        <v>0.0</v>
      </c>
      <c r="F811" s="1">
        <v>0.185</v>
      </c>
      <c r="G811" s="1">
        <v>5.941</v>
      </c>
      <c r="H811" s="4">
        <v>0.0148</v>
      </c>
      <c r="I811" s="1">
        <v>0.861</v>
      </c>
      <c r="J811" s="12" t="s">
        <v>48</v>
      </c>
      <c r="L811" s="9">
        <v>935.0</v>
      </c>
      <c r="M811" s="9">
        <v>1.0</v>
      </c>
      <c r="N811" s="9">
        <v>7.636</v>
      </c>
      <c r="O811" s="9">
        <v>0.054</v>
      </c>
      <c r="P811" s="9">
        <v>-7.582</v>
      </c>
      <c r="Q811" s="9">
        <v>1.0</v>
      </c>
      <c r="R811" s="9">
        <v>0.0</v>
      </c>
      <c r="S811" s="9">
        <v>0.0</v>
      </c>
    </row>
    <row r="812">
      <c r="B812" s="1">
        <v>1.0</v>
      </c>
      <c r="C812" s="10">
        <v>1435.0</v>
      </c>
      <c r="D812" s="1">
        <v>0.869</v>
      </c>
      <c r="E812" s="1">
        <v>0.0</v>
      </c>
      <c r="F812" s="1">
        <v>0.256</v>
      </c>
      <c r="G812" s="1">
        <v>4.575</v>
      </c>
      <c r="H812" s="4">
        <v>0.0324</v>
      </c>
      <c r="I812" s="1">
        <v>1.193</v>
      </c>
      <c r="J812" s="12" t="s">
        <v>48</v>
      </c>
      <c r="L812" s="9">
        <v>936.0</v>
      </c>
      <c r="M812" s="9">
        <v>1.0</v>
      </c>
      <c r="N812" s="9">
        <v>0.868</v>
      </c>
      <c r="O812" s="9">
        <v>0.05</v>
      </c>
      <c r="P812" s="9">
        <v>-0.818</v>
      </c>
      <c r="Q812" s="9">
        <v>0.933</v>
      </c>
      <c r="R812" s="9">
        <v>0.042</v>
      </c>
      <c r="S812" s="9">
        <v>0.492</v>
      </c>
    </row>
    <row r="813">
      <c r="B813" s="1">
        <v>1.0</v>
      </c>
      <c r="C813" s="10">
        <v>1438.0</v>
      </c>
      <c r="D813" s="1">
        <v>1.5</v>
      </c>
      <c r="E813" s="1">
        <v>0.0</v>
      </c>
      <c r="F813" s="1">
        <v>0.09</v>
      </c>
      <c r="G813" s="1">
        <v>5.794</v>
      </c>
      <c r="H813" s="4">
        <v>0.0161</v>
      </c>
      <c r="I813" s="1">
        <v>0.417</v>
      </c>
      <c r="J813" s="12" t="s">
        <v>48</v>
      </c>
      <c r="L813" s="9">
        <v>937.0</v>
      </c>
      <c r="M813" s="9">
        <v>1.0</v>
      </c>
      <c r="N813" s="9">
        <v>0.93</v>
      </c>
      <c r="O813" s="9">
        <v>0.071</v>
      </c>
      <c r="P813" s="9">
        <v>-0.859</v>
      </c>
      <c r="Q813" s="9">
        <v>0.918</v>
      </c>
      <c r="R813" s="9">
        <v>0.058</v>
      </c>
      <c r="S813" s="9">
        <v>0.688</v>
      </c>
    </row>
    <row r="814">
      <c r="B814" s="1">
        <v>1.0</v>
      </c>
      <c r="C814" s="10">
        <v>1440.0</v>
      </c>
      <c r="D814" s="1">
        <v>0.865</v>
      </c>
      <c r="E814" s="1">
        <v>0.0</v>
      </c>
      <c r="F814" s="1">
        <v>0.157</v>
      </c>
      <c r="G814" s="1">
        <v>6.551</v>
      </c>
      <c r="H814" s="4">
        <v>0.0105</v>
      </c>
      <c r="I814" s="1">
        <v>0.73</v>
      </c>
      <c r="J814" s="12" t="s">
        <v>48</v>
      </c>
      <c r="L814" s="9">
        <v>939.0</v>
      </c>
      <c r="M814" s="9">
        <v>1.0</v>
      </c>
      <c r="N814" s="9">
        <v>2.936</v>
      </c>
      <c r="O814" s="9">
        <v>0.034</v>
      </c>
      <c r="P814" s="9">
        <v>-2.902</v>
      </c>
      <c r="Q814" s="9">
        <v>0.999</v>
      </c>
      <c r="R814" s="9">
        <v>0.001</v>
      </c>
      <c r="S814" s="9">
        <v>0.008</v>
      </c>
    </row>
    <row r="815">
      <c r="B815" s="1">
        <v>1.0</v>
      </c>
      <c r="C815" s="10">
        <v>1441.0</v>
      </c>
      <c r="D815" s="1">
        <v>0.367</v>
      </c>
      <c r="E815" s="1">
        <v>0.0</v>
      </c>
      <c r="F815" s="1">
        <v>0.131</v>
      </c>
      <c r="G815" s="1">
        <v>4.099</v>
      </c>
      <c r="H815" s="4">
        <v>0.0429</v>
      </c>
      <c r="I815" s="1">
        <v>0.611</v>
      </c>
      <c r="J815" s="12" t="s">
        <v>48</v>
      </c>
      <c r="L815" s="9">
        <v>941.0</v>
      </c>
      <c r="M815" s="9">
        <v>1.0</v>
      </c>
      <c r="N815" s="9">
        <v>2.905</v>
      </c>
      <c r="O815" s="9">
        <v>0.297</v>
      </c>
      <c r="P815" s="9">
        <v>-2.608</v>
      </c>
      <c r="Q815" s="9">
        <v>0.973</v>
      </c>
      <c r="R815" s="9">
        <v>0.019</v>
      </c>
      <c r="S815" s="9">
        <v>0.21</v>
      </c>
    </row>
    <row r="816">
      <c r="B816" s="1">
        <v>1.0</v>
      </c>
      <c r="C816" s="10">
        <v>1442.0</v>
      </c>
      <c r="D816" s="1">
        <v>2.302</v>
      </c>
      <c r="E816" s="1">
        <v>0.098</v>
      </c>
      <c r="F816" s="1">
        <v>0.527</v>
      </c>
      <c r="G816" s="1">
        <v>12.619</v>
      </c>
      <c r="H816" s="4">
        <v>4.0E-4</v>
      </c>
      <c r="I816" s="1">
        <v>2.454</v>
      </c>
      <c r="J816" s="12" t="s">
        <v>48</v>
      </c>
      <c r="L816" s="9">
        <v>942.0</v>
      </c>
      <c r="M816" s="9">
        <v>1.0</v>
      </c>
      <c r="N816" s="9">
        <v>3.452</v>
      </c>
      <c r="O816" s="9">
        <v>0.028</v>
      </c>
      <c r="P816" s="9">
        <v>-3.424</v>
      </c>
      <c r="Q816" s="9">
        <v>1.0</v>
      </c>
      <c r="R816" s="9">
        <v>0.0</v>
      </c>
      <c r="S816" s="9">
        <v>0.003</v>
      </c>
    </row>
    <row r="817">
      <c r="B817" s="1">
        <v>1.0</v>
      </c>
      <c r="C817" s="10">
        <v>1443.0</v>
      </c>
      <c r="D817" s="1">
        <v>0.345</v>
      </c>
      <c r="E817" s="1">
        <v>0.0</v>
      </c>
      <c r="F817" s="1">
        <v>0.147</v>
      </c>
      <c r="G817" s="1">
        <v>3.39</v>
      </c>
      <c r="H817" s="4">
        <v>0.0656</v>
      </c>
      <c r="I817" s="1">
        <v>0.684</v>
      </c>
      <c r="J817" s="12" t="s">
        <v>48</v>
      </c>
      <c r="L817" s="9">
        <v>943.0</v>
      </c>
      <c r="M817" s="9">
        <v>1.0</v>
      </c>
      <c r="N817" s="9">
        <v>1.311</v>
      </c>
      <c r="O817" s="9">
        <v>0.038</v>
      </c>
      <c r="P817" s="9">
        <v>-1.273</v>
      </c>
      <c r="Q817" s="9">
        <v>0.992</v>
      </c>
      <c r="R817" s="9">
        <v>0.005</v>
      </c>
      <c r="S817" s="9">
        <v>0.059</v>
      </c>
    </row>
    <row r="818">
      <c r="B818" s="1">
        <v>1.0</v>
      </c>
      <c r="C818" s="10">
        <v>1445.0</v>
      </c>
      <c r="D818" s="1">
        <v>1.353</v>
      </c>
      <c r="E818" s="1">
        <v>0.0</v>
      </c>
      <c r="F818" s="1">
        <v>0.392</v>
      </c>
      <c r="G818" s="1">
        <v>10.571</v>
      </c>
      <c r="H818" s="4">
        <v>0.0011</v>
      </c>
      <c r="I818" s="1">
        <v>1.823</v>
      </c>
      <c r="J818" s="12" t="s">
        <v>48</v>
      </c>
      <c r="L818" s="9">
        <v>944.0</v>
      </c>
      <c r="M818" s="9">
        <v>1.0</v>
      </c>
      <c r="N818" s="9">
        <v>0.923</v>
      </c>
      <c r="O818" s="9">
        <v>0.049</v>
      </c>
      <c r="P818" s="9">
        <v>-0.874</v>
      </c>
      <c r="Q818" s="9">
        <v>0.975</v>
      </c>
      <c r="R818" s="9">
        <v>0.017</v>
      </c>
      <c r="S818" s="9">
        <v>0.196</v>
      </c>
    </row>
    <row r="819">
      <c r="B819" s="1">
        <v>1.0</v>
      </c>
      <c r="C819" s="10">
        <v>1446.0</v>
      </c>
      <c r="D819" s="1">
        <v>0.898</v>
      </c>
      <c r="E819" s="1">
        <v>0.0</v>
      </c>
      <c r="F819" s="1">
        <v>0.283</v>
      </c>
      <c r="G819" s="1">
        <v>9.012</v>
      </c>
      <c r="H819" s="4">
        <v>0.0027</v>
      </c>
      <c r="I819" s="1">
        <v>1.319</v>
      </c>
      <c r="J819" s="12" t="s">
        <v>48</v>
      </c>
      <c r="L819" s="9">
        <v>945.0</v>
      </c>
      <c r="M819" s="9">
        <v>1.0</v>
      </c>
      <c r="N819" s="9">
        <v>9.627</v>
      </c>
      <c r="O819" s="9">
        <v>0.06</v>
      </c>
      <c r="P819" s="9">
        <v>-9.567</v>
      </c>
      <c r="Q819" s="9">
        <v>1.0</v>
      </c>
      <c r="R819" s="9">
        <v>0.0</v>
      </c>
      <c r="S819" s="9">
        <v>0.0</v>
      </c>
    </row>
    <row r="820">
      <c r="B820" s="1">
        <v>1.0</v>
      </c>
      <c r="C820" s="10">
        <v>1448.0</v>
      </c>
      <c r="D820" s="1">
        <v>1.353</v>
      </c>
      <c r="E820" s="1">
        <v>0.0</v>
      </c>
      <c r="F820" s="1">
        <v>0.28</v>
      </c>
      <c r="G820" s="1">
        <v>9.056</v>
      </c>
      <c r="H820" s="4">
        <v>0.0026</v>
      </c>
      <c r="I820" s="1">
        <v>1.305</v>
      </c>
      <c r="J820" s="12" t="s">
        <v>48</v>
      </c>
      <c r="L820" s="9">
        <v>946.0</v>
      </c>
      <c r="M820" s="9">
        <v>1.0</v>
      </c>
      <c r="N820" s="9">
        <v>0.93</v>
      </c>
      <c r="O820" s="9">
        <v>0.071</v>
      </c>
      <c r="P820" s="9">
        <v>-0.859</v>
      </c>
      <c r="Q820" s="9">
        <v>0.918</v>
      </c>
      <c r="R820" s="9">
        <v>0.058</v>
      </c>
      <c r="S820" s="9">
        <v>0.688</v>
      </c>
    </row>
    <row r="821">
      <c r="B821" s="1">
        <v>1.0</v>
      </c>
      <c r="C821" s="10">
        <v>1452.0</v>
      </c>
      <c r="D821" s="1">
        <v>1.051</v>
      </c>
      <c r="E821" s="1">
        <v>0.0</v>
      </c>
      <c r="F821" s="1">
        <v>0.258</v>
      </c>
      <c r="G821" s="1">
        <v>8.107</v>
      </c>
      <c r="H821" s="4">
        <v>0.0044</v>
      </c>
      <c r="I821" s="1">
        <v>1.202</v>
      </c>
      <c r="J821" s="12" t="s">
        <v>48</v>
      </c>
      <c r="L821" s="9">
        <v>947.0</v>
      </c>
      <c r="M821" s="9">
        <v>1.0</v>
      </c>
      <c r="N821" s="9">
        <v>3.407</v>
      </c>
      <c r="O821" s="9">
        <v>0.028</v>
      </c>
      <c r="P821" s="9">
        <v>-3.379</v>
      </c>
      <c r="Q821" s="9">
        <v>1.0</v>
      </c>
      <c r="R821" s="9">
        <v>0.0</v>
      </c>
      <c r="S821" s="9">
        <v>0.003</v>
      </c>
    </row>
    <row r="822">
      <c r="B822" s="1">
        <v>1.0</v>
      </c>
      <c r="C822" s="10">
        <v>1453.0</v>
      </c>
      <c r="D822" s="1">
        <v>1.963</v>
      </c>
      <c r="E822" s="1">
        <v>0.0</v>
      </c>
      <c r="F822" s="1">
        <v>0.535</v>
      </c>
      <c r="G822" s="1">
        <v>23.147</v>
      </c>
      <c r="H822" s="4">
        <v>0.0</v>
      </c>
      <c r="I822" s="1">
        <v>2.493</v>
      </c>
      <c r="J822" s="12" t="s">
        <v>48</v>
      </c>
      <c r="L822" s="9">
        <v>948.0</v>
      </c>
      <c r="M822" s="9">
        <v>1.0</v>
      </c>
      <c r="N822" s="9">
        <v>3.41</v>
      </c>
      <c r="O822" s="9">
        <v>0.055</v>
      </c>
      <c r="P822" s="9">
        <v>-3.355</v>
      </c>
      <c r="Q822" s="9">
        <v>0.998</v>
      </c>
      <c r="R822" s="9">
        <v>0.002</v>
      </c>
      <c r="S822" s="9">
        <v>0.018</v>
      </c>
    </row>
    <row r="823">
      <c r="B823" s="1">
        <v>1.0</v>
      </c>
      <c r="C823" s="10">
        <v>1454.0</v>
      </c>
      <c r="D823" s="1">
        <v>2.116</v>
      </c>
      <c r="E823" s="1">
        <v>0.0</v>
      </c>
      <c r="F823" s="1">
        <v>0.423</v>
      </c>
      <c r="G823" s="1">
        <v>18.626</v>
      </c>
      <c r="H823" s="4">
        <v>0.0</v>
      </c>
      <c r="I823" s="1">
        <v>1.971</v>
      </c>
      <c r="J823" s="12" t="s">
        <v>48</v>
      </c>
      <c r="L823" s="9">
        <v>949.0</v>
      </c>
      <c r="M823" s="9">
        <v>1.0</v>
      </c>
      <c r="N823" s="9">
        <v>0.93</v>
      </c>
      <c r="O823" s="9">
        <v>0.071</v>
      </c>
      <c r="P823" s="9">
        <v>-0.859</v>
      </c>
      <c r="Q823" s="9">
        <v>0.918</v>
      </c>
      <c r="R823" s="9">
        <v>0.058</v>
      </c>
      <c r="S823" s="9">
        <v>0.688</v>
      </c>
    </row>
    <row r="824">
      <c r="B824" s="1">
        <v>1.0</v>
      </c>
      <c r="C824" s="10">
        <v>1455.0</v>
      </c>
      <c r="D824" s="1">
        <v>0.297</v>
      </c>
      <c r="E824" s="1">
        <v>0.0</v>
      </c>
      <c r="F824" s="1">
        <v>0.057</v>
      </c>
      <c r="G824" s="1">
        <v>3.259</v>
      </c>
      <c r="H824" s="4">
        <v>0.071</v>
      </c>
      <c r="I824" s="1">
        <v>0.265</v>
      </c>
      <c r="J824" s="12" t="s">
        <v>48</v>
      </c>
      <c r="L824" s="9">
        <v>950.0</v>
      </c>
      <c r="M824" s="9">
        <v>1.0</v>
      </c>
      <c r="N824" s="9">
        <v>2.151</v>
      </c>
      <c r="O824" s="9">
        <v>0.029</v>
      </c>
      <c r="P824" s="9">
        <v>-2.122</v>
      </c>
      <c r="Q824" s="9">
        <v>0.998</v>
      </c>
      <c r="R824" s="9">
        <v>0.002</v>
      </c>
      <c r="S824" s="9">
        <v>0.017</v>
      </c>
    </row>
    <row r="825">
      <c r="B825" s="1">
        <v>1.0</v>
      </c>
      <c r="C825" s="10">
        <v>1457.0</v>
      </c>
      <c r="D825" s="1">
        <v>0.811</v>
      </c>
      <c r="E825" s="1">
        <v>0.0</v>
      </c>
      <c r="F825" s="1">
        <v>0.403</v>
      </c>
      <c r="G825" s="1">
        <v>5.324</v>
      </c>
      <c r="H825" s="4">
        <v>0.021</v>
      </c>
      <c r="I825" s="1">
        <v>1.876</v>
      </c>
      <c r="J825" s="12" t="s">
        <v>48</v>
      </c>
      <c r="L825" s="9">
        <v>951.0</v>
      </c>
      <c r="M825" s="9">
        <v>1.0</v>
      </c>
      <c r="N825" s="9">
        <v>10.916</v>
      </c>
      <c r="O825" s="9">
        <v>0.045</v>
      </c>
      <c r="P825" s="9">
        <v>-10.871</v>
      </c>
      <c r="Q825" s="9">
        <v>1.0</v>
      </c>
      <c r="R825" s="9">
        <v>0.0</v>
      </c>
      <c r="S825" s="9">
        <v>0.0</v>
      </c>
    </row>
    <row r="826">
      <c r="B826" s="1">
        <v>1.0</v>
      </c>
      <c r="C826" s="10">
        <v>1458.0</v>
      </c>
      <c r="D826" s="1">
        <v>0.662</v>
      </c>
      <c r="E826" s="1">
        <v>0.0</v>
      </c>
      <c r="F826" s="1">
        <v>0.404</v>
      </c>
      <c r="G826" s="1">
        <v>5.641</v>
      </c>
      <c r="H826" s="4">
        <v>0.0175</v>
      </c>
      <c r="I826" s="1">
        <v>1.881</v>
      </c>
      <c r="J826" s="12" t="s">
        <v>48</v>
      </c>
      <c r="L826" s="9">
        <v>952.0</v>
      </c>
      <c r="M826" s="9">
        <v>1.0</v>
      </c>
      <c r="N826" s="9">
        <v>0.93</v>
      </c>
      <c r="O826" s="9">
        <v>0.071</v>
      </c>
      <c r="P826" s="9">
        <v>-0.859</v>
      </c>
      <c r="Q826" s="9">
        <v>0.918</v>
      </c>
      <c r="R826" s="9">
        <v>0.058</v>
      </c>
      <c r="S826" s="9">
        <v>0.689</v>
      </c>
    </row>
    <row r="827">
      <c r="B827" s="1">
        <v>1.0</v>
      </c>
      <c r="C827" s="10">
        <v>1459.0</v>
      </c>
      <c r="D827" s="1">
        <v>1.021</v>
      </c>
      <c r="E827" s="1">
        <v>0.0</v>
      </c>
      <c r="F827" s="1">
        <v>0.335</v>
      </c>
      <c r="G827" s="1">
        <v>11.328</v>
      </c>
      <c r="H827" s="4">
        <v>8.0E-4</v>
      </c>
      <c r="I827" s="1">
        <v>1.562</v>
      </c>
      <c r="J827" s="12" t="s">
        <v>48</v>
      </c>
      <c r="L827" s="9">
        <v>953.0</v>
      </c>
      <c r="M827" s="9">
        <v>1.0</v>
      </c>
      <c r="N827" s="9">
        <v>0.857</v>
      </c>
      <c r="O827" s="9">
        <v>0.062</v>
      </c>
      <c r="P827" s="9">
        <v>-0.796</v>
      </c>
      <c r="Q827" s="9">
        <v>0.92</v>
      </c>
      <c r="R827" s="9">
        <v>0.054</v>
      </c>
      <c r="S827" s="9">
        <v>0.631</v>
      </c>
    </row>
    <row r="828">
      <c r="B828" s="1">
        <v>1.0</v>
      </c>
      <c r="C828" s="10">
        <v>1462.0</v>
      </c>
      <c r="D828" s="1">
        <v>1.024</v>
      </c>
      <c r="E828" s="1">
        <v>0.0</v>
      </c>
      <c r="F828" s="1">
        <v>0.303</v>
      </c>
      <c r="G828" s="1">
        <v>14.462</v>
      </c>
      <c r="H828" s="4">
        <v>1.0E-4</v>
      </c>
      <c r="I828" s="1">
        <v>1.409</v>
      </c>
      <c r="J828" s="12" t="s">
        <v>48</v>
      </c>
      <c r="L828" s="9">
        <v>954.0</v>
      </c>
      <c r="M828" s="9">
        <v>1.0</v>
      </c>
      <c r="N828" s="9">
        <v>1.478</v>
      </c>
      <c r="O828" s="9">
        <v>0.035</v>
      </c>
      <c r="P828" s="9">
        <v>-1.443</v>
      </c>
      <c r="Q828" s="9">
        <v>0.991</v>
      </c>
      <c r="R828" s="9">
        <v>0.006</v>
      </c>
      <c r="S828" s="9">
        <v>0.071</v>
      </c>
    </row>
    <row r="829">
      <c r="B829" s="1">
        <v>1.0</v>
      </c>
      <c r="C829" s="10">
        <v>1465.0</v>
      </c>
      <c r="D829" s="1">
        <v>0.484</v>
      </c>
      <c r="E829" s="1">
        <v>0.0</v>
      </c>
      <c r="F829" s="1">
        <v>0.095</v>
      </c>
      <c r="G829" s="1">
        <v>3.19</v>
      </c>
      <c r="H829" s="4">
        <v>0.0741</v>
      </c>
      <c r="I829" s="1">
        <v>0.441</v>
      </c>
      <c r="J829" s="12" t="s">
        <v>48</v>
      </c>
      <c r="L829" s="9">
        <v>955.0</v>
      </c>
      <c r="M829" s="9">
        <v>1.0</v>
      </c>
      <c r="N829" s="9">
        <v>0.939</v>
      </c>
      <c r="O829" s="9">
        <v>0.061</v>
      </c>
      <c r="P829" s="9">
        <v>-0.878</v>
      </c>
      <c r="Q829" s="9">
        <v>0.928</v>
      </c>
      <c r="R829" s="9">
        <v>0.049</v>
      </c>
      <c r="S829" s="9">
        <v>0.57</v>
      </c>
    </row>
    <row r="830">
      <c r="B830" s="1">
        <v>1.0</v>
      </c>
      <c r="C830" s="10">
        <v>1467.0</v>
      </c>
      <c r="D830" s="1">
        <v>0.378</v>
      </c>
      <c r="E830" s="1">
        <v>0.0</v>
      </c>
      <c r="F830" s="1">
        <v>0.082</v>
      </c>
      <c r="G830" s="1">
        <v>2.977</v>
      </c>
      <c r="H830" s="4">
        <v>0.0844</v>
      </c>
      <c r="I830" s="1">
        <v>0.381</v>
      </c>
      <c r="J830" s="12" t="s">
        <v>48</v>
      </c>
      <c r="L830" s="9">
        <v>956.0</v>
      </c>
      <c r="M830" s="9">
        <v>1.0</v>
      </c>
      <c r="N830" s="9">
        <v>1.997</v>
      </c>
      <c r="O830" s="9">
        <v>0.039</v>
      </c>
      <c r="P830" s="9">
        <v>-1.958</v>
      </c>
      <c r="Q830" s="9">
        <v>0.972</v>
      </c>
      <c r="R830" s="9">
        <v>0.018</v>
      </c>
      <c r="S830" s="9">
        <v>0.198</v>
      </c>
    </row>
    <row r="831">
      <c r="B831" s="1">
        <v>1.0</v>
      </c>
      <c r="C831" s="10">
        <v>1469.0</v>
      </c>
      <c r="D831" s="1">
        <v>1.847</v>
      </c>
      <c r="E831" s="1">
        <v>0.195</v>
      </c>
      <c r="F831" s="1">
        <v>0.761</v>
      </c>
      <c r="G831" s="1">
        <v>10.529</v>
      </c>
      <c r="H831" s="4">
        <v>0.0012</v>
      </c>
      <c r="I831" s="1">
        <v>3.543</v>
      </c>
      <c r="J831" s="12" t="s">
        <v>48</v>
      </c>
      <c r="L831" s="9">
        <v>957.0</v>
      </c>
      <c r="M831" s="9">
        <v>1.0</v>
      </c>
      <c r="N831" s="9">
        <v>0.858</v>
      </c>
      <c r="O831" s="9">
        <v>0.061</v>
      </c>
      <c r="P831" s="9">
        <v>-0.796</v>
      </c>
      <c r="Q831" s="9">
        <v>0.921</v>
      </c>
      <c r="R831" s="9">
        <v>0.053</v>
      </c>
      <c r="S831" s="9">
        <v>0.628</v>
      </c>
    </row>
    <row r="832">
      <c r="B832" s="1">
        <v>1.0</v>
      </c>
      <c r="C832" s="10">
        <v>1471.0</v>
      </c>
      <c r="D832" s="1">
        <v>0.947</v>
      </c>
      <c r="E832" s="1">
        <v>0.0</v>
      </c>
      <c r="F832" s="1">
        <v>0.266</v>
      </c>
      <c r="G832" s="1">
        <v>9.923</v>
      </c>
      <c r="H832" s="4">
        <v>0.0016</v>
      </c>
      <c r="I832" s="1">
        <v>1.237</v>
      </c>
      <c r="J832" s="12" t="s">
        <v>48</v>
      </c>
      <c r="L832" s="9">
        <v>959.0</v>
      </c>
      <c r="M832" s="9">
        <v>1.0</v>
      </c>
      <c r="N832" s="9">
        <v>0.811</v>
      </c>
      <c r="O832" s="9">
        <v>0.048</v>
      </c>
      <c r="P832" s="9">
        <v>-0.763</v>
      </c>
      <c r="Q832" s="9">
        <v>0.929</v>
      </c>
      <c r="R832" s="9">
        <v>0.044</v>
      </c>
      <c r="S832" s="9">
        <v>0.509</v>
      </c>
    </row>
    <row r="833">
      <c r="B833" s="1">
        <v>1.0</v>
      </c>
      <c r="C833" s="10">
        <v>1473.0</v>
      </c>
      <c r="D833" s="1">
        <v>0.729</v>
      </c>
      <c r="E833" s="1">
        <v>0.0</v>
      </c>
      <c r="F833" s="1">
        <v>0.383</v>
      </c>
      <c r="G833" s="1">
        <v>4.96</v>
      </c>
      <c r="H833" s="4">
        <v>0.0259</v>
      </c>
      <c r="I833" s="1">
        <v>1.785</v>
      </c>
      <c r="J833" s="12" t="s">
        <v>48</v>
      </c>
      <c r="L833" s="9">
        <v>960.0</v>
      </c>
      <c r="M833" s="9">
        <v>1.0</v>
      </c>
      <c r="N833" s="9">
        <v>0.939</v>
      </c>
      <c r="O833" s="9">
        <v>0.061</v>
      </c>
      <c r="P833" s="9">
        <v>-0.878</v>
      </c>
      <c r="Q833" s="9">
        <v>0.928</v>
      </c>
      <c r="R833" s="9">
        <v>0.049</v>
      </c>
      <c r="S833" s="9">
        <v>0.57</v>
      </c>
    </row>
    <row r="834">
      <c r="B834" s="1">
        <v>1.0</v>
      </c>
      <c r="C834" s="10">
        <v>1475.0</v>
      </c>
      <c r="D834" s="1">
        <v>0.535</v>
      </c>
      <c r="E834" s="1">
        <v>0.0</v>
      </c>
      <c r="F834" s="1">
        <v>0.161</v>
      </c>
      <c r="G834" s="1">
        <v>7.026</v>
      </c>
      <c r="H834" s="4">
        <v>0.008</v>
      </c>
      <c r="I834" s="1">
        <v>0.748</v>
      </c>
      <c r="J834" s="12" t="s">
        <v>48</v>
      </c>
      <c r="L834" s="9">
        <v>961.0</v>
      </c>
      <c r="M834" s="9">
        <v>1.0</v>
      </c>
      <c r="N834" s="9">
        <v>13.066</v>
      </c>
      <c r="O834" s="9">
        <v>0.067</v>
      </c>
      <c r="P834" s="9">
        <v>-12.999</v>
      </c>
      <c r="Q834" s="9">
        <v>1.0</v>
      </c>
      <c r="R834" s="9">
        <v>0.0</v>
      </c>
      <c r="S834" s="9">
        <v>0.0</v>
      </c>
    </row>
    <row r="835">
      <c r="B835" s="1">
        <v>1.0</v>
      </c>
      <c r="C835" s="10">
        <v>1476.0</v>
      </c>
      <c r="D835" s="1">
        <v>1.353</v>
      </c>
      <c r="E835" s="1">
        <v>0.0</v>
      </c>
      <c r="F835" s="1">
        <v>0.432</v>
      </c>
      <c r="G835" s="1">
        <v>8.535</v>
      </c>
      <c r="H835" s="4">
        <v>0.0035</v>
      </c>
      <c r="I835" s="1">
        <v>2.01</v>
      </c>
      <c r="J835" s="12" t="s">
        <v>48</v>
      </c>
      <c r="L835" s="9">
        <v>962.0</v>
      </c>
      <c r="M835" s="9">
        <v>1.0</v>
      </c>
      <c r="N835" s="9">
        <v>14.715</v>
      </c>
      <c r="O835" s="9">
        <v>0.076</v>
      </c>
      <c r="P835" s="9">
        <v>-14.639</v>
      </c>
      <c r="Q835" s="9">
        <v>1.0</v>
      </c>
      <c r="R835" s="9">
        <v>0.0</v>
      </c>
      <c r="S835" s="9">
        <v>0.0</v>
      </c>
    </row>
    <row r="836">
      <c r="B836" s="1">
        <v>1.0</v>
      </c>
      <c r="C836" s="10">
        <v>1477.0</v>
      </c>
      <c r="D836" s="1">
        <v>0.396</v>
      </c>
      <c r="E836" s="1">
        <v>0.0</v>
      </c>
      <c r="F836" s="1">
        <v>0.093</v>
      </c>
      <c r="G836" s="1">
        <v>2.833</v>
      </c>
      <c r="H836" s="4">
        <v>0.0923</v>
      </c>
      <c r="I836" s="1">
        <v>0.433</v>
      </c>
      <c r="J836" s="12" t="s">
        <v>48</v>
      </c>
      <c r="L836" s="9">
        <v>963.0</v>
      </c>
      <c r="M836" s="9">
        <v>1.0</v>
      </c>
      <c r="N836" s="9">
        <v>1.292</v>
      </c>
      <c r="O836" s="9">
        <v>0.031</v>
      </c>
      <c r="P836" s="9">
        <v>-1.261</v>
      </c>
      <c r="Q836" s="9">
        <v>0.991</v>
      </c>
      <c r="R836" s="9">
        <v>0.005</v>
      </c>
      <c r="S836" s="9">
        <v>0.061</v>
      </c>
    </row>
    <row r="837">
      <c r="B837" s="1">
        <v>1.0</v>
      </c>
      <c r="C837" s="10">
        <v>1479.0</v>
      </c>
      <c r="D837" s="1">
        <v>0.52</v>
      </c>
      <c r="E837" s="1">
        <v>0.0</v>
      </c>
      <c r="F837" s="1">
        <v>0.223</v>
      </c>
      <c r="G837" s="1">
        <v>5.092</v>
      </c>
      <c r="H837" s="4">
        <v>0.024</v>
      </c>
      <c r="I837" s="1">
        <v>1.038</v>
      </c>
      <c r="J837" s="12" t="s">
        <v>48</v>
      </c>
      <c r="L837" s="9">
        <v>964.0</v>
      </c>
      <c r="M837" s="9">
        <v>1.0</v>
      </c>
      <c r="N837" s="9">
        <v>1.537</v>
      </c>
      <c r="O837" s="9">
        <v>0.049</v>
      </c>
      <c r="P837" s="9">
        <v>-1.488</v>
      </c>
      <c r="Q837" s="9">
        <v>0.984</v>
      </c>
      <c r="R837" s="9">
        <v>0.012</v>
      </c>
      <c r="S837" s="9">
        <v>0.13</v>
      </c>
    </row>
    <row r="838">
      <c r="B838" s="1">
        <v>1.0</v>
      </c>
      <c r="C838" s="10">
        <v>1481.0</v>
      </c>
      <c r="D838" s="1">
        <v>0.707</v>
      </c>
      <c r="E838" s="1">
        <v>0.0</v>
      </c>
      <c r="F838" s="1">
        <v>0.224</v>
      </c>
      <c r="G838" s="1">
        <v>6.639</v>
      </c>
      <c r="H838" s="4">
        <v>0.01</v>
      </c>
      <c r="I838" s="1">
        <v>1.042</v>
      </c>
      <c r="J838" s="12" t="s">
        <v>48</v>
      </c>
      <c r="L838" s="9">
        <v>966.0</v>
      </c>
      <c r="M838" s="9">
        <v>1.0</v>
      </c>
      <c r="N838" s="9">
        <v>14.734</v>
      </c>
      <c r="O838" s="9">
        <v>0.066</v>
      </c>
      <c r="P838" s="9">
        <v>-14.668</v>
      </c>
      <c r="Q838" s="9">
        <v>1.0</v>
      </c>
      <c r="R838" s="9">
        <v>0.0</v>
      </c>
      <c r="S838" s="9">
        <v>0.0</v>
      </c>
    </row>
    <row r="839">
      <c r="B839" s="1">
        <v>1.0</v>
      </c>
      <c r="C839" s="10">
        <v>1483.0</v>
      </c>
      <c r="D839" s="1">
        <v>0.382</v>
      </c>
      <c r="E839" s="1">
        <v>0.0</v>
      </c>
      <c r="F839" s="1">
        <v>0.082</v>
      </c>
      <c r="G839" s="1">
        <v>2.98</v>
      </c>
      <c r="H839" s="4">
        <v>0.0843</v>
      </c>
      <c r="I839" s="1">
        <v>0.383</v>
      </c>
      <c r="J839" s="12" t="s">
        <v>48</v>
      </c>
      <c r="L839" s="9">
        <v>967.0</v>
      </c>
      <c r="M839" s="9">
        <v>1.0</v>
      </c>
      <c r="N839" s="9">
        <v>0.777</v>
      </c>
      <c r="O839" s="9">
        <v>0.077</v>
      </c>
      <c r="P839" s="9">
        <v>-0.701</v>
      </c>
      <c r="Q839" s="9">
        <v>0.956</v>
      </c>
      <c r="R839" s="9">
        <v>0.034</v>
      </c>
      <c r="S839" s="9">
        <v>0.386</v>
      </c>
    </row>
    <row r="840">
      <c r="B840" s="1">
        <v>1.0</v>
      </c>
      <c r="C840" s="10">
        <v>1484.0</v>
      </c>
      <c r="D840" s="1">
        <v>0.678</v>
      </c>
      <c r="E840" s="1">
        <v>0.0</v>
      </c>
      <c r="F840" s="1">
        <v>0.159</v>
      </c>
      <c r="G840" s="1">
        <v>5.846</v>
      </c>
      <c r="H840" s="4">
        <v>0.0156</v>
      </c>
      <c r="I840" s="1">
        <v>0.738</v>
      </c>
      <c r="J840" s="12" t="s">
        <v>48</v>
      </c>
      <c r="L840" s="9">
        <v>968.0</v>
      </c>
      <c r="M840" s="9">
        <v>1.0</v>
      </c>
      <c r="N840" s="9">
        <v>0.919</v>
      </c>
      <c r="O840" s="9">
        <v>0.064</v>
      </c>
      <c r="P840" s="9">
        <v>-0.855</v>
      </c>
      <c r="Q840" s="9">
        <v>0.964</v>
      </c>
      <c r="R840" s="9">
        <v>0.027</v>
      </c>
      <c r="S840" s="9">
        <v>0.304</v>
      </c>
    </row>
    <row r="841">
      <c r="B841" s="1">
        <v>1.0</v>
      </c>
      <c r="C841" s="10">
        <v>1485.0</v>
      </c>
      <c r="D841" s="1">
        <v>2.204</v>
      </c>
      <c r="E841" s="1">
        <v>0.0</v>
      </c>
      <c r="F841" s="1">
        <v>1.376</v>
      </c>
      <c r="G841" s="1">
        <v>17.663</v>
      </c>
      <c r="H841" s="4">
        <v>0.0</v>
      </c>
      <c r="I841" s="1">
        <v>6.406</v>
      </c>
      <c r="J841" s="12" t="s">
        <v>48</v>
      </c>
      <c r="L841" s="9">
        <v>969.0</v>
      </c>
      <c r="M841" s="9">
        <v>1.0</v>
      </c>
      <c r="N841" s="9">
        <v>1.206</v>
      </c>
      <c r="O841" s="9">
        <v>0.032</v>
      </c>
      <c r="P841" s="9">
        <v>-1.174</v>
      </c>
      <c r="Q841" s="9">
        <v>0.99</v>
      </c>
      <c r="R841" s="9">
        <v>0.006</v>
      </c>
      <c r="S841" s="9">
        <v>0.071</v>
      </c>
    </row>
    <row r="842">
      <c r="B842" s="1">
        <v>1.0</v>
      </c>
      <c r="C842" s="10">
        <v>1486.0</v>
      </c>
      <c r="D842" s="1">
        <v>2.557</v>
      </c>
      <c r="E842" s="1">
        <v>0.0</v>
      </c>
      <c r="F842" s="1">
        <v>0.835</v>
      </c>
      <c r="G842" s="1">
        <v>22.482</v>
      </c>
      <c r="H842" s="4">
        <v>0.0</v>
      </c>
      <c r="I842" s="1">
        <v>3.887</v>
      </c>
      <c r="J842" s="12" t="s">
        <v>48</v>
      </c>
      <c r="L842" s="9">
        <v>970.0</v>
      </c>
      <c r="M842" s="9">
        <v>1.0</v>
      </c>
      <c r="N842" s="9">
        <v>13.396</v>
      </c>
      <c r="O842" s="9">
        <v>0.062</v>
      </c>
      <c r="P842" s="9">
        <v>-13.333</v>
      </c>
      <c r="Q842" s="9">
        <v>1.0</v>
      </c>
      <c r="R842" s="9">
        <v>0.0</v>
      </c>
      <c r="S842" s="9">
        <v>0.0</v>
      </c>
    </row>
    <row r="843">
      <c r="B843" s="1">
        <v>1.0</v>
      </c>
      <c r="C843" s="10">
        <v>1488.0</v>
      </c>
      <c r="D843" s="1">
        <v>0.668</v>
      </c>
      <c r="E843" s="1">
        <v>0.0</v>
      </c>
      <c r="F843" s="1">
        <v>0.239</v>
      </c>
      <c r="G843" s="1">
        <v>4.006</v>
      </c>
      <c r="H843" s="4">
        <v>0.0453</v>
      </c>
      <c r="I843" s="1">
        <v>1.111</v>
      </c>
      <c r="J843" s="12" t="s">
        <v>48</v>
      </c>
      <c r="L843" s="9">
        <v>971.0</v>
      </c>
      <c r="M843" s="9">
        <v>1.0</v>
      </c>
      <c r="N843" s="9">
        <v>1.547</v>
      </c>
      <c r="O843" s="9">
        <v>0.042</v>
      </c>
      <c r="P843" s="9">
        <v>-1.505</v>
      </c>
      <c r="Q843" s="9">
        <v>0.988</v>
      </c>
      <c r="R843" s="9">
        <v>0.009</v>
      </c>
      <c r="S843" s="9">
        <v>0.097</v>
      </c>
    </row>
    <row r="844">
      <c r="B844" s="1">
        <v>1.0</v>
      </c>
      <c r="C844" s="10">
        <v>1489.0</v>
      </c>
      <c r="D844" s="1">
        <v>0.633</v>
      </c>
      <c r="E844" s="1">
        <v>0.0</v>
      </c>
      <c r="F844" s="1">
        <v>0.171</v>
      </c>
      <c r="G844" s="1">
        <v>5.019</v>
      </c>
      <c r="H844" s="4">
        <v>0.0251</v>
      </c>
      <c r="I844" s="1">
        <v>0.798</v>
      </c>
      <c r="J844" s="12" t="s">
        <v>48</v>
      </c>
      <c r="L844" s="9">
        <v>972.0</v>
      </c>
      <c r="M844" s="9">
        <v>1.0</v>
      </c>
      <c r="N844" s="9">
        <v>2.409</v>
      </c>
      <c r="O844" s="9">
        <v>0.031</v>
      </c>
      <c r="P844" s="9">
        <v>-2.379</v>
      </c>
      <c r="Q844" s="9">
        <v>0.998</v>
      </c>
      <c r="R844" s="9">
        <v>0.001</v>
      </c>
      <c r="S844" s="9">
        <v>0.016</v>
      </c>
    </row>
    <row r="845">
      <c r="B845" s="1">
        <v>1.0</v>
      </c>
      <c r="C845" s="10">
        <v>1490.0</v>
      </c>
      <c r="D845" s="1">
        <v>0.687</v>
      </c>
      <c r="E845" s="1">
        <v>0.0</v>
      </c>
      <c r="F845" s="1">
        <v>0.119</v>
      </c>
      <c r="G845" s="1">
        <v>7.038</v>
      </c>
      <c r="H845" s="4">
        <v>0.008</v>
      </c>
      <c r="I845" s="1">
        <v>0.553</v>
      </c>
      <c r="J845" s="12" t="s">
        <v>48</v>
      </c>
      <c r="L845" s="9">
        <v>974.0</v>
      </c>
      <c r="M845" s="9">
        <v>1.0</v>
      </c>
      <c r="N845" s="9">
        <v>8.131</v>
      </c>
      <c r="O845" s="9">
        <v>0.036</v>
      </c>
      <c r="P845" s="9">
        <v>-8.095</v>
      </c>
      <c r="Q845" s="9">
        <v>1.0</v>
      </c>
      <c r="R845" s="9">
        <v>0.0</v>
      </c>
      <c r="S845" s="9">
        <v>0.0</v>
      </c>
    </row>
    <row r="846">
      <c r="B846" s="1">
        <v>1.0</v>
      </c>
      <c r="C846" s="10">
        <v>1492.0</v>
      </c>
      <c r="D846" s="1">
        <v>1.353</v>
      </c>
      <c r="E846" s="1">
        <v>0.0</v>
      </c>
      <c r="F846" s="1">
        <v>0.55</v>
      </c>
      <c r="G846" s="1">
        <v>8.902</v>
      </c>
      <c r="H846" s="4">
        <v>0.0028</v>
      </c>
      <c r="I846" s="1">
        <v>2.562</v>
      </c>
      <c r="J846" s="12" t="s">
        <v>48</v>
      </c>
      <c r="L846" s="9">
        <v>975.0</v>
      </c>
      <c r="M846" s="9">
        <v>1.0</v>
      </c>
      <c r="N846" s="9">
        <v>0.93</v>
      </c>
      <c r="O846" s="9">
        <v>0.071</v>
      </c>
      <c r="P846" s="9">
        <v>-0.859</v>
      </c>
      <c r="Q846" s="9">
        <v>0.918</v>
      </c>
      <c r="R846" s="9">
        <v>0.058</v>
      </c>
      <c r="S846" s="9">
        <v>0.688</v>
      </c>
    </row>
    <row r="847">
      <c r="B847" s="1">
        <v>1.0</v>
      </c>
      <c r="C847" s="10">
        <v>1493.0</v>
      </c>
      <c r="D847" s="1">
        <v>1.004</v>
      </c>
      <c r="E847" s="1">
        <v>0.0</v>
      </c>
      <c r="F847" s="1">
        <v>0.308</v>
      </c>
      <c r="G847" s="1">
        <v>11.647</v>
      </c>
      <c r="H847" s="4">
        <v>6.0E-4</v>
      </c>
      <c r="I847" s="1">
        <v>1.433</v>
      </c>
      <c r="J847" s="12" t="s">
        <v>48</v>
      </c>
      <c r="L847" s="9">
        <v>976.0</v>
      </c>
      <c r="M847" s="9">
        <v>1.0</v>
      </c>
      <c r="N847" s="9">
        <v>0.94</v>
      </c>
      <c r="O847" s="9">
        <v>0.051</v>
      </c>
      <c r="P847" s="9">
        <v>-0.888</v>
      </c>
      <c r="Q847" s="9">
        <v>0.974</v>
      </c>
      <c r="R847" s="9">
        <v>0.018</v>
      </c>
      <c r="S847" s="9">
        <v>0.208</v>
      </c>
    </row>
    <row r="848">
      <c r="B848" s="1">
        <v>1.0</v>
      </c>
      <c r="C848" s="10">
        <v>1494.0</v>
      </c>
      <c r="D848" s="1">
        <v>0.72</v>
      </c>
      <c r="E848" s="1">
        <v>0.0</v>
      </c>
      <c r="F848" s="1">
        <v>0.179</v>
      </c>
      <c r="G848" s="1">
        <v>5.497</v>
      </c>
      <c r="H848" s="4">
        <v>0.019</v>
      </c>
      <c r="I848" s="1">
        <v>0.833</v>
      </c>
      <c r="J848" s="12" t="s">
        <v>48</v>
      </c>
      <c r="L848" s="9">
        <v>977.0</v>
      </c>
      <c r="M848" s="9">
        <v>1.0</v>
      </c>
      <c r="N848" s="9">
        <v>9.634</v>
      </c>
      <c r="O848" s="9">
        <v>0.046</v>
      </c>
      <c r="P848" s="9">
        <v>-9.588</v>
      </c>
      <c r="Q848" s="9">
        <v>1.0</v>
      </c>
      <c r="R848" s="9">
        <v>0.0</v>
      </c>
      <c r="S848" s="9">
        <v>0.0</v>
      </c>
    </row>
    <row r="849">
      <c r="B849" s="1">
        <v>1.0</v>
      </c>
      <c r="C849" s="10">
        <v>1495.0</v>
      </c>
      <c r="D849" s="1">
        <v>0.371</v>
      </c>
      <c r="E849" s="1">
        <v>0.0</v>
      </c>
      <c r="F849" s="1">
        <v>0.089</v>
      </c>
      <c r="G849" s="1">
        <v>2.859</v>
      </c>
      <c r="H849" s="4">
        <v>0.0909</v>
      </c>
      <c r="I849" s="1">
        <v>0.414</v>
      </c>
      <c r="J849" s="12" t="s">
        <v>48</v>
      </c>
      <c r="L849" s="9">
        <v>978.0</v>
      </c>
      <c r="M849" s="9">
        <v>1.0</v>
      </c>
      <c r="N849" s="9">
        <v>1.221</v>
      </c>
      <c r="O849" s="9">
        <v>0.034</v>
      </c>
      <c r="P849" s="9">
        <v>-1.187</v>
      </c>
      <c r="Q849" s="9">
        <v>0.993</v>
      </c>
      <c r="R849" s="9">
        <v>0.004</v>
      </c>
      <c r="S849" s="9">
        <v>0.05</v>
      </c>
    </row>
    <row r="850">
      <c r="B850" s="1">
        <v>1.0</v>
      </c>
      <c r="C850" s="10">
        <v>1496.0</v>
      </c>
      <c r="D850" s="1">
        <v>1.353</v>
      </c>
      <c r="E850" s="1">
        <v>0.0</v>
      </c>
      <c r="F850" s="1">
        <v>0.472</v>
      </c>
      <c r="G850" s="1">
        <v>14.124</v>
      </c>
      <c r="H850" s="4">
        <v>2.0E-4</v>
      </c>
      <c r="I850" s="1">
        <v>2.197</v>
      </c>
      <c r="J850" s="12" t="s">
        <v>48</v>
      </c>
      <c r="L850" s="9">
        <v>979.0</v>
      </c>
      <c r="M850" s="9">
        <v>1.0</v>
      </c>
      <c r="N850" s="9">
        <v>1.413</v>
      </c>
      <c r="O850" s="9">
        <v>0.05</v>
      </c>
      <c r="P850" s="9">
        <v>-1.363</v>
      </c>
      <c r="Q850" s="9">
        <v>0.983</v>
      </c>
      <c r="R850" s="9">
        <v>0.013</v>
      </c>
      <c r="S850" s="9">
        <v>0.142</v>
      </c>
    </row>
    <row r="851">
      <c r="B851" s="1">
        <v>1.0</v>
      </c>
      <c r="C851" s="10">
        <v>1502.0</v>
      </c>
      <c r="D851" s="1">
        <v>1.784</v>
      </c>
      <c r="E851" s="1">
        <v>0.119</v>
      </c>
      <c r="F851" s="1">
        <v>0.61</v>
      </c>
      <c r="G851" s="1">
        <v>9.352</v>
      </c>
      <c r="H851" s="4">
        <v>0.0022</v>
      </c>
      <c r="I851" s="1">
        <v>2.84</v>
      </c>
      <c r="J851" s="12" t="s">
        <v>48</v>
      </c>
      <c r="L851" s="9">
        <v>980.0</v>
      </c>
      <c r="M851" s="9">
        <v>1.0</v>
      </c>
      <c r="N851" s="9">
        <v>1.265</v>
      </c>
      <c r="O851" s="9">
        <v>0.056</v>
      </c>
      <c r="P851" s="9">
        <v>-1.209</v>
      </c>
      <c r="Q851" s="9">
        <v>0.984</v>
      </c>
      <c r="R851" s="9">
        <v>0.012</v>
      </c>
      <c r="S851" s="9">
        <v>0.135</v>
      </c>
    </row>
    <row r="852">
      <c r="B852" s="1">
        <v>1.0</v>
      </c>
      <c r="C852" s="10">
        <v>1503.0</v>
      </c>
      <c r="D852" s="1">
        <v>1.353</v>
      </c>
      <c r="E852" s="1">
        <v>0.0</v>
      </c>
      <c r="F852" s="1">
        <v>0.399</v>
      </c>
      <c r="G852" s="1">
        <v>9.952</v>
      </c>
      <c r="H852" s="4">
        <v>0.0016</v>
      </c>
      <c r="I852" s="1">
        <v>1.859</v>
      </c>
      <c r="J852" s="12" t="s">
        <v>48</v>
      </c>
      <c r="L852" s="9">
        <v>981.0</v>
      </c>
      <c r="M852" s="9">
        <v>1.0</v>
      </c>
      <c r="N852" s="9">
        <v>0.921</v>
      </c>
      <c r="O852" s="9">
        <v>0.057</v>
      </c>
      <c r="P852" s="9">
        <v>-0.864</v>
      </c>
      <c r="Q852" s="9">
        <v>0.969</v>
      </c>
      <c r="R852" s="9">
        <v>0.022</v>
      </c>
      <c r="S852" s="9">
        <v>0.251</v>
      </c>
    </row>
    <row r="853">
      <c r="B853" s="1">
        <v>1.0</v>
      </c>
      <c r="C853" s="10">
        <v>1504.0</v>
      </c>
      <c r="D853" s="1">
        <v>0.349</v>
      </c>
      <c r="E853" s="1">
        <v>0.0</v>
      </c>
      <c r="F853" s="1">
        <v>0.059</v>
      </c>
      <c r="G853" s="1">
        <v>3.567</v>
      </c>
      <c r="H853" s="4">
        <v>0.0589</v>
      </c>
      <c r="I853" s="1">
        <v>0.276</v>
      </c>
      <c r="J853" s="12" t="s">
        <v>48</v>
      </c>
      <c r="L853" s="9">
        <v>982.0</v>
      </c>
      <c r="M853" s="9">
        <v>1.0</v>
      </c>
      <c r="N853" s="9">
        <v>13.758</v>
      </c>
      <c r="O853" s="9">
        <v>0.048</v>
      </c>
      <c r="P853" s="9">
        <v>-13.71</v>
      </c>
      <c r="Q853" s="9">
        <v>1.0</v>
      </c>
      <c r="R853" s="9">
        <v>0.0</v>
      </c>
      <c r="S853" s="9">
        <v>0.0</v>
      </c>
    </row>
    <row r="854">
      <c r="B854" s="1">
        <v>1.0</v>
      </c>
      <c r="C854" s="10">
        <v>1506.0</v>
      </c>
      <c r="D854" s="1">
        <v>0.672</v>
      </c>
      <c r="E854" s="1">
        <v>0.0</v>
      </c>
      <c r="F854" s="1">
        <v>0.17</v>
      </c>
      <c r="G854" s="1">
        <v>5.36</v>
      </c>
      <c r="H854" s="4">
        <v>0.0206</v>
      </c>
      <c r="I854" s="1">
        <v>0.791</v>
      </c>
      <c r="J854" s="12" t="s">
        <v>48</v>
      </c>
      <c r="L854" s="9">
        <v>983.0</v>
      </c>
      <c r="M854" s="9">
        <v>1.0</v>
      </c>
      <c r="N854" s="9">
        <v>1.418</v>
      </c>
      <c r="O854" s="9">
        <v>0.043</v>
      </c>
      <c r="P854" s="9">
        <v>-1.375</v>
      </c>
      <c r="Q854" s="9">
        <v>0.986</v>
      </c>
      <c r="R854" s="9">
        <v>0.01</v>
      </c>
      <c r="S854" s="9">
        <v>0.107</v>
      </c>
    </row>
    <row r="855">
      <c r="B855" s="1">
        <v>1.0</v>
      </c>
      <c r="C855" s="10">
        <v>1507.0</v>
      </c>
      <c r="D855" s="1">
        <v>2.362</v>
      </c>
      <c r="E855" s="1">
        <v>0.0</v>
      </c>
      <c r="F855" s="1">
        <v>0.531</v>
      </c>
      <c r="G855" s="1">
        <v>20.1</v>
      </c>
      <c r="H855" s="4">
        <v>0.0</v>
      </c>
      <c r="I855" s="1">
        <v>2.473</v>
      </c>
      <c r="J855" s="12" t="s">
        <v>48</v>
      </c>
      <c r="L855" s="9">
        <v>984.0</v>
      </c>
      <c r="M855" s="9">
        <v>1.0</v>
      </c>
      <c r="N855" s="9">
        <v>2.55</v>
      </c>
      <c r="O855" s="9">
        <v>0.037</v>
      </c>
      <c r="P855" s="9">
        <v>-2.513</v>
      </c>
      <c r="Q855" s="9">
        <v>0.997</v>
      </c>
      <c r="R855" s="9">
        <v>0.002</v>
      </c>
      <c r="S855" s="9">
        <v>0.023</v>
      </c>
    </row>
    <row r="856">
      <c r="B856" s="1">
        <v>1.0</v>
      </c>
      <c r="C856" s="10">
        <v>1508.0</v>
      </c>
      <c r="D856" s="1">
        <v>0.433</v>
      </c>
      <c r="E856" s="1">
        <v>0.0</v>
      </c>
      <c r="F856" s="1">
        <v>0.186</v>
      </c>
      <c r="G856" s="1">
        <v>3.371</v>
      </c>
      <c r="H856" s="4">
        <v>0.0664</v>
      </c>
      <c r="I856" s="1">
        <v>0.865</v>
      </c>
      <c r="J856" s="12" t="s">
        <v>48</v>
      </c>
      <c r="L856" s="9">
        <v>985.0</v>
      </c>
      <c r="M856" s="9">
        <v>1.0</v>
      </c>
      <c r="N856" s="9">
        <v>3.18</v>
      </c>
      <c r="O856" s="9">
        <v>0.03</v>
      </c>
      <c r="P856" s="9">
        <v>-3.15</v>
      </c>
      <c r="Q856" s="9">
        <v>0.984</v>
      </c>
      <c r="R856" s="9">
        <v>0.009</v>
      </c>
      <c r="S856" s="9">
        <v>0.101</v>
      </c>
    </row>
    <row r="857">
      <c r="B857" s="1">
        <v>1.0</v>
      </c>
      <c r="C857" s="10">
        <v>1509.0</v>
      </c>
      <c r="D857" s="1">
        <v>0.804</v>
      </c>
      <c r="E857" s="1">
        <v>0.0</v>
      </c>
      <c r="F857" s="1">
        <v>0.206</v>
      </c>
      <c r="G857" s="1">
        <v>8.057</v>
      </c>
      <c r="H857" s="4">
        <v>0.0045</v>
      </c>
      <c r="I857" s="1">
        <v>0.96</v>
      </c>
      <c r="J857" s="12" t="s">
        <v>48</v>
      </c>
      <c r="L857" s="9">
        <v>986.0</v>
      </c>
      <c r="M857" s="9">
        <v>1.0</v>
      </c>
      <c r="N857" s="9">
        <v>1.997</v>
      </c>
      <c r="O857" s="9">
        <v>0.039</v>
      </c>
      <c r="P857" s="9">
        <v>-1.958</v>
      </c>
      <c r="Q857" s="9">
        <v>0.972</v>
      </c>
      <c r="R857" s="9">
        <v>0.018</v>
      </c>
      <c r="S857" s="9">
        <v>0.198</v>
      </c>
    </row>
    <row r="858">
      <c r="B858" s="1">
        <v>1.0</v>
      </c>
      <c r="C858" s="10">
        <v>1510.0</v>
      </c>
      <c r="D858" s="1">
        <v>0.212</v>
      </c>
      <c r="E858" s="1">
        <v>0.0</v>
      </c>
      <c r="F858" s="1">
        <v>0.055</v>
      </c>
      <c r="G858" s="1">
        <v>2.714</v>
      </c>
      <c r="H858" s="4">
        <v>0.0994</v>
      </c>
      <c r="I858" s="1">
        <v>0.254</v>
      </c>
      <c r="J858" s="12" t="s">
        <v>48</v>
      </c>
      <c r="L858" s="9">
        <v>987.0</v>
      </c>
      <c r="M858" s="9">
        <v>1.0</v>
      </c>
      <c r="N858" s="9">
        <v>7.78</v>
      </c>
      <c r="O858" s="9">
        <v>0.038</v>
      </c>
      <c r="P858" s="9">
        <v>-7.742</v>
      </c>
      <c r="Q858" s="9">
        <v>1.0</v>
      </c>
      <c r="R858" s="9">
        <v>0.0</v>
      </c>
      <c r="S858" s="9">
        <v>0.0</v>
      </c>
    </row>
    <row r="859">
      <c r="B859" s="1">
        <v>1.0</v>
      </c>
      <c r="C859" s="10">
        <v>1513.0</v>
      </c>
      <c r="D859" s="1">
        <v>2.554</v>
      </c>
      <c r="E859" s="1">
        <v>0.0</v>
      </c>
      <c r="F859" s="1">
        <v>0.459</v>
      </c>
      <c r="G859" s="1">
        <v>18.771</v>
      </c>
      <c r="H859" s="4">
        <v>0.0</v>
      </c>
      <c r="I859" s="1">
        <v>2.137</v>
      </c>
      <c r="J859" s="12" t="s">
        <v>48</v>
      </c>
      <c r="L859" s="9">
        <v>988.0</v>
      </c>
      <c r="M859" s="9">
        <v>1.0</v>
      </c>
      <c r="N859" s="9">
        <v>0.939</v>
      </c>
      <c r="O859" s="9">
        <v>0.061</v>
      </c>
      <c r="P859" s="9">
        <v>-0.878</v>
      </c>
      <c r="Q859" s="9">
        <v>0.928</v>
      </c>
      <c r="R859" s="9">
        <v>0.049</v>
      </c>
      <c r="S859" s="9">
        <v>0.57</v>
      </c>
    </row>
    <row r="860">
      <c r="B860" s="1">
        <v>1.0</v>
      </c>
      <c r="C860" s="10">
        <v>1515.0</v>
      </c>
      <c r="D860" s="1">
        <v>1.353</v>
      </c>
      <c r="E860" s="1">
        <v>0.0</v>
      </c>
      <c r="F860" s="1">
        <v>0.339</v>
      </c>
      <c r="G860" s="1">
        <v>10.135</v>
      </c>
      <c r="H860" s="4">
        <v>0.0015</v>
      </c>
      <c r="I860" s="1">
        <v>1.578</v>
      </c>
      <c r="J860" s="12" t="s">
        <v>48</v>
      </c>
      <c r="L860" s="9">
        <v>989.0</v>
      </c>
      <c r="M860" s="9">
        <v>1.0</v>
      </c>
      <c r="N860" s="9">
        <v>0.897</v>
      </c>
      <c r="O860" s="9">
        <v>0.036</v>
      </c>
      <c r="P860" s="9">
        <v>-0.861</v>
      </c>
      <c r="Q860" s="9">
        <v>0.949</v>
      </c>
      <c r="R860" s="9">
        <v>0.029</v>
      </c>
      <c r="S860" s="9">
        <v>0.333</v>
      </c>
    </row>
    <row r="861">
      <c r="B861" s="1">
        <v>1.0</v>
      </c>
      <c r="C861" s="10">
        <v>1516.0</v>
      </c>
      <c r="D861" s="1">
        <v>1.889</v>
      </c>
      <c r="E861" s="1">
        <v>0.0</v>
      </c>
      <c r="F861" s="1">
        <v>0.379</v>
      </c>
      <c r="G861" s="1">
        <v>12.165</v>
      </c>
      <c r="H861" s="4">
        <v>5.0E-4</v>
      </c>
      <c r="I861" s="1">
        <v>1.766</v>
      </c>
      <c r="J861" s="12" t="s">
        <v>48</v>
      </c>
      <c r="L861" s="9">
        <v>990.0</v>
      </c>
      <c r="M861" s="9">
        <v>1.0</v>
      </c>
      <c r="N861" s="9">
        <v>7.28</v>
      </c>
      <c r="O861" s="9">
        <v>0.035</v>
      </c>
      <c r="P861" s="9">
        <v>-7.245</v>
      </c>
      <c r="Q861" s="9">
        <v>1.0</v>
      </c>
      <c r="R861" s="9">
        <v>0.0</v>
      </c>
      <c r="S861" s="9">
        <v>0.0</v>
      </c>
    </row>
    <row r="862">
      <c r="B862" s="1">
        <v>1.0</v>
      </c>
      <c r="C862" s="10">
        <v>1518.0</v>
      </c>
      <c r="D862" s="1">
        <v>1.5</v>
      </c>
      <c r="E862" s="1">
        <v>0.0</v>
      </c>
      <c r="F862" s="1">
        <v>0.861</v>
      </c>
      <c r="G862" s="1">
        <v>11.437</v>
      </c>
      <c r="H862" s="4">
        <v>7.0E-4</v>
      </c>
      <c r="I862" s="1">
        <v>4.009</v>
      </c>
      <c r="J862" s="12" t="s">
        <v>48</v>
      </c>
      <c r="L862" s="9">
        <v>991.0</v>
      </c>
      <c r="M862" s="9">
        <v>1.0</v>
      </c>
      <c r="N862" s="9">
        <v>3.736</v>
      </c>
      <c r="O862" s="9">
        <v>0.034</v>
      </c>
      <c r="P862" s="9">
        <v>-3.701</v>
      </c>
      <c r="Q862" s="9">
        <v>1.0</v>
      </c>
      <c r="R862" s="9">
        <v>0.0</v>
      </c>
      <c r="S862" s="9">
        <v>0.0</v>
      </c>
    </row>
    <row r="863">
      <c r="B863" s="1">
        <v>1.0</v>
      </c>
      <c r="C863" s="10">
        <v>1520.0</v>
      </c>
      <c r="D863" s="1">
        <v>7.186</v>
      </c>
      <c r="E863" s="1">
        <v>0.0</v>
      </c>
      <c r="F863" s="1">
        <v>1.47</v>
      </c>
      <c r="G863" s="1">
        <v>52.266</v>
      </c>
      <c r="H863" s="4">
        <v>0.0</v>
      </c>
      <c r="I863" s="1">
        <v>6.846</v>
      </c>
      <c r="J863" s="12" t="s">
        <v>48</v>
      </c>
      <c r="L863" s="9">
        <v>992.0</v>
      </c>
      <c r="M863" s="9">
        <v>1.0</v>
      </c>
      <c r="N863" s="9">
        <v>6.134</v>
      </c>
      <c r="O863" s="9">
        <v>0.036</v>
      </c>
      <c r="P863" s="9">
        <v>-6.098</v>
      </c>
      <c r="Q863" s="9">
        <v>1.0</v>
      </c>
      <c r="R863" s="9">
        <v>0.0</v>
      </c>
      <c r="S863" s="9">
        <v>0.0</v>
      </c>
    </row>
    <row r="864">
      <c r="B864" s="1">
        <v>1.0</v>
      </c>
      <c r="C864" s="10">
        <v>1522.0</v>
      </c>
      <c r="D864" s="1">
        <v>0.698</v>
      </c>
      <c r="E864" s="1">
        <v>0.0</v>
      </c>
      <c r="F864" s="1">
        <v>0.119</v>
      </c>
      <c r="G864" s="1">
        <v>7.112</v>
      </c>
      <c r="H864" s="4">
        <v>0.0077</v>
      </c>
      <c r="I864" s="1">
        <v>0.554</v>
      </c>
      <c r="J864" s="12" t="s">
        <v>48</v>
      </c>
      <c r="L864" s="9">
        <v>993.0</v>
      </c>
      <c r="M864" s="9">
        <v>1.0</v>
      </c>
      <c r="N864" s="9">
        <v>5.107</v>
      </c>
      <c r="O864" s="9">
        <v>0.045</v>
      </c>
      <c r="P864" s="9">
        <v>-5.062</v>
      </c>
      <c r="Q864" s="9">
        <v>1.0</v>
      </c>
      <c r="R864" s="9">
        <v>0.0</v>
      </c>
      <c r="S864" s="9">
        <v>0.0</v>
      </c>
    </row>
    <row r="865">
      <c r="B865" s="1">
        <v>1.0</v>
      </c>
      <c r="C865" s="10">
        <v>1523.0</v>
      </c>
      <c r="D865" s="1">
        <v>0.675</v>
      </c>
      <c r="E865" s="1">
        <v>0.0</v>
      </c>
      <c r="F865" s="1">
        <v>0.122</v>
      </c>
      <c r="G865" s="1">
        <v>6.951</v>
      </c>
      <c r="H865" s="4">
        <v>0.0084</v>
      </c>
      <c r="I865" s="1">
        <v>0.569</v>
      </c>
      <c r="J865" s="12" t="s">
        <v>48</v>
      </c>
      <c r="L865" s="9">
        <v>994.0</v>
      </c>
      <c r="M865" s="9">
        <v>1.0</v>
      </c>
      <c r="N865" s="9">
        <v>4.246</v>
      </c>
      <c r="O865" s="9">
        <v>0.048</v>
      </c>
      <c r="P865" s="9">
        <v>-4.198</v>
      </c>
      <c r="Q865" s="9">
        <v>1.0</v>
      </c>
      <c r="R865" s="9">
        <v>0.0</v>
      </c>
      <c r="S865" s="9">
        <v>0.0</v>
      </c>
    </row>
    <row r="866">
      <c r="B866" s="1">
        <v>1.0</v>
      </c>
      <c r="C866" s="10">
        <v>1524.0</v>
      </c>
      <c r="D866" s="1">
        <v>1.963</v>
      </c>
      <c r="E866" s="1">
        <v>0.0</v>
      </c>
      <c r="F866" s="1">
        <v>0.642</v>
      </c>
      <c r="G866" s="1">
        <v>18.173</v>
      </c>
      <c r="H866" s="4">
        <v>0.0</v>
      </c>
      <c r="I866" s="1">
        <v>2.988</v>
      </c>
      <c r="J866" s="12" t="s">
        <v>48</v>
      </c>
      <c r="L866" s="9">
        <v>995.0</v>
      </c>
      <c r="M866" s="9">
        <v>1.0</v>
      </c>
      <c r="N866" s="9">
        <v>9.717</v>
      </c>
      <c r="O866" s="9">
        <v>0.053</v>
      </c>
      <c r="P866" s="9">
        <v>-9.665</v>
      </c>
      <c r="Q866" s="9">
        <v>1.0</v>
      </c>
      <c r="R866" s="9">
        <v>0.0</v>
      </c>
      <c r="S866" s="9">
        <v>0.0</v>
      </c>
    </row>
    <row r="867">
      <c r="B867" s="1">
        <v>1.0</v>
      </c>
      <c r="C867" s="10">
        <v>1527.0</v>
      </c>
      <c r="D867" s="1">
        <v>0.442</v>
      </c>
      <c r="E867" s="1">
        <v>0.0</v>
      </c>
      <c r="F867" s="1">
        <v>0.268</v>
      </c>
      <c r="G867" s="1">
        <v>3.904</v>
      </c>
      <c r="H867" s="4">
        <v>0.0482</v>
      </c>
      <c r="I867" s="1">
        <v>1.247</v>
      </c>
      <c r="J867" s="12" t="s">
        <v>48</v>
      </c>
      <c r="L867" s="9">
        <v>996.0</v>
      </c>
      <c r="M867" s="9">
        <v>1.0</v>
      </c>
      <c r="N867" s="9">
        <v>2.935</v>
      </c>
      <c r="O867" s="9">
        <v>0.031</v>
      </c>
      <c r="P867" s="9">
        <v>-2.905</v>
      </c>
      <c r="Q867" s="9">
        <v>0.999</v>
      </c>
      <c r="R867" s="9">
        <v>0.001</v>
      </c>
      <c r="S867" s="9">
        <v>0.006</v>
      </c>
    </row>
    <row r="868">
      <c r="B868" s="1">
        <v>1.0</v>
      </c>
      <c r="C868" s="10">
        <v>1528.0</v>
      </c>
      <c r="D868" s="1">
        <v>0.4</v>
      </c>
      <c r="E868" s="1">
        <v>0.0</v>
      </c>
      <c r="F868" s="1">
        <v>0.077</v>
      </c>
      <c r="G868" s="1">
        <v>3.2</v>
      </c>
      <c r="H868" s="4">
        <v>0.0736</v>
      </c>
      <c r="I868" s="1">
        <v>0.36</v>
      </c>
      <c r="J868" s="12" t="s">
        <v>48</v>
      </c>
      <c r="L868" s="9">
        <v>997.0</v>
      </c>
      <c r="M868" s="9">
        <v>1.0</v>
      </c>
      <c r="N868" s="9">
        <v>4.487</v>
      </c>
      <c r="O868" s="9">
        <v>0.05</v>
      </c>
      <c r="P868" s="9">
        <v>-4.437</v>
      </c>
      <c r="Q868" s="9">
        <v>1.0</v>
      </c>
      <c r="R868" s="9">
        <v>0.0</v>
      </c>
      <c r="S868" s="9">
        <v>0.0</v>
      </c>
    </row>
    <row r="869">
      <c r="B869" s="1">
        <v>1.0</v>
      </c>
      <c r="C869" s="10">
        <v>1529.0</v>
      </c>
      <c r="D869" s="1">
        <v>0.3</v>
      </c>
      <c r="E869" s="1">
        <v>0.0</v>
      </c>
      <c r="F869" s="1">
        <v>0.069</v>
      </c>
      <c r="G869" s="1">
        <v>2.863</v>
      </c>
      <c r="H869" s="4">
        <v>0.0906</v>
      </c>
      <c r="I869" s="1">
        <v>0.323</v>
      </c>
      <c r="J869" s="12" t="s">
        <v>48</v>
      </c>
      <c r="L869" s="9">
        <v>998.0</v>
      </c>
      <c r="M869" s="9">
        <v>1.0</v>
      </c>
      <c r="N869" s="9">
        <v>6.154</v>
      </c>
      <c r="O869" s="9">
        <v>0.042</v>
      </c>
      <c r="P869" s="9">
        <v>-6.112</v>
      </c>
      <c r="Q869" s="9">
        <v>1.0</v>
      </c>
      <c r="R869" s="9">
        <v>0.0</v>
      </c>
      <c r="S869" s="9">
        <v>0.0</v>
      </c>
    </row>
    <row r="870">
      <c r="B870" s="1">
        <v>1.0</v>
      </c>
      <c r="C870" s="10">
        <v>1530.0</v>
      </c>
      <c r="D870" s="1">
        <v>1.655</v>
      </c>
      <c r="E870" s="1">
        <v>0.0</v>
      </c>
      <c r="F870" s="1">
        <v>0.559</v>
      </c>
      <c r="G870" s="1">
        <v>15.464</v>
      </c>
      <c r="H870" s="4">
        <v>1.0E-4</v>
      </c>
      <c r="I870" s="1">
        <v>2.602</v>
      </c>
      <c r="J870" s="12" t="s">
        <v>48</v>
      </c>
      <c r="L870" s="9">
        <v>999.0</v>
      </c>
      <c r="M870" s="9">
        <v>1.0</v>
      </c>
      <c r="N870" s="9">
        <v>0.937</v>
      </c>
      <c r="O870" s="9">
        <v>0.06</v>
      </c>
      <c r="P870" s="9">
        <v>-0.877</v>
      </c>
      <c r="Q870" s="9">
        <v>0.968</v>
      </c>
      <c r="R870" s="9">
        <v>0.024</v>
      </c>
      <c r="S870" s="9">
        <v>0.27</v>
      </c>
    </row>
    <row r="871">
      <c r="B871" s="1">
        <v>1.0</v>
      </c>
      <c r="C871" s="10">
        <v>1532.0</v>
      </c>
      <c r="D871" s="1">
        <v>1.353</v>
      </c>
      <c r="E871" s="1">
        <v>0.0</v>
      </c>
      <c r="F871" s="1">
        <v>0.32</v>
      </c>
      <c r="G871" s="1">
        <v>16.213</v>
      </c>
      <c r="H871" s="4">
        <v>1.0E-4</v>
      </c>
      <c r="I871" s="1">
        <v>1.49</v>
      </c>
      <c r="J871" s="12" t="s">
        <v>48</v>
      </c>
      <c r="L871" s="9">
        <v>1000.0</v>
      </c>
      <c r="M871" s="9">
        <v>1.0</v>
      </c>
      <c r="N871" s="9">
        <v>4.603</v>
      </c>
      <c r="O871" s="9">
        <v>0.058</v>
      </c>
      <c r="P871" s="9">
        <v>-4.545</v>
      </c>
      <c r="Q871" s="9">
        <v>0.999</v>
      </c>
      <c r="R871" s="9">
        <v>0.0</v>
      </c>
      <c r="S871" s="9">
        <v>0.004</v>
      </c>
    </row>
    <row r="872">
      <c r="B872" s="1">
        <v>1.0</v>
      </c>
      <c r="C872" s="10">
        <v>1536.0</v>
      </c>
      <c r="D872" s="1">
        <v>0.836</v>
      </c>
      <c r="E872" s="1">
        <v>0.0</v>
      </c>
      <c r="F872" s="1">
        <v>0.183</v>
      </c>
      <c r="G872" s="1">
        <v>5.827</v>
      </c>
      <c r="H872" s="4">
        <v>0.0158</v>
      </c>
      <c r="I872" s="1">
        <v>0.851</v>
      </c>
      <c r="J872" s="12" t="s">
        <v>48</v>
      </c>
      <c r="L872" s="9">
        <v>1001.0</v>
      </c>
      <c r="M872" s="9">
        <v>1.0</v>
      </c>
      <c r="N872" s="9">
        <v>0.88</v>
      </c>
      <c r="O872" s="9">
        <v>0.054</v>
      </c>
      <c r="P872" s="9">
        <v>-0.826</v>
      </c>
      <c r="Q872" s="9">
        <v>0.93</v>
      </c>
      <c r="R872" s="9">
        <v>0.045</v>
      </c>
      <c r="S872" s="9">
        <v>0.528</v>
      </c>
    </row>
    <row r="873">
      <c r="B873" s="1">
        <v>1.0</v>
      </c>
      <c r="C873" s="10">
        <v>1538.0</v>
      </c>
      <c r="D873" s="1">
        <v>1.963</v>
      </c>
      <c r="E873" s="1">
        <v>0.0</v>
      </c>
      <c r="F873" s="1">
        <v>0.489</v>
      </c>
      <c r="G873" s="1">
        <v>16.247</v>
      </c>
      <c r="H873" s="4">
        <v>1.0E-4</v>
      </c>
      <c r="I873" s="1">
        <v>2.276</v>
      </c>
      <c r="J873" s="12" t="s">
        <v>48</v>
      </c>
      <c r="L873" s="9">
        <v>1002.0</v>
      </c>
      <c r="M873" s="9">
        <v>1.0</v>
      </c>
      <c r="N873" s="9">
        <v>2.257</v>
      </c>
      <c r="O873" s="9">
        <v>0.036</v>
      </c>
      <c r="P873" s="9">
        <v>-2.221</v>
      </c>
      <c r="Q873" s="9">
        <v>0.996</v>
      </c>
      <c r="R873" s="9">
        <v>0.002</v>
      </c>
      <c r="S873" s="9">
        <v>0.027</v>
      </c>
    </row>
    <row r="874">
      <c r="B874" s="1">
        <v>1.0</v>
      </c>
      <c r="C874" s="10">
        <v>1539.0</v>
      </c>
      <c r="D874" s="1">
        <v>0.348</v>
      </c>
      <c r="E874" s="1">
        <v>0.0</v>
      </c>
      <c r="F874" s="1">
        <v>0.063</v>
      </c>
      <c r="G874" s="1">
        <v>3.404</v>
      </c>
      <c r="H874" s="4">
        <v>0.065</v>
      </c>
      <c r="I874" s="1">
        <v>0.292</v>
      </c>
      <c r="J874" s="12" t="s">
        <v>48</v>
      </c>
      <c r="L874" s="9">
        <v>1003.0</v>
      </c>
      <c r="M874" s="9">
        <v>1.0</v>
      </c>
      <c r="N874" s="9">
        <v>8.072</v>
      </c>
      <c r="O874" s="9">
        <v>0.047</v>
      </c>
      <c r="P874" s="9">
        <v>-8.025</v>
      </c>
      <c r="Q874" s="9">
        <v>1.0</v>
      </c>
      <c r="R874" s="9">
        <v>0.0</v>
      </c>
      <c r="S874" s="9">
        <v>0.0</v>
      </c>
    </row>
    <row r="875">
      <c r="B875" s="1">
        <v>1.0</v>
      </c>
      <c r="C875" s="10">
        <v>1541.0</v>
      </c>
      <c r="D875" s="1">
        <v>2.077</v>
      </c>
      <c r="E875" s="1">
        <v>0.0</v>
      </c>
      <c r="F875" s="1">
        <v>0.698</v>
      </c>
      <c r="G875" s="1">
        <v>22.39</v>
      </c>
      <c r="H875" s="4">
        <v>0.0</v>
      </c>
      <c r="I875" s="1">
        <v>3.252</v>
      </c>
      <c r="J875" s="12" t="s">
        <v>48</v>
      </c>
      <c r="L875" s="9">
        <v>1004.0</v>
      </c>
      <c r="M875" s="9">
        <v>1.0</v>
      </c>
      <c r="N875" s="9">
        <v>1.548</v>
      </c>
      <c r="O875" s="9">
        <v>0.042</v>
      </c>
      <c r="P875" s="9">
        <v>-1.506</v>
      </c>
      <c r="Q875" s="9">
        <v>0.988</v>
      </c>
      <c r="R875" s="9">
        <v>0.009</v>
      </c>
      <c r="S875" s="9">
        <v>0.097</v>
      </c>
    </row>
    <row r="876">
      <c r="B876" s="1">
        <v>1.0</v>
      </c>
      <c r="C876" s="10">
        <v>1542.0</v>
      </c>
      <c r="D876" s="1">
        <v>1.147</v>
      </c>
      <c r="E876" s="1">
        <v>0.0</v>
      </c>
      <c r="F876" s="1">
        <v>0.514</v>
      </c>
      <c r="G876" s="1">
        <v>8.212</v>
      </c>
      <c r="H876" s="4">
        <v>0.0042</v>
      </c>
      <c r="I876" s="1">
        <v>2.393</v>
      </c>
      <c r="J876" s="12" t="s">
        <v>48</v>
      </c>
      <c r="L876" s="9">
        <v>1005.0</v>
      </c>
      <c r="M876" s="9">
        <v>1.0</v>
      </c>
      <c r="N876" s="9">
        <v>5.881</v>
      </c>
      <c r="O876" s="9">
        <v>0.04</v>
      </c>
      <c r="P876" s="9">
        <v>-5.84</v>
      </c>
      <c r="Q876" s="9">
        <v>1.0</v>
      </c>
      <c r="R876" s="9">
        <v>0.0</v>
      </c>
      <c r="S876" s="9">
        <v>0.0</v>
      </c>
    </row>
    <row r="877">
      <c r="B877" s="1">
        <v>1.0</v>
      </c>
      <c r="C877" s="10">
        <v>1543.0</v>
      </c>
      <c r="D877" s="1">
        <v>1.816</v>
      </c>
      <c r="E877" s="1">
        <v>0.0</v>
      </c>
      <c r="F877" s="1">
        <v>0.509</v>
      </c>
      <c r="G877" s="1">
        <v>14.888</v>
      </c>
      <c r="H877" s="4">
        <v>1.0E-4</v>
      </c>
      <c r="I877" s="1">
        <v>2.37</v>
      </c>
      <c r="J877" s="12" t="s">
        <v>48</v>
      </c>
      <c r="L877" s="9">
        <v>1006.0</v>
      </c>
      <c r="M877" s="9">
        <v>1.0</v>
      </c>
      <c r="N877" s="9">
        <v>0.927</v>
      </c>
      <c r="O877" s="9">
        <v>0.041</v>
      </c>
      <c r="P877" s="9">
        <v>-0.885</v>
      </c>
      <c r="Q877" s="9">
        <v>0.98</v>
      </c>
      <c r="R877" s="9">
        <v>0.013</v>
      </c>
      <c r="S877" s="9">
        <v>0.147</v>
      </c>
    </row>
    <row r="878">
      <c r="B878" s="1">
        <v>1.0</v>
      </c>
      <c r="C878" s="10">
        <v>1544.0</v>
      </c>
      <c r="D878" s="1">
        <v>0.836</v>
      </c>
      <c r="E878" s="1">
        <v>0.096</v>
      </c>
      <c r="F878" s="1">
        <v>0.288</v>
      </c>
      <c r="G878" s="1">
        <v>4.092</v>
      </c>
      <c r="H878" s="4">
        <v>0.0431</v>
      </c>
      <c r="I878" s="1">
        <v>1.339</v>
      </c>
      <c r="J878" s="12" t="s">
        <v>48</v>
      </c>
      <c r="L878" s="9">
        <v>1007.0</v>
      </c>
      <c r="M878" s="9">
        <v>1.0</v>
      </c>
      <c r="N878" s="9">
        <v>0.844</v>
      </c>
      <c r="O878" s="9">
        <v>0.08</v>
      </c>
      <c r="P878" s="9">
        <v>-0.764</v>
      </c>
      <c r="Q878" s="9">
        <v>0.902</v>
      </c>
      <c r="R878" s="9">
        <v>0.07</v>
      </c>
      <c r="S878" s="9">
        <v>0.842</v>
      </c>
    </row>
    <row r="879">
      <c r="B879" s="1">
        <v>1.0</v>
      </c>
      <c r="C879" s="10">
        <v>1545.0</v>
      </c>
      <c r="D879" s="1">
        <v>0.4</v>
      </c>
      <c r="E879" s="1">
        <v>0.0</v>
      </c>
      <c r="F879" s="1">
        <v>0.077</v>
      </c>
      <c r="G879" s="1">
        <v>3.205</v>
      </c>
      <c r="H879" s="4">
        <v>0.0734</v>
      </c>
      <c r="I879" s="1">
        <v>0.36</v>
      </c>
      <c r="J879" s="12" t="s">
        <v>48</v>
      </c>
      <c r="L879" s="9">
        <v>1008.0</v>
      </c>
      <c r="M879" s="9">
        <v>1.0</v>
      </c>
      <c r="N879" s="9">
        <v>5.261</v>
      </c>
      <c r="O879" s="9">
        <v>0.038</v>
      </c>
      <c r="P879" s="9">
        <v>-5.222</v>
      </c>
      <c r="Q879" s="9">
        <v>1.0</v>
      </c>
      <c r="R879" s="9">
        <v>0.0</v>
      </c>
      <c r="S879" s="9">
        <v>0.0</v>
      </c>
    </row>
    <row r="880">
      <c r="B880" s="1">
        <v>1.0</v>
      </c>
      <c r="C880" s="10">
        <v>1546.0</v>
      </c>
      <c r="D880" s="1">
        <v>2.28</v>
      </c>
      <c r="E880" s="1">
        <v>0.0</v>
      </c>
      <c r="F880" s="1">
        <v>0.469</v>
      </c>
      <c r="G880" s="1">
        <v>18.164</v>
      </c>
      <c r="H880" s="4">
        <v>0.0</v>
      </c>
      <c r="I880" s="1">
        <v>2.185</v>
      </c>
      <c r="J880" s="12" t="s">
        <v>48</v>
      </c>
      <c r="L880" s="9">
        <v>1009.0</v>
      </c>
      <c r="M880" s="9">
        <v>1.0</v>
      </c>
      <c r="N880" s="9">
        <v>1.778</v>
      </c>
      <c r="O880" s="9">
        <v>0.028</v>
      </c>
      <c r="P880" s="9">
        <v>-1.751</v>
      </c>
      <c r="Q880" s="9">
        <v>0.998</v>
      </c>
      <c r="R880" s="9">
        <v>0.001</v>
      </c>
      <c r="S880" s="9">
        <v>0.013</v>
      </c>
    </row>
    <row r="881">
      <c r="B881" s="1">
        <v>1.0</v>
      </c>
      <c r="C881" s="10">
        <v>1548.0</v>
      </c>
      <c r="D881" s="1">
        <v>0.212</v>
      </c>
      <c r="E881" s="1">
        <v>0.0</v>
      </c>
      <c r="F881" s="1">
        <v>0.055</v>
      </c>
      <c r="G881" s="1">
        <v>2.715</v>
      </c>
      <c r="H881" s="4">
        <v>0.0994</v>
      </c>
      <c r="I881" s="1">
        <v>0.254</v>
      </c>
      <c r="J881" s="12" t="s">
        <v>48</v>
      </c>
      <c r="L881" s="9">
        <v>1010.0</v>
      </c>
      <c r="M881" s="9">
        <v>1.0</v>
      </c>
      <c r="N881" s="9">
        <v>6.701</v>
      </c>
      <c r="O881" s="9">
        <v>0.047</v>
      </c>
      <c r="P881" s="9">
        <v>-6.653</v>
      </c>
      <c r="Q881" s="9">
        <v>1.0</v>
      </c>
      <c r="R881" s="9">
        <v>0.0</v>
      </c>
      <c r="S881" s="9">
        <v>0.0</v>
      </c>
    </row>
    <row r="882">
      <c r="B882" s="1">
        <v>1.0</v>
      </c>
      <c r="C882" s="10">
        <v>1549.0</v>
      </c>
      <c r="D882" s="1">
        <v>2.151</v>
      </c>
      <c r="E882" s="1">
        <v>0.0</v>
      </c>
      <c r="F882" s="1">
        <v>0.616</v>
      </c>
      <c r="G882" s="1">
        <v>17.203</v>
      </c>
      <c r="H882" s="4">
        <v>0.0</v>
      </c>
      <c r="I882" s="1">
        <v>2.869</v>
      </c>
      <c r="J882" s="12" t="s">
        <v>48</v>
      </c>
      <c r="L882" s="9">
        <v>1011.0</v>
      </c>
      <c r="M882" s="9">
        <v>1.0</v>
      </c>
      <c r="N882" s="9">
        <v>1.468</v>
      </c>
      <c r="O882" s="9">
        <v>0.033</v>
      </c>
      <c r="P882" s="9">
        <v>-1.435</v>
      </c>
      <c r="Q882" s="9">
        <v>0.992</v>
      </c>
      <c r="R882" s="9">
        <v>0.006</v>
      </c>
      <c r="S882" s="9">
        <v>0.062</v>
      </c>
    </row>
    <row r="883">
      <c r="B883" s="1">
        <v>1.0</v>
      </c>
      <c r="C883" s="10">
        <v>1550.0</v>
      </c>
      <c r="D883" s="1">
        <v>0.684</v>
      </c>
      <c r="E883" s="1">
        <v>0.0</v>
      </c>
      <c r="F883" s="1">
        <v>0.317</v>
      </c>
      <c r="G883" s="1">
        <v>4.643</v>
      </c>
      <c r="H883" s="4">
        <v>0.0312</v>
      </c>
      <c r="I883" s="1">
        <v>1.477</v>
      </c>
      <c r="J883" s="12" t="s">
        <v>48</v>
      </c>
      <c r="L883" s="9">
        <v>1012.0</v>
      </c>
      <c r="M883" s="9">
        <v>1.0</v>
      </c>
      <c r="N883" s="9">
        <v>4.464</v>
      </c>
      <c r="O883" s="9">
        <v>0.034</v>
      </c>
      <c r="P883" s="9">
        <v>-4.429</v>
      </c>
      <c r="Q883" s="9">
        <v>0.998</v>
      </c>
      <c r="R883" s="9">
        <v>0.002</v>
      </c>
      <c r="S883" s="9">
        <v>0.019</v>
      </c>
    </row>
    <row r="884">
      <c r="B884" s="1">
        <v>1.0</v>
      </c>
      <c r="C884" s="10">
        <v>1552.0</v>
      </c>
      <c r="D884" s="1">
        <v>0.888</v>
      </c>
      <c r="E884" s="1">
        <v>0.0</v>
      </c>
      <c r="F884" s="1">
        <v>0.567</v>
      </c>
      <c r="G884" s="1">
        <v>7.761</v>
      </c>
      <c r="H884" s="4">
        <v>0.0053</v>
      </c>
      <c r="I884" s="1">
        <v>2.642</v>
      </c>
      <c r="J884" s="12" t="s">
        <v>48</v>
      </c>
      <c r="L884" s="9">
        <v>1013.0</v>
      </c>
      <c r="M884" s="9">
        <v>1.0</v>
      </c>
      <c r="N884" s="9">
        <v>1.301</v>
      </c>
      <c r="O884" s="9">
        <v>0.047</v>
      </c>
      <c r="P884" s="9">
        <v>-1.254</v>
      </c>
      <c r="Q884" s="9">
        <v>0.989</v>
      </c>
      <c r="R884" s="9">
        <v>0.008</v>
      </c>
      <c r="S884" s="9">
        <v>0.092</v>
      </c>
    </row>
    <row r="885">
      <c r="B885" s="1">
        <v>1.0</v>
      </c>
      <c r="C885" s="10">
        <v>1554.0</v>
      </c>
      <c r="D885" s="1">
        <v>4.286</v>
      </c>
      <c r="E885" s="1">
        <v>0.0</v>
      </c>
      <c r="F885" s="1">
        <v>0.783</v>
      </c>
      <c r="G885" s="1">
        <v>27.061</v>
      </c>
      <c r="H885" s="4">
        <v>0.0</v>
      </c>
      <c r="I885" s="1">
        <v>3.644</v>
      </c>
      <c r="J885" s="12" t="s">
        <v>48</v>
      </c>
      <c r="L885" s="9">
        <v>1014.0</v>
      </c>
      <c r="M885" s="9">
        <v>1.0</v>
      </c>
      <c r="N885" s="9">
        <v>0.884</v>
      </c>
      <c r="O885" s="9">
        <v>0.049</v>
      </c>
      <c r="P885" s="9">
        <v>-0.836</v>
      </c>
      <c r="Q885" s="9">
        <v>0.935</v>
      </c>
      <c r="R885" s="9">
        <v>0.041</v>
      </c>
      <c r="S885" s="9">
        <v>0.472</v>
      </c>
    </row>
    <row r="886">
      <c r="B886" s="1">
        <v>1.0</v>
      </c>
      <c r="C886" s="10">
        <v>1555.0</v>
      </c>
      <c r="D886" s="1">
        <v>3.733</v>
      </c>
      <c r="E886" s="1">
        <v>0.239</v>
      </c>
      <c r="F886" s="1">
        <v>1.042</v>
      </c>
      <c r="G886" s="1">
        <v>15.519</v>
      </c>
      <c r="H886" s="4">
        <v>1.0E-4</v>
      </c>
      <c r="I886" s="1">
        <v>4.854</v>
      </c>
      <c r="J886" s="12" t="s">
        <v>48</v>
      </c>
      <c r="L886" s="9">
        <v>1015.0</v>
      </c>
      <c r="M886" s="9">
        <v>1.0</v>
      </c>
      <c r="N886" s="9">
        <v>5.231</v>
      </c>
      <c r="O886" s="9">
        <v>0.053</v>
      </c>
      <c r="P886" s="9">
        <v>-5.178</v>
      </c>
      <c r="Q886" s="9">
        <v>1.0</v>
      </c>
      <c r="R886" s="9">
        <v>0.0</v>
      </c>
      <c r="S886" s="9">
        <v>0.0</v>
      </c>
    </row>
    <row r="887">
      <c r="B887" s="1">
        <v>1.0</v>
      </c>
      <c r="C887" s="10">
        <v>1556.0</v>
      </c>
      <c r="D887" s="1">
        <v>0.84</v>
      </c>
      <c r="E887" s="1">
        <v>0.0</v>
      </c>
      <c r="F887" s="1">
        <v>0.156</v>
      </c>
      <c r="G887" s="1">
        <v>6.457</v>
      </c>
      <c r="H887" s="4">
        <v>0.011</v>
      </c>
      <c r="I887" s="1">
        <v>0.725</v>
      </c>
      <c r="J887" s="12" t="s">
        <v>48</v>
      </c>
      <c r="L887" s="9">
        <v>1016.0</v>
      </c>
      <c r="M887" s="9">
        <v>1.0</v>
      </c>
      <c r="N887" s="9">
        <v>7.754</v>
      </c>
      <c r="O887" s="9">
        <v>0.037</v>
      </c>
      <c r="P887" s="9">
        <v>-7.717</v>
      </c>
      <c r="Q887" s="9">
        <v>1.0</v>
      </c>
      <c r="R887" s="9">
        <v>0.0</v>
      </c>
      <c r="S887" s="9">
        <v>0.0</v>
      </c>
    </row>
    <row r="888">
      <c r="B888" s="1">
        <v>1.0</v>
      </c>
      <c r="C888" s="10">
        <v>1557.0</v>
      </c>
      <c r="D888" s="1">
        <v>0.823</v>
      </c>
      <c r="E888" s="1">
        <v>0.0</v>
      </c>
      <c r="F888" s="1">
        <v>0.306</v>
      </c>
      <c r="G888" s="1">
        <v>9.852</v>
      </c>
      <c r="H888" s="4">
        <v>0.0017</v>
      </c>
      <c r="I888" s="1">
        <v>1.427</v>
      </c>
      <c r="J888" s="12" t="s">
        <v>48</v>
      </c>
      <c r="L888" s="9">
        <v>1017.0</v>
      </c>
      <c r="M888" s="9">
        <v>1.0</v>
      </c>
      <c r="N888" s="9">
        <v>0.849</v>
      </c>
      <c r="O888" s="9">
        <v>0.072</v>
      </c>
      <c r="P888" s="9">
        <v>-0.778</v>
      </c>
      <c r="Q888" s="9">
        <v>0.91</v>
      </c>
      <c r="R888" s="9">
        <v>0.063</v>
      </c>
      <c r="S888" s="9">
        <v>0.75</v>
      </c>
    </row>
    <row r="889">
      <c r="B889" s="1">
        <v>1.0</v>
      </c>
      <c r="C889" s="10">
        <v>1559.0</v>
      </c>
      <c r="D889" s="1">
        <v>0.338</v>
      </c>
      <c r="E889" s="1">
        <v>0.0</v>
      </c>
      <c r="F889" s="1">
        <v>0.072</v>
      </c>
      <c r="G889" s="1">
        <v>3.097</v>
      </c>
      <c r="H889" s="4">
        <v>0.0784</v>
      </c>
      <c r="I889" s="1">
        <v>0.337</v>
      </c>
      <c r="J889" s="12" t="s">
        <v>48</v>
      </c>
      <c r="L889" s="9">
        <v>1018.0</v>
      </c>
      <c r="M889" s="9">
        <v>1.0</v>
      </c>
      <c r="N889" s="9">
        <v>3.452</v>
      </c>
      <c r="O889" s="9">
        <v>0.026</v>
      </c>
      <c r="P889" s="9">
        <v>-3.426</v>
      </c>
      <c r="Q889" s="9">
        <v>1.0</v>
      </c>
      <c r="R889" s="9">
        <v>0.0</v>
      </c>
      <c r="S889" s="9">
        <v>0.0</v>
      </c>
    </row>
    <row r="890">
      <c r="B890" s="1">
        <v>1.0</v>
      </c>
      <c r="C890" s="10">
        <v>1561.0</v>
      </c>
      <c r="D890" s="1">
        <v>1.728</v>
      </c>
      <c r="E890" s="1">
        <v>0.0</v>
      </c>
      <c r="F890" s="1">
        <v>0.371</v>
      </c>
      <c r="G890" s="1">
        <v>11.686</v>
      </c>
      <c r="H890" s="4">
        <v>6.0E-4</v>
      </c>
      <c r="I890" s="1">
        <v>1.726</v>
      </c>
      <c r="J890" s="12" t="s">
        <v>48</v>
      </c>
      <c r="L890" s="9">
        <v>1020.0</v>
      </c>
      <c r="M890" s="9">
        <v>1.0</v>
      </c>
      <c r="N890" s="9">
        <v>4.592</v>
      </c>
      <c r="O890" s="9">
        <v>0.038</v>
      </c>
      <c r="P890" s="9">
        <v>-4.553</v>
      </c>
      <c r="Q890" s="9">
        <v>1.0</v>
      </c>
      <c r="R890" s="9">
        <v>0.0</v>
      </c>
      <c r="S890" s="9">
        <v>0.001</v>
      </c>
    </row>
    <row r="891">
      <c r="B891" s="1">
        <v>1.0</v>
      </c>
      <c r="C891" s="10">
        <v>1562.0</v>
      </c>
      <c r="D891" s="1">
        <v>0.376</v>
      </c>
      <c r="E891" s="1">
        <v>0.0</v>
      </c>
      <c r="F891" s="1">
        <v>0.11</v>
      </c>
      <c r="G891" s="1">
        <v>4.969</v>
      </c>
      <c r="H891" s="4">
        <v>0.0258</v>
      </c>
      <c r="I891" s="1">
        <v>0.512</v>
      </c>
      <c r="J891" s="12" t="s">
        <v>48</v>
      </c>
      <c r="L891" s="9">
        <v>1022.0</v>
      </c>
      <c r="M891" s="9">
        <v>1.0</v>
      </c>
      <c r="N891" s="9">
        <v>2.166</v>
      </c>
      <c r="O891" s="9">
        <v>0.041</v>
      </c>
      <c r="P891" s="9">
        <v>-2.124</v>
      </c>
      <c r="Q891" s="9">
        <v>0.999</v>
      </c>
      <c r="R891" s="9">
        <v>0.001</v>
      </c>
      <c r="S891" s="9">
        <v>0.009</v>
      </c>
    </row>
    <row r="892">
      <c r="B892" s="1">
        <v>1.0</v>
      </c>
      <c r="C892" s="10">
        <v>1563.0</v>
      </c>
      <c r="D892" s="1">
        <v>3.074</v>
      </c>
      <c r="E892" s="1">
        <v>0.0</v>
      </c>
      <c r="F892" s="1">
        <v>0.802</v>
      </c>
      <c r="G892" s="1">
        <v>23.481</v>
      </c>
      <c r="H892" s="4">
        <v>0.0</v>
      </c>
      <c r="I892" s="1">
        <v>3.736</v>
      </c>
      <c r="J892" s="12" t="s">
        <v>48</v>
      </c>
      <c r="L892" s="9">
        <v>1024.0</v>
      </c>
      <c r="M892" s="9">
        <v>1.0</v>
      </c>
      <c r="N892" s="9">
        <v>2.757</v>
      </c>
      <c r="O892" s="9">
        <v>0.028</v>
      </c>
      <c r="P892" s="9">
        <v>-2.729</v>
      </c>
      <c r="Q892" s="9">
        <v>1.0</v>
      </c>
      <c r="R892" s="9">
        <v>0.0</v>
      </c>
      <c r="S892" s="9">
        <v>0.001</v>
      </c>
    </row>
    <row r="893">
      <c r="B893" s="1">
        <v>1.0</v>
      </c>
      <c r="C893" s="10">
        <v>1564.0</v>
      </c>
      <c r="D893" s="1">
        <v>6.811</v>
      </c>
      <c r="E893" s="1">
        <v>0.0</v>
      </c>
      <c r="F893" s="1">
        <v>1.146</v>
      </c>
      <c r="G893" s="1">
        <v>49.915</v>
      </c>
      <c r="H893" s="4">
        <v>0.0</v>
      </c>
      <c r="I893" s="1">
        <v>5.339</v>
      </c>
      <c r="J893" s="12" t="s">
        <v>48</v>
      </c>
      <c r="L893" s="9">
        <v>1025.0</v>
      </c>
      <c r="M893" s="9">
        <v>1.0</v>
      </c>
      <c r="N893" s="9">
        <v>3.019</v>
      </c>
      <c r="O893" s="9">
        <v>0.027</v>
      </c>
      <c r="P893" s="9">
        <v>-2.992</v>
      </c>
      <c r="Q893" s="9">
        <v>1.0</v>
      </c>
      <c r="R893" s="9">
        <v>0.0</v>
      </c>
      <c r="S893" s="9">
        <v>0.001</v>
      </c>
    </row>
    <row r="894">
      <c r="B894" s="1">
        <v>1.0</v>
      </c>
      <c r="C894" s="10">
        <v>1565.0</v>
      </c>
      <c r="D894" s="1">
        <v>2.81</v>
      </c>
      <c r="E894" s="1">
        <v>0.0</v>
      </c>
      <c r="F894" s="1">
        <v>0.763</v>
      </c>
      <c r="G894" s="1">
        <v>29.38</v>
      </c>
      <c r="H894" s="4">
        <v>0.0</v>
      </c>
      <c r="I894" s="1">
        <v>3.555</v>
      </c>
      <c r="J894" s="12" t="s">
        <v>48</v>
      </c>
      <c r="L894" s="9">
        <v>1026.0</v>
      </c>
      <c r="M894" s="9">
        <v>1.0</v>
      </c>
      <c r="N894" s="9">
        <v>1.202</v>
      </c>
      <c r="O894" s="9">
        <v>0.037</v>
      </c>
      <c r="P894" s="9">
        <v>-1.166</v>
      </c>
      <c r="Q894" s="9">
        <v>0.988</v>
      </c>
      <c r="R894" s="9">
        <v>0.008</v>
      </c>
      <c r="S894" s="9">
        <v>0.093</v>
      </c>
    </row>
    <row r="895">
      <c r="B895" s="1">
        <v>1.0</v>
      </c>
      <c r="C895" s="10">
        <v>1567.0</v>
      </c>
      <c r="D895" s="1">
        <v>0.4</v>
      </c>
      <c r="E895" s="1">
        <v>0.0</v>
      </c>
      <c r="F895" s="1">
        <v>0.093</v>
      </c>
      <c r="G895" s="1">
        <v>2.835</v>
      </c>
      <c r="H895" s="4">
        <v>0.0923</v>
      </c>
      <c r="I895" s="1">
        <v>0.434</v>
      </c>
      <c r="J895" s="12" t="s">
        <v>48</v>
      </c>
      <c r="L895" s="9">
        <v>1029.0</v>
      </c>
      <c r="M895" s="9">
        <v>1.0</v>
      </c>
      <c r="N895" s="9">
        <v>3.273</v>
      </c>
      <c r="O895" s="9">
        <v>0.073</v>
      </c>
      <c r="P895" s="9">
        <v>-3.2</v>
      </c>
      <c r="Q895" s="9">
        <v>0.961</v>
      </c>
      <c r="R895" s="9">
        <v>0.029</v>
      </c>
      <c r="S895" s="9">
        <v>0.331</v>
      </c>
    </row>
    <row r="896">
      <c r="B896" s="1">
        <v>1.0</v>
      </c>
      <c r="C896" s="10">
        <v>1568.0</v>
      </c>
      <c r="D896" s="1">
        <v>6.275</v>
      </c>
      <c r="E896" s="1">
        <v>0.0</v>
      </c>
      <c r="F896" s="1">
        <v>1.244</v>
      </c>
      <c r="G896" s="1">
        <v>45.782</v>
      </c>
      <c r="H896" s="4">
        <v>0.0</v>
      </c>
      <c r="I896" s="1">
        <v>5.794</v>
      </c>
      <c r="J896" s="12" t="s">
        <v>48</v>
      </c>
      <c r="L896" s="9">
        <v>1030.0</v>
      </c>
      <c r="M896" s="9">
        <v>1.0</v>
      </c>
      <c r="N896" s="9">
        <v>0.89</v>
      </c>
      <c r="O896" s="9">
        <v>0.043</v>
      </c>
      <c r="P896" s="9">
        <v>-0.847</v>
      </c>
      <c r="Q896" s="9">
        <v>0.941</v>
      </c>
      <c r="R896" s="9">
        <v>0.036</v>
      </c>
      <c r="S896" s="9">
        <v>0.41</v>
      </c>
    </row>
    <row r="897">
      <c r="B897" s="1">
        <v>1.0</v>
      </c>
      <c r="C897" s="10">
        <v>1571.0</v>
      </c>
      <c r="D897" s="1">
        <v>1.5</v>
      </c>
      <c r="E897" s="1">
        <v>0.0</v>
      </c>
      <c r="F897" s="1">
        <v>0.959</v>
      </c>
      <c r="G897" s="1">
        <v>12.838</v>
      </c>
      <c r="H897" s="4">
        <v>3.0E-4</v>
      </c>
      <c r="I897" s="1">
        <v>4.464</v>
      </c>
      <c r="J897" s="12" t="s">
        <v>48</v>
      </c>
      <c r="L897" s="9">
        <v>1031.0</v>
      </c>
      <c r="M897" s="9">
        <v>1.0</v>
      </c>
      <c r="N897" s="9">
        <v>0.858</v>
      </c>
      <c r="O897" s="9">
        <v>0.062</v>
      </c>
      <c r="P897" s="9">
        <v>-0.796</v>
      </c>
      <c r="Q897" s="9">
        <v>0.92</v>
      </c>
      <c r="R897" s="9">
        <v>0.054</v>
      </c>
      <c r="S897" s="9">
        <v>0.632</v>
      </c>
    </row>
    <row r="898">
      <c r="B898" s="1">
        <v>1.0</v>
      </c>
      <c r="C898" s="10">
        <v>1572.0</v>
      </c>
      <c r="D898" s="1">
        <v>4.238</v>
      </c>
      <c r="E898" s="1">
        <v>0.0</v>
      </c>
      <c r="F898" s="1">
        <v>1.25</v>
      </c>
      <c r="G898" s="1">
        <v>34.476</v>
      </c>
      <c r="H898" s="4">
        <v>0.0</v>
      </c>
      <c r="I898" s="1">
        <v>5.822</v>
      </c>
      <c r="J898" s="12" t="s">
        <v>48</v>
      </c>
      <c r="L898" s="9">
        <v>1032.0</v>
      </c>
      <c r="M898" s="9">
        <v>1.0</v>
      </c>
      <c r="N898" s="9">
        <v>1.998</v>
      </c>
      <c r="O898" s="9">
        <v>0.039</v>
      </c>
      <c r="P898" s="9">
        <v>-1.959</v>
      </c>
      <c r="Q898" s="9">
        <v>0.972</v>
      </c>
      <c r="R898" s="9">
        <v>0.018</v>
      </c>
      <c r="S898" s="9">
        <v>0.199</v>
      </c>
    </row>
    <row r="899">
      <c r="B899" s="1">
        <v>1.0</v>
      </c>
      <c r="C899" s="10">
        <v>1575.0</v>
      </c>
      <c r="D899" s="1">
        <v>0.678</v>
      </c>
      <c r="E899" s="1">
        <v>0.0</v>
      </c>
      <c r="F899" s="1">
        <v>0.126</v>
      </c>
      <c r="G899" s="1">
        <v>6.755</v>
      </c>
      <c r="H899" s="4">
        <v>0.0093</v>
      </c>
      <c r="I899" s="1">
        <v>0.587</v>
      </c>
      <c r="J899" s="12" t="s">
        <v>48</v>
      </c>
      <c r="L899" s="9">
        <v>1033.0</v>
      </c>
      <c r="M899" s="9">
        <v>1.0</v>
      </c>
      <c r="N899" s="9">
        <v>3.489</v>
      </c>
      <c r="O899" s="9">
        <v>0.031</v>
      </c>
      <c r="P899" s="9">
        <v>-3.458</v>
      </c>
      <c r="Q899" s="9">
        <v>1.0</v>
      </c>
      <c r="R899" s="9">
        <v>0.0</v>
      </c>
      <c r="S899" s="9">
        <v>0.002</v>
      </c>
    </row>
    <row r="900">
      <c r="B900" s="1">
        <v>1.0</v>
      </c>
      <c r="C900" s="10">
        <v>1576.0</v>
      </c>
      <c r="D900" s="1">
        <v>4.448</v>
      </c>
      <c r="E900" s="1">
        <v>0.0</v>
      </c>
      <c r="F900" s="1">
        <v>0.973</v>
      </c>
      <c r="G900" s="1">
        <v>28.396</v>
      </c>
      <c r="H900" s="4">
        <v>0.0</v>
      </c>
      <c r="I900" s="1">
        <v>4.529</v>
      </c>
      <c r="J900" s="12" t="s">
        <v>48</v>
      </c>
      <c r="L900" s="9">
        <v>1036.0</v>
      </c>
      <c r="M900" s="9">
        <v>1.0</v>
      </c>
      <c r="N900" s="9">
        <v>2.475</v>
      </c>
      <c r="O900" s="9">
        <v>0.339</v>
      </c>
      <c r="P900" s="9">
        <v>-2.136</v>
      </c>
      <c r="Q900" s="9">
        <v>0.968</v>
      </c>
      <c r="R900" s="9">
        <v>0.02</v>
      </c>
      <c r="S900" s="9">
        <v>0.232</v>
      </c>
    </row>
    <row r="901">
      <c r="B901" s="1">
        <v>1.0</v>
      </c>
      <c r="C901" s="10">
        <v>1577.0</v>
      </c>
      <c r="D901" s="1">
        <v>3.419</v>
      </c>
      <c r="E901" s="1">
        <v>0.0</v>
      </c>
      <c r="F901" s="1">
        <v>0.933</v>
      </c>
      <c r="G901" s="1">
        <v>25.639</v>
      </c>
      <c r="H901" s="4">
        <v>0.0</v>
      </c>
      <c r="I901" s="1">
        <v>4.346</v>
      </c>
      <c r="J901" s="12" t="s">
        <v>48</v>
      </c>
      <c r="L901" s="9">
        <v>1037.0</v>
      </c>
      <c r="M901" s="9">
        <v>1.0</v>
      </c>
      <c r="N901" s="9">
        <v>2.264</v>
      </c>
      <c r="O901" s="9">
        <v>0.026</v>
      </c>
      <c r="P901" s="9">
        <v>-2.238</v>
      </c>
      <c r="Q901" s="9">
        <v>0.998</v>
      </c>
      <c r="R901" s="9">
        <v>0.001</v>
      </c>
      <c r="S901" s="9">
        <v>0.011</v>
      </c>
    </row>
    <row r="902">
      <c r="B902" s="1">
        <v>1.0</v>
      </c>
      <c r="C902" s="10">
        <v>1581.0</v>
      </c>
      <c r="D902" s="1">
        <v>0.338</v>
      </c>
      <c r="E902" s="1">
        <v>0.0</v>
      </c>
      <c r="F902" s="1">
        <v>0.079</v>
      </c>
      <c r="G902" s="1">
        <v>2.933</v>
      </c>
      <c r="H902" s="4">
        <v>0.0868</v>
      </c>
      <c r="I902" s="1">
        <v>0.366</v>
      </c>
      <c r="J902" s="12" t="s">
        <v>48</v>
      </c>
      <c r="L902" s="9">
        <v>1038.0</v>
      </c>
      <c r="M902" s="9">
        <v>1.0</v>
      </c>
      <c r="N902" s="9">
        <v>5.467</v>
      </c>
      <c r="O902" s="9">
        <v>0.041</v>
      </c>
      <c r="P902" s="9">
        <v>-5.427</v>
      </c>
      <c r="Q902" s="9">
        <v>1.0</v>
      </c>
      <c r="R902" s="9">
        <v>0.0</v>
      </c>
      <c r="S902" s="9">
        <v>0.0</v>
      </c>
    </row>
    <row r="903">
      <c r="B903" s="1">
        <v>1.0</v>
      </c>
      <c r="C903" s="10">
        <v>1582.0</v>
      </c>
      <c r="D903" s="1">
        <v>1.585</v>
      </c>
      <c r="E903" s="1">
        <v>0.0</v>
      </c>
      <c r="F903" s="1">
        <v>0.382</v>
      </c>
      <c r="G903" s="1">
        <v>14.457</v>
      </c>
      <c r="H903" s="4">
        <v>1.0E-4</v>
      </c>
      <c r="I903" s="1">
        <v>1.781</v>
      </c>
      <c r="J903" s="12" t="s">
        <v>48</v>
      </c>
      <c r="L903" s="9">
        <v>1039.0</v>
      </c>
      <c r="M903" s="9">
        <v>1.0</v>
      </c>
      <c r="N903" s="9">
        <v>1.935</v>
      </c>
      <c r="O903" s="9">
        <v>0.026</v>
      </c>
      <c r="P903" s="9">
        <v>-1.909</v>
      </c>
      <c r="Q903" s="9">
        <v>0.999</v>
      </c>
      <c r="R903" s="9">
        <v>0.001</v>
      </c>
      <c r="S903" s="9">
        <v>0.009</v>
      </c>
    </row>
    <row r="904">
      <c r="B904" s="1">
        <v>1.0</v>
      </c>
      <c r="C904" s="10">
        <v>1583.0</v>
      </c>
      <c r="D904" s="1">
        <v>4.914</v>
      </c>
      <c r="E904" s="1">
        <v>0.0</v>
      </c>
      <c r="F904" s="1">
        <v>1.349</v>
      </c>
      <c r="G904" s="1">
        <v>30.865</v>
      </c>
      <c r="H904" s="4">
        <v>0.0</v>
      </c>
      <c r="I904" s="1">
        <v>6.282</v>
      </c>
      <c r="J904" s="12" t="s">
        <v>48</v>
      </c>
      <c r="L904" s="9">
        <v>1040.0</v>
      </c>
      <c r="M904" s="9">
        <v>1.0</v>
      </c>
      <c r="N904" s="9">
        <v>2.53</v>
      </c>
      <c r="O904" s="9">
        <v>0.026</v>
      </c>
      <c r="P904" s="9">
        <v>-2.505</v>
      </c>
      <c r="Q904" s="9">
        <v>0.999</v>
      </c>
      <c r="R904" s="9">
        <v>0.0</v>
      </c>
      <c r="S904" s="9">
        <v>0.005</v>
      </c>
    </row>
    <row r="905">
      <c r="B905" s="1">
        <v>1.0</v>
      </c>
      <c r="C905" s="10">
        <v>1584.0</v>
      </c>
      <c r="D905" s="1">
        <v>3.873</v>
      </c>
      <c r="E905" s="1">
        <v>0.0</v>
      </c>
      <c r="F905" s="1">
        <v>0.945</v>
      </c>
      <c r="G905" s="1">
        <v>44.341</v>
      </c>
      <c r="H905" s="4">
        <v>0.0</v>
      </c>
      <c r="I905" s="1">
        <v>4.402</v>
      </c>
      <c r="J905" s="12" t="s">
        <v>48</v>
      </c>
      <c r="L905" s="9">
        <v>1041.0</v>
      </c>
      <c r="M905" s="9">
        <v>1.0</v>
      </c>
      <c r="N905" s="9">
        <v>7.135</v>
      </c>
      <c r="O905" s="9">
        <v>0.052</v>
      </c>
      <c r="P905" s="9">
        <v>-7.082</v>
      </c>
      <c r="Q905" s="9">
        <v>1.0</v>
      </c>
      <c r="R905" s="9">
        <v>0.0</v>
      </c>
      <c r="S905" s="9">
        <v>0.0</v>
      </c>
    </row>
    <row r="906">
      <c r="B906" s="1">
        <v>1.0</v>
      </c>
      <c r="C906" s="10">
        <v>1585.0</v>
      </c>
      <c r="D906" s="1">
        <v>0.726</v>
      </c>
      <c r="E906" s="1">
        <v>0.0</v>
      </c>
      <c r="F906" s="1">
        <v>0.142</v>
      </c>
      <c r="G906" s="1">
        <v>6.415</v>
      </c>
      <c r="H906" s="4">
        <v>0.0113</v>
      </c>
      <c r="I906" s="1">
        <v>0.659</v>
      </c>
      <c r="J906" s="12" t="s">
        <v>48</v>
      </c>
      <c r="L906" s="9">
        <v>1043.0</v>
      </c>
      <c r="M906" s="9">
        <v>1.0</v>
      </c>
      <c r="N906" s="9">
        <v>0.939</v>
      </c>
      <c r="O906" s="9">
        <v>0.061</v>
      </c>
      <c r="P906" s="9">
        <v>-0.879</v>
      </c>
      <c r="Q906" s="9">
        <v>0.928</v>
      </c>
      <c r="R906" s="9">
        <v>0.049</v>
      </c>
      <c r="S906" s="9">
        <v>0.57</v>
      </c>
    </row>
    <row r="907">
      <c r="B907" s="1">
        <v>1.0</v>
      </c>
      <c r="C907" s="10">
        <v>1586.0</v>
      </c>
      <c r="D907" s="1">
        <v>3.531</v>
      </c>
      <c r="E907" s="1">
        <v>0.0</v>
      </c>
      <c r="F907" s="1">
        <v>0.738</v>
      </c>
      <c r="G907" s="1">
        <v>36.128</v>
      </c>
      <c r="H907" s="4">
        <v>0.0</v>
      </c>
      <c r="I907" s="1">
        <v>3.436</v>
      </c>
      <c r="J907" s="12" t="s">
        <v>48</v>
      </c>
      <c r="L907" s="9">
        <v>1044.0</v>
      </c>
      <c r="M907" s="9">
        <v>1.0</v>
      </c>
      <c r="N907" s="9">
        <v>1.997</v>
      </c>
      <c r="O907" s="9">
        <v>0.039</v>
      </c>
      <c r="P907" s="9">
        <v>-1.959</v>
      </c>
      <c r="Q907" s="9">
        <v>0.972</v>
      </c>
      <c r="R907" s="9">
        <v>0.018</v>
      </c>
      <c r="S907" s="9">
        <v>0.198</v>
      </c>
    </row>
    <row r="908">
      <c r="B908" s="1">
        <v>1.0</v>
      </c>
      <c r="C908" s="10">
        <v>1588.0</v>
      </c>
      <c r="D908" s="1">
        <v>1.5</v>
      </c>
      <c r="E908" s="1">
        <v>0.107</v>
      </c>
      <c r="F908" s="1">
        <v>0.42</v>
      </c>
      <c r="G908" s="1">
        <v>6.938</v>
      </c>
      <c r="H908" s="4">
        <v>0.0084</v>
      </c>
      <c r="I908" s="1">
        <v>1.957</v>
      </c>
      <c r="J908" s="12" t="s">
        <v>48</v>
      </c>
      <c r="L908" s="9">
        <v>1046.0</v>
      </c>
      <c r="M908" s="9">
        <v>1.0</v>
      </c>
      <c r="N908" s="9">
        <v>1.934</v>
      </c>
      <c r="O908" s="9">
        <v>0.026</v>
      </c>
      <c r="P908" s="9">
        <v>-1.908</v>
      </c>
      <c r="Q908" s="9">
        <v>0.998</v>
      </c>
      <c r="R908" s="9">
        <v>0.001</v>
      </c>
      <c r="S908" s="9">
        <v>0.015</v>
      </c>
    </row>
    <row r="909">
      <c r="B909" s="1">
        <v>1.0</v>
      </c>
      <c r="C909" s="10">
        <v>1589.0</v>
      </c>
      <c r="D909" s="1">
        <v>1.353</v>
      </c>
      <c r="E909" s="1">
        <v>0.0</v>
      </c>
      <c r="F909" s="1">
        <v>0.218</v>
      </c>
      <c r="G909" s="1">
        <v>9.61</v>
      </c>
      <c r="H909" s="4">
        <v>0.0019</v>
      </c>
      <c r="I909" s="1">
        <v>1.014</v>
      </c>
      <c r="J909" s="12" t="s">
        <v>48</v>
      </c>
      <c r="L909" s="9">
        <v>1047.0</v>
      </c>
      <c r="M909" s="9">
        <v>1.0</v>
      </c>
      <c r="N909" s="9">
        <v>2.224</v>
      </c>
      <c r="O909" s="9">
        <v>0.035</v>
      </c>
      <c r="P909" s="9">
        <v>-2.189</v>
      </c>
      <c r="Q909" s="9">
        <v>0.997</v>
      </c>
      <c r="R909" s="9">
        <v>0.002</v>
      </c>
      <c r="S909" s="9">
        <v>0.026</v>
      </c>
    </row>
    <row r="910">
      <c r="B910" s="1">
        <v>1.0</v>
      </c>
      <c r="C910" s="10">
        <v>1591.0</v>
      </c>
      <c r="D910" s="1">
        <v>0.979</v>
      </c>
      <c r="E910" s="1">
        <v>0.0</v>
      </c>
      <c r="F910" s="1">
        <v>0.177</v>
      </c>
      <c r="G910" s="1">
        <v>9.988</v>
      </c>
      <c r="H910" s="4">
        <v>0.0016</v>
      </c>
      <c r="I910" s="1">
        <v>0.823</v>
      </c>
      <c r="J910" s="12" t="s">
        <v>48</v>
      </c>
      <c r="L910" s="9">
        <v>1048.0</v>
      </c>
      <c r="M910" s="9">
        <v>1.0</v>
      </c>
      <c r="N910" s="9">
        <v>3.18</v>
      </c>
      <c r="O910" s="9">
        <v>0.03</v>
      </c>
      <c r="P910" s="9">
        <v>-3.15</v>
      </c>
      <c r="Q910" s="9">
        <v>0.984</v>
      </c>
      <c r="R910" s="9">
        <v>0.009</v>
      </c>
      <c r="S910" s="9">
        <v>0.101</v>
      </c>
    </row>
    <row r="911">
      <c r="B911" s="1">
        <v>1.0</v>
      </c>
      <c r="C911" s="10">
        <v>1593.0</v>
      </c>
      <c r="D911" s="1">
        <v>0.353</v>
      </c>
      <c r="E911" s="1">
        <v>0.0</v>
      </c>
      <c r="F911" s="1">
        <v>0.087</v>
      </c>
      <c r="G911" s="1">
        <v>2.797</v>
      </c>
      <c r="H911" s="4">
        <v>0.0945</v>
      </c>
      <c r="I911" s="1">
        <v>0.406</v>
      </c>
      <c r="J911" s="12" t="s">
        <v>48</v>
      </c>
      <c r="L911" s="9">
        <v>1049.0</v>
      </c>
      <c r="M911" s="9">
        <v>1.0</v>
      </c>
      <c r="N911" s="9">
        <v>6.355</v>
      </c>
      <c r="O911" s="9">
        <v>0.036</v>
      </c>
      <c r="P911" s="9">
        <v>-6.319</v>
      </c>
      <c r="Q911" s="9">
        <v>1.0</v>
      </c>
      <c r="R911" s="9">
        <v>0.0</v>
      </c>
      <c r="S911" s="9">
        <v>0.0</v>
      </c>
    </row>
    <row r="912">
      <c r="B912" s="1">
        <v>1.0</v>
      </c>
      <c r="C912" s="10">
        <v>1600.0</v>
      </c>
      <c r="D912" s="1">
        <v>0.844</v>
      </c>
      <c r="E912" s="1">
        <v>0.0</v>
      </c>
      <c r="F912" s="1">
        <v>0.31</v>
      </c>
      <c r="G912" s="1">
        <v>10.019</v>
      </c>
      <c r="H912" s="4">
        <v>0.0015</v>
      </c>
      <c r="I912" s="1">
        <v>1.442</v>
      </c>
      <c r="J912" s="12" t="s">
        <v>48</v>
      </c>
      <c r="L912" s="9">
        <v>1050.0</v>
      </c>
      <c r="M912" s="9">
        <v>1.0</v>
      </c>
      <c r="N912" s="9">
        <v>0.93</v>
      </c>
      <c r="O912" s="9">
        <v>0.071</v>
      </c>
      <c r="P912" s="9">
        <v>-0.859</v>
      </c>
      <c r="Q912" s="9">
        <v>0.918</v>
      </c>
      <c r="R912" s="9">
        <v>0.058</v>
      </c>
      <c r="S912" s="9">
        <v>0.688</v>
      </c>
    </row>
    <row r="913">
      <c r="B913" s="1">
        <v>1.0</v>
      </c>
      <c r="C913" s="10">
        <v>1601.0</v>
      </c>
      <c r="D913" s="1">
        <v>1.353</v>
      </c>
      <c r="E913" s="1">
        <v>0.0</v>
      </c>
      <c r="F913" s="1">
        <v>0.379</v>
      </c>
      <c r="G913" s="1">
        <v>12.779</v>
      </c>
      <c r="H913" s="4">
        <v>4.0E-4</v>
      </c>
      <c r="I913" s="1">
        <v>1.766</v>
      </c>
      <c r="J913" s="12" t="s">
        <v>48</v>
      </c>
      <c r="L913" s="9">
        <v>1051.0</v>
      </c>
      <c r="M913" s="9">
        <v>1.0</v>
      </c>
      <c r="N913" s="9">
        <v>3.273</v>
      </c>
      <c r="O913" s="9">
        <v>0.073</v>
      </c>
      <c r="P913" s="9">
        <v>-3.2</v>
      </c>
      <c r="Q913" s="9">
        <v>0.961</v>
      </c>
      <c r="R913" s="9">
        <v>0.029</v>
      </c>
      <c r="S913" s="9">
        <v>0.331</v>
      </c>
    </row>
    <row r="914">
      <c r="B914" s="1">
        <v>1.0</v>
      </c>
      <c r="C914" s="10">
        <v>1602.0</v>
      </c>
      <c r="D914" s="1">
        <v>0.747</v>
      </c>
      <c r="E914" s="1">
        <v>0.077</v>
      </c>
      <c r="F914" s="1">
        <v>0.192</v>
      </c>
      <c r="G914" s="1">
        <v>3.506</v>
      </c>
      <c r="H914" s="4">
        <v>0.0611</v>
      </c>
      <c r="I914" s="1">
        <v>0.894</v>
      </c>
      <c r="J914" s="12" t="s">
        <v>48</v>
      </c>
      <c r="L914" s="9">
        <v>1052.0</v>
      </c>
      <c r="M914" s="9">
        <v>1.0</v>
      </c>
      <c r="N914" s="9">
        <v>0.868</v>
      </c>
      <c r="O914" s="9">
        <v>0.05</v>
      </c>
      <c r="P914" s="9">
        <v>-0.819</v>
      </c>
      <c r="Q914" s="9">
        <v>0.933</v>
      </c>
      <c r="R914" s="9">
        <v>0.042</v>
      </c>
      <c r="S914" s="9">
        <v>0.491</v>
      </c>
    </row>
    <row r="915">
      <c r="B915" s="1">
        <v>1.0</v>
      </c>
      <c r="C915" s="10">
        <v>1607.0</v>
      </c>
      <c r="D915" s="1">
        <v>0.348</v>
      </c>
      <c r="E915" s="1">
        <v>0.0</v>
      </c>
      <c r="F915" s="1">
        <v>0.07</v>
      </c>
      <c r="G915" s="1">
        <v>3.18</v>
      </c>
      <c r="H915" s="4">
        <v>0.0745</v>
      </c>
      <c r="I915" s="1">
        <v>0.327</v>
      </c>
      <c r="J915" s="12" t="s">
        <v>48</v>
      </c>
      <c r="L915" s="9">
        <v>1053.0</v>
      </c>
      <c r="M915" s="9">
        <v>1.0</v>
      </c>
      <c r="N915" s="9">
        <v>1.488</v>
      </c>
      <c r="O915" s="9">
        <v>0.026</v>
      </c>
      <c r="P915" s="9">
        <v>-1.462</v>
      </c>
      <c r="Q915" s="9">
        <v>0.998</v>
      </c>
      <c r="R915" s="9">
        <v>0.001</v>
      </c>
      <c r="S915" s="9">
        <v>0.014</v>
      </c>
    </row>
    <row r="916">
      <c r="B916" s="1">
        <v>1.0</v>
      </c>
      <c r="C916" s="10">
        <v>1608.0</v>
      </c>
      <c r="D916" s="1">
        <v>0.495</v>
      </c>
      <c r="E916" s="1">
        <v>0.0</v>
      </c>
      <c r="F916" s="1">
        <v>0.124</v>
      </c>
      <c r="G916" s="1">
        <v>2.839</v>
      </c>
      <c r="H916" s="4">
        <v>0.092</v>
      </c>
      <c r="I916" s="1">
        <v>0.579</v>
      </c>
      <c r="J916" s="12" t="s">
        <v>48</v>
      </c>
      <c r="L916" s="9">
        <v>1055.0</v>
      </c>
      <c r="M916" s="9">
        <v>1.0</v>
      </c>
      <c r="N916" s="9">
        <v>0.858</v>
      </c>
      <c r="O916" s="9">
        <v>0.062</v>
      </c>
      <c r="P916" s="9">
        <v>-0.796</v>
      </c>
      <c r="Q916" s="9">
        <v>0.92</v>
      </c>
      <c r="R916" s="9">
        <v>0.054</v>
      </c>
      <c r="S916" s="9">
        <v>0.631</v>
      </c>
    </row>
    <row r="917">
      <c r="B917" s="1">
        <v>1.0</v>
      </c>
      <c r="C917" s="10">
        <v>1609.0</v>
      </c>
      <c r="D917" s="1">
        <v>1.607</v>
      </c>
      <c r="E917" s="1">
        <v>0.0</v>
      </c>
      <c r="F917" s="1">
        <v>0.589</v>
      </c>
      <c r="G917" s="1">
        <v>15.8</v>
      </c>
      <c r="H917" s="4">
        <v>1.0E-4</v>
      </c>
      <c r="I917" s="1">
        <v>2.741</v>
      </c>
      <c r="J917" s="12" t="s">
        <v>48</v>
      </c>
      <c r="L917" s="9">
        <v>1056.0</v>
      </c>
      <c r="M917" s="9">
        <v>1.0</v>
      </c>
      <c r="N917" s="9">
        <v>7.401</v>
      </c>
      <c r="O917" s="9">
        <v>0.04</v>
      </c>
      <c r="P917" s="9">
        <v>-7.36</v>
      </c>
      <c r="Q917" s="9">
        <v>1.0</v>
      </c>
      <c r="R917" s="9">
        <v>0.0</v>
      </c>
      <c r="S917" s="9">
        <v>0.0</v>
      </c>
    </row>
    <row r="918">
      <c r="B918" s="1">
        <v>1.0</v>
      </c>
      <c r="C918" s="10">
        <v>1613.0</v>
      </c>
      <c r="D918" s="1">
        <v>0.617</v>
      </c>
      <c r="E918" s="1">
        <v>0.0</v>
      </c>
      <c r="F918" s="1">
        <v>0.144</v>
      </c>
      <c r="G918" s="1">
        <v>5.656</v>
      </c>
      <c r="H918" s="4">
        <v>0.0174</v>
      </c>
      <c r="I918" s="1">
        <v>0.673</v>
      </c>
      <c r="J918" s="12" t="s">
        <v>48</v>
      </c>
      <c r="L918" s="9">
        <v>1057.0</v>
      </c>
      <c r="M918" s="9">
        <v>1.0</v>
      </c>
      <c r="N918" s="9">
        <v>1.767</v>
      </c>
      <c r="O918" s="9">
        <v>0.027</v>
      </c>
      <c r="P918" s="9">
        <v>-1.741</v>
      </c>
      <c r="Q918" s="9">
        <v>0.997</v>
      </c>
      <c r="R918" s="9">
        <v>0.002</v>
      </c>
      <c r="S918" s="9">
        <v>0.018</v>
      </c>
    </row>
    <row r="919">
      <c r="B919" s="1">
        <v>1.0</v>
      </c>
      <c r="C919" s="10">
        <v>1614.0</v>
      </c>
      <c r="D919" s="1">
        <v>0.538</v>
      </c>
      <c r="E919" s="1">
        <v>0.0</v>
      </c>
      <c r="F919" s="1">
        <v>0.306</v>
      </c>
      <c r="G919" s="1">
        <v>3.143</v>
      </c>
      <c r="H919" s="4">
        <v>0.0763</v>
      </c>
      <c r="I919" s="1">
        <v>1.426</v>
      </c>
      <c r="J919" s="12" t="s">
        <v>48</v>
      </c>
      <c r="L919" s="9">
        <v>1058.0</v>
      </c>
      <c r="M919" s="9">
        <v>1.0</v>
      </c>
      <c r="N919" s="9">
        <v>5.227</v>
      </c>
      <c r="O919" s="9">
        <v>0.038</v>
      </c>
      <c r="P919" s="9">
        <v>-5.188</v>
      </c>
      <c r="Q919" s="9">
        <v>1.0</v>
      </c>
      <c r="R919" s="9">
        <v>0.0</v>
      </c>
      <c r="S919" s="9">
        <v>0.0</v>
      </c>
    </row>
    <row r="920">
      <c r="B920" s="1">
        <v>1.0</v>
      </c>
      <c r="C920" s="10">
        <v>1615.0</v>
      </c>
      <c r="D920" s="1">
        <v>0.752</v>
      </c>
      <c r="E920" s="1">
        <v>0.0</v>
      </c>
      <c r="F920" s="1">
        <v>0.134</v>
      </c>
      <c r="G920" s="1">
        <v>6.598</v>
      </c>
      <c r="H920" s="4">
        <v>0.0102</v>
      </c>
      <c r="I920" s="1">
        <v>0.626</v>
      </c>
      <c r="J920" s="12" t="s">
        <v>48</v>
      </c>
      <c r="L920" s="9">
        <v>1059.0</v>
      </c>
      <c r="M920" s="9">
        <v>1.0</v>
      </c>
      <c r="N920" s="9">
        <v>5.823</v>
      </c>
      <c r="O920" s="9">
        <v>0.047</v>
      </c>
      <c r="P920" s="9">
        <v>-5.775</v>
      </c>
      <c r="Q920" s="9">
        <v>1.0</v>
      </c>
      <c r="R920" s="9">
        <v>0.0</v>
      </c>
      <c r="S920" s="9">
        <v>0.0</v>
      </c>
    </row>
    <row r="921">
      <c r="B921" s="1">
        <v>1.0</v>
      </c>
      <c r="C921" s="10">
        <v>1617.0</v>
      </c>
      <c r="D921" s="1">
        <v>0.867</v>
      </c>
      <c r="E921" s="1">
        <v>0.0</v>
      </c>
      <c r="F921" s="1">
        <v>0.233</v>
      </c>
      <c r="G921" s="1">
        <v>5.025</v>
      </c>
      <c r="H921" s="4">
        <v>0.025</v>
      </c>
      <c r="I921" s="1">
        <v>1.084</v>
      </c>
      <c r="J921" s="12" t="s">
        <v>48</v>
      </c>
      <c r="L921" s="9">
        <v>1060.0</v>
      </c>
      <c r="M921" s="9">
        <v>1.0</v>
      </c>
      <c r="N921" s="9">
        <v>0.844</v>
      </c>
      <c r="O921" s="9">
        <v>0.08</v>
      </c>
      <c r="P921" s="9">
        <v>-0.764</v>
      </c>
      <c r="Q921" s="9">
        <v>0.902</v>
      </c>
      <c r="R921" s="9">
        <v>0.07</v>
      </c>
      <c r="S921" s="9">
        <v>0.842</v>
      </c>
    </row>
    <row r="922">
      <c r="B922" s="1">
        <v>1.0</v>
      </c>
      <c r="C922" s="10">
        <v>1618.0</v>
      </c>
      <c r="D922" s="1">
        <v>1.073</v>
      </c>
      <c r="E922" s="1">
        <v>0.0</v>
      </c>
      <c r="F922" s="1">
        <v>0.419</v>
      </c>
      <c r="G922" s="1">
        <v>12.999</v>
      </c>
      <c r="H922" s="4">
        <v>3.0E-4</v>
      </c>
      <c r="I922" s="1">
        <v>1.953</v>
      </c>
      <c r="J922" s="12" t="s">
        <v>48</v>
      </c>
      <c r="L922" s="9">
        <v>1061.0</v>
      </c>
      <c r="M922" s="9">
        <v>1.0</v>
      </c>
      <c r="N922" s="9">
        <v>4.119</v>
      </c>
      <c r="O922" s="9">
        <v>0.035</v>
      </c>
      <c r="P922" s="9">
        <v>-4.084</v>
      </c>
      <c r="Q922" s="9">
        <v>1.0</v>
      </c>
      <c r="R922" s="9">
        <v>0.0</v>
      </c>
      <c r="S922" s="9">
        <v>0.0</v>
      </c>
    </row>
    <row r="923">
      <c r="B923" s="1">
        <v>1.0</v>
      </c>
      <c r="C923" s="10">
        <v>1619.0</v>
      </c>
      <c r="D923" s="1">
        <v>0.615</v>
      </c>
      <c r="E923" s="1">
        <v>0.0</v>
      </c>
      <c r="F923" s="1">
        <v>0.131</v>
      </c>
      <c r="G923" s="1">
        <v>6.08</v>
      </c>
      <c r="H923" s="4">
        <v>0.0137</v>
      </c>
      <c r="I923" s="1">
        <v>0.61</v>
      </c>
      <c r="J923" s="12" t="s">
        <v>48</v>
      </c>
      <c r="L923" s="9">
        <v>1062.0</v>
      </c>
      <c r="M923" s="9">
        <v>1.0</v>
      </c>
      <c r="N923" s="9">
        <v>3.273</v>
      </c>
      <c r="O923" s="9">
        <v>0.073</v>
      </c>
      <c r="P923" s="9">
        <v>-3.2</v>
      </c>
      <c r="Q923" s="9">
        <v>0.961</v>
      </c>
      <c r="R923" s="9">
        <v>0.029</v>
      </c>
      <c r="S923" s="9">
        <v>0.331</v>
      </c>
    </row>
    <row r="924">
      <c r="B924" s="1">
        <v>1.0</v>
      </c>
      <c r="C924" s="10">
        <v>1620.0</v>
      </c>
      <c r="D924" s="1">
        <v>0.29</v>
      </c>
      <c r="E924" s="1">
        <v>0.0</v>
      </c>
      <c r="F924" s="1">
        <v>0.095</v>
      </c>
      <c r="G924" s="1">
        <v>4.442</v>
      </c>
      <c r="H924" s="4">
        <v>0.0351</v>
      </c>
      <c r="I924" s="1">
        <v>0.444</v>
      </c>
      <c r="J924" s="12" t="s">
        <v>48</v>
      </c>
      <c r="L924" s="9">
        <v>1063.0</v>
      </c>
      <c r="M924" s="9">
        <v>1.0</v>
      </c>
      <c r="N924" s="9">
        <v>1.595</v>
      </c>
      <c r="O924" s="9">
        <v>0.043</v>
      </c>
      <c r="P924" s="9">
        <v>-1.552</v>
      </c>
      <c r="Q924" s="9">
        <v>0.996</v>
      </c>
      <c r="R924" s="9">
        <v>0.002</v>
      </c>
      <c r="S924" s="9">
        <v>0.027</v>
      </c>
    </row>
    <row r="925">
      <c r="B925" s="1">
        <v>1.0</v>
      </c>
      <c r="C925" s="10">
        <v>1624.0</v>
      </c>
      <c r="D925" s="1">
        <v>0.517</v>
      </c>
      <c r="E925" s="1">
        <v>0.0</v>
      </c>
      <c r="F925" s="1">
        <v>0.184</v>
      </c>
      <c r="G925" s="1">
        <v>6.097</v>
      </c>
      <c r="H925" s="4">
        <v>0.0135</v>
      </c>
      <c r="I925" s="1">
        <v>0.855</v>
      </c>
      <c r="J925" s="12" t="s">
        <v>48</v>
      </c>
      <c r="L925" s="9">
        <v>1064.0</v>
      </c>
      <c r="M925" s="9">
        <v>1.0</v>
      </c>
      <c r="N925" s="9">
        <v>1.998</v>
      </c>
      <c r="O925" s="9">
        <v>0.039</v>
      </c>
      <c r="P925" s="9">
        <v>-1.959</v>
      </c>
      <c r="Q925" s="9">
        <v>0.972</v>
      </c>
      <c r="R925" s="9">
        <v>0.018</v>
      </c>
      <c r="S925" s="9">
        <v>0.199</v>
      </c>
    </row>
    <row r="926">
      <c r="B926" s="1">
        <v>1.0</v>
      </c>
      <c r="C926" s="10">
        <v>1625.0</v>
      </c>
      <c r="D926" s="1">
        <v>0.926</v>
      </c>
      <c r="E926" s="1">
        <v>0.075</v>
      </c>
      <c r="F926" s="1">
        <v>0.246</v>
      </c>
      <c r="G926" s="1">
        <v>5.854</v>
      </c>
      <c r="H926" s="4">
        <v>0.0155</v>
      </c>
      <c r="I926" s="1">
        <v>1.146</v>
      </c>
      <c r="J926" s="12" t="s">
        <v>48</v>
      </c>
      <c r="L926" s="9">
        <v>1065.0</v>
      </c>
      <c r="M926" s="9">
        <v>1.0</v>
      </c>
      <c r="N926" s="9">
        <v>11.446</v>
      </c>
      <c r="O926" s="9">
        <v>0.71</v>
      </c>
      <c r="P926" s="9">
        <v>-10.736</v>
      </c>
      <c r="Q926" s="9">
        <v>1.0</v>
      </c>
      <c r="R926" s="9">
        <v>0.0</v>
      </c>
      <c r="S926" s="9">
        <v>0.0</v>
      </c>
    </row>
    <row r="927">
      <c r="B927" s="1">
        <v>1.0</v>
      </c>
      <c r="C927" s="10">
        <v>1628.0</v>
      </c>
      <c r="D927" s="1">
        <v>3.242</v>
      </c>
      <c r="E927" s="1">
        <v>0.0</v>
      </c>
      <c r="F927" s="1">
        <v>0.501</v>
      </c>
      <c r="G927" s="1">
        <v>21.25</v>
      </c>
      <c r="H927" s="4">
        <v>0.0</v>
      </c>
      <c r="I927" s="1">
        <v>2.334</v>
      </c>
      <c r="J927" s="12" t="s">
        <v>48</v>
      </c>
      <c r="L927" s="9">
        <v>1066.0</v>
      </c>
      <c r="M927" s="9">
        <v>1.0</v>
      </c>
      <c r="N927" s="9">
        <v>2.361</v>
      </c>
      <c r="O927" s="9">
        <v>0.026</v>
      </c>
      <c r="P927" s="9">
        <v>-2.335</v>
      </c>
      <c r="Q927" s="9">
        <v>0.999</v>
      </c>
      <c r="R927" s="9">
        <v>0.0</v>
      </c>
      <c r="S927" s="9">
        <v>0.005</v>
      </c>
    </row>
    <row r="928">
      <c r="B928" s="1">
        <v>1.0</v>
      </c>
      <c r="C928" s="10">
        <v>1629.0</v>
      </c>
      <c r="D928" s="1">
        <v>1.353</v>
      </c>
      <c r="E928" s="1">
        <v>0.0</v>
      </c>
      <c r="F928" s="1">
        <v>0.09</v>
      </c>
      <c r="G928" s="1">
        <v>5.453</v>
      </c>
      <c r="H928" s="4">
        <v>0.0195</v>
      </c>
      <c r="I928" s="1">
        <v>0.419</v>
      </c>
      <c r="J928" s="12" t="s">
        <v>48</v>
      </c>
      <c r="L928" s="9">
        <v>1067.0</v>
      </c>
      <c r="M928" s="9">
        <v>1.0</v>
      </c>
      <c r="N928" s="9">
        <v>1.256</v>
      </c>
      <c r="O928" s="9">
        <v>0.043</v>
      </c>
      <c r="P928" s="9">
        <v>-1.213</v>
      </c>
      <c r="Q928" s="9">
        <v>0.985</v>
      </c>
      <c r="R928" s="9">
        <v>0.011</v>
      </c>
      <c r="S928" s="9">
        <v>0.119</v>
      </c>
    </row>
    <row r="929">
      <c r="B929" s="1">
        <v>1.0</v>
      </c>
      <c r="C929" s="10">
        <v>1630.0</v>
      </c>
      <c r="D929" s="1">
        <v>0.854</v>
      </c>
      <c r="E929" s="1">
        <v>0.0</v>
      </c>
      <c r="F929" s="1">
        <v>0.211</v>
      </c>
      <c r="G929" s="1">
        <v>8.168</v>
      </c>
      <c r="H929" s="4">
        <v>0.0043</v>
      </c>
      <c r="I929" s="1">
        <v>0.984</v>
      </c>
      <c r="J929" s="12" t="s">
        <v>48</v>
      </c>
      <c r="L929" s="9">
        <v>1068.0</v>
      </c>
      <c r="M929" s="9">
        <v>1.0</v>
      </c>
      <c r="N929" s="9">
        <v>6.004</v>
      </c>
      <c r="O929" s="9">
        <v>0.027</v>
      </c>
      <c r="P929" s="9">
        <v>-5.977</v>
      </c>
      <c r="Q929" s="9">
        <v>1.0</v>
      </c>
      <c r="R929" s="9">
        <v>0.0</v>
      </c>
      <c r="S929" s="9">
        <v>0.0</v>
      </c>
    </row>
    <row r="930">
      <c r="B930" s="1">
        <v>1.0</v>
      </c>
      <c r="C930" s="10">
        <v>1631.0</v>
      </c>
      <c r="D930" s="1">
        <v>0.85</v>
      </c>
      <c r="E930" s="1">
        <v>0.0</v>
      </c>
      <c r="F930" s="1">
        <v>0.279</v>
      </c>
      <c r="G930" s="1">
        <v>8.748</v>
      </c>
      <c r="H930" s="4">
        <v>0.0031</v>
      </c>
      <c r="I930" s="1">
        <v>1.301</v>
      </c>
      <c r="J930" s="12" t="s">
        <v>48</v>
      </c>
      <c r="L930" s="9">
        <v>1069.0</v>
      </c>
      <c r="M930" s="9">
        <v>1.0</v>
      </c>
      <c r="N930" s="9">
        <v>1.161</v>
      </c>
      <c r="O930" s="9">
        <v>0.04</v>
      </c>
      <c r="P930" s="9">
        <v>-1.121</v>
      </c>
      <c r="Q930" s="9">
        <v>0.99</v>
      </c>
      <c r="R930" s="9">
        <v>0.007</v>
      </c>
      <c r="S930" s="9">
        <v>0.075</v>
      </c>
    </row>
    <row r="931">
      <c r="B931" s="1">
        <v>1.0</v>
      </c>
      <c r="C931" s="10">
        <v>1633.0</v>
      </c>
      <c r="D931" s="1">
        <v>0.535</v>
      </c>
      <c r="E931" s="1">
        <v>0.0</v>
      </c>
      <c r="F931" s="1">
        <v>0.16</v>
      </c>
      <c r="G931" s="1">
        <v>7.115</v>
      </c>
      <c r="H931" s="4">
        <v>0.0076</v>
      </c>
      <c r="I931" s="1">
        <v>0.746</v>
      </c>
      <c r="J931" s="12" t="s">
        <v>48</v>
      </c>
      <c r="L931" s="9">
        <v>1070.0</v>
      </c>
      <c r="M931" s="9">
        <v>1.0</v>
      </c>
      <c r="N931" s="9">
        <v>1.257</v>
      </c>
      <c r="O931" s="9">
        <v>0.057</v>
      </c>
      <c r="P931" s="9">
        <v>-1.2</v>
      </c>
      <c r="Q931" s="9">
        <v>0.983</v>
      </c>
      <c r="R931" s="9">
        <v>0.012</v>
      </c>
      <c r="S931" s="9">
        <v>0.137</v>
      </c>
    </row>
    <row r="932">
      <c r="B932" s="1">
        <v>1.0</v>
      </c>
      <c r="C932" s="10">
        <v>1637.0</v>
      </c>
      <c r="D932" s="1">
        <v>1.356</v>
      </c>
      <c r="E932" s="1">
        <v>0.108</v>
      </c>
      <c r="F932" s="1">
        <v>0.417</v>
      </c>
      <c r="G932" s="1">
        <v>6.841</v>
      </c>
      <c r="H932" s="4">
        <v>0.0089</v>
      </c>
      <c r="I932" s="1">
        <v>1.941</v>
      </c>
      <c r="J932" s="12" t="s">
        <v>48</v>
      </c>
      <c r="L932" s="9">
        <v>1071.0</v>
      </c>
      <c r="M932" s="9">
        <v>1.0</v>
      </c>
      <c r="N932" s="9">
        <v>2.172</v>
      </c>
      <c r="O932" s="9">
        <v>0.045</v>
      </c>
      <c r="P932" s="9">
        <v>-2.128</v>
      </c>
      <c r="Q932" s="9">
        <v>0.994</v>
      </c>
      <c r="R932" s="9">
        <v>0.004</v>
      </c>
      <c r="S932" s="9">
        <v>0.047</v>
      </c>
    </row>
    <row r="933">
      <c r="B933" s="1">
        <v>1.0</v>
      </c>
      <c r="C933" s="10">
        <v>1641.0</v>
      </c>
      <c r="D933" s="1">
        <v>0.93</v>
      </c>
      <c r="E933" s="1">
        <v>0.0</v>
      </c>
      <c r="F933" s="1">
        <v>0.22</v>
      </c>
      <c r="G933" s="1">
        <v>8.501</v>
      </c>
      <c r="H933" s="4">
        <v>0.0035</v>
      </c>
      <c r="I933" s="1">
        <v>1.023</v>
      </c>
      <c r="J933" s="12" t="s">
        <v>48</v>
      </c>
      <c r="L933" s="9">
        <v>1072.0</v>
      </c>
      <c r="M933" s="9">
        <v>1.0</v>
      </c>
      <c r="N933" s="9">
        <v>0.821</v>
      </c>
      <c r="O933" s="9">
        <v>0.038</v>
      </c>
      <c r="P933" s="9">
        <v>-0.783</v>
      </c>
      <c r="Q933" s="9">
        <v>0.94</v>
      </c>
      <c r="R933" s="9">
        <v>0.034</v>
      </c>
      <c r="S933" s="9">
        <v>0.393</v>
      </c>
    </row>
    <row r="934">
      <c r="B934" s="1">
        <v>1.0</v>
      </c>
      <c r="C934" s="10">
        <v>1645.0</v>
      </c>
      <c r="D934" s="1">
        <v>0.707</v>
      </c>
      <c r="E934" s="1">
        <v>0.0</v>
      </c>
      <c r="F934" s="1">
        <v>0.169</v>
      </c>
      <c r="G934" s="1">
        <v>8.464</v>
      </c>
      <c r="H934" s="4">
        <v>0.0036</v>
      </c>
      <c r="I934" s="1">
        <v>0.789</v>
      </c>
      <c r="J934" s="12" t="s">
        <v>48</v>
      </c>
      <c r="L934" s="9">
        <v>1073.0</v>
      </c>
      <c r="M934" s="9">
        <v>1.0</v>
      </c>
      <c r="N934" s="9">
        <v>0.813</v>
      </c>
      <c r="O934" s="9">
        <v>0.046</v>
      </c>
      <c r="P934" s="9">
        <v>-0.768</v>
      </c>
      <c r="Q934" s="9">
        <v>0.931</v>
      </c>
      <c r="R934" s="9">
        <v>0.042</v>
      </c>
      <c r="S934" s="9">
        <v>0.482</v>
      </c>
    </row>
    <row r="935">
      <c r="B935" s="1">
        <v>1.0</v>
      </c>
      <c r="C935" s="10">
        <v>1646.0</v>
      </c>
      <c r="D935" s="1">
        <v>1.789</v>
      </c>
      <c r="E935" s="1">
        <v>0.0</v>
      </c>
      <c r="F935" s="1">
        <v>0.366</v>
      </c>
      <c r="G935" s="1">
        <v>15.136</v>
      </c>
      <c r="H935" s="4">
        <v>1.0E-4</v>
      </c>
      <c r="I935" s="1">
        <v>1.702</v>
      </c>
      <c r="J935" s="12" t="s">
        <v>48</v>
      </c>
      <c r="L935" s="9">
        <v>1074.0</v>
      </c>
      <c r="M935" s="9">
        <v>1.0</v>
      </c>
      <c r="N935" s="9">
        <v>1.265</v>
      </c>
      <c r="O935" s="9">
        <v>0.04</v>
      </c>
      <c r="P935" s="9">
        <v>-1.225</v>
      </c>
      <c r="Q935" s="9">
        <v>0.991</v>
      </c>
      <c r="R935" s="9">
        <v>0.006</v>
      </c>
      <c r="S935" s="9">
        <v>0.07</v>
      </c>
    </row>
    <row r="936">
      <c r="B936" s="1">
        <v>1.0</v>
      </c>
      <c r="C936" s="10">
        <v>1649.0</v>
      </c>
      <c r="D936" s="1">
        <v>0.345</v>
      </c>
      <c r="E936" s="1">
        <v>0.0</v>
      </c>
      <c r="F936" s="1">
        <v>0.066</v>
      </c>
      <c r="G936" s="1">
        <v>3.223</v>
      </c>
      <c r="H936" s="4">
        <v>0.0726</v>
      </c>
      <c r="I936" s="1">
        <v>0.309</v>
      </c>
      <c r="J936" s="12" t="s">
        <v>48</v>
      </c>
      <c r="L936" s="9">
        <v>1075.0</v>
      </c>
      <c r="M936" s="9">
        <v>1.0</v>
      </c>
      <c r="N936" s="9">
        <v>2.269</v>
      </c>
      <c r="O936" s="9">
        <v>0.028</v>
      </c>
      <c r="P936" s="9">
        <v>-2.241</v>
      </c>
      <c r="Q936" s="9">
        <v>0.999</v>
      </c>
      <c r="R936" s="9">
        <v>0.0</v>
      </c>
      <c r="S936" s="9">
        <v>0.004</v>
      </c>
    </row>
    <row r="937">
      <c r="B937" s="1">
        <v>1.0</v>
      </c>
      <c r="C937" s="10">
        <v>1650.0</v>
      </c>
      <c r="D937" s="1">
        <v>0.419</v>
      </c>
      <c r="E937" s="1">
        <v>0.0</v>
      </c>
      <c r="F937" s="1">
        <v>0.137</v>
      </c>
      <c r="G937" s="1">
        <v>4.393</v>
      </c>
      <c r="H937" s="4">
        <v>0.0361</v>
      </c>
      <c r="I937" s="1">
        <v>0.639</v>
      </c>
      <c r="J937" s="12" t="s">
        <v>48</v>
      </c>
      <c r="L937" s="9">
        <v>1076.0</v>
      </c>
      <c r="M937" s="9">
        <v>1.0</v>
      </c>
      <c r="N937" s="9">
        <v>3.09</v>
      </c>
      <c r="O937" s="9">
        <v>0.039</v>
      </c>
      <c r="P937" s="9">
        <v>-3.051</v>
      </c>
      <c r="Q937" s="9">
        <v>1.0</v>
      </c>
      <c r="R937" s="9">
        <v>0.0</v>
      </c>
      <c r="S937" s="9">
        <v>0.002</v>
      </c>
    </row>
    <row r="938">
      <c r="B938" s="1">
        <v>1.0</v>
      </c>
      <c r="C938" s="10">
        <v>1653.0</v>
      </c>
      <c r="D938" s="1">
        <v>0.342</v>
      </c>
      <c r="E938" s="1">
        <v>0.0</v>
      </c>
      <c r="F938" s="1">
        <v>0.066</v>
      </c>
      <c r="G938" s="1">
        <v>3.207</v>
      </c>
      <c r="H938" s="4">
        <v>0.0733</v>
      </c>
      <c r="I938" s="1">
        <v>0.308</v>
      </c>
      <c r="J938" s="12" t="s">
        <v>48</v>
      </c>
      <c r="L938" s="9">
        <v>1077.0</v>
      </c>
      <c r="M938" s="9">
        <v>1.0</v>
      </c>
      <c r="N938" s="9">
        <v>9.67</v>
      </c>
      <c r="O938" s="9">
        <v>0.047</v>
      </c>
      <c r="P938" s="9">
        <v>-9.623</v>
      </c>
      <c r="Q938" s="9">
        <v>1.0</v>
      </c>
      <c r="R938" s="9">
        <v>0.0</v>
      </c>
      <c r="S938" s="9">
        <v>0.0</v>
      </c>
    </row>
    <row r="939">
      <c r="B939" s="1">
        <v>1.0</v>
      </c>
      <c r="C939" s="10">
        <v>1654.0</v>
      </c>
      <c r="D939" s="1">
        <v>0.352</v>
      </c>
      <c r="E939" s="1">
        <v>0.0</v>
      </c>
      <c r="F939" s="1">
        <v>0.129</v>
      </c>
      <c r="G939" s="1">
        <v>3.997</v>
      </c>
      <c r="H939" s="4">
        <v>0.0456</v>
      </c>
      <c r="I939" s="1">
        <v>0.6</v>
      </c>
      <c r="J939" s="12" t="s">
        <v>48</v>
      </c>
      <c r="L939" s="9">
        <v>1078.0</v>
      </c>
      <c r="M939" s="9">
        <v>1.0</v>
      </c>
      <c r="N939" s="9">
        <v>1.997</v>
      </c>
      <c r="O939" s="9">
        <v>0.039</v>
      </c>
      <c r="P939" s="9">
        <v>-1.959</v>
      </c>
      <c r="Q939" s="9">
        <v>0.972</v>
      </c>
      <c r="R939" s="9">
        <v>0.018</v>
      </c>
      <c r="S939" s="9">
        <v>0.198</v>
      </c>
    </row>
    <row r="940">
      <c r="B940" s="1">
        <v>1.0</v>
      </c>
      <c r="C940" s="10">
        <v>1660.0</v>
      </c>
      <c r="D940" s="1">
        <v>0.52</v>
      </c>
      <c r="E940" s="1">
        <v>0.0</v>
      </c>
      <c r="F940" s="1">
        <v>0.193</v>
      </c>
      <c r="G940" s="1">
        <v>5.923</v>
      </c>
      <c r="H940" s="4">
        <v>0.0149</v>
      </c>
      <c r="I940" s="1">
        <v>0.899</v>
      </c>
      <c r="J940" s="12" t="s">
        <v>48</v>
      </c>
      <c r="L940" s="9">
        <v>1079.0</v>
      </c>
      <c r="M940" s="9">
        <v>1.0</v>
      </c>
      <c r="N940" s="9">
        <v>0.811</v>
      </c>
      <c r="O940" s="9">
        <v>0.064</v>
      </c>
      <c r="P940" s="9">
        <v>-0.747</v>
      </c>
      <c r="Q940" s="9">
        <v>0.913</v>
      </c>
      <c r="R940" s="9">
        <v>0.058</v>
      </c>
      <c r="S940" s="9">
        <v>0.689</v>
      </c>
    </row>
    <row r="941">
      <c r="B941" s="1">
        <v>1.0</v>
      </c>
      <c r="C941" s="10">
        <v>1661.0</v>
      </c>
      <c r="D941" s="1">
        <v>0.869</v>
      </c>
      <c r="E941" s="1">
        <v>0.0</v>
      </c>
      <c r="F941" s="1">
        <v>0.276</v>
      </c>
      <c r="G941" s="1">
        <v>6.716</v>
      </c>
      <c r="H941" s="4">
        <v>0.0096</v>
      </c>
      <c r="I941" s="1">
        <v>1.285</v>
      </c>
      <c r="J941" s="12" t="s">
        <v>48</v>
      </c>
      <c r="L941" s="9">
        <v>1080.0</v>
      </c>
      <c r="M941" s="9">
        <v>1.0</v>
      </c>
      <c r="N941" s="9">
        <v>2.839</v>
      </c>
      <c r="O941" s="9">
        <v>0.042</v>
      </c>
      <c r="P941" s="9">
        <v>-2.797</v>
      </c>
      <c r="Q941" s="9">
        <v>0.998</v>
      </c>
      <c r="R941" s="9">
        <v>0.001</v>
      </c>
      <c r="S941" s="9">
        <v>0.015</v>
      </c>
    </row>
    <row r="942">
      <c r="B942" s="1">
        <v>1.0</v>
      </c>
      <c r="C942" s="10">
        <v>1662.0</v>
      </c>
      <c r="D942" s="1">
        <v>0.257</v>
      </c>
      <c r="E942" s="1">
        <v>0.0</v>
      </c>
      <c r="F942" s="1">
        <v>0.094</v>
      </c>
      <c r="G942" s="1">
        <v>4.158</v>
      </c>
      <c r="H942" s="4">
        <v>0.0414</v>
      </c>
      <c r="I942" s="1">
        <v>0.436</v>
      </c>
      <c r="J942" s="12" t="s">
        <v>48</v>
      </c>
      <c r="L942" s="9">
        <v>1081.0</v>
      </c>
      <c r="M942" s="9">
        <v>1.0</v>
      </c>
      <c r="N942" s="9">
        <v>4.646</v>
      </c>
      <c r="O942" s="9">
        <v>0.037</v>
      </c>
      <c r="P942" s="9">
        <v>-4.609</v>
      </c>
      <c r="Q942" s="9">
        <v>1.0</v>
      </c>
      <c r="R942" s="9">
        <v>0.0</v>
      </c>
      <c r="S942" s="9">
        <v>0.0</v>
      </c>
    </row>
    <row r="943">
      <c r="B943" s="1">
        <v>1.0</v>
      </c>
      <c r="C943" s="10">
        <v>1663.0</v>
      </c>
      <c r="D943" s="1">
        <v>2.136</v>
      </c>
      <c r="E943" s="1">
        <v>0.0</v>
      </c>
      <c r="F943" s="1">
        <v>0.425</v>
      </c>
      <c r="G943" s="1">
        <v>18.654</v>
      </c>
      <c r="H943" s="4">
        <v>0.0</v>
      </c>
      <c r="I943" s="1">
        <v>1.977</v>
      </c>
      <c r="J943" s="12" t="s">
        <v>48</v>
      </c>
      <c r="L943" s="9">
        <v>1083.0</v>
      </c>
      <c r="M943" s="9">
        <v>1.0</v>
      </c>
      <c r="N943" s="9">
        <v>2.747</v>
      </c>
      <c r="O943" s="9">
        <v>0.03</v>
      </c>
      <c r="P943" s="9">
        <v>-2.717</v>
      </c>
      <c r="Q943" s="9">
        <v>0.999</v>
      </c>
      <c r="R943" s="9">
        <v>0.001</v>
      </c>
      <c r="S943" s="9">
        <v>0.006</v>
      </c>
    </row>
    <row r="944">
      <c r="B944" s="1">
        <v>1.0</v>
      </c>
      <c r="C944" s="10">
        <v>1665.0</v>
      </c>
      <c r="D944" s="1">
        <v>0.728</v>
      </c>
      <c r="E944" s="1">
        <v>0.0</v>
      </c>
      <c r="F944" s="1">
        <v>0.125</v>
      </c>
      <c r="G944" s="1">
        <v>7.254</v>
      </c>
      <c r="H944" s="4">
        <v>0.0071</v>
      </c>
      <c r="I944" s="1">
        <v>0.583</v>
      </c>
      <c r="J944" s="12" t="s">
        <v>48</v>
      </c>
      <c r="L944" s="9">
        <v>1084.0</v>
      </c>
      <c r="M944" s="9">
        <v>1.0</v>
      </c>
      <c r="N944" s="9">
        <v>0.849</v>
      </c>
      <c r="O944" s="9">
        <v>0.072</v>
      </c>
      <c r="P944" s="9">
        <v>-0.778</v>
      </c>
      <c r="Q944" s="9">
        <v>0.91</v>
      </c>
      <c r="R944" s="9">
        <v>0.063</v>
      </c>
      <c r="S944" s="9">
        <v>0.75</v>
      </c>
    </row>
    <row r="945">
      <c r="B945" s="1">
        <v>1.0</v>
      </c>
      <c r="C945" s="10">
        <v>1666.0</v>
      </c>
      <c r="D945" s="1">
        <v>1.353</v>
      </c>
      <c r="E945" s="1">
        <v>0.0</v>
      </c>
      <c r="F945" s="1">
        <v>0.313</v>
      </c>
      <c r="G945" s="1">
        <v>14.081</v>
      </c>
      <c r="H945" s="4">
        <v>2.0E-4</v>
      </c>
      <c r="I945" s="1">
        <v>1.456</v>
      </c>
      <c r="J945" s="12" t="s">
        <v>48</v>
      </c>
      <c r="L945" s="9">
        <v>1085.0</v>
      </c>
      <c r="M945" s="9">
        <v>1.0</v>
      </c>
      <c r="N945" s="9">
        <v>2.494</v>
      </c>
      <c r="O945" s="9">
        <v>0.04</v>
      </c>
      <c r="P945" s="9">
        <v>-2.453</v>
      </c>
      <c r="Q945" s="9">
        <v>0.998</v>
      </c>
      <c r="R945" s="9">
        <v>0.001</v>
      </c>
      <c r="S945" s="9">
        <v>0.011</v>
      </c>
    </row>
    <row r="946">
      <c r="B946" s="1">
        <v>1.0</v>
      </c>
      <c r="C946" s="10">
        <v>1667.0</v>
      </c>
      <c r="D946" s="1">
        <v>0.4</v>
      </c>
      <c r="E946" s="1">
        <v>0.0</v>
      </c>
      <c r="F946" s="1">
        <v>0.077</v>
      </c>
      <c r="G946" s="1">
        <v>3.201</v>
      </c>
      <c r="H946" s="4">
        <v>0.0736</v>
      </c>
      <c r="I946" s="1">
        <v>0.36</v>
      </c>
      <c r="J946" s="12" t="s">
        <v>48</v>
      </c>
      <c r="L946" s="9">
        <v>1086.0</v>
      </c>
      <c r="M946" s="9">
        <v>1.0</v>
      </c>
      <c r="N946" s="9">
        <v>3.18</v>
      </c>
      <c r="O946" s="9">
        <v>0.03</v>
      </c>
      <c r="P946" s="9">
        <v>-3.15</v>
      </c>
      <c r="Q946" s="9">
        <v>0.984</v>
      </c>
      <c r="R946" s="9">
        <v>0.009</v>
      </c>
      <c r="S946" s="9">
        <v>0.101</v>
      </c>
    </row>
    <row r="947">
      <c r="B947" s="1">
        <v>1.0</v>
      </c>
      <c r="C947" s="10">
        <v>1670.0</v>
      </c>
      <c r="D947" s="1">
        <v>0.725</v>
      </c>
      <c r="E947" s="1">
        <v>0.0</v>
      </c>
      <c r="F947" s="1">
        <v>0.178</v>
      </c>
      <c r="G947" s="1">
        <v>5.521</v>
      </c>
      <c r="H947" s="4">
        <v>0.0188</v>
      </c>
      <c r="I947" s="1">
        <v>0.831</v>
      </c>
      <c r="J947" s="12" t="s">
        <v>48</v>
      </c>
      <c r="L947" s="9">
        <v>1087.0</v>
      </c>
      <c r="M947" s="9">
        <v>1.0</v>
      </c>
      <c r="N947" s="9">
        <v>3.051</v>
      </c>
      <c r="O947" s="9">
        <v>0.054</v>
      </c>
      <c r="P947" s="9">
        <v>-2.998</v>
      </c>
      <c r="Q947" s="9">
        <v>0.997</v>
      </c>
      <c r="R947" s="9">
        <v>0.002</v>
      </c>
      <c r="S947" s="9">
        <v>0.023</v>
      </c>
    </row>
    <row r="948">
      <c r="B948" s="1">
        <v>1.0</v>
      </c>
      <c r="C948" s="10">
        <v>1673.0</v>
      </c>
      <c r="D948" s="1">
        <v>0.692</v>
      </c>
      <c r="E948" s="1">
        <v>0.0</v>
      </c>
      <c r="F948" s="1">
        <v>0.194</v>
      </c>
      <c r="G948" s="1">
        <v>4.961</v>
      </c>
      <c r="H948" s="4">
        <v>0.0259</v>
      </c>
      <c r="I948" s="1">
        <v>0.904</v>
      </c>
      <c r="J948" s="12" t="s">
        <v>48</v>
      </c>
      <c r="L948" s="9">
        <v>1088.0</v>
      </c>
      <c r="M948" s="9">
        <v>1.0</v>
      </c>
      <c r="N948" s="9">
        <v>0.93</v>
      </c>
      <c r="O948" s="9">
        <v>0.071</v>
      </c>
      <c r="P948" s="9">
        <v>-0.859</v>
      </c>
      <c r="Q948" s="9">
        <v>0.918</v>
      </c>
      <c r="R948" s="9">
        <v>0.058</v>
      </c>
      <c r="S948" s="9">
        <v>0.688</v>
      </c>
    </row>
    <row r="949">
      <c r="B949" s="1">
        <v>1.0</v>
      </c>
      <c r="C949" s="10">
        <v>1675.0</v>
      </c>
      <c r="D949" s="1">
        <v>0.798</v>
      </c>
      <c r="E949" s="1">
        <v>0.0</v>
      </c>
      <c r="F949" s="1">
        <v>0.46</v>
      </c>
      <c r="G949" s="1">
        <v>6.393</v>
      </c>
      <c r="H949" s="4">
        <v>0.0115</v>
      </c>
      <c r="I949" s="1">
        <v>2.141</v>
      </c>
      <c r="J949" s="12" t="s">
        <v>48</v>
      </c>
      <c r="L949" s="9">
        <v>1090.0</v>
      </c>
      <c r="M949" s="9">
        <v>1.0</v>
      </c>
      <c r="N949" s="9">
        <v>0.812</v>
      </c>
      <c r="O949" s="9">
        <v>0.046</v>
      </c>
      <c r="P949" s="9">
        <v>-0.766</v>
      </c>
      <c r="Q949" s="9">
        <v>0.931</v>
      </c>
      <c r="R949" s="9">
        <v>0.042</v>
      </c>
      <c r="S949" s="9">
        <v>0.49</v>
      </c>
    </row>
    <row r="950">
      <c r="B950" s="1">
        <v>1.0</v>
      </c>
      <c r="C950" s="10">
        <v>1678.0</v>
      </c>
      <c r="D950" s="1">
        <v>0.35</v>
      </c>
      <c r="E950" s="1">
        <v>0.0</v>
      </c>
      <c r="F950" s="1">
        <v>0.088</v>
      </c>
      <c r="G950" s="1">
        <v>2.727</v>
      </c>
      <c r="H950" s="4">
        <v>0.0987</v>
      </c>
      <c r="I950" s="1">
        <v>0.41</v>
      </c>
      <c r="J950" s="12" t="s">
        <v>48</v>
      </c>
      <c r="L950" s="9">
        <v>1091.0</v>
      </c>
      <c r="M950" s="9">
        <v>1.0</v>
      </c>
      <c r="N950" s="9">
        <v>1.997</v>
      </c>
      <c r="O950" s="9">
        <v>0.039</v>
      </c>
      <c r="P950" s="9">
        <v>-1.959</v>
      </c>
      <c r="Q950" s="9">
        <v>0.972</v>
      </c>
      <c r="R950" s="9">
        <v>0.018</v>
      </c>
      <c r="S950" s="9">
        <v>0.198</v>
      </c>
    </row>
    <row r="951">
      <c r="B951" s="1">
        <v>1.0</v>
      </c>
      <c r="C951" s="10">
        <v>1679.0</v>
      </c>
      <c r="D951" s="1">
        <v>0.909</v>
      </c>
      <c r="E951" s="1">
        <v>0.0</v>
      </c>
      <c r="F951" s="1">
        <v>0.384</v>
      </c>
      <c r="G951" s="1">
        <v>6.847</v>
      </c>
      <c r="H951" s="4">
        <v>0.0089</v>
      </c>
      <c r="I951" s="1">
        <v>1.789</v>
      </c>
      <c r="J951" s="12" t="s">
        <v>48</v>
      </c>
      <c r="L951" s="9">
        <v>1092.0</v>
      </c>
      <c r="M951" s="9">
        <v>1.0</v>
      </c>
      <c r="N951" s="9">
        <v>3.18</v>
      </c>
      <c r="O951" s="9">
        <v>0.03</v>
      </c>
      <c r="P951" s="9">
        <v>-3.15</v>
      </c>
      <c r="Q951" s="9">
        <v>0.984</v>
      </c>
      <c r="R951" s="9">
        <v>0.009</v>
      </c>
      <c r="S951" s="9">
        <v>0.101</v>
      </c>
    </row>
    <row r="952">
      <c r="B952" s="1">
        <v>1.0</v>
      </c>
      <c r="C952" s="10">
        <v>1680.0</v>
      </c>
      <c r="D952" s="1">
        <v>1.759</v>
      </c>
      <c r="E952" s="1">
        <v>0.0</v>
      </c>
      <c r="F952" s="1">
        <v>0.62</v>
      </c>
      <c r="G952" s="1">
        <v>10.472</v>
      </c>
      <c r="H952" s="4">
        <v>0.0012</v>
      </c>
      <c r="I952" s="1">
        <v>2.888</v>
      </c>
      <c r="J952" s="12" t="s">
        <v>48</v>
      </c>
      <c r="L952" s="9">
        <v>1093.0</v>
      </c>
      <c r="M952" s="9">
        <v>1.0</v>
      </c>
      <c r="N952" s="9">
        <v>2.339</v>
      </c>
      <c r="O952" s="9">
        <v>0.022</v>
      </c>
      <c r="P952" s="9">
        <v>-2.318</v>
      </c>
      <c r="Q952" s="9">
        <v>1.0</v>
      </c>
      <c r="R952" s="9">
        <v>0.0</v>
      </c>
      <c r="S952" s="9">
        <v>0.003</v>
      </c>
    </row>
    <row r="953">
      <c r="B953" s="1">
        <v>1.0</v>
      </c>
      <c r="C953" s="10">
        <v>1681.0</v>
      </c>
      <c r="D953" s="1">
        <v>1.759</v>
      </c>
      <c r="E953" s="1">
        <v>0.0</v>
      </c>
      <c r="F953" s="1">
        <v>0.726</v>
      </c>
      <c r="G953" s="1">
        <v>22.229</v>
      </c>
      <c r="H953" s="4">
        <v>0.0</v>
      </c>
      <c r="I953" s="1">
        <v>3.379</v>
      </c>
      <c r="J953" s="12" t="s">
        <v>48</v>
      </c>
      <c r="L953" s="9">
        <v>1094.0</v>
      </c>
      <c r="M953" s="9">
        <v>1.0</v>
      </c>
      <c r="N953" s="9">
        <v>1.339</v>
      </c>
      <c r="O953" s="9">
        <v>0.042</v>
      </c>
      <c r="P953" s="9">
        <v>-1.296</v>
      </c>
      <c r="Q953" s="9">
        <v>0.986</v>
      </c>
      <c r="R953" s="9">
        <v>0.01</v>
      </c>
      <c r="S953" s="9">
        <v>0.111</v>
      </c>
    </row>
    <row r="954">
      <c r="B954" s="1">
        <v>1.0</v>
      </c>
      <c r="C954" s="10">
        <v>1684.0</v>
      </c>
      <c r="D954" s="1">
        <v>0.35</v>
      </c>
      <c r="E954" s="1">
        <v>0.0</v>
      </c>
      <c r="F954" s="1">
        <v>0.075</v>
      </c>
      <c r="G954" s="1">
        <v>3.033</v>
      </c>
      <c r="H954" s="4">
        <v>0.0816</v>
      </c>
      <c r="I954" s="1">
        <v>0.351</v>
      </c>
      <c r="J954" s="12" t="s">
        <v>48</v>
      </c>
      <c r="L954" s="9">
        <v>1095.0</v>
      </c>
      <c r="M954" s="9">
        <v>1.0</v>
      </c>
      <c r="N954" s="9">
        <v>1.542</v>
      </c>
      <c r="O954" s="9">
        <v>0.042</v>
      </c>
      <c r="P954" s="9">
        <v>-1.5</v>
      </c>
      <c r="Q954" s="9">
        <v>0.988</v>
      </c>
      <c r="R954" s="9">
        <v>0.009</v>
      </c>
      <c r="S954" s="9">
        <v>0.098</v>
      </c>
    </row>
    <row r="955">
      <c r="B955" s="1">
        <v>1.0</v>
      </c>
      <c r="C955" s="10">
        <v>1685.0</v>
      </c>
      <c r="D955" s="1">
        <v>0.636</v>
      </c>
      <c r="E955" s="1">
        <v>0.0</v>
      </c>
      <c r="F955" s="1">
        <v>0.215</v>
      </c>
      <c r="G955" s="1">
        <v>4.291</v>
      </c>
      <c r="H955" s="4">
        <v>0.0383</v>
      </c>
      <c r="I955" s="1">
        <v>1.002</v>
      </c>
      <c r="J955" s="12" t="s">
        <v>48</v>
      </c>
      <c r="L955" s="9">
        <v>1096.0</v>
      </c>
      <c r="M955" s="9">
        <v>1.0</v>
      </c>
      <c r="N955" s="9">
        <v>0.946</v>
      </c>
      <c r="O955" s="9">
        <v>0.065</v>
      </c>
      <c r="P955" s="9">
        <v>-0.881</v>
      </c>
      <c r="Q955" s="9">
        <v>0.973</v>
      </c>
      <c r="R955" s="9">
        <v>0.02</v>
      </c>
      <c r="S955" s="9">
        <v>0.225</v>
      </c>
    </row>
    <row r="956">
      <c r="B956" s="1">
        <v>1.0</v>
      </c>
      <c r="C956" s="10">
        <v>1687.0</v>
      </c>
      <c r="D956" s="1">
        <v>0.562</v>
      </c>
      <c r="E956" s="1">
        <v>0.0</v>
      </c>
      <c r="F956" s="1">
        <v>0.181</v>
      </c>
      <c r="G956" s="1">
        <v>4.452</v>
      </c>
      <c r="H956" s="4">
        <v>0.0349</v>
      </c>
      <c r="I956" s="1">
        <v>0.844</v>
      </c>
      <c r="J956" s="12" t="s">
        <v>48</v>
      </c>
      <c r="L956" s="9">
        <v>1097.0</v>
      </c>
      <c r="M956" s="9">
        <v>1.0</v>
      </c>
      <c r="N956" s="9">
        <v>5.963</v>
      </c>
      <c r="O956" s="9">
        <v>0.031</v>
      </c>
      <c r="P956" s="9">
        <v>-5.931</v>
      </c>
      <c r="Q956" s="9">
        <v>1.0</v>
      </c>
      <c r="R956" s="9">
        <v>0.0</v>
      </c>
      <c r="S956" s="9">
        <v>0.0</v>
      </c>
    </row>
    <row r="957">
      <c r="B957" s="1">
        <v>1.0</v>
      </c>
      <c r="C957" s="10">
        <v>1688.0</v>
      </c>
      <c r="D957" s="1">
        <v>0.947</v>
      </c>
      <c r="E957" s="1">
        <v>0.0</v>
      </c>
      <c r="F957" s="1">
        <v>0.228</v>
      </c>
      <c r="G957" s="1">
        <v>8.255</v>
      </c>
      <c r="H957" s="4">
        <v>0.0041</v>
      </c>
      <c r="I957" s="1">
        <v>1.061</v>
      </c>
      <c r="J957" s="12" t="s">
        <v>48</v>
      </c>
      <c r="L957" s="9">
        <v>1098.0</v>
      </c>
      <c r="M957" s="9">
        <v>1.0</v>
      </c>
      <c r="N957" s="9">
        <v>1.685</v>
      </c>
      <c r="O957" s="9">
        <v>0.03</v>
      </c>
      <c r="P957" s="9">
        <v>-1.655</v>
      </c>
      <c r="Q957" s="9">
        <v>0.997</v>
      </c>
      <c r="R957" s="9">
        <v>0.002</v>
      </c>
      <c r="S957" s="9">
        <v>0.025</v>
      </c>
    </row>
    <row r="958">
      <c r="B958" s="1">
        <v>1.0</v>
      </c>
      <c r="C958" s="10">
        <v>1690.0</v>
      </c>
      <c r="D958" s="1">
        <v>0.382</v>
      </c>
      <c r="E958" s="1">
        <v>0.0</v>
      </c>
      <c r="F958" s="1">
        <v>0.082</v>
      </c>
      <c r="G958" s="1">
        <v>2.981</v>
      </c>
      <c r="H958" s="4">
        <v>0.0842</v>
      </c>
      <c r="I958" s="1">
        <v>0.382</v>
      </c>
      <c r="J958" s="12" t="s">
        <v>48</v>
      </c>
      <c r="L958" s="9">
        <v>1099.0</v>
      </c>
      <c r="M958" s="9">
        <v>1.0</v>
      </c>
      <c r="N958" s="9">
        <v>9.156</v>
      </c>
      <c r="O958" s="9">
        <v>0.043</v>
      </c>
      <c r="P958" s="9">
        <v>-9.113</v>
      </c>
      <c r="Q958" s="9">
        <v>1.0</v>
      </c>
      <c r="R958" s="9">
        <v>0.0</v>
      </c>
      <c r="S958" s="9">
        <v>0.0</v>
      </c>
    </row>
    <row r="959">
      <c r="B959" s="1">
        <v>1.0</v>
      </c>
      <c r="C959" s="10">
        <v>1691.0</v>
      </c>
      <c r="D959" s="1">
        <v>0.35</v>
      </c>
      <c r="E959" s="1">
        <v>0.0</v>
      </c>
      <c r="F959" s="1">
        <v>0.07</v>
      </c>
      <c r="G959" s="1">
        <v>3.18</v>
      </c>
      <c r="H959" s="4">
        <v>0.0746</v>
      </c>
      <c r="I959" s="1">
        <v>0.326</v>
      </c>
      <c r="J959" s="12" t="s">
        <v>48</v>
      </c>
      <c r="L959" s="9">
        <v>1100.0</v>
      </c>
      <c r="M959" s="9">
        <v>1.0</v>
      </c>
      <c r="N959" s="9">
        <v>1.997</v>
      </c>
      <c r="O959" s="9">
        <v>0.039</v>
      </c>
      <c r="P959" s="9">
        <v>-1.959</v>
      </c>
      <c r="Q959" s="9">
        <v>0.972</v>
      </c>
      <c r="R959" s="9">
        <v>0.018</v>
      </c>
      <c r="S959" s="9">
        <v>0.198</v>
      </c>
    </row>
    <row r="960">
      <c r="B960" s="1">
        <v>1.0</v>
      </c>
      <c r="C960" s="10">
        <v>1695.0</v>
      </c>
      <c r="D960" s="1">
        <v>1.353</v>
      </c>
      <c r="E960" s="1">
        <v>0.0</v>
      </c>
      <c r="F960" s="1">
        <v>0.316</v>
      </c>
      <c r="G960" s="1">
        <v>12.574</v>
      </c>
      <c r="H960" s="4">
        <v>4.0E-4</v>
      </c>
      <c r="I960" s="1">
        <v>1.472</v>
      </c>
      <c r="J960" s="12" t="s">
        <v>48</v>
      </c>
      <c r="L960" s="9">
        <v>1101.0</v>
      </c>
      <c r="M960" s="9">
        <v>1.0</v>
      </c>
      <c r="N960" s="9">
        <v>1.115</v>
      </c>
      <c r="O960" s="9">
        <v>0.055</v>
      </c>
      <c r="P960" s="9">
        <v>-1.06</v>
      </c>
      <c r="Q960" s="9">
        <v>0.986</v>
      </c>
      <c r="R960" s="9">
        <v>0.01</v>
      </c>
      <c r="S960" s="9">
        <v>0.116</v>
      </c>
    </row>
    <row r="961">
      <c r="B961" s="1">
        <v>1.0</v>
      </c>
      <c r="C961" s="10">
        <v>1697.0</v>
      </c>
      <c r="D961" s="1">
        <v>1.598</v>
      </c>
      <c r="E961" s="1">
        <v>0.0</v>
      </c>
      <c r="F961" s="1">
        <v>0.085</v>
      </c>
      <c r="G961" s="1">
        <v>5.832</v>
      </c>
      <c r="H961" s="4">
        <v>0.0157</v>
      </c>
      <c r="I961" s="1">
        <v>0.396</v>
      </c>
      <c r="J961" s="12" t="s">
        <v>48</v>
      </c>
      <c r="L961" s="9">
        <v>1102.0</v>
      </c>
      <c r="M961" s="9">
        <v>1.0</v>
      </c>
      <c r="N961" s="9">
        <v>7.326</v>
      </c>
      <c r="O961" s="9">
        <v>0.044</v>
      </c>
      <c r="P961" s="9">
        <v>-7.282</v>
      </c>
      <c r="Q961" s="9">
        <v>1.0</v>
      </c>
      <c r="R961" s="9">
        <v>0.0</v>
      </c>
      <c r="S961" s="9">
        <v>0.0</v>
      </c>
    </row>
    <row r="962">
      <c r="B962" s="1">
        <v>1.0</v>
      </c>
      <c r="C962" s="10">
        <v>1698.0</v>
      </c>
      <c r="D962" s="1">
        <v>0.508</v>
      </c>
      <c r="E962" s="1">
        <v>0.0</v>
      </c>
      <c r="F962" s="1">
        <v>0.299</v>
      </c>
      <c r="G962" s="1">
        <v>4.208</v>
      </c>
      <c r="H962" s="4">
        <v>0.0402</v>
      </c>
      <c r="I962" s="1">
        <v>1.393</v>
      </c>
      <c r="J962" s="12" t="s">
        <v>48</v>
      </c>
      <c r="L962" s="9">
        <v>1103.0</v>
      </c>
      <c r="M962" s="9">
        <v>1.0</v>
      </c>
      <c r="N962" s="9">
        <v>7.175</v>
      </c>
      <c r="O962" s="9">
        <v>0.071</v>
      </c>
      <c r="P962" s="9">
        <v>-7.104</v>
      </c>
      <c r="Q962" s="9">
        <v>1.0</v>
      </c>
      <c r="R962" s="9">
        <v>0.0</v>
      </c>
      <c r="S962" s="9">
        <v>0.0</v>
      </c>
    </row>
    <row r="963">
      <c r="B963" s="1">
        <v>1.0</v>
      </c>
      <c r="C963" s="10">
        <v>1699.0</v>
      </c>
      <c r="D963" s="1">
        <v>0.309</v>
      </c>
      <c r="E963" s="1">
        <v>0.0</v>
      </c>
      <c r="F963" s="1">
        <v>0.057</v>
      </c>
      <c r="G963" s="1">
        <v>3.303</v>
      </c>
      <c r="H963" s="4">
        <v>0.0691</v>
      </c>
      <c r="I963" s="1">
        <v>0.266</v>
      </c>
      <c r="J963" s="12" t="s">
        <v>48</v>
      </c>
      <c r="L963" s="9">
        <v>1104.0</v>
      </c>
      <c r="M963" s="9">
        <v>1.0</v>
      </c>
      <c r="N963" s="9">
        <v>7.744</v>
      </c>
      <c r="O963" s="9">
        <v>0.039</v>
      </c>
      <c r="P963" s="9">
        <v>-7.704</v>
      </c>
      <c r="Q963" s="9">
        <v>1.0</v>
      </c>
      <c r="R963" s="9">
        <v>0.0</v>
      </c>
      <c r="S963" s="9">
        <v>0.0</v>
      </c>
    </row>
    <row r="964">
      <c r="B964" s="1">
        <v>1.0</v>
      </c>
      <c r="C964" s="10">
        <v>1706.0</v>
      </c>
      <c r="D964" s="1">
        <v>1.592</v>
      </c>
      <c r="E964" s="1">
        <v>0.0</v>
      </c>
      <c r="F964" s="1">
        <v>0.265</v>
      </c>
      <c r="G964" s="1">
        <v>10.827</v>
      </c>
      <c r="H964" s="4">
        <v>0.001</v>
      </c>
      <c r="I964" s="1">
        <v>1.235</v>
      </c>
      <c r="J964" s="12" t="s">
        <v>48</v>
      </c>
      <c r="L964" s="9">
        <v>1105.0</v>
      </c>
      <c r="M964" s="9">
        <v>1.0</v>
      </c>
      <c r="N964" s="9">
        <v>6.994</v>
      </c>
      <c r="O964" s="9">
        <v>0.039</v>
      </c>
      <c r="P964" s="9">
        <v>-6.955</v>
      </c>
      <c r="Q964" s="9">
        <v>1.0</v>
      </c>
      <c r="R964" s="9">
        <v>0.0</v>
      </c>
      <c r="S964" s="9">
        <v>0.0</v>
      </c>
    </row>
    <row r="965">
      <c r="B965" s="1">
        <v>1.0</v>
      </c>
      <c r="C965" s="10">
        <v>1709.0</v>
      </c>
      <c r="D965" s="1">
        <v>7.908</v>
      </c>
      <c r="E965" s="1">
        <v>0.0</v>
      </c>
      <c r="F965" s="1">
        <v>1.301</v>
      </c>
      <c r="G965" s="1">
        <v>56.466</v>
      </c>
      <c r="H965" s="4">
        <v>0.0</v>
      </c>
      <c r="I965" s="1">
        <v>6.059</v>
      </c>
      <c r="J965" s="12" t="s">
        <v>48</v>
      </c>
      <c r="L965" s="9">
        <v>1106.0</v>
      </c>
      <c r="M965" s="9">
        <v>1.0</v>
      </c>
      <c r="N965" s="9">
        <v>2.76</v>
      </c>
      <c r="O965" s="9">
        <v>0.022</v>
      </c>
      <c r="P965" s="9">
        <v>-2.738</v>
      </c>
      <c r="Q965" s="9">
        <v>1.0</v>
      </c>
      <c r="R965" s="9">
        <v>0.0</v>
      </c>
      <c r="S965" s="9">
        <v>0.002</v>
      </c>
    </row>
    <row r="966">
      <c r="B966" s="1">
        <v>1.0</v>
      </c>
      <c r="C966" s="10">
        <v>1710.0</v>
      </c>
      <c r="D966" s="1">
        <v>3.586</v>
      </c>
      <c r="E966" s="1">
        <v>0.0</v>
      </c>
      <c r="F966" s="1">
        <v>0.995</v>
      </c>
      <c r="G966" s="1">
        <v>44.865</v>
      </c>
      <c r="H966" s="4">
        <v>0.0</v>
      </c>
      <c r="I966" s="1">
        <v>4.634</v>
      </c>
      <c r="J966" s="12" t="s">
        <v>48</v>
      </c>
      <c r="L966" s="9">
        <v>1107.0</v>
      </c>
      <c r="M966" s="9">
        <v>1.0</v>
      </c>
      <c r="N966" s="9">
        <v>0.843</v>
      </c>
      <c r="O966" s="9">
        <v>0.08</v>
      </c>
      <c r="P966" s="9">
        <v>-0.764</v>
      </c>
      <c r="Q966" s="9">
        <v>0.902</v>
      </c>
      <c r="R966" s="9">
        <v>0.07</v>
      </c>
      <c r="S966" s="9">
        <v>0.842</v>
      </c>
    </row>
    <row r="967">
      <c r="B967" s="1">
        <v>1.0</v>
      </c>
      <c r="C967" s="10">
        <v>1711.0</v>
      </c>
      <c r="D967" s="1">
        <v>0.349</v>
      </c>
      <c r="E967" s="1">
        <v>0.0</v>
      </c>
      <c r="F967" s="1">
        <v>0.063</v>
      </c>
      <c r="G967" s="1">
        <v>3.447</v>
      </c>
      <c r="H967" s="4">
        <v>0.0634</v>
      </c>
      <c r="I967" s="1">
        <v>0.295</v>
      </c>
      <c r="J967" s="12" t="s">
        <v>48</v>
      </c>
      <c r="L967" s="9">
        <v>1108.0</v>
      </c>
      <c r="M967" s="9">
        <v>1.0</v>
      </c>
      <c r="N967" s="9">
        <v>1.374</v>
      </c>
      <c r="O967" s="9">
        <v>0.037</v>
      </c>
      <c r="P967" s="9">
        <v>-1.336</v>
      </c>
      <c r="Q967" s="9">
        <v>0.989</v>
      </c>
      <c r="R967" s="9">
        <v>0.008</v>
      </c>
      <c r="S967" s="9">
        <v>0.085</v>
      </c>
    </row>
    <row r="968">
      <c r="B968" s="1">
        <v>1.0</v>
      </c>
      <c r="C968" s="10">
        <v>1714.0</v>
      </c>
      <c r="D968" s="1">
        <v>2.457</v>
      </c>
      <c r="E968" s="1">
        <v>0.0</v>
      </c>
      <c r="F968" s="1">
        <v>0.519</v>
      </c>
      <c r="G968" s="1">
        <v>27.334</v>
      </c>
      <c r="H968" s="4">
        <v>0.0</v>
      </c>
      <c r="I968" s="1">
        <v>2.417</v>
      </c>
      <c r="J968" s="12" t="s">
        <v>48</v>
      </c>
      <c r="L968" s="9">
        <v>1109.0</v>
      </c>
      <c r="M968" s="9">
        <v>1.0</v>
      </c>
      <c r="N968" s="9">
        <v>0.849</v>
      </c>
      <c r="O968" s="9">
        <v>0.072</v>
      </c>
      <c r="P968" s="9">
        <v>-0.777</v>
      </c>
      <c r="Q968" s="9">
        <v>0.91</v>
      </c>
      <c r="R968" s="9">
        <v>0.063</v>
      </c>
      <c r="S968" s="9">
        <v>0.75</v>
      </c>
    </row>
    <row r="969">
      <c r="B969" s="1">
        <v>1.0</v>
      </c>
      <c r="C969" s="10">
        <v>1716.0</v>
      </c>
      <c r="D969" s="1">
        <v>1.637</v>
      </c>
      <c r="E969" s="1">
        <v>0.0</v>
      </c>
      <c r="F969" s="1">
        <v>0.777</v>
      </c>
      <c r="G969" s="1">
        <v>10.583</v>
      </c>
      <c r="H969" s="4">
        <v>0.0011</v>
      </c>
      <c r="I969" s="1">
        <v>3.618</v>
      </c>
      <c r="J969" s="12" t="s">
        <v>48</v>
      </c>
      <c r="L969" s="9">
        <v>1110.0</v>
      </c>
      <c r="M969" s="9">
        <v>1.0</v>
      </c>
      <c r="N969" s="9">
        <v>15.328</v>
      </c>
      <c r="O969" s="9">
        <v>0.078</v>
      </c>
      <c r="P969" s="9">
        <v>-15.25</v>
      </c>
      <c r="Q969" s="9">
        <v>1.0</v>
      </c>
      <c r="R969" s="9">
        <v>0.0</v>
      </c>
      <c r="S969" s="9">
        <v>0.0</v>
      </c>
    </row>
    <row r="970">
      <c r="B970" s="1">
        <v>1.0</v>
      </c>
      <c r="C970" s="10">
        <v>1719.0</v>
      </c>
      <c r="D970" s="1">
        <v>1.353</v>
      </c>
      <c r="E970" s="1">
        <v>0.0</v>
      </c>
      <c r="F970" s="1">
        <v>0.33</v>
      </c>
      <c r="G970" s="1">
        <v>12.371</v>
      </c>
      <c r="H970" s="4">
        <v>4.0E-4</v>
      </c>
      <c r="I970" s="1">
        <v>1.538</v>
      </c>
      <c r="J970" s="12" t="s">
        <v>48</v>
      </c>
      <c r="L970" s="9">
        <v>1111.0</v>
      </c>
      <c r="M970" s="9">
        <v>1.0</v>
      </c>
      <c r="N970" s="9">
        <v>1.997</v>
      </c>
      <c r="O970" s="9">
        <v>0.039</v>
      </c>
      <c r="P970" s="9">
        <v>-1.958</v>
      </c>
      <c r="Q970" s="9">
        <v>0.972</v>
      </c>
      <c r="R970" s="9">
        <v>0.018</v>
      </c>
      <c r="S970" s="9">
        <v>0.198</v>
      </c>
    </row>
    <row r="971">
      <c r="B971" s="1">
        <v>1.0</v>
      </c>
      <c r="C971" s="10">
        <v>1721.0</v>
      </c>
      <c r="D971" s="1">
        <v>1.784</v>
      </c>
      <c r="E971" s="1">
        <v>0.184</v>
      </c>
      <c r="F971" s="1">
        <v>1.067</v>
      </c>
      <c r="G971" s="1">
        <v>7.666</v>
      </c>
      <c r="H971" s="4">
        <v>0.0056</v>
      </c>
      <c r="I971" s="1">
        <v>4.966</v>
      </c>
      <c r="J971" s="12" t="s">
        <v>48</v>
      </c>
      <c r="L971" s="9">
        <v>1112.0</v>
      </c>
      <c r="M971" s="9">
        <v>1.0</v>
      </c>
      <c r="N971" s="9">
        <v>1.227</v>
      </c>
      <c r="O971" s="9">
        <v>0.044</v>
      </c>
      <c r="P971" s="9">
        <v>-1.184</v>
      </c>
      <c r="Q971" s="9">
        <v>0.984</v>
      </c>
      <c r="R971" s="9">
        <v>0.011</v>
      </c>
      <c r="S971" s="9">
        <v>0.125</v>
      </c>
    </row>
    <row r="972">
      <c r="B972" s="1">
        <v>1.0</v>
      </c>
      <c r="C972" s="10">
        <v>1723.0</v>
      </c>
      <c r="D972" s="1">
        <v>3.137</v>
      </c>
      <c r="E972" s="1">
        <v>0.0</v>
      </c>
      <c r="F972" s="1">
        <v>1.028</v>
      </c>
      <c r="G972" s="1">
        <v>18.885</v>
      </c>
      <c r="H972" s="4">
        <v>0.0</v>
      </c>
      <c r="I972" s="1">
        <v>4.787</v>
      </c>
      <c r="J972" s="12" t="s">
        <v>48</v>
      </c>
      <c r="L972" s="9">
        <v>1113.0</v>
      </c>
      <c r="M972" s="9">
        <v>1.0</v>
      </c>
      <c r="N972" s="9">
        <v>11.324</v>
      </c>
      <c r="O972" s="9">
        <v>0.048</v>
      </c>
      <c r="P972" s="9">
        <v>-11.275</v>
      </c>
      <c r="Q972" s="9">
        <v>1.0</v>
      </c>
      <c r="R972" s="9">
        <v>0.0</v>
      </c>
      <c r="S972" s="9">
        <v>0.0</v>
      </c>
    </row>
    <row r="973">
      <c r="B973" s="1">
        <v>1.0</v>
      </c>
      <c r="C973" s="10">
        <v>1725.0</v>
      </c>
      <c r="D973" s="1">
        <v>2.81</v>
      </c>
      <c r="E973" s="1">
        <v>0.0</v>
      </c>
      <c r="F973" s="1">
        <v>0.742</v>
      </c>
      <c r="G973" s="1">
        <v>26.743</v>
      </c>
      <c r="H973" s="4">
        <v>0.0</v>
      </c>
      <c r="I973" s="1">
        <v>3.454</v>
      </c>
      <c r="J973" s="12" t="s">
        <v>48</v>
      </c>
      <c r="L973" s="9">
        <v>1115.0</v>
      </c>
      <c r="M973" s="9">
        <v>1.0</v>
      </c>
      <c r="N973" s="9">
        <v>3.18</v>
      </c>
      <c r="O973" s="9">
        <v>0.03</v>
      </c>
      <c r="P973" s="9">
        <v>-3.15</v>
      </c>
      <c r="Q973" s="9">
        <v>0.984</v>
      </c>
      <c r="R973" s="9">
        <v>0.009</v>
      </c>
      <c r="S973" s="9">
        <v>0.101</v>
      </c>
    </row>
    <row r="974">
      <c r="B974" s="1">
        <v>1.0</v>
      </c>
      <c r="C974" s="10">
        <v>1726.0</v>
      </c>
      <c r="D974" s="1">
        <v>0.348</v>
      </c>
      <c r="E974" s="1">
        <v>0.0</v>
      </c>
      <c r="F974" s="1">
        <v>0.07</v>
      </c>
      <c r="G974" s="1">
        <v>3.18</v>
      </c>
      <c r="H974" s="4">
        <v>0.0746</v>
      </c>
      <c r="I974" s="1">
        <v>0.327</v>
      </c>
      <c r="J974" s="12" t="s">
        <v>48</v>
      </c>
      <c r="L974" s="9">
        <v>1116.0</v>
      </c>
      <c r="M974" s="9">
        <v>1.0</v>
      </c>
      <c r="N974" s="9">
        <v>0.884</v>
      </c>
      <c r="O974" s="9">
        <v>0.049</v>
      </c>
      <c r="P974" s="9">
        <v>-0.835</v>
      </c>
      <c r="Q974" s="9">
        <v>0.935</v>
      </c>
      <c r="R974" s="9">
        <v>0.041</v>
      </c>
      <c r="S974" s="9">
        <v>0.472</v>
      </c>
    </row>
    <row r="975">
      <c r="B975" s="1">
        <v>1.0</v>
      </c>
      <c r="C975" s="10">
        <v>1727.0</v>
      </c>
      <c r="D975" s="1">
        <v>3.211</v>
      </c>
      <c r="E975" s="1">
        <v>0.0</v>
      </c>
      <c r="F975" s="1">
        <v>1.035</v>
      </c>
      <c r="G975" s="1">
        <v>18.243</v>
      </c>
      <c r="H975" s="4">
        <v>0.0</v>
      </c>
      <c r="I975" s="1">
        <v>4.821</v>
      </c>
      <c r="J975" s="12" t="s">
        <v>48</v>
      </c>
      <c r="L975" s="9">
        <v>1117.0</v>
      </c>
      <c r="M975" s="9">
        <v>1.0</v>
      </c>
      <c r="N975" s="9">
        <v>0.919</v>
      </c>
      <c r="O975" s="9">
        <v>0.057</v>
      </c>
      <c r="P975" s="9">
        <v>-0.862</v>
      </c>
      <c r="Q975" s="9">
        <v>0.969</v>
      </c>
      <c r="R975" s="9">
        <v>0.022</v>
      </c>
      <c r="S975" s="9">
        <v>0.252</v>
      </c>
    </row>
    <row r="976">
      <c r="B976" s="1">
        <v>1.0</v>
      </c>
      <c r="C976" s="10">
        <v>1728.0</v>
      </c>
      <c r="D976" s="1">
        <v>4.804</v>
      </c>
      <c r="E976" s="1">
        <v>0.0</v>
      </c>
      <c r="F976" s="1">
        <v>2.436</v>
      </c>
      <c r="G976" s="1">
        <v>29.393</v>
      </c>
      <c r="H976" s="4">
        <v>0.0</v>
      </c>
      <c r="I976" s="1">
        <v>11.342</v>
      </c>
      <c r="J976" s="12" t="s">
        <v>48</v>
      </c>
      <c r="L976" s="9">
        <v>1118.0</v>
      </c>
      <c r="M976" s="9">
        <v>1.0</v>
      </c>
      <c r="N976" s="9">
        <v>0.849</v>
      </c>
      <c r="O976" s="9">
        <v>0.072</v>
      </c>
      <c r="P976" s="9">
        <v>-0.777</v>
      </c>
      <c r="Q976" s="9">
        <v>0.91</v>
      </c>
      <c r="R976" s="9">
        <v>0.063</v>
      </c>
      <c r="S976" s="9">
        <v>0.75</v>
      </c>
    </row>
    <row r="977">
      <c r="B977" s="1">
        <v>1.0</v>
      </c>
      <c r="C977" s="10">
        <v>1732.0</v>
      </c>
      <c r="D977" s="1">
        <v>1.353</v>
      </c>
      <c r="E977" s="1">
        <v>0.0</v>
      </c>
      <c r="F977" s="1">
        <v>0.549</v>
      </c>
      <c r="G977" s="1">
        <v>16.818</v>
      </c>
      <c r="H977" s="4">
        <v>0.0</v>
      </c>
      <c r="I977" s="1">
        <v>2.557</v>
      </c>
      <c r="J977" s="12" t="s">
        <v>48</v>
      </c>
      <c r="L977" s="9">
        <v>1119.0</v>
      </c>
      <c r="M977" s="9">
        <v>1.0</v>
      </c>
      <c r="N977" s="9">
        <v>1.333</v>
      </c>
      <c r="O977" s="9">
        <v>0.054</v>
      </c>
      <c r="P977" s="9">
        <v>-1.279</v>
      </c>
      <c r="Q977" s="9">
        <v>0.979</v>
      </c>
      <c r="R977" s="9">
        <v>0.015</v>
      </c>
      <c r="S977" s="9">
        <v>0.171</v>
      </c>
    </row>
    <row r="978">
      <c r="B978" s="1">
        <v>1.0</v>
      </c>
      <c r="C978" s="10">
        <v>1733.0</v>
      </c>
      <c r="D978" s="1">
        <v>2.121</v>
      </c>
      <c r="E978" s="1">
        <v>0.0</v>
      </c>
      <c r="F978" s="1">
        <v>0.678</v>
      </c>
      <c r="G978" s="1">
        <v>20.941</v>
      </c>
      <c r="H978" s="4">
        <v>0.0</v>
      </c>
      <c r="I978" s="1">
        <v>3.159</v>
      </c>
      <c r="J978" s="12" t="s">
        <v>48</v>
      </c>
      <c r="L978" s="9">
        <v>1120.0</v>
      </c>
      <c r="M978" s="9">
        <v>1.0</v>
      </c>
      <c r="N978" s="9">
        <v>9.598</v>
      </c>
      <c r="O978" s="9">
        <v>0.046</v>
      </c>
      <c r="P978" s="9">
        <v>-9.552</v>
      </c>
      <c r="Q978" s="9">
        <v>1.0</v>
      </c>
      <c r="R978" s="9">
        <v>0.0</v>
      </c>
      <c r="S978" s="9">
        <v>0.0</v>
      </c>
    </row>
    <row r="979">
      <c r="B979" s="1">
        <v>1.0</v>
      </c>
      <c r="C979" s="10">
        <v>1735.0</v>
      </c>
      <c r="D979" s="1">
        <v>0.707</v>
      </c>
      <c r="E979" s="1">
        <v>0.0</v>
      </c>
      <c r="F979" s="1">
        <v>0.147</v>
      </c>
      <c r="G979" s="1">
        <v>6.292</v>
      </c>
      <c r="H979" s="4">
        <v>0.0121</v>
      </c>
      <c r="I979" s="1">
        <v>0.686</v>
      </c>
      <c r="J979" s="12" t="s">
        <v>48</v>
      </c>
      <c r="L979" s="9">
        <v>1121.0</v>
      </c>
      <c r="M979" s="9">
        <v>1.0</v>
      </c>
      <c r="N979" s="9">
        <v>8.338</v>
      </c>
      <c r="O979" s="9">
        <v>0.041</v>
      </c>
      <c r="P979" s="9">
        <v>-8.296</v>
      </c>
      <c r="Q979" s="9">
        <v>1.0</v>
      </c>
      <c r="R979" s="9">
        <v>0.0</v>
      </c>
      <c r="S979" s="9">
        <v>0.0</v>
      </c>
    </row>
    <row r="980">
      <c r="B980" s="1">
        <v>1.0</v>
      </c>
      <c r="C980" s="10">
        <v>1736.0</v>
      </c>
      <c r="D980" s="1">
        <v>2.81</v>
      </c>
      <c r="E980" s="1">
        <v>0.0</v>
      </c>
      <c r="F980" s="1">
        <v>0.681</v>
      </c>
      <c r="G980" s="1">
        <v>28.172</v>
      </c>
      <c r="H980" s="4">
        <v>0.0</v>
      </c>
      <c r="I980" s="1">
        <v>3.173</v>
      </c>
      <c r="J980" s="12" t="s">
        <v>48</v>
      </c>
      <c r="L980" s="9">
        <v>1122.0</v>
      </c>
      <c r="M980" s="9">
        <v>1.0</v>
      </c>
      <c r="N980" s="9">
        <v>10.87</v>
      </c>
      <c r="O980" s="9">
        <v>0.065</v>
      </c>
      <c r="P980" s="9">
        <v>-10.804</v>
      </c>
      <c r="Q980" s="9">
        <v>1.0</v>
      </c>
      <c r="R980" s="9">
        <v>0.0</v>
      </c>
      <c r="S980" s="9">
        <v>0.0</v>
      </c>
    </row>
    <row r="981">
      <c r="B981" s="1">
        <v>1.0</v>
      </c>
      <c r="C981" s="10">
        <v>1737.0</v>
      </c>
      <c r="D981" s="1">
        <v>0.93</v>
      </c>
      <c r="E981" s="1">
        <v>0.0</v>
      </c>
      <c r="F981" s="1">
        <v>0.387</v>
      </c>
      <c r="G981" s="1">
        <v>8.694</v>
      </c>
      <c r="H981" s="4">
        <v>0.0032</v>
      </c>
      <c r="I981" s="1">
        <v>1.8</v>
      </c>
      <c r="J981" s="12" t="s">
        <v>48</v>
      </c>
      <c r="L981" s="9">
        <v>1123.0</v>
      </c>
      <c r="M981" s="9">
        <v>1.0</v>
      </c>
      <c r="N981" s="9">
        <v>0.884</v>
      </c>
      <c r="O981" s="9">
        <v>0.049</v>
      </c>
      <c r="P981" s="9">
        <v>-0.835</v>
      </c>
      <c r="Q981" s="9">
        <v>0.935</v>
      </c>
      <c r="R981" s="9">
        <v>0.041</v>
      </c>
      <c r="S981" s="9">
        <v>0.472</v>
      </c>
    </row>
    <row r="982">
      <c r="B982" s="1">
        <v>1.0</v>
      </c>
      <c r="C982" s="10">
        <v>1738.0</v>
      </c>
      <c r="D982" s="1">
        <v>0.298</v>
      </c>
      <c r="E982" s="1">
        <v>0.0</v>
      </c>
      <c r="F982" s="1">
        <v>0.06</v>
      </c>
      <c r="G982" s="1">
        <v>3.142</v>
      </c>
      <c r="H982" s="4">
        <v>0.0763</v>
      </c>
      <c r="I982" s="1">
        <v>0.281</v>
      </c>
      <c r="J982" s="12" t="s">
        <v>48</v>
      </c>
      <c r="L982" s="9">
        <v>1124.0</v>
      </c>
      <c r="M982" s="9">
        <v>1.0</v>
      </c>
      <c r="N982" s="9">
        <v>4.081</v>
      </c>
      <c r="O982" s="9">
        <v>0.033</v>
      </c>
      <c r="P982" s="9">
        <v>-4.049</v>
      </c>
      <c r="Q982" s="9">
        <v>1.0</v>
      </c>
      <c r="R982" s="9">
        <v>0.0</v>
      </c>
      <c r="S982" s="9">
        <v>0.001</v>
      </c>
    </row>
    <row r="983">
      <c r="B983" s="1">
        <v>1.0</v>
      </c>
      <c r="C983" s="10">
        <v>1739.0</v>
      </c>
      <c r="D983" s="1">
        <v>0.69</v>
      </c>
      <c r="E983" s="1">
        <v>0.0</v>
      </c>
      <c r="F983" s="1">
        <v>0.241</v>
      </c>
      <c r="G983" s="1">
        <v>4.086</v>
      </c>
      <c r="H983" s="4">
        <v>0.0432</v>
      </c>
      <c r="I983" s="1">
        <v>1.123</v>
      </c>
      <c r="J983" s="12" t="s">
        <v>48</v>
      </c>
      <c r="L983" s="9">
        <v>1126.0</v>
      </c>
      <c r="M983" s="9">
        <v>1.0</v>
      </c>
      <c r="N983" s="9">
        <v>1.997</v>
      </c>
      <c r="O983" s="9">
        <v>0.039</v>
      </c>
      <c r="P983" s="9">
        <v>-1.958</v>
      </c>
      <c r="Q983" s="9">
        <v>0.972</v>
      </c>
      <c r="R983" s="9">
        <v>0.018</v>
      </c>
      <c r="S983" s="9">
        <v>0.198</v>
      </c>
    </row>
    <row r="984">
      <c r="B984" s="1">
        <v>1.0</v>
      </c>
      <c r="C984" s="10">
        <v>1741.0</v>
      </c>
      <c r="D984" s="1">
        <v>1.353</v>
      </c>
      <c r="E984" s="1">
        <v>0.0</v>
      </c>
      <c r="F984" s="1">
        <v>0.512</v>
      </c>
      <c r="G984" s="1">
        <v>14.384</v>
      </c>
      <c r="H984" s="4">
        <v>1.0E-4</v>
      </c>
      <c r="I984" s="1">
        <v>2.382</v>
      </c>
      <c r="J984" s="12" t="s">
        <v>48</v>
      </c>
      <c r="L984" s="9">
        <v>1127.0</v>
      </c>
      <c r="M984" s="9">
        <v>1.0</v>
      </c>
      <c r="N984" s="9">
        <v>1.724</v>
      </c>
      <c r="O984" s="9">
        <v>0.041</v>
      </c>
      <c r="P984" s="9">
        <v>-1.683</v>
      </c>
      <c r="Q984" s="9">
        <v>0.995</v>
      </c>
      <c r="R984" s="9">
        <v>0.003</v>
      </c>
      <c r="S984" s="9">
        <v>0.036</v>
      </c>
    </row>
    <row r="985">
      <c r="B985" s="1">
        <v>1.0</v>
      </c>
      <c r="C985" s="10">
        <v>1742.0</v>
      </c>
      <c r="D985" s="1">
        <v>1.5</v>
      </c>
      <c r="E985" s="1">
        <v>0.0</v>
      </c>
      <c r="F985" s="1">
        <v>0.491</v>
      </c>
      <c r="G985" s="1">
        <v>15.479</v>
      </c>
      <c r="H985" s="4">
        <v>1.0E-4</v>
      </c>
      <c r="I985" s="1">
        <v>2.285</v>
      </c>
      <c r="J985" s="12" t="s">
        <v>48</v>
      </c>
      <c r="L985" s="9">
        <v>1128.0</v>
      </c>
      <c r="M985" s="9">
        <v>1.0</v>
      </c>
      <c r="N985" s="9">
        <v>13.574</v>
      </c>
      <c r="O985" s="9">
        <v>0.256</v>
      </c>
      <c r="P985" s="9">
        <v>-13.318</v>
      </c>
      <c r="Q985" s="9">
        <v>1.0</v>
      </c>
      <c r="R985" s="9">
        <v>0.0</v>
      </c>
      <c r="S985" s="9">
        <v>0.0</v>
      </c>
    </row>
    <row r="986">
      <c r="B986" s="1">
        <v>1.0</v>
      </c>
      <c r="C986" s="10">
        <v>1748.0</v>
      </c>
      <c r="D986" s="1">
        <v>0.356</v>
      </c>
      <c r="E986" s="1">
        <v>0.0</v>
      </c>
      <c r="F986" s="1">
        <v>0.214</v>
      </c>
      <c r="G986" s="1">
        <v>3.025</v>
      </c>
      <c r="H986" s="4">
        <v>0.082</v>
      </c>
      <c r="I986" s="1">
        <v>0.997</v>
      </c>
      <c r="J986" s="12" t="s">
        <v>48</v>
      </c>
      <c r="L986" s="9">
        <v>1129.0</v>
      </c>
      <c r="M986" s="9">
        <v>1.0</v>
      </c>
      <c r="N986" s="9">
        <v>0.923</v>
      </c>
      <c r="O986" s="9">
        <v>0.057</v>
      </c>
      <c r="P986" s="9">
        <v>-0.866</v>
      </c>
      <c r="Q986" s="9">
        <v>0.97</v>
      </c>
      <c r="R986" s="9">
        <v>0.022</v>
      </c>
      <c r="S986" s="9">
        <v>0.248</v>
      </c>
    </row>
    <row r="987">
      <c r="B987" s="1">
        <v>1.0</v>
      </c>
      <c r="C987" s="10">
        <v>1750.0</v>
      </c>
      <c r="D987" s="1">
        <v>7.151</v>
      </c>
      <c r="E987" s="1">
        <v>0.0</v>
      </c>
      <c r="F987" s="1">
        <v>0.464</v>
      </c>
      <c r="G987" s="1">
        <v>26.486</v>
      </c>
      <c r="H987" s="4">
        <v>0.0</v>
      </c>
      <c r="I987" s="1">
        <v>2.159</v>
      </c>
      <c r="J987" s="12" t="s">
        <v>48</v>
      </c>
      <c r="L987" s="9">
        <v>1130.0</v>
      </c>
      <c r="M987" s="9">
        <v>1.0</v>
      </c>
      <c r="N987" s="9">
        <v>3.272</v>
      </c>
      <c r="O987" s="9">
        <v>0.073</v>
      </c>
      <c r="P987" s="9">
        <v>-3.2</v>
      </c>
      <c r="Q987" s="9">
        <v>0.961</v>
      </c>
      <c r="R987" s="9">
        <v>0.029</v>
      </c>
      <c r="S987" s="9">
        <v>0.33</v>
      </c>
    </row>
    <row r="988">
      <c r="B988" s="1">
        <v>1.0</v>
      </c>
      <c r="C988" s="10">
        <v>1752.0</v>
      </c>
      <c r="D988" s="1">
        <v>1.963</v>
      </c>
      <c r="E988" s="1">
        <v>0.0</v>
      </c>
      <c r="F988" s="1">
        <v>0.395</v>
      </c>
      <c r="G988" s="1">
        <v>15.66</v>
      </c>
      <c r="H988" s="4">
        <v>1.0E-4</v>
      </c>
      <c r="I988" s="1">
        <v>1.841</v>
      </c>
      <c r="J988" s="12" t="s">
        <v>48</v>
      </c>
      <c r="L988" s="9">
        <v>1131.0</v>
      </c>
      <c r="M988" s="9">
        <v>1.0</v>
      </c>
      <c r="N988" s="9">
        <v>0.812</v>
      </c>
      <c r="O988" s="9">
        <v>0.046</v>
      </c>
      <c r="P988" s="9">
        <v>-0.765</v>
      </c>
      <c r="Q988" s="9">
        <v>0.931</v>
      </c>
      <c r="R988" s="9">
        <v>0.042</v>
      </c>
      <c r="S988" s="9">
        <v>0.49</v>
      </c>
    </row>
    <row r="989">
      <c r="B989" s="1">
        <v>1.0</v>
      </c>
      <c r="C989" s="10">
        <v>1753.0</v>
      </c>
      <c r="D989" s="1">
        <v>4.658</v>
      </c>
      <c r="E989" s="1">
        <v>0.0</v>
      </c>
      <c r="F989" s="1">
        <v>0.967</v>
      </c>
      <c r="G989" s="1">
        <v>31.932</v>
      </c>
      <c r="H989" s="4">
        <v>0.0</v>
      </c>
      <c r="I989" s="1">
        <v>4.501</v>
      </c>
      <c r="J989" s="12" t="s">
        <v>48</v>
      </c>
      <c r="L989" s="9">
        <v>1134.0</v>
      </c>
      <c r="M989" s="9">
        <v>1.0</v>
      </c>
      <c r="N989" s="9">
        <v>7.37</v>
      </c>
      <c r="O989" s="9">
        <v>0.05</v>
      </c>
      <c r="P989" s="9">
        <v>-7.32</v>
      </c>
      <c r="Q989" s="9">
        <v>1.0</v>
      </c>
      <c r="R989" s="9">
        <v>0.0</v>
      </c>
      <c r="S989" s="9">
        <v>0.0</v>
      </c>
    </row>
    <row r="990">
      <c r="B990" s="1">
        <v>1.0</v>
      </c>
      <c r="C990" s="10">
        <v>1755.0</v>
      </c>
      <c r="D990" s="1">
        <v>0.821</v>
      </c>
      <c r="E990" s="1">
        <v>0.0</v>
      </c>
      <c r="F990" s="1">
        <v>0.523</v>
      </c>
      <c r="G990" s="1">
        <v>7.155</v>
      </c>
      <c r="H990" s="4">
        <v>0.0075</v>
      </c>
      <c r="I990" s="1">
        <v>2.433</v>
      </c>
      <c r="J990" s="12" t="s">
        <v>48</v>
      </c>
      <c r="L990" s="9">
        <v>1135.0</v>
      </c>
      <c r="M990" s="9">
        <v>1.0</v>
      </c>
      <c r="N990" s="9">
        <v>0.995</v>
      </c>
      <c r="O990" s="9">
        <v>0.069</v>
      </c>
      <c r="P990" s="9">
        <v>-0.926</v>
      </c>
      <c r="Q990" s="9">
        <v>0.963</v>
      </c>
      <c r="R990" s="9">
        <v>0.028</v>
      </c>
      <c r="S990" s="9">
        <v>0.315</v>
      </c>
    </row>
    <row r="991">
      <c r="B991" s="1">
        <v>1.0</v>
      </c>
      <c r="C991" s="10">
        <v>1756.0</v>
      </c>
      <c r="D991" s="1">
        <v>1.963</v>
      </c>
      <c r="E991" s="1">
        <v>0.0</v>
      </c>
      <c r="F991" s="1">
        <v>0.342</v>
      </c>
      <c r="G991" s="1">
        <v>16.834</v>
      </c>
      <c r="H991" s="4">
        <v>0.0</v>
      </c>
      <c r="I991" s="1">
        <v>1.591</v>
      </c>
      <c r="J991" s="12" t="s">
        <v>48</v>
      </c>
      <c r="L991" s="9">
        <v>1136.0</v>
      </c>
      <c r="M991" s="9">
        <v>1.0</v>
      </c>
      <c r="N991" s="9">
        <v>2.027</v>
      </c>
      <c r="O991" s="9">
        <v>0.041</v>
      </c>
      <c r="P991" s="9">
        <v>-1.986</v>
      </c>
      <c r="Q991" s="9">
        <v>0.995</v>
      </c>
      <c r="R991" s="9">
        <v>0.004</v>
      </c>
      <c r="S991" s="9">
        <v>0.042</v>
      </c>
    </row>
    <row r="992">
      <c r="B992" s="1">
        <v>1.0</v>
      </c>
      <c r="C992" s="10">
        <v>1757.0</v>
      </c>
      <c r="D992" s="1">
        <v>0.361</v>
      </c>
      <c r="E992" s="1">
        <v>0.0</v>
      </c>
      <c r="F992" s="1">
        <v>0.214</v>
      </c>
      <c r="G992" s="1">
        <v>3.088</v>
      </c>
      <c r="H992" s="4">
        <v>0.0789</v>
      </c>
      <c r="I992" s="1">
        <v>0.999</v>
      </c>
      <c r="J992" s="12" t="s">
        <v>48</v>
      </c>
      <c r="L992" s="9">
        <v>1137.0</v>
      </c>
      <c r="M992" s="9">
        <v>1.0</v>
      </c>
      <c r="N992" s="9">
        <v>1.33</v>
      </c>
      <c r="O992" s="9">
        <v>0.054</v>
      </c>
      <c r="P992" s="9">
        <v>-1.275</v>
      </c>
      <c r="Q992" s="9">
        <v>0.979</v>
      </c>
      <c r="R992" s="9">
        <v>0.015</v>
      </c>
      <c r="S992" s="9">
        <v>0.172</v>
      </c>
    </row>
    <row r="993">
      <c r="B993" s="1">
        <v>1.0</v>
      </c>
      <c r="C993" s="10">
        <v>1760.0</v>
      </c>
      <c r="D993" s="1">
        <v>3.558</v>
      </c>
      <c r="E993" s="1">
        <v>0.0</v>
      </c>
      <c r="F993" s="1">
        <v>0.661</v>
      </c>
      <c r="G993" s="1">
        <v>29.049</v>
      </c>
      <c r="H993" s="4">
        <v>0.0</v>
      </c>
      <c r="I993" s="1">
        <v>3.08</v>
      </c>
      <c r="J993" s="12" t="s">
        <v>48</v>
      </c>
      <c r="L993" s="9">
        <v>1138.0</v>
      </c>
      <c r="M993" s="9">
        <v>1.0</v>
      </c>
      <c r="N993" s="9">
        <v>7.122</v>
      </c>
      <c r="O993" s="9">
        <v>0.037</v>
      </c>
      <c r="P993" s="9">
        <v>-7.085</v>
      </c>
      <c r="Q993" s="9">
        <v>1.0</v>
      </c>
      <c r="R993" s="9">
        <v>0.0</v>
      </c>
      <c r="S993" s="9">
        <v>0.0</v>
      </c>
    </row>
    <row r="994">
      <c r="B994" s="1">
        <v>1.0</v>
      </c>
      <c r="C994" s="10">
        <v>1761.0</v>
      </c>
      <c r="D994" s="1">
        <v>0.398</v>
      </c>
      <c r="E994" s="1">
        <v>0.0</v>
      </c>
      <c r="F994" s="1">
        <v>0.091</v>
      </c>
      <c r="G994" s="1">
        <v>2.886</v>
      </c>
      <c r="H994" s="4">
        <v>0.0893</v>
      </c>
      <c r="I994" s="1">
        <v>0.423</v>
      </c>
      <c r="J994" s="12" t="s">
        <v>48</v>
      </c>
      <c r="L994" s="9">
        <v>1139.0</v>
      </c>
      <c r="M994" s="9">
        <v>1.0</v>
      </c>
      <c r="N994" s="9">
        <v>10.321</v>
      </c>
      <c r="O994" s="9">
        <v>0.047</v>
      </c>
      <c r="P994" s="9">
        <v>-10.274</v>
      </c>
      <c r="Q994" s="9">
        <v>1.0</v>
      </c>
      <c r="R994" s="9">
        <v>0.0</v>
      </c>
      <c r="S994" s="9">
        <v>0.0</v>
      </c>
    </row>
    <row r="995">
      <c r="B995" s="1">
        <v>1.0</v>
      </c>
      <c r="C995" s="10">
        <v>1762.0</v>
      </c>
      <c r="D995" s="1">
        <v>2.581</v>
      </c>
      <c r="E995" s="1">
        <v>0.0</v>
      </c>
      <c r="F995" s="1">
        <v>0.566</v>
      </c>
      <c r="G995" s="1">
        <v>26.985</v>
      </c>
      <c r="H995" s="4">
        <v>0.0</v>
      </c>
      <c r="I995" s="1">
        <v>2.636</v>
      </c>
      <c r="J995" s="12" t="s">
        <v>48</v>
      </c>
      <c r="L995" s="9">
        <v>1140.0</v>
      </c>
      <c r="M995" s="9">
        <v>1.0</v>
      </c>
      <c r="N995" s="9">
        <v>2.088</v>
      </c>
      <c r="O995" s="9">
        <v>0.029</v>
      </c>
      <c r="P995" s="9">
        <v>-2.058</v>
      </c>
      <c r="Q995" s="9">
        <v>0.998</v>
      </c>
      <c r="R995" s="9">
        <v>0.002</v>
      </c>
      <c r="S995" s="9">
        <v>0.018</v>
      </c>
    </row>
    <row r="996">
      <c r="B996" s="1">
        <v>1.0</v>
      </c>
      <c r="C996" s="10">
        <v>1763.0</v>
      </c>
      <c r="D996" s="1">
        <v>0.348</v>
      </c>
      <c r="E996" s="1">
        <v>0.0</v>
      </c>
      <c r="F996" s="1">
        <v>0.076</v>
      </c>
      <c r="G996" s="1">
        <v>3.033</v>
      </c>
      <c r="H996" s="4">
        <v>0.0816</v>
      </c>
      <c r="I996" s="1">
        <v>0.352</v>
      </c>
      <c r="J996" s="12" t="s">
        <v>48</v>
      </c>
      <c r="L996" s="9">
        <v>1142.0</v>
      </c>
      <c r="M996" s="9">
        <v>1.0</v>
      </c>
      <c r="N996" s="9">
        <v>6.872</v>
      </c>
      <c r="O996" s="9">
        <v>0.059</v>
      </c>
      <c r="P996" s="9">
        <v>-6.813</v>
      </c>
      <c r="Q996" s="9">
        <v>1.0</v>
      </c>
      <c r="R996" s="9">
        <v>0.0</v>
      </c>
      <c r="S996" s="9">
        <v>0.0</v>
      </c>
    </row>
    <row r="997">
      <c r="B997" s="1">
        <v>1.0</v>
      </c>
      <c r="C997" s="10">
        <v>1764.0</v>
      </c>
      <c r="D997" s="1">
        <v>0.338</v>
      </c>
      <c r="E997" s="1">
        <v>0.0</v>
      </c>
      <c r="F997" s="1">
        <v>0.072</v>
      </c>
      <c r="G997" s="1">
        <v>3.097</v>
      </c>
      <c r="H997" s="4">
        <v>0.0784</v>
      </c>
      <c r="I997" s="1">
        <v>0.337</v>
      </c>
      <c r="J997" s="12" t="s">
        <v>48</v>
      </c>
      <c r="L997" s="9">
        <v>1144.0</v>
      </c>
      <c r="M997" s="9">
        <v>1.0</v>
      </c>
      <c r="N997" s="9">
        <v>0.955</v>
      </c>
      <c r="O997" s="9">
        <v>0.039</v>
      </c>
      <c r="P997" s="9">
        <v>-0.916</v>
      </c>
      <c r="Q997" s="9">
        <v>0.983</v>
      </c>
      <c r="R997" s="9">
        <v>0.011</v>
      </c>
      <c r="S997" s="9">
        <v>0.129</v>
      </c>
    </row>
    <row r="998">
      <c r="B998" s="1">
        <v>1.0</v>
      </c>
      <c r="C998" s="10">
        <v>1766.0</v>
      </c>
      <c r="D998" s="1">
        <v>0.763</v>
      </c>
      <c r="E998" s="1">
        <v>0.0</v>
      </c>
      <c r="F998" s="1">
        <v>0.45</v>
      </c>
      <c r="G998" s="1">
        <v>6.221</v>
      </c>
      <c r="H998" s="4">
        <v>0.0126</v>
      </c>
      <c r="I998" s="1">
        <v>2.093</v>
      </c>
      <c r="J998" s="12" t="s">
        <v>48</v>
      </c>
      <c r="L998" s="9">
        <v>1145.0</v>
      </c>
      <c r="M998" s="9">
        <v>1.0</v>
      </c>
      <c r="N998" s="9">
        <v>1.85</v>
      </c>
      <c r="O998" s="9">
        <v>0.031</v>
      </c>
      <c r="P998" s="9">
        <v>-1.818</v>
      </c>
      <c r="Q998" s="9">
        <v>0.997</v>
      </c>
      <c r="R998" s="9">
        <v>0.002</v>
      </c>
      <c r="S998" s="9">
        <v>0.025</v>
      </c>
    </row>
    <row r="999">
      <c r="B999" s="1">
        <v>1.0</v>
      </c>
      <c r="C999" s="10">
        <v>1767.0</v>
      </c>
      <c r="D999" s="1">
        <v>0.629</v>
      </c>
      <c r="E999" s="1">
        <v>0.0</v>
      </c>
      <c r="F999" s="1">
        <v>0.122</v>
      </c>
      <c r="G999" s="1">
        <v>6.368</v>
      </c>
      <c r="H999" s="4">
        <v>0.0116</v>
      </c>
      <c r="I999" s="1">
        <v>0.567</v>
      </c>
      <c r="J999" s="12" t="s">
        <v>48</v>
      </c>
      <c r="L999" s="9">
        <v>1146.0</v>
      </c>
      <c r="M999" s="9">
        <v>1.0</v>
      </c>
      <c r="N999" s="9">
        <v>1.261</v>
      </c>
      <c r="O999" s="9">
        <v>0.035</v>
      </c>
      <c r="P999" s="9">
        <v>-1.226</v>
      </c>
      <c r="Q999" s="9">
        <v>0.989</v>
      </c>
      <c r="R999" s="9">
        <v>0.007</v>
      </c>
      <c r="S999" s="9">
        <v>0.08</v>
      </c>
    </row>
    <row r="1000">
      <c r="B1000" s="1">
        <v>1.0</v>
      </c>
      <c r="C1000" s="10">
        <v>1768.0</v>
      </c>
      <c r="D1000" s="1">
        <v>2.956</v>
      </c>
      <c r="E1000" s="1">
        <v>0.11</v>
      </c>
      <c r="F1000" s="1">
        <v>0.737</v>
      </c>
      <c r="G1000" s="1">
        <v>15.538</v>
      </c>
      <c r="H1000" s="4">
        <v>1.0E-4</v>
      </c>
      <c r="I1000" s="1">
        <v>3.431</v>
      </c>
      <c r="J1000" s="12" t="s">
        <v>48</v>
      </c>
      <c r="L1000" s="9">
        <v>1147.0</v>
      </c>
      <c r="M1000" s="9">
        <v>1.0</v>
      </c>
      <c r="N1000" s="9">
        <v>3.18</v>
      </c>
      <c r="O1000" s="9">
        <v>0.03</v>
      </c>
      <c r="P1000" s="9">
        <v>-3.15</v>
      </c>
      <c r="Q1000" s="9">
        <v>0.984</v>
      </c>
      <c r="R1000" s="9">
        <v>0.009</v>
      </c>
      <c r="S1000" s="9">
        <v>0.101</v>
      </c>
    </row>
    <row r="1001">
      <c r="B1001" s="1">
        <v>1.0</v>
      </c>
      <c r="C1001" s="10">
        <v>1769.0</v>
      </c>
      <c r="D1001" s="1">
        <v>0.872</v>
      </c>
      <c r="E1001" s="1">
        <v>0.0</v>
      </c>
      <c r="F1001" s="1">
        <v>0.168</v>
      </c>
      <c r="G1001" s="1">
        <v>6.253</v>
      </c>
      <c r="H1001" s="4">
        <v>0.0124</v>
      </c>
      <c r="I1001" s="1">
        <v>0.784</v>
      </c>
      <c r="J1001" s="12" t="s">
        <v>48</v>
      </c>
      <c r="L1001" s="9">
        <v>1148.0</v>
      </c>
      <c r="M1001" s="9">
        <v>1.0</v>
      </c>
      <c r="N1001" s="9">
        <v>0.805</v>
      </c>
      <c r="O1001" s="9">
        <v>0.053</v>
      </c>
      <c r="P1001" s="9">
        <v>-0.752</v>
      </c>
      <c r="Q1001" s="9">
        <v>0.923</v>
      </c>
      <c r="R1001" s="9">
        <v>0.049</v>
      </c>
      <c r="S1001" s="9">
        <v>0.574</v>
      </c>
    </row>
    <row r="1002">
      <c r="B1002" s="1">
        <v>1.0</v>
      </c>
      <c r="C1002" s="10">
        <v>1771.0</v>
      </c>
      <c r="D1002" s="1">
        <v>1.606</v>
      </c>
      <c r="E1002" s="1">
        <v>0.0</v>
      </c>
      <c r="F1002" s="1">
        <v>0.284</v>
      </c>
      <c r="G1002" s="1">
        <v>14.009</v>
      </c>
      <c r="H1002" s="4">
        <v>2.0E-4</v>
      </c>
      <c r="I1002" s="1">
        <v>1.324</v>
      </c>
      <c r="J1002" s="12" t="s">
        <v>48</v>
      </c>
      <c r="L1002" s="9">
        <v>1149.0</v>
      </c>
      <c r="M1002" s="9">
        <v>1.0</v>
      </c>
      <c r="N1002" s="9">
        <v>16.579</v>
      </c>
      <c r="O1002" s="9">
        <v>0.083</v>
      </c>
      <c r="P1002" s="9">
        <v>-16.497</v>
      </c>
      <c r="Q1002" s="9">
        <v>1.0</v>
      </c>
      <c r="R1002" s="9">
        <v>0.0</v>
      </c>
      <c r="S1002" s="9">
        <v>0.0</v>
      </c>
    </row>
    <row r="1003">
      <c r="B1003" s="1">
        <v>1.0</v>
      </c>
      <c r="C1003" s="10">
        <v>1772.0</v>
      </c>
      <c r="D1003" s="1">
        <v>4.052</v>
      </c>
      <c r="E1003" s="1">
        <v>0.1</v>
      </c>
      <c r="F1003" s="1">
        <v>0.655</v>
      </c>
      <c r="G1003" s="1">
        <v>18.028</v>
      </c>
      <c r="H1003" s="4">
        <v>0.0</v>
      </c>
      <c r="I1003" s="1">
        <v>3.051</v>
      </c>
      <c r="J1003" s="12" t="s">
        <v>48</v>
      </c>
      <c r="L1003" s="9">
        <v>1150.0</v>
      </c>
      <c r="M1003" s="9">
        <v>1.0</v>
      </c>
      <c r="N1003" s="9">
        <v>11.535</v>
      </c>
      <c r="O1003" s="9">
        <v>0.075</v>
      </c>
      <c r="P1003" s="9">
        <v>-11.46</v>
      </c>
      <c r="Q1003" s="9">
        <v>1.0</v>
      </c>
      <c r="R1003" s="9">
        <v>0.0</v>
      </c>
      <c r="S1003" s="9">
        <v>0.0</v>
      </c>
    </row>
    <row r="1004">
      <c r="B1004" s="1">
        <v>1.0</v>
      </c>
      <c r="C1004" s="10">
        <v>1776.0</v>
      </c>
      <c r="D1004" s="1">
        <v>1.647</v>
      </c>
      <c r="E1004" s="1">
        <v>0.302</v>
      </c>
      <c r="F1004" s="1">
        <v>0.744</v>
      </c>
      <c r="G1004" s="1">
        <v>4.731</v>
      </c>
      <c r="H1004" s="4">
        <v>0.0296</v>
      </c>
      <c r="I1004" s="1">
        <v>3.465</v>
      </c>
      <c r="J1004" s="12" t="s">
        <v>48</v>
      </c>
      <c r="L1004" s="9">
        <v>1151.0</v>
      </c>
      <c r="M1004" s="9">
        <v>1.0</v>
      </c>
      <c r="N1004" s="9">
        <v>1.542</v>
      </c>
      <c r="O1004" s="9">
        <v>0.049</v>
      </c>
      <c r="P1004" s="9">
        <v>-1.492</v>
      </c>
      <c r="Q1004" s="9">
        <v>0.984</v>
      </c>
      <c r="R1004" s="9">
        <v>0.011</v>
      </c>
      <c r="S1004" s="9">
        <v>0.129</v>
      </c>
    </row>
    <row r="1005">
      <c r="B1005" s="1">
        <v>1.0</v>
      </c>
      <c r="C1005" s="10">
        <v>1777.0</v>
      </c>
      <c r="D1005" s="1">
        <v>1.769</v>
      </c>
      <c r="E1005" s="1">
        <v>0.295</v>
      </c>
      <c r="F1005" s="1">
        <v>0.787</v>
      </c>
      <c r="G1005" s="1">
        <v>5.421</v>
      </c>
      <c r="H1005" s="4">
        <v>0.0199</v>
      </c>
      <c r="I1005" s="1">
        <v>3.666</v>
      </c>
      <c r="J1005" s="12" t="s">
        <v>48</v>
      </c>
      <c r="L1005" s="9">
        <v>1152.0</v>
      </c>
      <c r="M1005" s="9">
        <v>1.0</v>
      </c>
      <c r="N1005" s="9">
        <v>1.341</v>
      </c>
      <c r="O1005" s="9">
        <v>0.042</v>
      </c>
      <c r="P1005" s="9">
        <v>-1.299</v>
      </c>
      <c r="Q1005" s="9">
        <v>0.986</v>
      </c>
      <c r="R1005" s="9">
        <v>0.01</v>
      </c>
      <c r="S1005" s="9">
        <v>0.111</v>
      </c>
    </row>
    <row r="1006">
      <c r="B1006" s="1">
        <v>1.0</v>
      </c>
      <c r="C1006" s="10">
        <v>1779.0</v>
      </c>
      <c r="D1006" s="1">
        <v>1.945</v>
      </c>
      <c r="E1006" s="1">
        <v>0.233</v>
      </c>
      <c r="F1006" s="1">
        <v>0.765</v>
      </c>
      <c r="G1006" s="1">
        <v>8.207</v>
      </c>
      <c r="H1006" s="4">
        <v>0.0042</v>
      </c>
      <c r="I1006" s="1">
        <v>3.562</v>
      </c>
      <c r="J1006" s="12" t="s">
        <v>48</v>
      </c>
      <c r="L1006" s="9">
        <v>1153.0</v>
      </c>
      <c r="M1006" s="9">
        <v>1.0</v>
      </c>
      <c r="N1006" s="9">
        <v>1.997</v>
      </c>
      <c r="O1006" s="9">
        <v>0.039</v>
      </c>
      <c r="P1006" s="9">
        <v>-1.958</v>
      </c>
      <c r="Q1006" s="9">
        <v>0.972</v>
      </c>
      <c r="R1006" s="9">
        <v>0.018</v>
      </c>
      <c r="S1006" s="9">
        <v>0.198</v>
      </c>
    </row>
    <row r="1007">
      <c r="B1007" s="1">
        <v>1.0</v>
      </c>
      <c r="C1007" s="10">
        <v>1780.0</v>
      </c>
      <c r="D1007" s="1">
        <v>2.369</v>
      </c>
      <c r="E1007" s="1">
        <v>0.217</v>
      </c>
      <c r="F1007" s="1">
        <v>0.691</v>
      </c>
      <c r="G1007" s="1">
        <v>9.224</v>
      </c>
      <c r="H1007" s="4">
        <v>0.0024</v>
      </c>
      <c r="I1007" s="1">
        <v>3.216</v>
      </c>
      <c r="J1007" s="12" t="s">
        <v>48</v>
      </c>
      <c r="L1007" s="9">
        <v>1154.0</v>
      </c>
      <c r="M1007" s="9">
        <v>1.0</v>
      </c>
      <c r="N1007" s="9">
        <v>1.997</v>
      </c>
      <c r="O1007" s="9">
        <v>0.039</v>
      </c>
      <c r="P1007" s="9">
        <v>-1.958</v>
      </c>
      <c r="Q1007" s="9">
        <v>0.972</v>
      </c>
      <c r="R1007" s="9">
        <v>0.018</v>
      </c>
      <c r="S1007" s="9">
        <v>0.198</v>
      </c>
    </row>
    <row r="1008">
      <c r="B1008" s="1">
        <v>1.0</v>
      </c>
      <c r="C1008" s="10">
        <v>1781.0</v>
      </c>
      <c r="D1008" s="1">
        <v>0.823</v>
      </c>
      <c r="E1008" s="1">
        <v>0.0</v>
      </c>
      <c r="F1008" s="1">
        <v>0.166</v>
      </c>
      <c r="G1008" s="1">
        <v>6.105</v>
      </c>
      <c r="H1008" s="4">
        <v>0.0135</v>
      </c>
      <c r="I1008" s="1">
        <v>0.775</v>
      </c>
      <c r="J1008" s="12" t="s">
        <v>48</v>
      </c>
      <c r="L1008" s="9">
        <v>1155.0</v>
      </c>
      <c r="M1008" s="9">
        <v>1.0</v>
      </c>
      <c r="N1008" s="9">
        <v>12.676</v>
      </c>
      <c r="O1008" s="9">
        <v>0.057</v>
      </c>
      <c r="P1008" s="9">
        <v>-12.619</v>
      </c>
      <c r="Q1008" s="9">
        <v>1.0</v>
      </c>
      <c r="R1008" s="9">
        <v>0.0</v>
      </c>
      <c r="S1008" s="9">
        <v>0.0</v>
      </c>
    </row>
    <row r="1009">
      <c r="B1009" s="1">
        <v>1.0</v>
      </c>
      <c r="C1009" s="10">
        <v>1785.0</v>
      </c>
      <c r="D1009" s="1">
        <v>1.353</v>
      </c>
      <c r="E1009" s="1">
        <v>0.0</v>
      </c>
      <c r="F1009" s="1">
        <v>0.391</v>
      </c>
      <c r="G1009" s="1">
        <v>9.666</v>
      </c>
      <c r="H1009" s="4">
        <v>0.0019</v>
      </c>
      <c r="I1009" s="1">
        <v>1.822</v>
      </c>
      <c r="J1009" s="12" t="s">
        <v>48</v>
      </c>
      <c r="L1009" s="9">
        <v>1156.0</v>
      </c>
      <c r="M1009" s="9">
        <v>1.0</v>
      </c>
      <c r="N1009" s="9">
        <v>2.284</v>
      </c>
      <c r="O1009" s="9">
        <v>0.036</v>
      </c>
      <c r="P1009" s="9">
        <v>-2.248</v>
      </c>
      <c r="Q1009" s="9">
        <v>0.996</v>
      </c>
      <c r="R1009" s="9">
        <v>0.002</v>
      </c>
      <c r="S1009" s="9">
        <v>0.027</v>
      </c>
    </row>
    <row r="1010">
      <c r="B1010" s="1">
        <v>1.0</v>
      </c>
      <c r="C1010" s="10">
        <v>1786.0</v>
      </c>
      <c r="D1010" s="1">
        <v>0.757</v>
      </c>
      <c r="E1010" s="1">
        <v>0.0</v>
      </c>
      <c r="F1010" s="1">
        <v>0.214</v>
      </c>
      <c r="G1010" s="1">
        <v>10.448</v>
      </c>
      <c r="H1010" s="4">
        <v>0.0012</v>
      </c>
      <c r="I1010" s="1">
        <v>0.998</v>
      </c>
      <c r="J1010" s="12" t="s">
        <v>48</v>
      </c>
      <c r="L1010" s="9">
        <v>1157.0</v>
      </c>
      <c r="M1010" s="9">
        <v>1.0</v>
      </c>
      <c r="N1010" s="9">
        <v>0.89</v>
      </c>
      <c r="O1010" s="9">
        <v>0.043</v>
      </c>
      <c r="P1010" s="9">
        <v>-0.846</v>
      </c>
      <c r="Q1010" s="9">
        <v>0.941</v>
      </c>
      <c r="R1010" s="9">
        <v>0.036</v>
      </c>
      <c r="S1010" s="9">
        <v>0.41</v>
      </c>
    </row>
    <row r="1011">
      <c r="B1011" s="1">
        <v>1.0</v>
      </c>
      <c r="C1011" s="10">
        <v>1789.0</v>
      </c>
      <c r="D1011" s="1">
        <v>0.573</v>
      </c>
      <c r="E1011" s="1">
        <v>0.0</v>
      </c>
      <c r="F1011" s="1">
        <v>0.142</v>
      </c>
      <c r="G1011" s="1">
        <v>5.438</v>
      </c>
      <c r="H1011" s="4">
        <v>0.0197</v>
      </c>
      <c r="I1011" s="1">
        <v>0.659</v>
      </c>
      <c r="J1011" s="12" t="s">
        <v>48</v>
      </c>
      <c r="L1011" s="9">
        <v>1158.0</v>
      </c>
      <c r="M1011" s="9">
        <v>1.0</v>
      </c>
      <c r="N1011" s="9">
        <v>0.89</v>
      </c>
      <c r="O1011" s="9">
        <v>0.043</v>
      </c>
      <c r="P1011" s="9">
        <v>-0.846</v>
      </c>
      <c r="Q1011" s="9">
        <v>0.941</v>
      </c>
      <c r="R1011" s="9">
        <v>0.036</v>
      </c>
      <c r="S1011" s="9">
        <v>0.41</v>
      </c>
    </row>
    <row r="1012">
      <c r="B1012" s="1">
        <v>1.0</v>
      </c>
      <c r="C1012" s="10">
        <v>1793.0</v>
      </c>
      <c r="D1012" s="1">
        <v>2.138</v>
      </c>
      <c r="E1012" s="1">
        <v>0.0</v>
      </c>
      <c r="F1012" s="1">
        <v>0.763</v>
      </c>
      <c r="G1012" s="1">
        <v>13.935</v>
      </c>
      <c r="H1012" s="4">
        <v>2.0E-4</v>
      </c>
      <c r="I1012" s="1">
        <v>3.554</v>
      </c>
      <c r="J1012" s="12" t="s">
        <v>48</v>
      </c>
      <c r="L1012" s="9">
        <v>1160.0</v>
      </c>
      <c r="M1012" s="9">
        <v>1.0</v>
      </c>
      <c r="N1012" s="9">
        <v>1.246</v>
      </c>
      <c r="O1012" s="9">
        <v>0.057</v>
      </c>
      <c r="P1012" s="9">
        <v>-1.189</v>
      </c>
      <c r="Q1012" s="9">
        <v>0.983</v>
      </c>
      <c r="R1012" s="9">
        <v>0.012</v>
      </c>
      <c r="S1012" s="9">
        <v>0.139</v>
      </c>
    </row>
    <row r="1013">
      <c r="B1013" s="1">
        <v>1.0</v>
      </c>
      <c r="C1013" s="10">
        <v>1794.0</v>
      </c>
      <c r="D1013" s="1">
        <v>2.167</v>
      </c>
      <c r="E1013" s="1">
        <v>0.108</v>
      </c>
      <c r="F1013" s="1">
        <v>0.744</v>
      </c>
      <c r="G1013" s="1">
        <v>13.74</v>
      </c>
      <c r="H1013" s="4">
        <v>2.0E-4</v>
      </c>
      <c r="I1013" s="1">
        <v>3.466</v>
      </c>
      <c r="J1013" s="12" t="s">
        <v>48</v>
      </c>
      <c r="L1013" s="9">
        <v>1161.0</v>
      </c>
      <c r="M1013" s="9">
        <v>1.0</v>
      </c>
      <c r="N1013" s="9">
        <v>1.304</v>
      </c>
      <c r="O1013" s="9">
        <v>0.056</v>
      </c>
      <c r="P1013" s="9">
        <v>-1.248</v>
      </c>
      <c r="Q1013" s="9">
        <v>0.984</v>
      </c>
      <c r="R1013" s="9">
        <v>0.012</v>
      </c>
      <c r="S1013" s="9">
        <v>0.13</v>
      </c>
    </row>
    <row r="1014">
      <c r="B1014" s="1">
        <v>1.0</v>
      </c>
      <c r="C1014" s="10">
        <v>1796.0</v>
      </c>
      <c r="D1014" s="1">
        <v>1.5</v>
      </c>
      <c r="E1014" s="1">
        <v>0.0</v>
      </c>
      <c r="F1014" s="1">
        <v>0.09</v>
      </c>
      <c r="G1014" s="1">
        <v>5.794</v>
      </c>
      <c r="H1014" s="4">
        <v>0.0161</v>
      </c>
      <c r="I1014" s="1">
        <v>0.417</v>
      </c>
      <c r="J1014" s="12" t="s">
        <v>48</v>
      </c>
      <c r="L1014" s="9">
        <v>1162.0</v>
      </c>
      <c r="M1014" s="9">
        <v>1.0</v>
      </c>
      <c r="N1014" s="9">
        <v>14.685</v>
      </c>
      <c r="O1014" s="9">
        <v>0.324</v>
      </c>
      <c r="P1014" s="9">
        <v>-14.362</v>
      </c>
      <c r="Q1014" s="9">
        <v>1.0</v>
      </c>
      <c r="R1014" s="9">
        <v>0.0</v>
      </c>
      <c r="S1014" s="9">
        <v>0.0</v>
      </c>
    </row>
    <row r="1015">
      <c r="B1015" s="1">
        <v>1.0</v>
      </c>
      <c r="C1015" s="10">
        <v>1798.0</v>
      </c>
      <c r="D1015" s="1">
        <v>2.138</v>
      </c>
      <c r="E1015" s="1">
        <v>0.0</v>
      </c>
      <c r="F1015" s="1">
        <v>0.617</v>
      </c>
      <c r="G1015" s="1">
        <v>16.849</v>
      </c>
      <c r="H1015" s="4">
        <v>0.0</v>
      </c>
      <c r="I1015" s="1">
        <v>2.873</v>
      </c>
      <c r="J1015" s="12" t="s">
        <v>48</v>
      </c>
      <c r="L1015" s="9">
        <v>1163.0</v>
      </c>
      <c r="M1015" s="9">
        <v>1.0</v>
      </c>
      <c r="N1015" s="9">
        <v>7.749</v>
      </c>
      <c r="O1015" s="9">
        <v>0.036</v>
      </c>
      <c r="P1015" s="9">
        <v>-7.713</v>
      </c>
      <c r="Q1015" s="9">
        <v>1.0</v>
      </c>
      <c r="R1015" s="9">
        <v>0.0</v>
      </c>
      <c r="S1015" s="9">
        <v>0.0</v>
      </c>
    </row>
    <row r="1016">
      <c r="B1016" s="1">
        <v>1.0</v>
      </c>
      <c r="C1016" s="10">
        <v>1801.0</v>
      </c>
      <c r="D1016" s="1">
        <v>1.353</v>
      </c>
      <c r="E1016" s="1">
        <v>0.0</v>
      </c>
      <c r="F1016" s="1">
        <v>0.828</v>
      </c>
      <c r="G1016" s="1">
        <v>10.898</v>
      </c>
      <c r="H1016" s="4">
        <v>0.001</v>
      </c>
      <c r="I1016" s="1">
        <v>3.857</v>
      </c>
      <c r="J1016" s="12" t="s">
        <v>48</v>
      </c>
      <c r="L1016" s="9">
        <v>1164.0</v>
      </c>
      <c r="M1016" s="9">
        <v>1.0</v>
      </c>
      <c r="N1016" s="9">
        <v>1.53</v>
      </c>
      <c r="O1016" s="9">
        <v>0.042</v>
      </c>
      <c r="P1016" s="9">
        <v>-1.488</v>
      </c>
      <c r="Q1016" s="9">
        <v>0.987</v>
      </c>
      <c r="R1016" s="9">
        <v>0.009</v>
      </c>
      <c r="S1016" s="9">
        <v>0.099</v>
      </c>
    </row>
    <row r="1017">
      <c r="B1017" s="1">
        <v>1.0</v>
      </c>
      <c r="C1017" s="10">
        <v>1802.0</v>
      </c>
      <c r="D1017" s="1">
        <v>0.686</v>
      </c>
      <c r="E1017" s="1">
        <v>0.0</v>
      </c>
      <c r="F1017" s="1">
        <v>0.215</v>
      </c>
      <c r="G1017" s="1">
        <v>9.176</v>
      </c>
      <c r="H1017" s="4">
        <v>0.0025</v>
      </c>
      <c r="I1017" s="1">
        <v>1.002</v>
      </c>
      <c r="J1017" s="12" t="s">
        <v>48</v>
      </c>
      <c r="L1017" s="9">
        <v>1165.0</v>
      </c>
      <c r="M1017" s="9">
        <v>1.0</v>
      </c>
      <c r="N1017" s="9">
        <v>1.125</v>
      </c>
      <c r="O1017" s="9">
        <v>0.029</v>
      </c>
      <c r="P1017" s="9">
        <v>-1.096</v>
      </c>
      <c r="Q1017" s="9">
        <v>0.995</v>
      </c>
      <c r="R1017" s="9">
        <v>0.004</v>
      </c>
      <c r="S1017" s="9">
        <v>0.04</v>
      </c>
    </row>
    <row r="1018">
      <c r="B1018" s="1">
        <v>1.0</v>
      </c>
      <c r="C1018" s="10">
        <v>1803.0</v>
      </c>
      <c r="D1018" s="1">
        <v>3.385</v>
      </c>
      <c r="E1018" s="1">
        <v>0.0</v>
      </c>
      <c r="F1018" s="1">
        <v>0.964</v>
      </c>
      <c r="G1018" s="1">
        <v>31.717</v>
      </c>
      <c r="H1018" s="4">
        <v>0.0</v>
      </c>
      <c r="I1018" s="1">
        <v>4.489</v>
      </c>
      <c r="J1018" s="12" t="s">
        <v>48</v>
      </c>
      <c r="L1018" s="9">
        <v>1166.0</v>
      </c>
      <c r="M1018" s="9">
        <v>1.0</v>
      </c>
      <c r="N1018" s="9">
        <v>1.203</v>
      </c>
      <c r="O1018" s="9">
        <v>0.032</v>
      </c>
      <c r="P1018" s="9">
        <v>-1.171</v>
      </c>
      <c r="Q1018" s="9">
        <v>0.99</v>
      </c>
      <c r="R1018" s="9">
        <v>0.006</v>
      </c>
      <c r="S1018" s="9">
        <v>0.071</v>
      </c>
    </row>
    <row r="1019">
      <c r="B1019" s="1">
        <v>1.0</v>
      </c>
      <c r="C1019" s="10">
        <v>1805.0</v>
      </c>
      <c r="D1019" s="1">
        <v>1.803</v>
      </c>
      <c r="E1019" s="1">
        <v>0.0</v>
      </c>
      <c r="F1019" s="1">
        <v>0.509</v>
      </c>
      <c r="G1019" s="1">
        <v>14.716</v>
      </c>
      <c r="H1019" s="4">
        <v>1.0E-4</v>
      </c>
      <c r="I1019" s="1">
        <v>2.37</v>
      </c>
      <c r="J1019" s="12" t="s">
        <v>48</v>
      </c>
      <c r="L1019" s="9">
        <v>1167.0</v>
      </c>
      <c r="M1019" s="9">
        <v>1.0</v>
      </c>
      <c r="N1019" s="9">
        <v>2.761</v>
      </c>
      <c r="O1019" s="9">
        <v>0.281</v>
      </c>
      <c r="P1019" s="9">
        <v>-2.48</v>
      </c>
      <c r="Q1019" s="9">
        <v>0.987</v>
      </c>
      <c r="R1019" s="9">
        <v>0.008</v>
      </c>
      <c r="S1019" s="9">
        <v>0.091</v>
      </c>
    </row>
    <row r="1020">
      <c r="B1020" s="1">
        <v>1.0</v>
      </c>
      <c r="C1020" s="10">
        <v>1806.0</v>
      </c>
      <c r="D1020" s="1">
        <v>1.199</v>
      </c>
      <c r="E1020" s="1">
        <v>0.0</v>
      </c>
      <c r="F1020" s="1">
        <v>0.672</v>
      </c>
      <c r="G1020" s="1">
        <v>9.16</v>
      </c>
      <c r="H1020" s="4">
        <v>0.0025</v>
      </c>
      <c r="I1020" s="1">
        <v>3.13</v>
      </c>
      <c r="J1020" s="12" t="s">
        <v>48</v>
      </c>
      <c r="L1020" s="9">
        <v>1168.0</v>
      </c>
      <c r="M1020" s="9">
        <v>1.0</v>
      </c>
      <c r="N1020" s="9">
        <v>7.698</v>
      </c>
      <c r="O1020" s="9">
        <v>0.051</v>
      </c>
      <c r="P1020" s="9">
        <v>-7.647</v>
      </c>
      <c r="Q1020" s="9">
        <v>1.0</v>
      </c>
      <c r="R1020" s="9">
        <v>0.0</v>
      </c>
      <c r="S1020" s="9">
        <v>0.0</v>
      </c>
    </row>
    <row r="1021">
      <c r="B1021" s="1">
        <v>1.0</v>
      </c>
      <c r="C1021" s="10">
        <v>1807.0</v>
      </c>
      <c r="D1021" s="1">
        <v>0.457</v>
      </c>
      <c r="E1021" s="1">
        <v>0.0</v>
      </c>
      <c r="F1021" s="1">
        <v>0.146</v>
      </c>
      <c r="G1021" s="1">
        <v>6.81</v>
      </c>
      <c r="H1021" s="4">
        <v>0.0091</v>
      </c>
      <c r="I1021" s="1">
        <v>0.678</v>
      </c>
      <c r="J1021" s="12" t="s">
        <v>48</v>
      </c>
      <c r="L1021" s="9">
        <v>1169.0</v>
      </c>
      <c r="M1021" s="9">
        <v>1.0</v>
      </c>
      <c r="N1021" s="9">
        <v>1.426</v>
      </c>
      <c r="O1021" s="9">
        <v>0.037</v>
      </c>
      <c r="P1021" s="9">
        <v>-1.389</v>
      </c>
      <c r="Q1021" s="9">
        <v>0.99</v>
      </c>
      <c r="R1021" s="9">
        <v>0.007</v>
      </c>
      <c r="S1021" s="9">
        <v>0.079</v>
      </c>
    </row>
    <row r="1022">
      <c r="B1022" s="1">
        <v>1.0</v>
      </c>
      <c r="C1022" s="10">
        <v>1808.0</v>
      </c>
      <c r="D1022" s="1">
        <v>2.416</v>
      </c>
      <c r="E1022" s="1">
        <v>0.113</v>
      </c>
      <c r="F1022" s="1">
        <v>0.779</v>
      </c>
      <c r="G1022" s="1">
        <v>13.995</v>
      </c>
      <c r="H1022" s="4">
        <v>2.0E-4</v>
      </c>
      <c r="I1022" s="1">
        <v>3.626</v>
      </c>
      <c r="J1022" s="12" t="s">
        <v>48</v>
      </c>
      <c r="L1022" s="9">
        <v>1170.0</v>
      </c>
      <c r="M1022" s="9">
        <v>1.0</v>
      </c>
      <c r="N1022" s="9">
        <v>3.18</v>
      </c>
      <c r="O1022" s="9">
        <v>0.03</v>
      </c>
      <c r="P1022" s="9">
        <v>-3.15</v>
      </c>
      <c r="Q1022" s="9">
        <v>0.984</v>
      </c>
      <c r="R1022" s="9">
        <v>0.009</v>
      </c>
      <c r="S1022" s="9">
        <v>0.101</v>
      </c>
    </row>
    <row r="1023">
      <c r="B1023" s="1">
        <v>1.0</v>
      </c>
      <c r="C1023" s="10">
        <v>1809.0</v>
      </c>
      <c r="D1023" s="1">
        <v>0.256</v>
      </c>
      <c r="E1023" s="1">
        <v>0.0</v>
      </c>
      <c r="F1023" s="1">
        <v>0.065</v>
      </c>
      <c r="G1023" s="1">
        <v>2.742</v>
      </c>
      <c r="H1023" s="4">
        <v>0.0977</v>
      </c>
      <c r="I1023" s="1">
        <v>0.301</v>
      </c>
      <c r="J1023" s="12" t="s">
        <v>48</v>
      </c>
      <c r="L1023" s="9">
        <v>1171.0</v>
      </c>
      <c r="M1023" s="9">
        <v>1.0</v>
      </c>
      <c r="N1023" s="9">
        <v>2.349</v>
      </c>
      <c r="O1023" s="9">
        <v>0.032</v>
      </c>
      <c r="P1023" s="9">
        <v>-2.318</v>
      </c>
      <c r="Q1023" s="9">
        <v>0.998</v>
      </c>
      <c r="R1023" s="9">
        <v>0.002</v>
      </c>
      <c r="S1023" s="9">
        <v>0.017</v>
      </c>
    </row>
    <row r="1024">
      <c r="B1024" s="1">
        <v>1.0</v>
      </c>
      <c r="C1024" s="10">
        <v>1810.0</v>
      </c>
      <c r="D1024" s="1">
        <v>2.529</v>
      </c>
      <c r="E1024" s="1">
        <v>0.0</v>
      </c>
      <c r="F1024" s="1">
        <v>1.248</v>
      </c>
      <c r="G1024" s="1">
        <v>16.084</v>
      </c>
      <c r="H1024" s="4">
        <v>1.0E-4</v>
      </c>
      <c r="I1024" s="1">
        <v>5.813</v>
      </c>
      <c r="J1024" s="12" t="s">
        <v>48</v>
      </c>
      <c r="L1024" s="9">
        <v>1172.0</v>
      </c>
      <c r="M1024" s="9">
        <v>1.0</v>
      </c>
      <c r="N1024" s="9">
        <v>2.012</v>
      </c>
      <c r="O1024" s="9">
        <v>0.029</v>
      </c>
      <c r="P1024" s="9">
        <v>-1.982</v>
      </c>
      <c r="Q1024" s="9">
        <v>0.997</v>
      </c>
      <c r="R1024" s="9">
        <v>0.002</v>
      </c>
      <c r="S1024" s="9">
        <v>0.019</v>
      </c>
    </row>
    <row r="1025">
      <c r="B1025" s="1">
        <v>1.0</v>
      </c>
      <c r="C1025" s="10">
        <v>1812.0</v>
      </c>
      <c r="D1025" s="1">
        <v>1.91</v>
      </c>
      <c r="E1025" s="1">
        <v>0.0</v>
      </c>
      <c r="F1025" s="1">
        <v>0.939</v>
      </c>
      <c r="G1025" s="1">
        <v>12.389</v>
      </c>
      <c r="H1025" s="4">
        <v>4.0E-4</v>
      </c>
      <c r="I1025" s="1">
        <v>4.375</v>
      </c>
      <c r="J1025" s="12" t="s">
        <v>48</v>
      </c>
      <c r="L1025" s="9">
        <v>1173.0</v>
      </c>
      <c r="M1025" s="9">
        <v>1.0</v>
      </c>
      <c r="N1025" s="9">
        <v>0.806</v>
      </c>
      <c r="O1025" s="9">
        <v>0.053</v>
      </c>
      <c r="P1025" s="9">
        <v>-0.752</v>
      </c>
      <c r="Q1025" s="9">
        <v>0.923</v>
      </c>
      <c r="R1025" s="9">
        <v>0.049</v>
      </c>
      <c r="S1025" s="9">
        <v>0.574</v>
      </c>
    </row>
    <row r="1026">
      <c r="B1026" s="1">
        <v>1.0</v>
      </c>
      <c r="C1026" s="10">
        <v>1814.0</v>
      </c>
      <c r="D1026" s="1">
        <v>3.331</v>
      </c>
      <c r="E1026" s="1">
        <v>0.0</v>
      </c>
      <c r="F1026" s="1">
        <v>0.708</v>
      </c>
      <c r="G1026" s="1">
        <v>26.772</v>
      </c>
      <c r="H1026" s="4">
        <v>0.0</v>
      </c>
      <c r="I1026" s="1">
        <v>3.298</v>
      </c>
      <c r="J1026" s="12" t="s">
        <v>48</v>
      </c>
      <c r="L1026" s="9">
        <v>1174.0</v>
      </c>
      <c r="M1026" s="9">
        <v>1.0</v>
      </c>
      <c r="N1026" s="9">
        <v>0.857</v>
      </c>
      <c r="O1026" s="9">
        <v>0.062</v>
      </c>
      <c r="P1026" s="9">
        <v>-0.796</v>
      </c>
      <c r="Q1026" s="9">
        <v>0.92</v>
      </c>
      <c r="R1026" s="9">
        <v>0.054</v>
      </c>
      <c r="S1026" s="9">
        <v>0.631</v>
      </c>
    </row>
    <row r="1027">
      <c r="B1027" s="1">
        <v>1.0</v>
      </c>
      <c r="C1027" s="10">
        <v>1816.0</v>
      </c>
      <c r="D1027" s="1">
        <v>0.929</v>
      </c>
      <c r="E1027" s="1">
        <v>0.0</v>
      </c>
      <c r="F1027" s="1">
        <v>0.218</v>
      </c>
      <c r="G1027" s="1">
        <v>8.829</v>
      </c>
      <c r="H1027" s="4">
        <v>0.003</v>
      </c>
      <c r="I1027" s="1">
        <v>1.015</v>
      </c>
      <c r="J1027" s="12" t="s">
        <v>48</v>
      </c>
      <c r="L1027" s="9">
        <v>1175.0</v>
      </c>
      <c r="M1027" s="9">
        <v>1.0</v>
      </c>
      <c r="N1027" s="9">
        <v>2.029</v>
      </c>
      <c r="O1027" s="9">
        <v>0.036</v>
      </c>
      <c r="P1027" s="9">
        <v>-1.993</v>
      </c>
      <c r="Q1027" s="9">
        <v>0.996</v>
      </c>
      <c r="R1027" s="9">
        <v>0.003</v>
      </c>
      <c r="S1027" s="9">
        <v>0.031</v>
      </c>
    </row>
    <row r="1028">
      <c r="B1028" s="1">
        <v>1.0</v>
      </c>
      <c r="C1028" s="10">
        <v>1817.0</v>
      </c>
      <c r="D1028" s="1">
        <v>2.178</v>
      </c>
      <c r="E1028" s="1">
        <v>0.0</v>
      </c>
      <c r="F1028" s="1">
        <v>0.863</v>
      </c>
      <c r="G1028" s="1">
        <v>13.804</v>
      </c>
      <c r="H1028" s="4">
        <v>2.0E-4</v>
      </c>
      <c r="I1028" s="1">
        <v>4.02</v>
      </c>
      <c r="J1028" s="12" t="s">
        <v>48</v>
      </c>
      <c r="L1028" s="9">
        <v>1176.0</v>
      </c>
      <c r="M1028" s="9">
        <v>1.0</v>
      </c>
      <c r="N1028" s="9">
        <v>15.673</v>
      </c>
      <c r="O1028" s="9">
        <v>0.09</v>
      </c>
      <c r="P1028" s="9">
        <v>-15.583</v>
      </c>
      <c r="Q1028" s="9">
        <v>1.0</v>
      </c>
      <c r="R1028" s="9">
        <v>0.0</v>
      </c>
      <c r="S1028" s="9">
        <v>0.0</v>
      </c>
    </row>
    <row r="1029">
      <c r="B1029" s="1">
        <v>1.0</v>
      </c>
      <c r="C1029" s="10">
        <v>1819.0</v>
      </c>
      <c r="D1029" s="1">
        <v>0.867</v>
      </c>
      <c r="E1029" s="1">
        <v>0.0</v>
      </c>
      <c r="F1029" s="1">
        <v>0.157</v>
      </c>
      <c r="G1029" s="1">
        <v>6.541</v>
      </c>
      <c r="H1029" s="4">
        <v>0.0105</v>
      </c>
      <c r="I1029" s="1">
        <v>0.731</v>
      </c>
      <c r="J1029" s="12" t="s">
        <v>48</v>
      </c>
      <c r="L1029" s="9">
        <v>1177.0</v>
      </c>
      <c r="M1029" s="9">
        <v>1.0</v>
      </c>
      <c r="N1029" s="9">
        <v>1.58</v>
      </c>
      <c r="O1029" s="9">
        <v>0.067</v>
      </c>
      <c r="P1029" s="9">
        <v>-1.512</v>
      </c>
      <c r="Q1029" s="9">
        <v>0.975</v>
      </c>
      <c r="R1029" s="9">
        <v>0.019</v>
      </c>
      <c r="S1029" s="9">
        <v>0.213</v>
      </c>
    </row>
    <row r="1030">
      <c r="B1030" s="1">
        <v>1.0</v>
      </c>
      <c r="C1030" s="10">
        <v>1820.0</v>
      </c>
      <c r="D1030" s="1">
        <v>1.286</v>
      </c>
      <c r="E1030" s="1">
        <v>0.0</v>
      </c>
      <c r="F1030" s="1">
        <v>0.825</v>
      </c>
      <c r="G1030" s="1">
        <v>10.937</v>
      </c>
      <c r="H1030" s="4">
        <v>9.0E-4</v>
      </c>
      <c r="I1030" s="1">
        <v>3.843</v>
      </c>
      <c r="J1030" s="12" t="s">
        <v>48</v>
      </c>
      <c r="L1030" s="9">
        <v>1178.0</v>
      </c>
      <c r="M1030" s="9">
        <v>1.0</v>
      </c>
      <c r="N1030" s="9">
        <v>2.275</v>
      </c>
      <c r="O1030" s="9">
        <v>0.029</v>
      </c>
      <c r="P1030" s="9">
        <v>-2.246</v>
      </c>
      <c r="Q1030" s="9">
        <v>0.998</v>
      </c>
      <c r="R1030" s="9">
        <v>0.001</v>
      </c>
      <c r="S1030" s="9">
        <v>0.015</v>
      </c>
    </row>
    <row r="1031">
      <c r="B1031" s="1">
        <v>1.0</v>
      </c>
      <c r="C1031" s="10">
        <v>1821.0</v>
      </c>
      <c r="D1031" s="1">
        <v>1.759</v>
      </c>
      <c r="E1031" s="1">
        <v>0.0</v>
      </c>
      <c r="F1031" s="1">
        <v>0.323</v>
      </c>
      <c r="G1031" s="1">
        <v>13.542</v>
      </c>
      <c r="H1031" s="4">
        <v>2.0E-4</v>
      </c>
      <c r="I1031" s="1">
        <v>1.504</v>
      </c>
      <c r="J1031" s="12" t="s">
        <v>48</v>
      </c>
      <c r="L1031" s="9">
        <v>1179.0</v>
      </c>
      <c r="M1031" s="9">
        <v>1.0</v>
      </c>
      <c r="N1031" s="9">
        <v>12.739</v>
      </c>
      <c r="O1031" s="9">
        <v>0.057</v>
      </c>
      <c r="P1031" s="9">
        <v>-12.682</v>
      </c>
      <c r="Q1031" s="9">
        <v>1.0</v>
      </c>
      <c r="R1031" s="9">
        <v>0.0</v>
      </c>
      <c r="S1031" s="9">
        <v>0.0</v>
      </c>
    </row>
    <row r="1032">
      <c r="B1032" s="1">
        <v>1.0</v>
      </c>
      <c r="C1032" s="10">
        <v>1822.0</v>
      </c>
      <c r="D1032" s="1">
        <v>2.81</v>
      </c>
      <c r="E1032" s="1">
        <v>0.0</v>
      </c>
      <c r="F1032" s="1">
        <v>0.924</v>
      </c>
      <c r="G1032" s="1">
        <v>20.611</v>
      </c>
      <c r="H1032" s="4">
        <v>0.0</v>
      </c>
      <c r="I1032" s="1">
        <v>4.303</v>
      </c>
      <c r="J1032" s="12" t="s">
        <v>48</v>
      </c>
      <c r="L1032" s="9">
        <v>1180.0</v>
      </c>
      <c r="M1032" s="9">
        <v>1.0</v>
      </c>
      <c r="N1032" s="9">
        <v>1.997</v>
      </c>
      <c r="O1032" s="9">
        <v>0.039</v>
      </c>
      <c r="P1032" s="9">
        <v>-1.958</v>
      </c>
      <c r="Q1032" s="9">
        <v>0.972</v>
      </c>
      <c r="R1032" s="9">
        <v>0.018</v>
      </c>
      <c r="S1032" s="9">
        <v>0.198</v>
      </c>
    </row>
    <row r="1033">
      <c r="B1033" s="1">
        <v>1.0</v>
      </c>
      <c r="C1033" s="10">
        <v>1823.0</v>
      </c>
      <c r="D1033" s="1">
        <v>0.348</v>
      </c>
      <c r="E1033" s="1">
        <v>0.0</v>
      </c>
      <c r="F1033" s="1">
        <v>0.088</v>
      </c>
      <c r="G1033" s="1">
        <v>2.727</v>
      </c>
      <c r="H1033" s="4">
        <v>0.0987</v>
      </c>
      <c r="I1033" s="1">
        <v>0.411</v>
      </c>
      <c r="J1033" s="12" t="s">
        <v>48</v>
      </c>
      <c r="L1033" s="9">
        <v>1181.0</v>
      </c>
      <c r="M1033" s="9">
        <v>1.0</v>
      </c>
      <c r="N1033" s="9">
        <v>0.865</v>
      </c>
      <c r="O1033" s="9">
        <v>0.053</v>
      </c>
      <c r="P1033" s="9">
        <v>-0.812</v>
      </c>
      <c r="Q1033" s="9">
        <v>0.929</v>
      </c>
      <c r="R1033" s="9">
        <v>0.046</v>
      </c>
      <c r="S1033" s="9">
        <v>0.531</v>
      </c>
    </row>
    <row r="1034">
      <c r="B1034" s="1">
        <v>1.0</v>
      </c>
      <c r="C1034" s="10">
        <v>1825.0</v>
      </c>
      <c r="D1034" s="1">
        <v>0.624</v>
      </c>
      <c r="E1034" s="1">
        <v>0.0</v>
      </c>
      <c r="F1034" s="1">
        <v>0.122</v>
      </c>
      <c r="G1034" s="1">
        <v>6.344</v>
      </c>
      <c r="H1034" s="4">
        <v>0.0118</v>
      </c>
      <c r="I1034" s="1">
        <v>0.567</v>
      </c>
      <c r="J1034" s="12" t="s">
        <v>48</v>
      </c>
      <c r="L1034" s="9">
        <v>1182.0</v>
      </c>
      <c r="M1034" s="9">
        <v>1.0</v>
      </c>
      <c r="N1034" s="9">
        <v>3.18</v>
      </c>
      <c r="O1034" s="9">
        <v>0.03</v>
      </c>
      <c r="P1034" s="9">
        <v>-3.15</v>
      </c>
      <c r="Q1034" s="9">
        <v>0.984</v>
      </c>
      <c r="R1034" s="9">
        <v>0.009</v>
      </c>
      <c r="S1034" s="9">
        <v>0.101</v>
      </c>
    </row>
    <row r="1035">
      <c r="B1035" s="1">
        <v>1.0</v>
      </c>
      <c r="C1035" s="10">
        <v>1829.0</v>
      </c>
      <c r="D1035" s="1">
        <v>5.356</v>
      </c>
      <c r="E1035" s="1">
        <v>0.0</v>
      </c>
      <c r="F1035" s="1">
        <v>1.085</v>
      </c>
      <c r="G1035" s="1">
        <v>40.548</v>
      </c>
      <c r="H1035" s="4">
        <v>0.0</v>
      </c>
      <c r="I1035" s="1">
        <v>5.054</v>
      </c>
      <c r="J1035" s="12" t="s">
        <v>48</v>
      </c>
      <c r="L1035" s="9">
        <v>1183.0</v>
      </c>
      <c r="M1035" s="9">
        <v>1.0</v>
      </c>
      <c r="N1035" s="9">
        <v>3.145</v>
      </c>
      <c r="O1035" s="9">
        <v>0.03</v>
      </c>
      <c r="P1035" s="9">
        <v>-3.115</v>
      </c>
      <c r="Q1035" s="9">
        <v>1.0</v>
      </c>
      <c r="R1035" s="9">
        <v>0.0</v>
      </c>
      <c r="S1035" s="9">
        <v>0.0</v>
      </c>
    </row>
    <row r="1036">
      <c r="B1036" s="1">
        <v>1.0</v>
      </c>
      <c r="C1036" s="10">
        <v>1833.0</v>
      </c>
      <c r="D1036" s="1">
        <v>1.5</v>
      </c>
      <c r="E1036" s="1">
        <v>0.0</v>
      </c>
      <c r="F1036" s="1">
        <v>0.085</v>
      </c>
      <c r="G1036" s="1">
        <v>5.811</v>
      </c>
      <c r="H1036" s="4">
        <v>0.0159</v>
      </c>
      <c r="I1036" s="1">
        <v>0.394</v>
      </c>
      <c r="J1036" s="12" t="s">
        <v>48</v>
      </c>
      <c r="L1036" s="9">
        <v>1184.0</v>
      </c>
      <c r="M1036" s="9">
        <v>1.0</v>
      </c>
      <c r="N1036" s="9">
        <v>15.904</v>
      </c>
      <c r="O1036" s="9">
        <v>0.125</v>
      </c>
      <c r="P1036" s="9">
        <v>-15.778</v>
      </c>
      <c r="Q1036" s="9">
        <v>1.0</v>
      </c>
      <c r="R1036" s="9">
        <v>0.0</v>
      </c>
      <c r="S1036" s="9">
        <v>0.0</v>
      </c>
    </row>
    <row r="1037">
      <c r="B1037" s="1">
        <v>1.0</v>
      </c>
      <c r="C1037" s="10">
        <v>1835.0</v>
      </c>
      <c r="D1037" s="1">
        <v>1.353</v>
      </c>
      <c r="E1037" s="1">
        <v>0.0</v>
      </c>
      <c r="F1037" s="1">
        <v>0.283</v>
      </c>
      <c r="G1037" s="1">
        <v>8.282</v>
      </c>
      <c r="H1037" s="4">
        <v>0.004</v>
      </c>
      <c r="I1037" s="1">
        <v>1.316</v>
      </c>
      <c r="J1037" s="12" t="s">
        <v>48</v>
      </c>
      <c r="L1037" s="9">
        <v>1185.0</v>
      </c>
      <c r="M1037" s="9">
        <v>1.0</v>
      </c>
      <c r="N1037" s="9">
        <v>11.079</v>
      </c>
      <c r="O1037" s="9">
        <v>0.066</v>
      </c>
      <c r="P1037" s="9">
        <v>-11.013</v>
      </c>
      <c r="Q1037" s="9">
        <v>1.0</v>
      </c>
      <c r="R1037" s="9">
        <v>0.0</v>
      </c>
      <c r="S1037" s="9">
        <v>0.0</v>
      </c>
    </row>
    <row r="1038">
      <c r="B1038" s="1">
        <v>1.0</v>
      </c>
      <c r="C1038" s="10">
        <v>1836.0</v>
      </c>
      <c r="D1038" s="1">
        <v>0.439</v>
      </c>
      <c r="E1038" s="1">
        <v>0.0</v>
      </c>
      <c r="F1038" s="1">
        <v>0.152</v>
      </c>
      <c r="G1038" s="1">
        <v>4.246</v>
      </c>
      <c r="H1038" s="4">
        <v>0.0393</v>
      </c>
      <c r="I1038" s="1">
        <v>0.706</v>
      </c>
      <c r="J1038" s="12" t="s">
        <v>48</v>
      </c>
      <c r="L1038" s="9">
        <v>1186.0</v>
      </c>
      <c r="M1038" s="9">
        <v>1.0</v>
      </c>
      <c r="N1038" s="9">
        <v>11.721</v>
      </c>
      <c r="O1038" s="9">
        <v>0.072</v>
      </c>
      <c r="P1038" s="9">
        <v>-11.649</v>
      </c>
      <c r="Q1038" s="9">
        <v>1.0</v>
      </c>
      <c r="R1038" s="9">
        <v>0.0</v>
      </c>
      <c r="S1038" s="9">
        <v>0.0</v>
      </c>
    </row>
    <row r="1039">
      <c r="B1039" s="1">
        <v>1.0</v>
      </c>
      <c r="C1039" s="10">
        <v>1838.0</v>
      </c>
      <c r="D1039" s="1">
        <v>4.441</v>
      </c>
      <c r="E1039" s="1">
        <v>0.0</v>
      </c>
      <c r="F1039" s="1">
        <v>1.504</v>
      </c>
      <c r="G1039" s="1">
        <v>24.63</v>
      </c>
      <c r="H1039" s="4">
        <v>0.0</v>
      </c>
      <c r="I1039" s="1">
        <v>7.003</v>
      </c>
      <c r="J1039" s="12" t="s">
        <v>48</v>
      </c>
      <c r="L1039" s="9">
        <v>1187.0</v>
      </c>
      <c r="M1039" s="9">
        <v>1.0</v>
      </c>
      <c r="N1039" s="9">
        <v>7.353</v>
      </c>
      <c r="O1039" s="9">
        <v>0.061</v>
      </c>
      <c r="P1039" s="9">
        <v>-7.291</v>
      </c>
      <c r="Q1039" s="9">
        <v>1.0</v>
      </c>
      <c r="R1039" s="9">
        <v>0.0</v>
      </c>
      <c r="S1039" s="9">
        <v>0.0</v>
      </c>
    </row>
    <row r="1040">
      <c r="B1040" s="1">
        <v>1.0</v>
      </c>
      <c r="C1040" s="10">
        <v>1839.0</v>
      </c>
      <c r="D1040" s="1">
        <v>4.605</v>
      </c>
      <c r="E1040" s="1">
        <v>0.0</v>
      </c>
      <c r="F1040" s="1">
        <v>1.326</v>
      </c>
      <c r="G1040" s="1">
        <v>42.4</v>
      </c>
      <c r="H1040" s="4">
        <v>0.0</v>
      </c>
      <c r="I1040" s="1">
        <v>6.174</v>
      </c>
      <c r="J1040" s="12" t="s">
        <v>48</v>
      </c>
      <c r="L1040" s="9">
        <v>1188.0</v>
      </c>
      <c r="M1040" s="9">
        <v>1.0</v>
      </c>
      <c r="N1040" s="9">
        <v>1.449</v>
      </c>
      <c r="O1040" s="9">
        <v>0.025</v>
      </c>
      <c r="P1040" s="9">
        <v>-1.424</v>
      </c>
      <c r="Q1040" s="9">
        <v>0.995</v>
      </c>
      <c r="R1040" s="9">
        <v>0.003</v>
      </c>
      <c r="S1040" s="9">
        <v>0.036</v>
      </c>
    </row>
    <row r="1041">
      <c r="B1041" s="1">
        <v>1.0</v>
      </c>
      <c r="C1041" s="10">
        <v>1842.0</v>
      </c>
      <c r="D1041" s="1">
        <v>0.405</v>
      </c>
      <c r="E1041" s="1">
        <v>0.0</v>
      </c>
      <c r="F1041" s="1">
        <v>0.078</v>
      </c>
      <c r="G1041" s="1">
        <v>3.214</v>
      </c>
      <c r="H1041" s="4">
        <v>0.073</v>
      </c>
      <c r="I1041" s="1">
        <v>0.362</v>
      </c>
      <c r="J1041" s="12" t="s">
        <v>48</v>
      </c>
      <c r="L1041" s="9">
        <v>1189.0</v>
      </c>
      <c r="M1041" s="9">
        <v>1.0</v>
      </c>
      <c r="N1041" s="9">
        <v>4.575</v>
      </c>
      <c r="O1041" s="9">
        <v>0.037</v>
      </c>
      <c r="P1041" s="9">
        <v>-4.537</v>
      </c>
      <c r="Q1041" s="9">
        <v>1.0</v>
      </c>
      <c r="R1041" s="9">
        <v>0.0</v>
      </c>
      <c r="S1041" s="9">
        <v>0.001</v>
      </c>
    </row>
    <row r="1042">
      <c r="B1042" s="1">
        <v>1.0</v>
      </c>
      <c r="C1042" s="10">
        <v>1844.0</v>
      </c>
      <c r="D1042" s="1">
        <v>4.963</v>
      </c>
      <c r="E1042" s="1">
        <v>0.121</v>
      </c>
      <c r="F1042" s="1">
        <v>1.322</v>
      </c>
      <c r="G1042" s="1">
        <v>26.416</v>
      </c>
      <c r="H1042" s="4">
        <v>0.0</v>
      </c>
      <c r="I1042" s="1">
        <v>6.158</v>
      </c>
      <c r="J1042" s="12" t="s">
        <v>48</v>
      </c>
      <c r="L1042" s="9">
        <v>1190.0</v>
      </c>
      <c r="M1042" s="9">
        <v>1.0</v>
      </c>
      <c r="N1042" s="9">
        <v>0.928</v>
      </c>
      <c r="O1042" s="9">
        <v>0.049</v>
      </c>
      <c r="P1042" s="9">
        <v>-0.879</v>
      </c>
      <c r="Q1042" s="9">
        <v>0.975</v>
      </c>
      <c r="R1042" s="9">
        <v>0.017</v>
      </c>
      <c r="S1042" s="9">
        <v>0.194</v>
      </c>
    </row>
    <row r="1043">
      <c r="B1043" s="1">
        <v>1.0</v>
      </c>
      <c r="C1043" s="10">
        <v>1845.0</v>
      </c>
      <c r="D1043" s="1">
        <v>0.544</v>
      </c>
      <c r="E1043" s="1">
        <v>0.0</v>
      </c>
      <c r="F1043" s="1">
        <v>0.137</v>
      </c>
      <c r="G1043" s="1">
        <v>5.387</v>
      </c>
      <c r="H1043" s="4">
        <v>0.0203</v>
      </c>
      <c r="I1043" s="1">
        <v>0.637</v>
      </c>
      <c r="J1043" s="12" t="s">
        <v>48</v>
      </c>
      <c r="L1043" s="9">
        <v>1191.0</v>
      </c>
      <c r="M1043" s="9">
        <v>1.0</v>
      </c>
      <c r="N1043" s="9">
        <v>0.849</v>
      </c>
      <c r="O1043" s="9">
        <v>0.072</v>
      </c>
      <c r="P1043" s="9">
        <v>-0.777</v>
      </c>
      <c r="Q1043" s="9">
        <v>0.91</v>
      </c>
      <c r="R1043" s="9">
        <v>0.063</v>
      </c>
      <c r="S1043" s="9">
        <v>0.75</v>
      </c>
    </row>
    <row r="1044">
      <c r="B1044" s="1">
        <v>1.0</v>
      </c>
      <c r="C1044" s="10">
        <v>1846.0</v>
      </c>
      <c r="D1044" s="1">
        <v>0.947</v>
      </c>
      <c r="E1044" s="1">
        <v>0.0</v>
      </c>
      <c r="F1044" s="1">
        <v>0.177</v>
      </c>
      <c r="G1044" s="1">
        <v>9.682</v>
      </c>
      <c r="H1044" s="4">
        <v>0.0019</v>
      </c>
      <c r="I1044" s="1">
        <v>0.825</v>
      </c>
      <c r="J1044" s="12" t="s">
        <v>48</v>
      </c>
      <c r="L1044" s="9">
        <v>1193.0</v>
      </c>
      <c r="M1044" s="9">
        <v>1.0</v>
      </c>
      <c r="N1044" s="9">
        <v>0.811</v>
      </c>
      <c r="O1044" s="9">
        <v>0.064</v>
      </c>
      <c r="P1044" s="9">
        <v>-0.747</v>
      </c>
      <c r="Q1044" s="9">
        <v>0.913</v>
      </c>
      <c r="R1044" s="9">
        <v>0.058</v>
      </c>
      <c r="S1044" s="9">
        <v>0.689</v>
      </c>
    </row>
    <row r="1045">
      <c r="B1045" s="1">
        <v>1.0</v>
      </c>
      <c r="C1045" s="10">
        <v>1847.0</v>
      </c>
      <c r="D1045" s="1">
        <v>0.313</v>
      </c>
      <c r="E1045" s="1">
        <v>0.0</v>
      </c>
      <c r="F1045" s="1">
        <v>0.057</v>
      </c>
      <c r="G1045" s="1">
        <v>3.32</v>
      </c>
      <c r="H1045" s="4">
        <v>0.0685</v>
      </c>
      <c r="I1045" s="1">
        <v>0.268</v>
      </c>
      <c r="J1045" s="12" t="s">
        <v>48</v>
      </c>
      <c r="L1045" s="9">
        <v>1194.0</v>
      </c>
      <c r="M1045" s="9">
        <v>1.0</v>
      </c>
      <c r="N1045" s="9">
        <v>1.418</v>
      </c>
      <c r="O1045" s="9">
        <v>0.043</v>
      </c>
      <c r="P1045" s="9">
        <v>-1.375</v>
      </c>
      <c r="Q1045" s="9">
        <v>0.986</v>
      </c>
      <c r="R1045" s="9">
        <v>0.01</v>
      </c>
      <c r="S1045" s="9">
        <v>0.107</v>
      </c>
    </row>
    <row r="1046">
      <c r="B1046" s="1">
        <v>1.0</v>
      </c>
      <c r="C1046" s="10">
        <v>1849.0</v>
      </c>
      <c r="D1046" s="1">
        <v>5.519</v>
      </c>
      <c r="E1046" s="1">
        <v>0.0</v>
      </c>
      <c r="F1046" s="1">
        <v>0.907</v>
      </c>
      <c r="G1046" s="1">
        <v>36.735</v>
      </c>
      <c r="H1046" s="4">
        <v>0.0</v>
      </c>
      <c r="I1046" s="1">
        <v>4.224</v>
      </c>
      <c r="J1046" s="12" t="s">
        <v>48</v>
      </c>
      <c r="L1046" s="9">
        <v>1195.0</v>
      </c>
      <c r="M1046" s="9">
        <v>1.0</v>
      </c>
      <c r="N1046" s="9">
        <v>0.858</v>
      </c>
      <c r="O1046" s="9">
        <v>0.061</v>
      </c>
      <c r="P1046" s="9">
        <v>-0.796</v>
      </c>
      <c r="Q1046" s="9">
        <v>0.921</v>
      </c>
      <c r="R1046" s="9">
        <v>0.053</v>
      </c>
      <c r="S1046" s="9">
        <v>0.628</v>
      </c>
    </row>
    <row r="1047">
      <c r="B1047" s="1">
        <v>1.0</v>
      </c>
      <c r="C1047" s="10">
        <v>1850.0</v>
      </c>
      <c r="D1047" s="1">
        <v>0.654</v>
      </c>
      <c r="E1047" s="1">
        <v>0.0</v>
      </c>
      <c r="F1047" s="1">
        <v>0.314</v>
      </c>
      <c r="G1047" s="1">
        <v>4.161</v>
      </c>
      <c r="H1047" s="4">
        <v>0.0414</v>
      </c>
      <c r="I1047" s="1">
        <v>1.46</v>
      </c>
      <c r="J1047" s="12" t="s">
        <v>48</v>
      </c>
      <c r="L1047" s="9">
        <v>1196.0</v>
      </c>
      <c r="M1047" s="9">
        <v>1.0</v>
      </c>
      <c r="N1047" s="9">
        <v>0.932</v>
      </c>
      <c r="O1047" s="9">
        <v>0.042</v>
      </c>
      <c r="P1047" s="9">
        <v>-0.889</v>
      </c>
      <c r="Q1047" s="9">
        <v>0.98</v>
      </c>
      <c r="R1047" s="9">
        <v>0.014</v>
      </c>
      <c r="S1047" s="9">
        <v>0.152</v>
      </c>
    </row>
    <row r="1048">
      <c r="B1048" s="1">
        <v>1.0</v>
      </c>
      <c r="C1048" s="10">
        <v>1853.0</v>
      </c>
      <c r="D1048" s="1">
        <v>7.966</v>
      </c>
      <c r="E1048" s="1">
        <v>0.0</v>
      </c>
      <c r="F1048" s="1">
        <v>1.167</v>
      </c>
      <c r="G1048" s="1">
        <v>59.735</v>
      </c>
      <c r="H1048" s="4">
        <v>0.0</v>
      </c>
      <c r="I1048" s="1">
        <v>5.433</v>
      </c>
      <c r="J1048" s="12" t="s">
        <v>48</v>
      </c>
      <c r="L1048" s="9">
        <v>1197.0</v>
      </c>
      <c r="M1048" s="9">
        <v>1.0</v>
      </c>
      <c r="N1048" s="9">
        <v>4.979</v>
      </c>
      <c r="O1048" s="9">
        <v>0.038</v>
      </c>
      <c r="P1048" s="9">
        <v>-4.941</v>
      </c>
      <c r="Q1048" s="9">
        <v>1.0</v>
      </c>
      <c r="R1048" s="9">
        <v>0.0</v>
      </c>
      <c r="S1048" s="9">
        <v>0.0</v>
      </c>
    </row>
    <row r="1049">
      <c r="B1049" s="1">
        <v>1.0</v>
      </c>
      <c r="C1049" s="10">
        <v>1854.0</v>
      </c>
      <c r="D1049" s="1">
        <v>3.355</v>
      </c>
      <c r="E1049" s="1">
        <v>0.0</v>
      </c>
      <c r="F1049" s="1">
        <v>0.723</v>
      </c>
      <c r="G1049" s="1">
        <v>37.217</v>
      </c>
      <c r="H1049" s="4">
        <v>0.0</v>
      </c>
      <c r="I1049" s="1">
        <v>3.366</v>
      </c>
      <c r="J1049" s="12" t="s">
        <v>48</v>
      </c>
      <c r="L1049" s="9">
        <v>1198.0</v>
      </c>
      <c r="M1049" s="9">
        <v>1.0</v>
      </c>
      <c r="N1049" s="9">
        <v>0.938</v>
      </c>
      <c r="O1049" s="9">
        <v>0.06</v>
      </c>
      <c r="P1049" s="9">
        <v>-0.878</v>
      </c>
      <c r="Q1049" s="9">
        <v>0.968</v>
      </c>
      <c r="R1049" s="9">
        <v>0.023</v>
      </c>
      <c r="S1049" s="9">
        <v>0.267</v>
      </c>
    </row>
    <row r="1050">
      <c r="B1050" s="1">
        <v>1.0</v>
      </c>
      <c r="C1050" s="10">
        <v>1855.0</v>
      </c>
      <c r="D1050" s="1">
        <v>5.917</v>
      </c>
      <c r="E1050" s="1">
        <v>0.0</v>
      </c>
      <c r="F1050" s="1">
        <v>1.636</v>
      </c>
      <c r="G1050" s="1">
        <v>31.019</v>
      </c>
      <c r="H1050" s="4">
        <v>0.0</v>
      </c>
      <c r="I1050" s="1">
        <v>7.619</v>
      </c>
      <c r="J1050" s="12" t="s">
        <v>48</v>
      </c>
      <c r="L1050" s="9">
        <v>1199.0</v>
      </c>
      <c r="M1050" s="9">
        <v>1.0</v>
      </c>
      <c r="N1050" s="9">
        <v>5.292</v>
      </c>
      <c r="O1050" s="9">
        <v>0.272</v>
      </c>
      <c r="P1050" s="9">
        <v>-5.021</v>
      </c>
      <c r="Q1050" s="9">
        <v>0.962</v>
      </c>
      <c r="R1050" s="9">
        <v>0.029</v>
      </c>
      <c r="S1050" s="9">
        <v>0.329</v>
      </c>
    </row>
    <row r="1051">
      <c r="B1051" s="1">
        <v>1.0</v>
      </c>
      <c r="C1051" s="10">
        <v>1856.0</v>
      </c>
      <c r="D1051" s="1">
        <v>4.087</v>
      </c>
      <c r="E1051" s="1">
        <v>0.0</v>
      </c>
      <c r="F1051" s="1">
        <v>1.258</v>
      </c>
      <c r="G1051" s="1">
        <v>37.371</v>
      </c>
      <c r="H1051" s="4">
        <v>0.0</v>
      </c>
      <c r="I1051" s="1">
        <v>5.856</v>
      </c>
      <c r="J1051" s="12" t="s">
        <v>48</v>
      </c>
      <c r="L1051" s="9">
        <v>1200.0</v>
      </c>
      <c r="M1051" s="9">
        <v>1.0</v>
      </c>
      <c r="N1051" s="9">
        <v>2.225</v>
      </c>
      <c r="O1051" s="9">
        <v>0.032</v>
      </c>
      <c r="P1051" s="9">
        <v>-2.193</v>
      </c>
      <c r="Q1051" s="9">
        <v>0.999</v>
      </c>
      <c r="R1051" s="9">
        <v>0.001</v>
      </c>
      <c r="S1051" s="9">
        <v>0.007</v>
      </c>
    </row>
    <row r="1052">
      <c r="B1052" s="1">
        <v>1.0</v>
      </c>
      <c r="C1052" s="10">
        <v>1857.0</v>
      </c>
      <c r="D1052" s="1">
        <v>3.465</v>
      </c>
      <c r="E1052" s="1">
        <v>0.0</v>
      </c>
      <c r="F1052" s="1">
        <v>0.827</v>
      </c>
      <c r="G1052" s="1">
        <v>35.903</v>
      </c>
      <c r="H1052" s="4">
        <v>0.0</v>
      </c>
      <c r="I1052" s="1">
        <v>3.849</v>
      </c>
      <c r="J1052" s="12" t="s">
        <v>48</v>
      </c>
      <c r="L1052" s="9">
        <v>1201.0</v>
      </c>
      <c r="M1052" s="9">
        <v>1.0</v>
      </c>
      <c r="N1052" s="9">
        <v>1.717</v>
      </c>
      <c r="O1052" s="9">
        <v>0.035</v>
      </c>
      <c r="P1052" s="9">
        <v>-1.682</v>
      </c>
      <c r="Q1052" s="9">
        <v>0.997</v>
      </c>
      <c r="R1052" s="9">
        <v>0.002</v>
      </c>
      <c r="S1052" s="9">
        <v>0.025</v>
      </c>
    </row>
    <row r="1053">
      <c r="B1053" s="1">
        <v>1.0</v>
      </c>
      <c r="C1053" s="10">
        <v>1858.0</v>
      </c>
      <c r="D1053" s="1">
        <v>4.5</v>
      </c>
      <c r="E1053" s="1">
        <v>0.0</v>
      </c>
      <c r="F1053" s="1">
        <v>1.596</v>
      </c>
      <c r="G1053" s="1">
        <v>25.782</v>
      </c>
      <c r="H1053" s="4">
        <v>0.0</v>
      </c>
      <c r="I1053" s="1">
        <v>7.432</v>
      </c>
      <c r="J1053" s="12" t="s">
        <v>48</v>
      </c>
      <c r="L1053" s="9">
        <v>1202.0</v>
      </c>
      <c r="M1053" s="9">
        <v>1.0</v>
      </c>
      <c r="N1053" s="9">
        <v>4.751</v>
      </c>
      <c r="O1053" s="9">
        <v>0.044</v>
      </c>
      <c r="P1053" s="9">
        <v>-4.707</v>
      </c>
      <c r="Q1053" s="9">
        <v>1.0</v>
      </c>
      <c r="R1053" s="9">
        <v>0.0</v>
      </c>
      <c r="S1053" s="9">
        <v>0.001</v>
      </c>
    </row>
    <row r="1054">
      <c r="B1054" s="1">
        <v>1.0</v>
      </c>
      <c r="C1054" s="10">
        <v>1859.0</v>
      </c>
      <c r="D1054" s="1">
        <v>0.337</v>
      </c>
      <c r="E1054" s="1">
        <v>0.0</v>
      </c>
      <c r="F1054" s="1">
        <v>0.227</v>
      </c>
      <c r="G1054" s="1">
        <v>3.133</v>
      </c>
      <c r="H1054" s="4">
        <v>0.0767</v>
      </c>
      <c r="I1054" s="1">
        <v>1.057</v>
      </c>
      <c r="J1054" s="12" t="s">
        <v>48</v>
      </c>
      <c r="L1054" s="9">
        <v>1204.0</v>
      </c>
      <c r="M1054" s="9">
        <v>1.0</v>
      </c>
      <c r="N1054" s="9">
        <v>6.58</v>
      </c>
      <c r="O1054" s="9">
        <v>0.037</v>
      </c>
      <c r="P1054" s="9">
        <v>-6.543</v>
      </c>
      <c r="Q1054" s="9">
        <v>1.0</v>
      </c>
      <c r="R1054" s="9">
        <v>0.0</v>
      </c>
      <c r="S1054" s="9">
        <v>0.0</v>
      </c>
    </row>
    <row r="1055">
      <c r="B1055" s="1">
        <v>1.0</v>
      </c>
      <c r="C1055" s="10">
        <v>1860.0</v>
      </c>
      <c r="D1055" s="1">
        <v>0.411</v>
      </c>
      <c r="E1055" s="1">
        <v>0.0</v>
      </c>
      <c r="F1055" s="1">
        <v>0.143</v>
      </c>
      <c r="G1055" s="1">
        <v>6.283</v>
      </c>
      <c r="H1055" s="4">
        <v>0.0122</v>
      </c>
      <c r="I1055" s="1">
        <v>0.668</v>
      </c>
      <c r="J1055" s="12" t="s">
        <v>48</v>
      </c>
      <c r="L1055" s="9">
        <v>1205.0</v>
      </c>
      <c r="M1055" s="9">
        <v>1.0</v>
      </c>
      <c r="N1055" s="9">
        <v>7.66</v>
      </c>
      <c r="O1055" s="9">
        <v>0.063</v>
      </c>
      <c r="P1055" s="9">
        <v>-7.597</v>
      </c>
      <c r="Q1055" s="9">
        <v>1.0</v>
      </c>
      <c r="R1055" s="9">
        <v>0.0</v>
      </c>
      <c r="S1055" s="9">
        <v>0.0</v>
      </c>
    </row>
    <row r="1056">
      <c r="B1056" s="1">
        <v>1.0</v>
      </c>
      <c r="C1056" s="10">
        <v>1861.0</v>
      </c>
      <c r="D1056" s="1">
        <v>0.646</v>
      </c>
      <c r="E1056" s="1">
        <v>0.0</v>
      </c>
      <c r="F1056" s="1">
        <v>0.218</v>
      </c>
      <c r="G1056" s="1">
        <v>6.395</v>
      </c>
      <c r="H1056" s="4">
        <v>0.0114</v>
      </c>
      <c r="I1056" s="1">
        <v>1.015</v>
      </c>
      <c r="J1056" s="12" t="s">
        <v>48</v>
      </c>
      <c r="L1056" s="9">
        <v>1206.0</v>
      </c>
      <c r="M1056" s="9">
        <v>1.0</v>
      </c>
      <c r="N1056" s="9">
        <v>2.895</v>
      </c>
      <c r="O1056" s="9">
        <v>0.028</v>
      </c>
      <c r="P1056" s="9">
        <v>-2.866</v>
      </c>
      <c r="Q1056" s="9">
        <v>0.999</v>
      </c>
      <c r="R1056" s="9">
        <v>0.0</v>
      </c>
      <c r="S1056" s="9">
        <v>0.004</v>
      </c>
    </row>
    <row r="1057">
      <c r="B1057" s="1">
        <v>1.0</v>
      </c>
      <c r="C1057" s="10">
        <v>1862.0</v>
      </c>
      <c r="D1057" s="1">
        <v>4.429</v>
      </c>
      <c r="E1057" s="1">
        <v>0.0</v>
      </c>
      <c r="F1057" s="1">
        <v>0.849</v>
      </c>
      <c r="G1057" s="1">
        <v>33.084</v>
      </c>
      <c r="H1057" s="4">
        <v>0.0</v>
      </c>
      <c r="I1057" s="1">
        <v>3.955</v>
      </c>
      <c r="J1057" s="12" t="s">
        <v>48</v>
      </c>
      <c r="L1057" s="9">
        <v>1207.0</v>
      </c>
      <c r="M1057" s="9">
        <v>1.0</v>
      </c>
      <c r="N1057" s="9">
        <v>0.857</v>
      </c>
      <c r="O1057" s="9">
        <v>0.061</v>
      </c>
      <c r="P1057" s="9">
        <v>-0.796</v>
      </c>
      <c r="Q1057" s="9">
        <v>0.921</v>
      </c>
      <c r="R1057" s="9">
        <v>0.053</v>
      </c>
      <c r="S1057" s="9">
        <v>0.628</v>
      </c>
    </row>
    <row r="1058">
      <c r="B1058" s="1">
        <v>1.0</v>
      </c>
      <c r="C1058" s="10">
        <v>1863.0</v>
      </c>
      <c r="D1058" s="1">
        <v>0.287</v>
      </c>
      <c r="E1058" s="1">
        <v>0.0</v>
      </c>
      <c r="F1058" s="1">
        <v>0.095</v>
      </c>
      <c r="G1058" s="1">
        <v>4.408</v>
      </c>
      <c r="H1058" s="4">
        <v>0.0358</v>
      </c>
      <c r="I1058" s="1">
        <v>0.443</v>
      </c>
      <c r="J1058" s="12" t="s">
        <v>48</v>
      </c>
      <c r="L1058" s="9">
        <v>1208.0</v>
      </c>
      <c r="M1058" s="9">
        <v>1.0</v>
      </c>
      <c r="N1058" s="9">
        <v>6.522</v>
      </c>
      <c r="O1058" s="9">
        <v>0.033</v>
      </c>
      <c r="P1058" s="9">
        <v>-6.488</v>
      </c>
      <c r="Q1058" s="9">
        <v>1.0</v>
      </c>
      <c r="R1058" s="9">
        <v>0.0</v>
      </c>
      <c r="S1058" s="9">
        <v>0.0</v>
      </c>
    </row>
    <row r="1059">
      <c r="B1059" s="1">
        <v>1.0</v>
      </c>
      <c r="C1059" s="10">
        <v>1864.0</v>
      </c>
      <c r="D1059" s="1">
        <v>0.319</v>
      </c>
      <c r="E1059" s="1">
        <v>0.0</v>
      </c>
      <c r="F1059" s="1">
        <v>0.08</v>
      </c>
      <c r="G1059" s="1">
        <v>2.759</v>
      </c>
      <c r="H1059" s="4">
        <v>0.0967</v>
      </c>
      <c r="I1059" s="1">
        <v>0.371</v>
      </c>
      <c r="J1059" s="12" t="s">
        <v>48</v>
      </c>
      <c r="L1059" s="9">
        <v>1209.0</v>
      </c>
      <c r="M1059" s="9">
        <v>1.0</v>
      </c>
      <c r="N1059" s="9">
        <v>0.849</v>
      </c>
      <c r="O1059" s="9">
        <v>0.072</v>
      </c>
      <c r="P1059" s="9">
        <v>-0.778</v>
      </c>
      <c r="Q1059" s="9">
        <v>0.91</v>
      </c>
      <c r="R1059" s="9">
        <v>0.063</v>
      </c>
      <c r="S1059" s="9">
        <v>0.75</v>
      </c>
    </row>
    <row r="1060">
      <c r="B1060" s="1">
        <v>1.0</v>
      </c>
      <c r="C1060" s="10">
        <v>1866.0</v>
      </c>
      <c r="D1060" s="1">
        <v>5.52</v>
      </c>
      <c r="E1060" s="1">
        <v>0.0</v>
      </c>
      <c r="F1060" s="1">
        <v>1.002</v>
      </c>
      <c r="G1060" s="1">
        <v>38.188</v>
      </c>
      <c r="H1060" s="4">
        <v>0.0</v>
      </c>
      <c r="I1060" s="1">
        <v>4.667</v>
      </c>
      <c r="J1060" s="12" t="s">
        <v>48</v>
      </c>
      <c r="L1060" s="9">
        <v>1210.0</v>
      </c>
      <c r="M1060" s="9">
        <v>1.0</v>
      </c>
      <c r="N1060" s="9">
        <v>1.256</v>
      </c>
      <c r="O1060" s="9">
        <v>0.065</v>
      </c>
      <c r="P1060" s="9">
        <v>-1.191</v>
      </c>
      <c r="Q1060" s="9">
        <v>0.979</v>
      </c>
      <c r="R1060" s="9">
        <v>0.016</v>
      </c>
      <c r="S1060" s="9">
        <v>0.175</v>
      </c>
    </row>
    <row r="1061">
      <c r="B1061" s="1">
        <v>1.0</v>
      </c>
      <c r="C1061" s="10">
        <v>1869.0</v>
      </c>
      <c r="D1061" s="1">
        <v>0.78</v>
      </c>
      <c r="E1061" s="1">
        <v>0.0</v>
      </c>
      <c r="F1061" s="1">
        <v>0.182</v>
      </c>
      <c r="G1061" s="1">
        <v>5.842</v>
      </c>
      <c r="H1061" s="4">
        <v>0.0156</v>
      </c>
      <c r="I1061" s="1">
        <v>0.849</v>
      </c>
      <c r="J1061" s="12" t="s">
        <v>48</v>
      </c>
      <c r="L1061" s="9">
        <v>1211.0</v>
      </c>
      <c r="M1061" s="9">
        <v>1.0</v>
      </c>
      <c r="N1061" s="9">
        <v>3.505</v>
      </c>
      <c r="O1061" s="9">
        <v>0.027</v>
      </c>
      <c r="P1061" s="9">
        <v>-3.478</v>
      </c>
      <c r="Q1061" s="9">
        <v>1.0</v>
      </c>
      <c r="R1061" s="9">
        <v>0.0</v>
      </c>
      <c r="S1061" s="9">
        <v>0.002</v>
      </c>
    </row>
    <row r="1062">
      <c r="B1062" s="1">
        <v>1.0</v>
      </c>
      <c r="C1062" s="10">
        <v>1871.0</v>
      </c>
      <c r="D1062" s="1">
        <v>0.339</v>
      </c>
      <c r="E1062" s="1">
        <v>0.0</v>
      </c>
      <c r="F1062" s="1">
        <v>0.063</v>
      </c>
      <c r="G1062" s="1">
        <v>3.387</v>
      </c>
      <c r="H1062" s="4">
        <v>0.0657</v>
      </c>
      <c r="I1062" s="1">
        <v>0.293</v>
      </c>
      <c r="J1062" s="12" t="s">
        <v>48</v>
      </c>
      <c r="L1062" s="9">
        <v>1212.0</v>
      </c>
      <c r="M1062" s="9">
        <v>1.0</v>
      </c>
      <c r="N1062" s="9">
        <v>1.866</v>
      </c>
      <c r="O1062" s="9">
        <v>0.038</v>
      </c>
      <c r="P1062" s="9">
        <v>-1.828</v>
      </c>
      <c r="Q1062" s="9">
        <v>0.996</v>
      </c>
      <c r="R1062" s="9">
        <v>0.002</v>
      </c>
      <c r="S1062" s="9">
        <v>0.027</v>
      </c>
    </row>
    <row r="1063">
      <c r="B1063" s="1">
        <v>1.0</v>
      </c>
      <c r="C1063" s="10">
        <v>1872.0</v>
      </c>
      <c r="D1063" s="1">
        <v>0.838</v>
      </c>
      <c r="E1063" s="1">
        <v>0.0</v>
      </c>
      <c r="F1063" s="1">
        <v>0.167</v>
      </c>
      <c r="G1063" s="1">
        <v>6.118</v>
      </c>
      <c r="H1063" s="4">
        <v>0.0134</v>
      </c>
      <c r="I1063" s="1">
        <v>0.78</v>
      </c>
      <c r="J1063" s="12" t="s">
        <v>48</v>
      </c>
      <c r="L1063" s="9">
        <v>1213.0</v>
      </c>
      <c r="M1063" s="9">
        <v>1.0</v>
      </c>
      <c r="N1063" s="9">
        <v>3.18</v>
      </c>
      <c r="O1063" s="9">
        <v>0.03</v>
      </c>
      <c r="P1063" s="9">
        <v>-3.15</v>
      </c>
      <c r="Q1063" s="9">
        <v>0.984</v>
      </c>
      <c r="R1063" s="9">
        <v>0.009</v>
      </c>
      <c r="S1063" s="9">
        <v>0.101</v>
      </c>
    </row>
    <row r="1064">
      <c r="B1064" s="1">
        <v>1.0</v>
      </c>
      <c r="C1064" s="10">
        <v>1874.0</v>
      </c>
      <c r="D1064" s="1">
        <v>0.78</v>
      </c>
      <c r="E1064" s="1">
        <v>0.0</v>
      </c>
      <c r="F1064" s="1">
        <v>0.37</v>
      </c>
      <c r="G1064" s="1">
        <v>5.834</v>
      </c>
      <c r="H1064" s="4">
        <v>0.0157</v>
      </c>
      <c r="I1064" s="1">
        <v>1.724</v>
      </c>
      <c r="J1064" s="12" t="s">
        <v>48</v>
      </c>
      <c r="L1064" s="9">
        <v>1214.0</v>
      </c>
      <c r="M1064" s="9">
        <v>1.0</v>
      </c>
      <c r="N1064" s="9">
        <v>2.644</v>
      </c>
      <c r="O1064" s="9">
        <v>0.04</v>
      </c>
      <c r="P1064" s="9">
        <v>-2.604</v>
      </c>
      <c r="Q1064" s="9">
        <v>0.998</v>
      </c>
      <c r="R1064" s="9">
        <v>0.001</v>
      </c>
      <c r="S1064" s="9">
        <v>0.016</v>
      </c>
    </row>
    <row r="1065">
      <c r="B1065" s="1">
        <v>1.0</v>
      </c>
      <c r="C1065" s="10">
        <v>1875.0</v>
      </c>
      <c r="D1065" s="1">
        <v>5.35</v>
      </c>
      <c r="E1065" s="1">
        <v>0.0</v>
      </c>
      <c r="F1065" s="1">
        <v>1.516</v>
      </c>
      <c r="G1065" s="1">
        <v>47.865</v>
      </c>
      <c r="H1065" s="4">
        <v>0.0</v>
      </c>
      <c r="I1065" s="1">
        <v>7.057</v>
      </c>
      <c r="J1065" s="12" t="s">
        <v>48</v>
      </c>
      <c r="L1065" s="9">
        <v>1216.0</v>
      </c>
      <c r="M1065" s="9">
        <v>1.0</v>
      </c>
      <c r="N1065" s="9">
        <v>0.884</v>
      </c>
      <c r="O1065" s="9">
        <v>0.049</v>
      </c>
      <c r="P1065" s="9">
        <v>-0.835</v>
      </c>
      <c r="Q1065" s="9">
        <v>0.935</v>
      </c>
      <c r="R1065" s="9">
        <v>0.041</v>
      </c>
      <c r="S1065" s="9">
        <v>0.472</v>
      </c>
    </row>
    <row r="1066">
      <c r="B1066" s="1">
        <v>1.0</v>
      </c>
      <c r="C1066" s="10">
        <v>1876.0</v>
      </c>
      <c r="D1066" s="1">
        <v>0.287</v>
      </c>
      <c r="E1066" s="1">
        <v>0.0</v>
      </c>
      <c r="F1066" s="1">
        <v>0.069</v>
      </c>
      <c r="G1066" s="1">
        <v>2.802</v>
      </c>
      <c r="H1066" s="4">
        <v>0.0942</v>
      </c>
      <c r="I1066" s="1">
        <v>0.322</v>
      </c>
      <c r="J1066" s="12" t="s">
        <v>48</v>
      </c>
      <c r="L1066" s="9">
        <v>1217.0</v>
      </c>
      <c r="M1066" s="9">
        <v>1.0</v>
      </c>
      <c r="N1066" s="9">
        <v>1.897</v>
      </c>
      <c r="O1066" s="9">
        <v>0.042</v>
      </c>
      <c r="P1066" s="9">
        <v>-1.855</v>
      </c>
      <c r="Q1066" s="9">
        <v>0.996</v>
      </c>
      <c r="R1066" s="9">
        <v>0.003</v>
      </c>
      <c r="S1066" s="9">
        <v>0.034</v>
      </c>
    </row>
    <row r="1067">
      <c r="B1067" s="1">
        <v>1.0</v>
      </c>
      <c r="C1067" s="10">
        <v>1877.0</v>
      </c>
      <c r="D1067" s="1">
        <v>0.296</v>
      </c>
      <c r="E1067" s="1">
        <v>0.0</v>
      </c>
      <c r="F1067" s="1">
        <v>0.065</v>
      </c>
      <c r="G1067" s="1">
        <v>3.023</v>
      </c>
      <c r="H1067" s="4">
        <v>0.0821</v>
      </c>
      <c r="I1067" s="1">
        <v>0.301</v>
      </c>
      <c r="J1067" s="12" t="s">
        <v>48</v>
      </c>
      <c r="L1067" s="9">
        <v>1218.0</v>
      </c>
      <c r="M1067" s="9">
        <v>1.0</v>
      </c>
      <c r="N1067" s="9">
        <v>1.477</v>
      </c>
      <c r="O1067" s="9">
        <v>0.043</v>
      </c>
      <c r="P1067" s="9">
        <v>-1.434</v>
      </c>
      <c r="Q1067" s="9">
        <v>0.995</v>
      </c>
      <c r="R1067" s="9">
        <v>0.004</v>
      </c>
      <c r="S1067" s="9">
        <v>0.041</v>
      </c>
    </row>
    <row r="1068">
      <c r="B1068" s="1">
        <v>1.0</v>
      </c>
      <c r="C1068" s="10">
        <v>1879.0</v>
      </c>
      <c r="D1068" s="1">
        <v>0.538</v>
      </c>
      <c r="E1068" s="1">
        <v>0.0</v>
      </c>
      <c r="F1068" s="1">
        <v>0.163</v>
      </c>
      <c r="G1068" s="1">
        <v>4.703</v>
      </c>
      <c r="H1068" s="4">
        <v>0.0301</v>
      </c>
      <c r="I1068" s="1">
        <v>0.759</v>
      </c>
      <c r="J1068" s="12" t="s">
        <v>48</v>
      </c>
      <c r="L1068" s="9">
        <v>1219.0</v>
      </c>
      <c r="M1068" s="9">
        <v>1.0</v>
      </c>
      <c r="N1068" s="9">
        <v>2.216</v>
      </c>
      <c r="O1068" s="9">
        <v>0.027</v>
      </c>
      <c r="P1068" s="9">
        <v>-2.189</v>
      </c>
      <c r="Q1068" s="9">
        <v>0.999</v>
      </c>
      <c r="R1068" s="9">
        <v>0.0</v>
      </c>
      <c r="S1068" s="9">
        <v>0.004</v>
      </c>
    </row>
    <row r="1069">
      <c r="B1069" s="1">
        <v>1.0</v>
      </c>
      <c r="C1069" s="10">
        <v>1880.0</v>
      </c>
      <c r="D1069" s="1">
        <v>0.695</v>
      </c>
      <c r="E1069" s="1">
        <v>0.0</v>
      </c>
      <c r="F1069" s="1">
        <v>0.163</v>
      </c>
      <c r="G1069" s="1">
        <v>5.672</v>
      </c>
      <c r="H1069" s="4">
        <v>0.0172</v>
      </c>
      <c r="I1069" s="1">
        <v>0.757</v>
      </c>
      <c r="J1069" s="12" t="s">
        <v>48</v>
      </c>
      <c r="L1069" s="9">
        <v>1220.0</v>
      </c>
      <c r="M1069" s="9">
        <v>1.0</v>
      </c>
      <c r="N1069" s="9">
        <v>5.23</v>
      </c>
      <c r="O1069" s="9">
        <v>0.044</v>
      </c>
      <c r="P1069" s="9">
        <v>-5.186</v>
      </c>
      <c r="Q1069" s="9">
        <v>1.0</v>
      </c>
      <c r="R1069" s="9">
        <v>0.0</v>
      </c>
      <c r="S1069" s="9">
        <v>0.0</v>
      </c>
    </row>
    <row r="1070">
      <c r="B1070" s="1">
        <v>1.0</v>
      </c>
      <c r="C1070" s="10">
        <v>1882.0</v>
      </c>
      <c r="D1070" s="1">
        <v>2.81</v>
      </c>
      <c r="E1070" s="1">
        <v>0.0</v>
      </c>
      <c r="F1070" s="1">
        <v>1.553</v>
      </c>
      <c r="G1070" s="1">
        <v>20.132</v>
      </c>
      <c r="H1070" s="4">
        <v>0.0</v>
      </c>
      <c r="I1070" s="1">
        <v>7.231</v>
      </c>
      <c r="J1070" s="12" t="s">
        <v>48</v>
      </c>
      <c r="L1070" s="9">
        <v>1221.0</v>
      </c>
      <c r="M1070" s="9">
        <v>1.0</v>
      </c>
      <c r="N1070" s="9">
        <v>0.928</v>
      </c>
      <c r="O1070" s="9">
        <v>0.049</v>
      </c>
      <c r="P1070" s="9">
        <v>-0.879</v>
      </c>
      <c r="Q1070" s="9">
        <v>0.976</v>
      </c>
      <c r="R1070" s="9">
        <v>0.017</v>
      </c>
      <c r="S1070" s="9">
        <v>0.193</v>
      </c>
    </row>
    <row r="1071">
      <c r="B1071" s="1">
        <v>1.0</v>
      </c>
      <c r="C1071" s="10">
        <v>1884.0</v>
      </c>
      <c r="D1071" s="1">
        <v>3.715</v>
      </c>
      <c r="E1071" s="1">
        <v>0.0</v>
      </c>
      <c r="F1071" s="1">
        <v>1.292</v>
      </c>
      <c r="G1071" s="1">
        <v>22.912</v>
      </c>
      <c r="H1071" s="4">
        <v>0.0</v>
      </c>
      <c r="I1071" s="1">
        <v>6.018</v>
      </c>
      <c r="J1071" s="12" t="s">
        <v>48</v>
      </c>
      <c r="L1071" s="9">
        <v>1222.0</v>
      </c>
      <c r="M1071" s="9">
        <v>1.0</v>
      </c>
      <c r="N1071" s="9">
        <v>0.891</v>
      </c>
      <c r="O1071" s="9">
        <v>0.051</v>
      </c>
      <c r="P1071" s="9">
        <v>-0.84</v>
      </c>
      <c r="Q1071" s="9">
        <v>0.973</v>
      </c>
      <c r="R1071" s="9">
        <v>0.019</v>
      </c>
      <c r="S1071" s="9">
        <v>0.214</v>
      </c>
    </row>
    <row r="1072">
      <c r="B1072" s="1">
        <v>1.0</v>
      </c>
      <c r="C1072" s="10">
        <v>1886.0</v>
      </c>
      <c r="D1072" s="1">
        <v>0.432</v>
      </c>
      <c r="E1072" s="1">
        <v>0.0</v>
      </c>
      <c r="F1072" s="1">
        <v>0.122</v>
      </c>
      <c r="G1072" s="1">
        <v>5.058</v>
      </c>
      <c r="H1072" s="4">
        <v>0.0245</v>
      </c>
      <c r="I1072" s="1">
        <v>0.566</v>
      </c>
      <c r="J1072" s="12" t="s">
        <v>48</v>
      </c>
      <c r="L1072" s="9">
        <v>1223.0</v>
      </c>
      <c r="M1072" s="9">
        <v>1.0</v>
      </c>
      <c r="N1072" s="9">
        <v>4.19</v>
      </c>
      <c r="O1072" s="9">
        <v>0.042</v>
      </c>
      <c r="P1072" s="9">
        <v>-4.147</v>
      </c>
      <c r="Q1072" s="9">
        <v>1.0</v>
      </c>
      <c r="R1072" s="9">
        <v>0.0</v>
      </c>
      <c r="S1072" s="9">
        <v>0.0</v>
      </c>
    </row>
    <row r="1073">
      <c r="B1073" s="1">
        <v>1.0</v>
      </c>
      <c r="C1073" s="10">
        <v>1887.0</v>
      </c>
      <c r="D1073" s="1">
        <v>2.518</v>
      </c>
      <c r="E1073" s="1">
        <v>0.0</v>
      </c>
      <c r="F1073" s="1">
        <v>0.616</v>
      </c>
      <c r="G1073" s="1">
        <v>30.514</v>
      </c>
      <c r="H1073" s="4">
        <v>0.0</v>
      </c>
      <c r="I1073" s="1">
        <v>2.868</v>
      </c>
      <c r="J1073" s="12" t="s">
        <v>48</v>
      </c>
      <c r="L1073" s="9">
        <v>1224.0</v>
      </c>
      <c r="M1073" s="9">
        <v>1.0</v>
      </c>
      <c r="N1073" s="9">
        <v>5.423</v>
      </c>
      <c r="O1073" s="9">
        <v>0.04</v>
      </c>
      <c r="P1073" s="9">
        <v>-5.383</v>
      </c>
      <c r="Q1073" s="9">
        <v>1.0</v>
      </c>
      <c r="R1073" s="9">
        <v>0.0</v>
      </c>
      <c r="S1073" s="9">
        <v>0.0</v>
      </c>
    </row>
    <row r="1074">
      <c r="B1074" s="1">
        <v>1.0</v>
      </c>
      <c r="C1074" s="10">
        <v>1889.0</v>
      </c>
      <c r="D1074" s="1">
        <v>1.602</v>
      </c>
      <c r="E1074" s="1">
        <v>0.0</v>
      </c>
      <c r="F1074" s="1">
        <v>0.309</v>
      </c>
      <c r="G1074" s="1">
        <v>15.745</v>
      </c>
      <c r="H1074" s="4">
        <v>1.0E-4</v>
      </c>
      <c r="I1074" s="1">
        <v>1.44</v>
      </c>
      <c r="J1074" s="12" t="s">
        <v>48</v>
      </c>
      <c r="L1074" s="9">
        <v>1225.0</v>
      </c>
      <c r="M1074" s="9">
        <v>1.0</v>
      </c>
      <c r="N1074" s="9">
        <v>2.879</v>
      </c>
      <c r="O1074" s="9">
        <v>0.033</v>
      </c>
      <c r="P1074" s="9">
        <v>-2.847</v>
      </c>
      <c r="Q1074" s="9">
        <v>0.999</v>
      </c>
      <c r="R1074" s="9">
        <v>0.0</v>
      </c>
      <c r="S1074" s="9">
        <v>0.004</v>
      </c>
    </row>
    <row r="1075">
      <c r="B1075" s="1">
        <v>1.0</v>
      </c>
      <c r="C1075" s="10">
        <v>1891.0</v>
      </c>
      <c r="D1075" s="1">
        <v>3.629</v>
      </c>
      <c r="E1075" s="1">
        <v>0.0</v>
      </c>
      <c r="F1075" s="1">
        <v>1.675</v>
      </c>
      <c r="G1075" s="1">
        <v>20.582</v>
      </c>
      <c r="H1075" s="4">
        <v>0.0</v>
      </c>
      <c r="I1075" s="1">
        <v>7.799</v>
      </c>
      <c r="J1075" s="12" t="s">
        <v>48</v>
      </c>
      <c r="L1075" s="9">
        <v>1226.0</v>
      </c>
      <c r="M1075" s="9">
        <v>1.0</v>
      </c>
      <c r="N1075" s="9">
        <v>6.394</v>
      </c>
      <c r="O1075" s="9">
        <v>0.038</v>
      </c>
      <c r="P1075" s="9">
        <v>-6.356</v>
      </c>
      <c r="Q1075" s="9">
        <v>1.0</v>
      </c>
      <c r="R1075" s="9">
        <v>0.0</v>
      </c>
      <c r="S1075" s="9">
        <v>0.0</v>
      </c>
    </row>
    <row r="1076">
      <c r="B1076" s="1">
        <v>1.0</v>
      </c>
      <c r="C1076" s="10">
        <v>1893.0</v>
      </c>
      <c r="D1076" s="1">
        <v>2.81</v>
      </c>
      <c r="E1076" s="1">
        <v>0.0</v>
      </c>
      <c r="F1076" s="1">
        <v>0.783</v>
      </c>
      <c r="G1076" s="1">
        <v>19.314</v>
      </c>
      <c r="H1076" s="4">
        <v>0.0</v>
      </c>
      <c r="I1076" s="1">
        <v>3.645</v>
      </c>
      <c r="J1076" s="12" t="s">
        <v>48</v>
      </c>
      <c r="L1076" s="9">
        <v>1227.0</v>
      </c>
      <c r="M1076" s="9">
        <v>1.0</v>
      </c>
      <c r="N1076" s="9">
        <v>0.806</v>
      </c>
      <c r="O1076" s="9">
        <v>0.053</v>
      </c>
      <c r="P1076" s="9">
        <v>-0.752</v>
      </c>
      <c r="Q1076" s="9">
        <v>0.923</v>
      </c>
      <c r="R1076" s="9">
        <v>0.049</v>
      </c>
      <c r="S1076" s="9">
        <v>0.574</v>
      </c>
    </row>
    <row r="1077">
      <c r="B1077" s="1">
        <v>1.0</v>
      </c>
      <c r="C1077" s="10">
        <v>1894.0</v>
      </c>
      <c r="D1077" s="1">
        <v>1.353</v>
      </c>
      <c r="E1077" s="1">
        <v>0.0</v>
      </c>
      <c r="F1077" s="1">
        <v>0.415</v>
      </c>
      <c r="G1077" s="1">
        <v>19.618</v>
      </c>
      <c r="H1077" s="4">
        <v>0.0</v>
      </c>
      <c r="I1077" s="1">
        <v>1.932</v>
      </c>
      <c r="J1077" s="12" t="s">
        <v>48</v>
      </c>
      <c r="L1077" s="9">
        <v>1228.0</v>
      </c>
      <c r="M1077" s="9">
        <v>1.0</v>
      </c>
      <c r="N1077" s="9">
        <v>1.182</v>
      </c>
      <c r="O1077" s="9">
        <v>0.058</v>
      </c>
      <c r="P1077" s="9">
        <v>-1.124</v>
      </c>
      <c r="Q1077" s="9">
        <v>0.982</v>
      </c>
      <c r="R1077" s="9">
        <v>0.013</v>
      </c>
      <c r="S1077" s="9">
        <v>0.151</v>
      </c>
    </row>
    <row r="1078">
      <c r="B1078" s="1">
        <v>1.0</v>
      </c>
      <c r="C1078" s="10">
        <v>1895.0</v>
      </c>
      <c r="D1078" s="1">
        <v>0.434</v>
      </c>
      <c r="E1078" s="1">
        <v>0.0</v>
      </c>
      <c r="F1078" s="1">
        <v>0.122</v>
      </c>
      <c r="G1078" s="1">
        <v>5.068</v>
      </c>
      <c r="H1078" s="4">
        <v>0.0244</v>
      </c>
      <c r="I1078" s="1">
        <v>0.567</v>
      </c>
      <c r="J1078" s="12" t="s">
        <v>48</v>
      </c>
      <c r="L1078" s="9">
        <v>1229.0</v>
      </c>
      <c r="M1078" s="9">
        <v>1.0</v>
      </c>
      <c r="N1078" s="9">
        <v>1.279</v>
      </c>
      <c r="O1078" s="9">
        <v>0.043</v>
      </c>
      <c r="P1078" s="9">
        <v>-1.237</v>
      </c>
      <c r="Q1078" s="9">
        <v>0.985</v>
      </c>
      <c r="R1078" s="9">
        <v>0.01</v>
      </c>
      <c r="S1078" s="9">
        <v>0.117</v>
      </c>
    </row>
    <row r="1079">
      <c r="B1079" s="1">
        <v>1.0</v>
      </c>
      <c r="C1079" s="10">
        <v>1896.0</v>
      </c>
      <c r="D1079" s="1">
        <v>2.077</v>
      </c>
      <c r="E1079" s="1">
        <v>0.0</v>
      </c>
      <c r="F1079" s="1">
        <v>0.413</v>
      </c>
      <c r="G1079" s="1">
        <v>21.746</v>
      </c>
      <c r="H1079" s="4">
        <v>0.0</v>
      </c>
      <c r="I1079" s="1">
        <v>1.924</v>
      </c>
      <c r="J1079" s="12" t="s">
        <v>48</v>
      </c>
      <c r="L1079" s="9">
        <v>1230.0</v>
      </c>
      <c r="M1079" s="9">
        <v>1.0</v>
      </c>
      <c r="N1079" s="9">
        <v>1.25</v>
      </c>
      <c r="O1079" s="9">
        <v>0.05</v>
      </c>
      <c r="P1079" s="9">
        <v>-1.2</v>
      </c>
      <c r="Q1079" s="9">
        <v>0.981</v>
      </c>
      <c r="R1079" s="9">
        <v>0.014</v>
      </c>
      <c r="S1079" s="9">
        <v>0.155</v>
      </c>
    </row>
    <row r="1080">
      <c r="B1080" s="1">
        <v>1.0</v>
      </c>
      <c r="C1080" s="10">
        <v>1897.0</v>
      </c>
      <c r="D1080" s="1">
        <v>1.353</v>
      </c>
      <c r="E1080" s="1">
        <v>0.0</v>
      </c>
      <c r="F1080" s="1">
        <v>0.79</v>
      </c>
      <c r="G1080" s="1">
        <v>10.57</v>
      </c>
      <c r="H1080" s="4">
        <v>0.0011</v>
      </c>
      <c r="I1080" s="1">
        <v>3.676</v>
      </c>
      <c r="J1080" s="12" t="s">
        <v>48</v>
      </c>
      <c r="L1080" s="9">
        <v>1231.0</v>
      </c>
      <c r="M1080" s="9">
        <v>1.0</v>
      </c>
      <c r="N1080" s="9">
        <v>1.997</v>
      </c>
      <c r="O1080" s="9">
        <v>0.039</v>
      </c>
      <c r="P1080" s="9">
        <v>-1.958</v>
      </c>
      <c r="Q1080" s="9">
        <v>0.972</v>
      </c>
      <c r="R1080" s="9">
        <v>0.018</v>
      </c>
      <c r="S1080" s="9">
        <v>0.198</v>
      </c>
    </row>
    <row r="1081">
      <c r="B1081" s="1">
        <v>1.0</v>
      </c>
      <c r="C1081" s="10">
        <v>1901.0</v>
      </c>
      <c r="D1081" s="1">
        <v>1.581</v>
      </c>
      <c r="E1081" s="1">
        <v>0.0</v>
      </c>
      <c r="F1081" s="1">
        <v>0.541</v>
      </c>
      <c r="G1081" s="1">
        <v>12.636</v>
      </c>
      <c r="H1081" s="4">
        <v>4.0E-4</v>
      </c>
      <c r="I1081" s="1">
        <v>2.518</v>
      </c>
      <c r="J1081" s="12" t="s">
        <v>48</v>
      </c>
      <c r="L1081" s="9">
        <v>1232.0</v>
      </c>
      <c r="M1081" s="9">
        <v>1.0</v>
      </c>
      <c r="N1081" s="9">
        <v>2.056</v>
      </c>
      <c r="O1081" s="9">
        <v>0.029</v>
      </c>
      <c r="P1081" s="9">
        <v>-2.027</v>
      </c>
      <c r="Q1081" s="9">
        <v>0.997</v>
      </c>
      <c r="R1081" s="9">
        <v>0.002</v>
      </c>
      <c r="S1081" s="9">
        <v>0.019</v>
      </c>
    </row>
    <row r="1082">
      <c r="B1082" s="1">
        <v>1.0</v>
      </c>
      <c r="C1082" s="10">
        <v>1903.0</v>
      </c>
      <c r="D1082" s="1">
        <v>2.417</v>
      </c>
      <c r="E1082" s="1">
        <v>0.0</v>
      </c>
      <c r="F1082" s="1">
        <v>1.039</v>
      </c>
      <c r="G1082" s="1">
        <v>16.324</v>
      </c>
      <c r="H1082" s="4">
        <v>1.0E-4</v>
      </c>
      <c r="I1082" s="1">
        <v>4.837</v>
      </c>
      <c r="J1082" s="12" t="s">
        <v>48</v>
      </c>
      <c r="L1082" s="9">
        <v>1233.0</v>
      </c>
      <c r="M1082" s="9">
        <v>1.0</v>
      </c>
      <c r="N1082" s="9">
        <v>3.97</v>
      </c>
      <c r="O1082" s="9">
        <v>0.028</v>
      </c>
      <c r="P1082" s="9">
        <v>-3.941</v>
      </c>
      <c r="Q1082" s="9">
        <v>1.0</v>
      </c>
      <c r="R1082" s="9">
        <v>0.0</v>
      </c>
      <c r="S1082" s="9">
        <v>0.0</v>
      </c>
    </row>
    <row r="1083">
      <c r="B1083" s="1">
        <v>1.0</v>
      </c>
      <c r="C1083" s="10">
        <v>1905.0</v>
      </c>
      <c r="D1083" s="1">
        <v>2.228</v>
      </c>
      <c r="E1083" s="1">
        <v>0.096</v>
      </c>
      <c r="F1083" s="1">
        <v>0.586</v>
      </c>
      <c r="G1083" s="1">
        <v>13.442</v>
      </c>
      <c r="H1083" s="4">
        <v>2.0E-4</v>
      </c>
      <c r="I1083" s="1">
        <v>2.73</v>
      </c>
      <c r="J1083" s="12" t="s">
        <v>48</v>
      </c>
      <c r="L1083" s="9">
        <v>1234.0</v>
      </c>
      <c r="M1083" s="9">
        <v>1.0</v>
      </c>
      <c r="N1083" s="9">
        <v>3.13</v>
      </c>
      <c r="O1083" s="9">
        <v>0.034</v>
      </c>
      <c r="P1083" s="9">
        <v>-3.095</v>
      </c>
      <c r="Q1083" s="9">
        <v>1.0</v>
      </c>
      <c r="R1083" s="9">
        <v>0.0</v>
      </c>
      <c r="S1083" s="9">
        <v>0.002</v>
      </c>
    </row>
    <row r="1084">
      <c r="B1084" s="1">
        <v>1.0</v>
      </c>
      <c r="C1084" s="10">
        <v>1909.0</v>
      </c>
      <c r="D1084" s="1">
        <v>0.678</v>
      </c>
      <c r="E1084" s="1">
        <v>0.0</v>
      </c>
      <c r="F1084" s="1">
        <v>0.159</v>
      </c>
      <c r="G1084" s="1">
        <v>5.844</v>
      </c>
      <c r="H1084" s="4">
        <v>0.0156</v>
      </c>
      <c r="I1084" s="1">
        <v>0.741</v>
      </c>
      <c r="J1084" s="12" t="s">
        <v>48</v>
      </c>
      <c r="L1084" s="9">
        <v>1235.0</v>
      </c>
      <c r="M1084" s="9">
        <v>1.0</v>
      </c>
      <c r="N1084" s="9">
        <v>0.897</v>
      </c>
      <c r="O1084" s="9">
        <v>0.036</v>
      </c>
      <c r="P1084" s="9">
        <v>-0.861</v>
      </c>
      <c r="Q1084" s="9">
        <v>0.949</v>
      </c>
      <c r="R1084" s="9">
        <v>0.029</v>
      </c>
      <c r="S1084" s="9">
        <v>0.333</v>
      </c>
    </row>
    <row r="1085">
      <c r="B1085" s="1">
        <v>1.0</v>
      </c>
      <c r="C1085" s="10">
        <v>1912.0</v>
      </c>
      <c r="D1085" s="1">
        <v>0.429</v>
      </c>
      <c r="E1085" s="1">
        <v>0.0</v>
      </c>
      <c r="F1085" s="1">
        <v>0.24</v>
      </c>
      <c r="G1085" s="1">
        <v>3.377</v>
      </c>
      <c r="H1085" s="4">
        <v>0.0661</v>
      </c>
      <c r="I1085" s="1">
        <v>1.118</v>
      </c>
      <c r="J1085" s="12" t="s">
        <v>48</v>
      </c>
      <c r="L1085" s="9">
        <v>1236.0</v>
      </c>
      <c r="M1085" s="9">
        <v>1.0</v>
      </c>
      <c r="N1085" s="9">
        <v>2.49</v>
      </c>
      <c r="O1085" s="9">
        <v>0.032</v>
      </c>
      <c r="P1085" s="9">
        <v>-2.457</v>
      </c>
      <c r="Q1085" s="9">
        <v>0.999</v>
      </c>
      <c r="R1085" s="9">
        <v>0.0</v>
      </c>
      <c r="S1085" s="9">
        <v>0.005</v>
      </c>
    </row>
    <row r="1086">
      <c r="B1086" s="1">
        <v>1.0</v>
      </c>
      <c r="C1086" s="10">
        <v>1913.0</v>
      </c>
      <c r="D1086" s="1">
        <v>0.399</v>
      </c>
      <c r="E1086" s="1">
        <v>0.0</v>
      </c>
      <c r="F1086" s="1">
        <v>0.072</v>
      </c>
      <c r="G1086" s="1">
        <v>3.351</v>
      </c>
      <c r="H1086" s="4">
        <v>0.0671</v>
      </c>
      <c r="I1086" s="1">
        <v>0.335</v>
      </c>
      <c r="J1086" s="12" t="s">
        <v>48</v>
      </c>
      <c r="L1086" s="9">
        <v>1237.0</v>
      </c>
      <c r="M1086" s="9">
        <v>1.0</v>
      </c>
      <c r="N1086" s="9">
        <v>0.805</v>
      </c>
      <c r="O1086" s="9">
        <v>0.053</v>
      </c>
      <c r="P1086" s="9">
        <v>-0.752</v>
      </c>
      <c r="Q1086" s="9">
        <v>0.923</v>
      </c>
      <c r="R1086" s="9">
        <v>0.049</v>
      </c>
      <c r="S1086" s="9">
        <v>0.574</v>
      </c>
    </row>
    <row r="1087">
      <c r="B1087" s="1">
        <v>1.0</v>
      </c>
      <c r="C1087" s="10">
        <v>1914.0</v>
      </c>
      <c r="D1087" s="1">
        <v>0.729</v>
      </c>
      <c r="E1087" s="1">
        <v>0.0</v>
      </c>
      <c r="F1087" s="1">
        <v>0.225</v>
      </c>
      <c r="G1087" s="1">
        <v>4.613</v>
      </c>
      <c r="H1087" s="4">
        <v>0.0317</v>
      </c>
      <c r="I1087" s="1">
        <v>1.047</v>
      </c>
      <c r="J1087" s="12" t="s">
        <v>48</v>
      </c>
      <c r="L1087" s="9">
        <v>1238.0</v>
      </c>
      <c r="M1087" s="9">
        <v>1.0</v>
      </c>
      <c r="N1087" s="9">
        <v>1.997</v>
      </c>
      <c r="O1087" s="9">
        <v>0.039</v>
      </c>
      <c r="P1087" s="9">
        <v>-1.958</v>
      </c>
      <c r="Q1087" s="9">
        <v>0.972</v>
      </c>
      <c r="R1087" s="9">
        <v>0.018</v>
      </c>
      <c r="S1087" s="9">
        <v>0.198</v>
      </c>
    </row>
    <row r="1088">
      <c r="B1088" s="1">
        <v>1.0</v>
      </c>
      <c r="C1088" s="10">
        <v>1915.0</v>
      </c>
      <c r="D1088" s="1">
        <v>1.004</v>
      </c>
      <c r="E1088" s="1">
        <v>0.0</v>
      </c>
      <c r="F1088" s="1">
        <v>0.362</v>
      </c>
      <c r="G1088" s="1">
        <v>10.142</v>
      </c>
      <c r="H1088" s="4">
        <v>0.0014</v>
      </c>
      <c r="I1088" s="1">
        <v>1.686</v>
      </c>
      <c r="J1088" s="12" t="s">
        <v>48</v>
      </c>
      <c r="L1088" s="9">
        <v>1239.0</v>
      </c>
      <c r="M1088" s="9">
        <v>1.0</v>
      </c>
      <c r="N1088" s="9">
        <v>2.716</v>
      </c>
      <c r="O1088" s="9">
        <v>0.041</v>
      </c>
      <c r="P1088" s="9">
        <v>-2.675</v>
      </c>
      <c r="Q1088" s="9">
        <v>0.999</v>
      </c>
      <c r="R1088" s="9">
        <v>0.001</v>
      </c>
      <c r="S1088" s="9">
        <v>0.008</v>
      </c>
    </row>
    <row r="1089">
      <c r="B1089" s="1">
        <v>1.0</v>
      </c>
      <c r="C1089" s="10">
        <v>1916.0</v>
      </c>
      <c r="D1089" s="1">
        <v>1.797</v>
      </c>
      <c r="E1089" s="1">
        <v>0.0</v>
      </c>
      <c r="F1089" s="1">
        <v>0.442</v>
      </c>
      <c r="G1089" s="1">
        <v>16.224</v>
      </c>
      <c r="H1089" s="4">
        <v>1.0E-4</v>
      </c>
      <c r="I1089" s="1">
        <v>2.06</v>
      </c>
      <c r="J1089" s="12" t="s">
        <v>48</v>
      </c>
      <c r="L1089" s="9">
        <v>1240.0</v>
      </c>
      <c r="M1089" s="9">
        <v>1.0</v>
      </c>
      <c r="N1089" s="9">
        <v>1.699</v>
      </c>
      <c r="O1089" s="9">
        <v>0.026</v>
      </c>
      <c r="P1089" s="9">
        <v>-1.673</v>
      </c>
      <c r="Q1089" s="9">
        <v>0.998</v>
      </c>
      <c r="R1089" s="9">
        <v>0.001</v>
      </c>
      <c r="S1089" s="9">
        <v>0.012</v>
      </c>
    </row>
    <row r="1090">
      <c r="B1090" s="1">
        <v>1.0</v>
      </c>
      <c r="C1090" s="10">
        <v>1917.0</v>
      </c>
      <c r="D1090" s="1">
        <v>0.659</v>
      </c>
      <c r="E1090" s="1">
        <v>0.0</v>
      </c>
      <c r="F1090" s="1">
        <v>0.224</v>
      </c>
      <c r="G1090" s="1">
        <v>6.44</v>
      </c>
      <c r="H1090" s="4">
        <v>0.0112</v>
      </c>
      <c r="I1090" s="1">
        <v>1.043</v>
      </c>
      <c r="J1090" s="12" t="s">
        <v>48</v>
      </c>
      <c r="L1090" s="9">
        <v>1241.0</v>
      </c>
      <c r="M1090" s="9">
        <v>1.0</v>
      </c>
      <c r="N1090" s="9">
        <v>7.646</v>
      </c>
      <c r="O1090" s="9">
        <v>0.039</v>
      </c>
      <c r="P1090" s="9">
        <v>-7.607</v>
      </c>
      <c r="Q1090" s="9">
        <v>1.0</v>
      </c>
      <c r="R1090" s="9">
        <v>0.0</v>
      </c>
      <c r="S1090" s="9">
        <v>0.0</v>
      </c>
    </row>
    <row r="1091">
      <c r="B1091" s="1">
        <v>1.0</v>
      </c>
      <c r="C1091" s="10">
        <v>1918.0</v>
      </c>
      <c r="D1091" s="1">
        <v>0.818</v>
      </c>
      <c r="E1091" s="1">
        <v>0.0</v>
      </c>
      <c r="F1091" s="1">
        <v>0.365</v>
      </c>
      <c r="G1091" s="1">
        <v>5.739</v>
      </c>
      <c r="H1091" s="4">
        <v>0.0166</v>
      </c>
      <c r="I1091" s="1">
        <v>1.701</v>
      </c>
      <c r="J1091" s="12" t="s">
        <v>48</v>
      </c>
      <c r="L1091" s="9">
        <v>1243.0</v>
      </c>
      <c r="M1091" s="9">
        <v>1.0</v>
      </c>
      <c r="N1091" s="9">
        <v>3.695</v>
      </c>
      <c r="O1091" s="9">
        <v>0.046</v>
      </c>
      <c r="P1091" s="9">
        <v>-3.649</v>
      </c>
      <c r="Q1091" s="9">
        <v>1.0</v>
      </c>
      <c r="R1091" s="9">
        <v>0.0</v>
      </c>
      <c r="S1091" s="9">
        <v>0.0</v>
      </c>
    </row>
    <row r="1092">
      <c r="B1092" s="1">
        <v>1.0</v>
      </c>
      <c r="C1092" s="10">
        <v>1919.0</v>
      </c>
      <c r="D1092" s="1">
        <v>0.697</v>
      </c>
      <c r="E1092" s="1">
        <v>0.0</v>
      </c>
      <c r="F1092" s="1">
        <v>0.309</v>
      </c>
      <c r="G1092" s="1">
        <v>5.019</v>
      </c>
      <c r="H1092" s="4">
        <v>0.0251</v>
      </c>
      <c r="I1092" s="1">
        <v>1.44</v>
      </c>
      <c r="J1092" s="12" t="s">
        <v>48</v>
      </c>
      <c r="L1092" s="9">
        <v>1244.0</v>
      </c>
      <c r="M1092" s="9">
        <v>1.0</v>
      </c>
      <c r="N1092" s="9">
        <v>7.004</v>
      </c>
      <c r="O1092" s="9">
        <v>0.033</v>
      </c>
      <c r="P1092" s="9">
        <v>-6.971</v>
      </c>
      <c r="Q1092" s="9">
        <v>1.0</v>
      </c>
      <c r="R1092" s="9">
        <v>0.0</v>
      </c>
      <c r="S1092" s="9">
        <v>0.0</v>
      </c>
    </row>
    <row r="1093">
      <c r="B1093" s="1">
        <v>1.0</v>
      </c>
      <c r="C1093" s="10">
        <v>1920.0</v>
      </c>
      <c r="D1093" s="1">
        <v>0.651</v>
      </c>
      <c r="E1093" s="1">
        <v>0.0</v>
      </c>
      <c r="F1093" s="1">
        <v>0.174</v>
      </c>
      <c r="G1093" s="1">
        <v>7.749</v>
      </c>
      <c r="H1093" s="4">
        <v>0.0054</v>
      </c>
      <c r="I1093" s="1">
        <v>0.81</v>
      </c>
      <c r="J1093" s="12" t="s">
        <v>48</v>
      </c>
      <c r="L1093" s="9">
        <v>1245.0</v>
      </c>
      <c r="M1093" s="9">
        <v>1.0</v>
      </c>
      <c r="N1093" s="9">
        <v>4.284</v>
      </c>
      <c r="O1093" s="9">
        <v>0.031</v>
      </c>
      <c r="P1093" s="9">
        <v>-4.254</v>
      </c>
      <c r="Q1093" s="9">
        <v>1.0</v>
      </c>
      <c r="R1093" s="9">
        <v>0.0</v>
      </c>
      <c r="S1093" s="9">
        <v>0.001</v>
      </c>
    </row>
    <row r="1094">
      <c r="B1094" s="1">
        <v>1.0</v>
      </c>
      <c r="C1094" s="10">
        <v>1922.0</v>
      </c>
      <c r="D1094" s="1">
        <v>1.051</v>
      </c>
      <c r="E1094" s="1">
        <v>0.0</v>
      </c>
      <c r="F1094" s="1">
        <v>0.254</v>
      </c>
      <c r="G1094" s="1">
        <v>11.012</v>
      </c>
      <c r="H1094" s="4">
        <v>9.0E-4</v>
      </c>
      <c r="I1094" s="1">
        <v>1.183</v>
      </c>
      <c r="J1094" s="12" t="s">
        <v>48</v>
      </c>
      <c r="L1094" s="9">
        <v>1246.0</v>
      </c>
      <c r="M1094" s="9">
        <v>1.0</v>
      </c>
      <c r="N1094" s="9">
        <v>0.89</v>
      </c>
      <c r="O1094" s="9">
        <v>0.043</v>
      </c>
      <c r="P1094" s="9">
        <v>-0.846</v>
      </c>
      <c r="Q1094" s="9">
        <v>0.941</v>
      </c>
      <c r="R1094" s="9">
        <v>0.036</v>
      </c>
      <c r="S1094" s="9">
        <v>0.41</v>
      </c>
    </row>
    <row r="1095">
      <c r="B1095" s="1">
        <v>1.0</v>
      </c>
      <c r="C1095" s="10">
        <v>1923.0</v>
      </c>
      <c r="D1095" s="1">
        <v>0.895</v>
      </c>
      <c r="E1095" s="1">
        <v>0.0</v>
      </c>
      <c r="F1095" s="1">
        <v>0.332</v>
      </c>
      <c r="G1095" s="1">
        <v>7.753</v>
      </c>
      <c r="H1095" s="4">
        <v>0.0054</v>
      </c>
      <c r="I1095" s="1">
        <v>1.545</v>
      </c>
      <c r="J1095" s="12" t="s">
        <v>48</v>
      </c>
      <c r="L1095" s="9">
        <v>1247.0</v>
      </c>
      <c r="M1095" s="9">
        <v>1.0</v>
      </c>
      <c r="N1095" s="9">
        <v>2.176</v>
      </c>
      <c r="O1095" s="9">
        <v>0.032</v>
      </c>
      <c r="P1095" s="9">
        <v>-2.144</v>
      </c>
      <c r="Q1095" s="9">
        <v>0.997</v>
      </c>
      <c r="R1095" s="9">
        <v>0.002</v>
      </c>
      <c r="S1095" s="9">
        <v>0.021</v>
      </c>
    </row>
    <row r="1096">
      <c r="B1096" s="1">
        <v>1.0</v>
      </c>
      <c r="C1096" s="10">
        <v>1924.0</v>
      </c>
      <c r="D1096" s="1">
        <v>1.009</v>
      </c>
      <c r="E1096" s="1">
        <v>0.0</v>
      </c>
      <c r="F1096" s="1">
        <v>0.321</v>
      </c>
      <c r="G1096" s="1">
        <v>13.396</v>
      </c>
      <c r="H1096" s="4">
        <v>3.0E-4</v>
      </c>
      <c r="I1096" s="1">
        <v>1.496</v>
      </c>
      <c r="J1096" s="12" t="s">
        <v>48</v>
      </c>
      <c r="L1096" s="9">
        <v>1248.0</v>
      </c>
      <c r="M1096" s="9">
        <v>1.0</v>
      </c>
      <c r="N1096" s="9">
        <v>7.091</v>
      </c>
      <c r="O1096" s="9">
        <v>0.034</v>
      </c>
      <c r="P1096" s="9">
        <v>-7.057</v>
      </c>
      <c r="Q1096" s="9">
        <v>1.0</v>
      </c>
      <c r="R1096" s="9">
        <v>0.0</v>
      </c>
      <c r="S1096" s="9">
        <v>0.0</v>
      </c>
    </row>
    <row r="1097">
      <c r="B1097" s="1">
        <v>1.0</v>
      </c>
      <c r="C1097" s="10">
        <v>1925.0</v>
      </c>
      <c r="D1097" s="1">
        <v>0.667</v>
      </c>
      <c r="E1097" s="1">
        <v>0.0</v>
      </c>
      <c r="F1097" s="1">
        <v>0.284</v>
      </c>
      <c r="G1097" s="1">
        <v>5.069</v>
      </c>
      <c r="H1097" s="4">
        <v>0.0244</v>
      </c>
      <c r="I1097" s="1">
        <v>1.322</v>
      </c>
      <c r="J1097" s="12" t="s">
        <v>48</v>
      </c>
      <c r="L1097" s="9">
        <v>1249.0</v>
      </c>
      <c r="M1097" s="9">
        <v>1.0</v>
      </c>
      <c r="N1097" s="9">
        <v>0.93</v>
      </c>
      <c r="O1097" s="9">
        <v>0.049</v>
      </c>
      <c r="P1097" s="9">
        <v>-0.882</v>
      </c>
      <c r="Q1097" s="9">
        <v>0.975</v>
      </c>
      <c r="R1097" s="9">
        <v>0.017</v>
      </c>
      <c r="S1097" s="9">
        <v>0.195</v>
      </c>
    </row>
    <row r="1098">
      <c r="B1098" s="1">
        <v>1.0</v>
      </c>
      <c r="C1098" s="10">
        <v>1926.0</v>
      </c>
      <c r="D1098" s="1">
        <v>0.433</v>
      </c>
      <c r="E1098" s="1">
        <v>0.0</v>
      </c>
      <c r="F1098" s="1">
        <v>0.148</v>
      </c>
      <c r="G1098" s="1">
        <v>4.287</v>
      </c>
      <c r="H1098" s="4">
        <v>0.0384</v>
      </c>
      <c r="I1098" s="1">
        <v>0.689</v>
      </c>
      <c r="J1098" s="12" t="s">
        <v>48</v>
      </c>
      <c r="L1098" s="9">
        <v>1250.0</v>
      </c>
      <c r="M1098" s="9">
        <v>1.0</v>
      </c>
      <c r="N1098" s="9">
        <v>0.865</v>
      </c>
      <c r="O1098" s="9">
        <v>0.053</v>
      </c>
      <c r="P1098" s="9">
        <v>-0.812</v>
      </c>
      <c r="Q1098" s="9">
        <v>0.929</v>
      </c>
      <c r="R1098" s="9">
        <v>0.046</v>
      </c>
      <c r="S1098" s="9">
        <v>0.531</v>
      </c>
    </row>
    <row r="1099">
      <c r="B1099" s="1">
        <v>1.0</v>
      </c>
      <c r="C1099" s="10">
        <v>1927.0</v>
      </c>
      <c r="D1099" s="1">
        <v>0.729</v>
      </c>
      <c r="E1099" s="1">
        <v>0.0</v>
      </c>
      <c r="F1099" s="1">
        <v>0.225</v>
      </c>
      <c r="G1099" s="1">
        <v>4.613</v>
      </c>
      <c r="H1099" s="4">
        <v>0.0317</v>
      </c>
      <c r="I1099" s="1">
        <v>1.048</v>
      </c>
      <c r="J1099" s="12" t="s">
        <v>48</v>
      </c>
      <c r="L1099" s="9">
        <v>1252.0</v>
      </c>
      <c r="M1099" s="9">
        <v>1.0</v>
      </c>
      <c r="N1099" s="9">
        <v>1.888</v>
      </c>
      <c r="O1099" s="9">
        <v>0.045</v>
      </c>
      <c r="P1099" s="9">
        <v>-1.843</v>
      </c>
      <c r="Q1099" s="9">
        <v>0.993</v>
      </c>
      <c r="R1099" s="9">
        <v>0.005</v>
      </c>
      <c r="S1099" s="9">
        <v>0.056</v>
      </c>
    </row>
    <row r="1100">
      <c r="B1100" s="1">
        <v>1.0</v>
      </c>
      <c r="C1100" s="10">
        <v>1928.0</v>
      </c>
      <c r="D1100" s="1">
        <v>2.127</v>
      </c>
      <c r="E1100" s="1">
        <v>0.0</v>
      </c>
      <c r="F1100" s="1">
        <v>0.48</v>
      </c>
      <c r="G1100" s="1">
        <v>17.314</v>
      </c>
      <c r="H1100" s="4">
        <v>0.0</v>
      </c>
      <c r="I1100" s="1">
        <v>2.234</v>
      </c>
      <c r="J1100" s="12" t="s">
        <v>48</v>
      </c>
      <c r="L1100" s="9">
        <v>1253.0</v>
      </c>
      <c r="M1100" s="9">
        <v>1.0</v>
      </c>
      <c r="N1100" s="9">
        <v>2.49</v>
      </c>
      <c r="O1100" s="9">
        <v>0.041</v>
      </c>
      <c r="P1100" s="9">
        <v>-2.448</v>
      </c>
      <c r="Q1100" s="9">
        <v>0.999</v>
      </c>
      <c r="R1100" s="9">
        <v>0.0</v>
      </c>
      <c r="S1100" s="9">
        <v>0.003</v>
      </c>
    </row>
    <row r="1101">
      <c r="B1101" s="1">
        <v>1.0</v>
      </c>
      <c r="C1101" s="10">
        <v>1930.0</v>
      </c>
      <c r="D1101" s="1">
        <v>0.818</v>
      </c>
      <c r="E1101" s="1">
        <v>0.0</v>
      </c>
      <c r="F1101" s="1">
        <v>0.385</v>
      </c>
      <c r="G1101" s="1">
        <v>5.151</v>
      </c>
      <c r="H1101" s="4">
        <v>0.0232</v>
      </c>
      <c r="I1101" s="1">
        <v>1.795</v>
      </c>
      <c r="J1101" s="12" t="s">
        <v>48</v>
      </c>
      <c r="L1101" s="9">
        <v>1254.0</v>
      </c>
      <c r="M1101" s="9">
        <v>1.0</v>
      </c>
      <c r="N1101" s="9">
        <v>1.183</v>
      </c>
      <c r="O1101" s="9">
        <v>0.03</v>
      </c>
      <c r="P1101" s="9">
        <v>-1.153</v>
      </c>
      <c r="Q1101" s="9">
        <v>0.995</v>
      </c>
      <c r="R1101" s="9">
        <v>0.004</v>
      </c>
      <c r="S1101" s="9">
        <v>0.04</v>
      </c>
    </row>
    <row r="1102">
      <c r="B1102" s="1">
        <v>1.0</v>
      </c>
      <c r="C1102" s="10">
        <v>1931.0</v>
      </c>
      <c r="D1102" s="1">
        <v>0.333</v>
      </c>
      <c r="E1102" s="1">
        <v>0.0</v>
      </c>
      <c r="F1102" s="1">
        <v>0.1</v>
      </c>
      <c r="G1102" s="1">
        <v>4.844</v>
      </c>
      <c r="H1102" s="4">
        <v>0.0277</v>
      </c>
      <c r="I1102" s="1">
        <v>0.467</v>
      </c>
      <c r="J1102" s="12" t="s">
        <v>48</v>
      </c>
      <c r="L1102" s="9">
        <v>1255.0</v>
      </c>
      <c r="M1102" s="9">
        <v>1.0</v>
      </c>
      <c r="N1102" s="9">
        <v>1.152</v>
      </c>
      <c r="O1102" s="9">
        <v>0.027</v>
      </c>
      <c r="P1102" s="9">
        <v>-1.125</v>
      </c>
      <c r="Q1102" s="9">
        <v>0.992</v>
      </c>
      <c r="R1102" s="9">
        <v>0.005</v>
      </c>
      <c r="S1102" s="9">
        <v>0.053</v>
      </c>
    </row>
    <row r="1103">
      <c r="B1103" s="1">
        <v>1.0</v>
      </c>
      <c r="C1103" s="10">
        <v>1932.0</v>
      </c>
      <c r="D1103" s="1">
        <v>2.256</v>
      </c>
      <c r="E1103" s="1">
        <v>0.093</v>
      </c>
      <c r="F1103" s="1">
        <v>0.685</v>
      </c>
      <c r="G1103" s="1">
        <v>16.048</v>
      </c>
      <c r="H1103" s="4">
        <v>1.0E-4</v>
      </c>
      <c r="I1103" s="1">
        <v>3.19</v>
      </c>
      <c r="J1103" s="12" t="s">
        <v>48</v>
      </c>
      <c r="L1103" s="9">
        <v>1256.0</v>
      </c>
      <c r="M1103" s="9">
        <v>1.0</v>
      </c>
      <c r="N1103" s="9">
        <v>0.843</v>
      </c>
      <c r="O1103" s="9">
        <v>0.08</v>
      </c>
      <c r="P1103" s="9">
        <v>-0.764</v>
      </c>
      <c r="Q1103" s="9">
        <v>0.902</v>
      </c>
      <c r="R1103" s="9">
        <v>0.07</v>
      </c>
      <c r="S1103" s="9">
        <v>0.842</v>
      </c>
    </row>
    <row r="1104">
      <c r="B1104" s="1">
        <v>1.0</v>
      </c>
      <c r="C1104" s="10">
        <v>1933.0</v>
      </c>
      <c r="D1104" s="1">
        <v>0.884</v>
      </c>
      <c r="E1104" s="1">
        <v>0.0</v>
      </c>
      <c r="F1104" s="1">
        <v>0.258</v>
      </c>
      <c r="G1104" s="1">
        <v>4.622</v>
      </c>
      <c r="H1104" s="4">
        <v>0.0316</v>
      </c>
      <c r="I1104" s="1">
        <v>1.202</v>
      </c>
      <c r="J1104" s="12" t="s">
        <v>48</v>
      </c>
      <c r="L1104" s="9">
        <v>1257.0</v>
      </c>
      <c r="M1104" s="9">
        <v>1.0</v>
      </c>
      <c r="N1104" s="9">
        <v>2.255</v>
      </c>
      <c r="O1104" s="9">
        <v>0.036</v>
      </c>
      <c r="P1104" s="9">
        <v>-2.219</v>
      </c>
      <c r="Q1104" s="9">
        <v>0.996</v>
      </c>
      <c r="R1104" s="9">
        <v>0.002</v>
      </c>
      <c r="S1104" s="9">
        <v>0.027</v>
      </c>
    </row>
    <row r="1105">
      <c r="B1105" s="1">
        <v>1.0</v>
      </c>
      <c r="C1105" s="10">
        <v>1936.0</v>
      </c>
      <c r="D1105" s="1">
        <v>0.943</v>
      </c>
      <c r="E1105" s="1">
        <v>0.0</v>
      </c>
      <c r="F1105" s="1">
        <v>0.229</v>
      </c>
      <c r="G1105" s="1">
        <v>7.818</v>
      </c>
      <c r="H1105" s="4">
        <v>0.0052</v>
      </c>
      <c r="I1105" s="1">
        <v>1.065</v>
      </c>
      <c r="J1105" s="12" t="s">
        <v>48</v>
      </c>
      <c r="L1105" s="9">
        <v>1258.0</v>
      </c>
      <c r="M1105" s="9">
        <v>1.0</v>
      </c>
      <c r="N1105" s="9">
        <v>0.857</v>
      </c>
      <c r="O1105" s="9">
        <v>0.062</v>
      </c>
      <c r="P1105" s="9">
        <v>-0.795</v>
      </c>
      <c r="Q1105" s="9">
        <v>0.92</v>
      </c>
      <c r="R1105" s="9">
        <v>0.054</v>
      </c>
      <c r="S1105" s="9">
        <v>0.631</v>
      </c>
    </row>
    <row r="1106">
      <c r="B1106" s="1">
        <v>1.0</v>
      </c>
      <c r="C1106" s="10">
        <v>1937.0</v>
      </c>
      <c r="D1106" s="1">
        <v>3.788</v>
      </c>
      <c r="E1106" s="1">
        <v>0.0</v>
      </c>
      <c r="F1106" s="1">
        <v>0.79</v>
      </c>
      <c r="G1106" s="1">
        <v>29.543</v>
      </c>
      <c r="H1106" s="4">
        <v>0.0</v>
      </c>
      <c r="I1106" s="1">
        <v>3.677</v>
      </c>
      <c r="J1106" s="12" t="s">
        <v>48</v>
      </c>
      <c r="L1106" s="9">
        <v>1259.0</v>
      </c>
      <c r="M1106" s="9">
        <v>1.0</v>
      </c>
      <c r="N1106" s="9">
        <v>1.181</v>
      </c>
      <c r="O1106" s="9">
        <v>0.058</v>
      </c>
      <c r="P1106" s="9">
        <v>-1.123</v>
      </c>
      <c r="Q1106" s="9">
        <v>0.982</v>
      </c>
      <c r="R1106" s="9">
        <v>0.013</v>
      </c>
      <c r="S1106" s="9">
        <v>0.151</v>
      </c>
    </row>
    <row r="1107">
      <c r="B1107" s="1">
        <v>1.0</v>
      </c>
      <c r="C1107" s="10">
        <v>1938.0</v>
      </c>
      <c r="D1107" s="1">
        <v>1.786</v>
      </c>
      <c r="E1107" s="1">
        <v>0.0</v>
      </c>
      <c r="F1107" s="1">
        <v>0.291</v>
      </c>
      <c r="G1107" s="1">
        <v>13.757</v>
      </c>
      <c r="H1107" s="4">
        <v>2.0E-4</v>
      </c>
      <c r="I1107" s="1">
        <v>1.356</v>
      </c>
      <c r="J1107" s="12" t="s">
        <v>48</v>
      </c>
      <c r="L1107" s="9">
        <v>1260.0</v>
      </c>
      <c r="M1107" s="9">
        <v>1.0</v>
      </c>
      <c r="N1107" s="9">
        <v>0.89</v>
      </c>
      <c r="O1107" s="9">
        <v>0.043</v>
      </c>
      <c r="P1107" s="9">
        <v>-0.846</v>
      </c>
      <c r="Q1107" s="9">
        <v>0.941</v>
      </c>
      <c r="R1107" s="9">
        <v>0.036</v>
      </c>
      <c r="S1107" s="9">
        <v>0.41</v>
      </c>
    </row>
    <row r="1108">
      <c r="B1108" s="1">
        <v>1.0</v>
      </c>
      <c r="C1108" s="10">
        <v>1939.0</v>
      </c>
      <c r="D1108" s="1">
        <v>0.399</v>
      </c>
      <c r="E1108" s="1">
        <v>0.0</v>
      </c>
      <c r="F1108" s="1">
        <v>0.093</v>
      </c>
      <c r="G1108" s="1">
        <v>2.84</v>
      </c>
      <c r="H1108" s="4">
        <v>0.0919</v>
      </c>
      <c r="I1108" s="1">
        <v>0.434</v>
      </c>
      <c r="J1108" s="12" t="s">
        <v>48</v>
      </c>
      <c r="L1108" s="9">
        <v>1261.0</v>
      </c>
      <c r="M1108" s="9">
        <v>1.0</v>
      </c>
      <c r="N1108" s="9">
        <v>0.868</v>
      </c>
      <c r="O1108" s="9">
        <v>0.05</v>
      </c>
      <c r="P1108" s="9">
        <v>-0.818</v>
      </c>
      <c r="Q1108" s="9">
        <v>0.933</v>
      </c>
      <c r="R1108" s="9">
        <v>0.042</v>
      </c>
      <c r="S1108" s="9">
        <v>0.491</v>
      </c>
    </row>
    <row r="1109">
      <c r="B1109" s="1">
        <v>1.0</v>
      </c>
      <c r="C1109" s="10">
        <v>1940.0</v>
      </c>
      <c r="D1109" s="1">
        <v>0.338</v>
      </c>
      <c r="E1109" s="1">
        <v>0.0</v>
      </c>
      <c r="F1109" s="1">
        <v>0.079</v>
      </c>
      <c r="G1109" s="1">
        <v>2.933</v>
      </c>
      <c r="H1109" s="4">
        <v>0.0868</v>
      </c>
      <c r="I1109" s="1">
        <v>0.366</v>
      </c>
      <c r="J1109" s="12" t="s">
        <v>48</v>
      </c>
      <c r="L1109" s="9">
        <v>1263.0</v>
      </c>
      <c r="M1109" s="9">
        <v>1.0</v>
      </c>
      <c r="N1109" s="9">
        <v>1.085</v>
      </c>
      <c r="O1109" s="9">
        <v>0.051</v>
      </c>
      <c r="P1109" s="9">
        <v>-1.034</v>
      </c>
      <c r="Q1109" s="9">
        <v>0.987</v>
      </c>
      <c r="R1109" s="9">
        <v>0.009</v>
      </c>
      <c r="S1109" s="9">
        <v>0.103</v>
      </c>
    </row>
    <row r="1110">
      <c r="B1110" s="1">
        <v>1.0</v>
      </c>
      <c r="C1110" s="10">
        <v>1942.0</v>
      </c>
      <c r="D1110" s="1">
        <v>2.132</v>
      </c>
      <c r="E1110" s="1">
        <v>0.775</v>
      </c>
      <c r="F1110" s="1">
        <v>1.264</v>
      </c>
      <c r="G1110" s="1">
        <v>3.803</v>
      </c>
      <c r="H1110" s="4">
        <v>0.0512</v>
      </c>
      <c r="I1110" s="1">
        <v>5.888</v>
      </c>
      <c r="J1110" s="12" t="s">
        <v>48</v>
      </c>
      <c r="L1110" s="9">
        <v>1264.0</v>
      </c>
      <c r="M1110" s="9">
        <v>1.0</v>
      </c>
      <c r="N1110" s="9">
        <v>0.805</v>
      </c>
      <c r="O1110" s="9">
        <v>0.053</v>
      </c>
      <c r="P1110" s="9">
        <v>-0.752</v>
      </c>
      <c r="Q1110" s="9">
        <v>0.923</v>
      </c>
      <c r="R1110" s="9">
        <v>0.049</v>
      </c>
      <c r="S1110" s="9">
        <v>0.574</v>
      </c>
    </row>
    <row r="1111">
      <c r="B1111" s="1">
        <v>1.0</v>
      </c>
      <c r="C1111" s="10">
        <v>1943.0</v>
      </c>
      <c r="D1111" s="1">
        <v>0.69</v>
      </c>
      <c r="E1111" s="1">
        <v>0.0</v>
      </c>
      <c r="F1111" s="1">
        <v>0.162</v>
      </c>
      <c r="G1111" s="1">
        <v>5.672</v>
      </c>
      <c r="H1111" s="4">
        <v>0.0172</v>
      </c>
      <c r="I1111" s="1">
        <v>0.755</v>
      </c>
      <c r="J1111" s="12" t="s">
        <v>48</v>
      </c>
      <c r="L1111" s="9">
        <v>1265.0</v>
      </c>
      <c r="M1111" s="9">
        <v>1.0</v>
      </c>
      <c r="N1111" s="9">
        <v>0.89</v>
      </c>
      <c r="O1111" s="9">
        <v>0.043</v>
      </c>
      <c r="P1111" s="9">
        <v>-0.846</v>
      </c>
      <c r="Q1111" s="9">
        <v>0.941</v>
      </c>
      <c r="R1111" s="9">
        <v>0.036</v>
      </c>
      <c r="S1111" s="9">
        <v>0.41</v>
      </c>
    </row>
    <row r="1112">
      <c r="B1112" s="1">
        <v>1.0</v>
      </c>
      <c r="C1112" s="10">
        <v>1947.0</v>
      </c>
      <c r="D1112" s="1">
        <v>1.353</v>
      </c>
      <c r="E1112" s="1">
        <v>0.0</v>
      </c>
      <c r="F1112" s="1">
        <v>0.646</v>
      </c>
      <c r="G1112" s="1">
        <v>8.937</v>
      </c>
      <c r="H1112" s="4">
        <v>0.0028</v>
      </c>
      <c r="I1112" s="1">
        <v>3.008</v>
      </c>
      <c r="J1112" s="12" t="s">
        <v>48</v>
      </c>
      <c r="L1112" s="9">
        <v>1266.0</v>
      </c>
      <c r="M1112" s="9">
        <v>1.0</v>
      </c>
      <c r="N1112" s="9">
        <v>0.884</v>
      </c>
      <c r="O1112" s="9">
        <v>0.049</v>
      </c>
      <c r="P1112" s="9">
        <v>-0.835</v>
      </c>
      <c r="Q1112" s="9">
        <v>0.935</v>
      </c>
      <c r="R1112" s="9">
        <v>0.041</v>
      </c>
      <c r="S1112" s="9">
        <v>0.472</v>
      </c>
    </row>
    <row r="1113">
      <c r="B1113" s="1">
        <v>1.0</v>
      </c>
      <c r="C1113" s="10">
        <v>1949.0</v>
      </c>
      <c r="D1113" s="1">
        <v>0.74</v>
      </c>
      <c r="E1113" s="1">
        <v>0.0</v>
      </c>
      <c r="F1113" s="1">
        <v>0.134</v>
      </c>
      <c r="G1113" s="1">
        <v>6.568</v>
      </c>
      <c r="H1113" s="4">
        <v>0.0104</v>
      </c>
      <c r="I1113" s="1">
        <v>0.624</v>
      </c>
      <c r="J1113" s="12" t="s">
        <v>48</v>
      </c>
      <c r="L1113" s="9">
        <v>1267.0</v>
      </c>
      <c r="M1113" s="9">
        <v>1.0</v>
      </c>
      <c r="N1113" s="9">
        <v>1.401</v>
      </c>
      <c r="O1113" s="9">
        <v>0.069</v>
      </c>
      <c r="P1113" s="9">
        <v>-1.332</v>
      </c>
      <c r="Q1113" s="9">
        <v>0.972</v>
      </c>
      <c r="R1113" s="9">
        <v>0.021</v>
      </c>
      <c r="S1113" s="9">
        <v>0.242</v>
      </c>
    </row>
    <row r="1114">
      <c r="B1114" s="1">
        <v>1.0</v>
      </c>
      <c r="C1114" s="10">
        <v>1950.0</v>
      </c>
      <c r="D1114" s="1">
        <v>0.348</v>
      </c>
      <c r="E1114" s="1">
        <v>0.0</v>
      </c>
      <c r="F1114" s="1">
        <v>0.076</v>
      </c>
      <c r="G1114" s="1">
        <v>3.033</v>
      </c>
      <c r="H1114" s="4">
        <v>0.0816</v>
      </c>
      <c r="I1114" s="1">
        <v>0.352</v>
      </c>
      <c r="J1114" s="12" t="s">
        <v>48</v>
      </c>
      <c r="L1114" s="9">
        <v>1268.0</v>
      </c>
      <c r="M1114" s="9">
        <v>1.0</v>
      </c>
      <c r="N1114" s="9">
        <v>6.39</v>
      </c>
      <c r="O1114" s="9">
        <v>0.035</v>
      </c>
      <c r="P1114" s="9">
        <v>-6.355</v>
      </c>
      <c r="Q1114" s="9">
        <v>1.0</v>
      </c>
      <c r="R1114" s="9">
        <v>0.0</v>
      </c>
      <c r="S1114" s="9">
        <v>0.0</v>
      </c>
    </row>
    <row r="1115">
      <c r="B1115" s="1">
        <v>1.0</v>
      </c>
      <c r="C1115" s="10">
        <v>1956.0</v>
      </c>
      <c r="D1115" s="1">
        <v>2.123</v>
      </c>
      <c r="E1115" s="1">
        <v>0.0</v>
      </c>
      <c r="F1115" s="1">
        <v>0.679</v>
      </c>
      <c r="G1115" s="1">
        <v>22.074</v>
      </c>
      <c r="H1115" s="4">
        <v>0.0</v>
      </c>
      <c r="I1115" s="1">
        <v>3.163</v>
      </c>
      <c r="J1115" s="12" t="s">
        <v>48</v>
      </c>
      <c r="L1115" s="9">
        <v>1269.0</v>
      </c>
      <c r="M1115" s="9">
        <v>1.0</v>
      </c>
      <c r="N1115" s="9">
        <v>1.148</v>
      </c>
      <c r="O1115" s="9">
        <v>0.032</v>
      </c>
      <c r="P1115" s="9">
        <v>-1.116</v>
      </c>
      <c r="Q1115" s="9">
        <v>0.99</v>
      </c>
      <c r="R1115" s="9">
        <v>0.007</v>
      </c>
      <c r="S1115" s="9">
        <v>0.074</v>
      </c>
    </row>
    <row r="1116">
      <c r="B1116" s="1">
        <v>1.0</v>
      </c>
      <c r="C1116" s="10">
        <v>1957.0</v>
      </c>
      <c r="D1116" s="1">
        <v>2.557</v>
      </c>
      <c r="E1116" s="1">
        <v>0.0</v>
      </c>
      <c r="F1116" s="1">
        <v>0.492</v>
      </c>
      <c r="G1116" s="1">
        <v>21.864</v>
      </c>
      <c r="H1116" s="4">
        <v>0.0</v>
      </c>
      <c r="I1116" s="1">
        <v>2.29</v>
      </c>
      <c r="J1116" s="12" t="s">
        <v>48</v>
      </c>
      <c r="L1116" s="9">
        <v>1270.0</v>
      </c>
      <c r="M1116" s="9">
        <v>1.0</v>
      </c>
      <c r="N1116" s="9">
        <v>1.997</v>
      </c>
      <c r="O1116" s="9">
        <v>0.039</v>
      </c>
      <c r="P1116" s="9">
        <v>-1.958</v>
      </c>
      <c r="Q1116" s="9">
        <v>0.972</v>
      </c>
      <c r="R1116" s="9">
        <v>0.018</v>
      </c>
      <c r="S1116" s="9">
        <v>0.198</v>
      </c>
    </row>
    <row r="1117">
      <c r="B1117" s="1">
        <v>1.0</v>
      </c>
      <c r="C1117" s="10">
        <v>1958.0</v>
      </c>
      <c r="D1117" s="1">
        <v>0.282</v>
      </c>
      <c r="E1117" s="1">
        <v>0.0</v>
      </c>
      <c r="F1117" s="1">
        <v>0.056</v>
      </c>
      <c r="G1117" s="1">
        <v>3.182</v>
      </c>
      <c r="H1117" s="4">
        <v>0.0745</v>
      </c>
      <c r="I1117" s="1">
        <v>0.263</v>
      </c>
      <c r="J1117" s="12" t="s">
        <v>48</v>
      </c>
      <c r="L1117" s="9">
        <v>1271.0</v>
      </c>
      <c r="M1117" s="9">
        <v>1.0</v>
      </c>
      <c r="N1117" s="9">
        <v>0.938</v>
      </c>
      <c r="O1117" s="9">
        <v>0.06</v>
      </c>
      <c r="P1117" s="9">
        <v>-0.877</v>
      </c>
      <c r="Q1117" s="9">
        <v>0.968</v>
      </c>
      <c r="R1117" s="9">
        <v>0.023</v>
      </c>
      <c r="S1117" s="9">
        <v>0.267</v>
      </c>
    </row>
    <row r="1118">
      <c r="B1118" s="1">
        <v>1.0</v>
      </c>
      <c r="C1118" s="10">
        <v>1959.0</v>
      </c>
      <c r="D1118" s="1">
        <v>2.057</v>
      </c>
      <c r="E1118" s="1">
        <v>0.096</v>
      </c>
      <c r="F1118" s="1">
        <v>0.537</v>
      </c>
      <c r="G1118" s="1">
        <v>12.135</v>
      </c>
      <c r="H1118" s="4">
        <v>5.0E-4</v>
      </c>
      <c r="I1118" s="1">
        <v>2.499</v>
      </c>
      <c r="J1118" s="12" t="s">
        <v>48</v>
      </c>
      <c r="L1118" s="9">
        <v>1272.0</v>
      </c>
      <c r="M1118" s="9">
        <v>1.0</v>
      </c>
      <c r="N1118" s="9">
        <v>3.14</v>
      </c>
      <c r="O1118" s="9">
        <v>0.029</v>
      </c>
      <c r="P1118" s="9">
        <v>-3.111</v>
      </c>
      <c r="Q1118" s="9">
        <v>0.999</v>
      </c>
      <c r="R1118" s="9">
        <v>0.0</v>
      </c>
      <c r="S1118" s="9">
        <v>0.004</v>
      </c>
    </row>
    <row r="1119">
      <c r="B1119" s="1">
        <v>1.0</v>
      </c>
      <c r="C1119" s="10">
        <v>1964.0</v>
      </c>
      <c r="D1119" s="1">
        <v>0.532</v>
      </c>
      <c r="E1119" s="1">
        <v>0.0</v>
      </c>
      <c r="F1119" s="1">
        <v>0.187</v>
      </c>
      <c r="G1119" s="1">
        <v>5.022</v>
      </c>
      <c r="H1119" s="4">
        <v>0.025</v>
      </c>
      <c r="I1119" s="1">
        <v>0.869</v>
      </c>
      <c r="J1119" s="12" t="s">
        <v>48</v>
      </c>
      <c r="L1119" s="9">
        <v>1273.0</v>
      </c>
      <c r="M1119" s="9">
        <v>1.0</v>
      </c>
      <c r="N1119" s="9">
        <v>4.605</v>
      </c>
      <c r="O1119" s="9">
        <v>0.03</v>
      </c>
      <c r="P1119" s="9">
        <v>-4.575</v>
      </c>
      <c r="Q1119" s="9">
        <v>1.0</v>
      </c>
      <c r="R1119" s="9">
        <v>0.0</v>
      </c>
      <c r="S1119" s="9">
        <v>0.0</v>
      </c>
    </row>
    <row r="1120">
      <c r="B1120" s="1">
        <v>1.0</v>
      </c>
      <c r="C1120" s="10">
        <v>1965.0</v>
      </c>
      <c r="D1120" s="1">
        <v>2.557</v>
      </c>
      <c r="E1120" s="1">
        <v>0.0</v>
      </c>
      <c r="F1120" s="1">
        <v>0.804</v>
      </c>
      <c r="G1120" s="1">
        <v>15.28</v>
      </c>
      <c r="H1120" s="4">
        <v>1.0E-4</v>
      </c>
      <c r="I1120" s="1">
        <v>3.746</v>
      </c>
      <c r="J1120" s="12" t="s">
        <v>48</v>
      </c>
      <c r="L1120" s="9">
        <v>1274.0</v>
      </c>
      <c r="M1120" s="9">
        <v>1.0</v>
      </c>
      <c r="N1120" s="9">
        <v>1.744</v>
      </c>
      <c r="O1120" s="9">
        <v>0.029</v>
      </c>
      <c r="P1120" s="9">
        <v>-1.714</v>
      </c>
      <c r="Q1120" s="9">
        <v>0.998</v>
      </c>
      <c r="R1120" s="9">
        <v>0.001</v>
      </c>
      <c r="S1120" s="9">
        <v>0.015</v>
      </c>
    </row>
    <row r="1121">
      <c r="B1121" s="1">
        <v>1.0</v>
      </c>
      <c r="C1121" s="10">
        <v>1966.0</v>
      </c>
      <c r="D1121" s="1">
        <v>1.963</v>
      </c>
      <c r="E1121" s="1">
        <v>0.0</v>
      </c>
      <c r="F1121" s="1">
        <v>0.777</v>
      </c>
      <c r="G1121" s="1">
        <v>12.649</v>
      </c>
      <c r="H1121" s="4">
        <v>4.0E-4</v>
      </c>
      <c r="I1121" s="1">
        <v>3.616</v>
      </c>
      <c r="J1121" s="12" t="s">
        <v>48</v>
      </c>
      <c r="L1121" s="9">
        <v>1275.0</v>
      </c>
      <c r="M1121" s="9">
        <v>1.0</v>
      </c>
      <c r="N1121" s="9">
        <v>1.295</v>
      </c>
      <c r="O1121" s="9">
        <v>0.026</v>
      </c>
      <c r="P1121" s="9">
        <v>-1.269</v>
      </c>
      <c r="Q1121" s="9">
        <v>0.994</v>
      </c>
      <c r="R1121" s="9">
        <v>0.004</v>
      </c>
      <c r="S1121" s="9">
        <v>0.043</v>
      </c>
    </row>
    <row r="1122">
      <c r="B1122" s="1">
        <v>1.0</v>
      </c>
      <c r="C1122" s="10">
        <v>1968.0</v>
      </c>
      <c r="D1122" s="1">
        <v>0.301</v>
      </c>
      <c r="E1122" s="1">
        <v>0.0</v>
      </c>
      <c r="F1122" s="1">
        <v>0.059</v>
      </c>
      <c r="G1122" s="1">
        <v>3.204</v>
      </c>
      <c r="H1122" s="4">
        <v>0.0735</v>
      </c>
      <c r="I1122" s="1">
        <v>0.273</v>
      </c>
      <c r="J1122" s="12" t="s">
        <v>48</v>
      </c>
      <c r="L1122" s="9">
        <v>1276.0</v>
      </c>
      <c r="M1122" s="9">
        <v>1.0</v>
      </c>
      <c r="N1122" s="9">
        <v>3.285</v>
      </c>
      <c r="O1122" s="9">
        <v>0.023</v>
      </c>
      <c r="P1122" s="9">
        <v>-3.262</v>
      </c>
      <c r="Q1122" s="9">
        <v>1.0</v>
      </c>
      <c r="R1122" s="9">
        <v>0.0</v>
      </c>
      <c r="S1122" s="9">
        <v>0.002</v>
      </c>
    </row>
    <row r="1123">
      <c r="B1123" s="1">
        <v>1.0</v>
      </c>
      <c r="C1123" s="10">
        <v>1969.0</v>
      </c>
      <c r="D1123" s="1">
        <v>2.207</v>
      </c>
      <c r="E1123" s="1">
        <v>0.0</v>
      </c>
      <c r="F1123" s="1">
        <v>0.628</v>
      </c>
      <c r="G1123" s="1">
        <v>20.599</v>
      </c>
      <c r="H1123" s="4">
        <v>0.0</v>
      </c>
      <c r="I1123" s="1">
        <v>2.923</v>
      </c>
      <c r="J1123" s="12" t="s">
        <v>48</v>
      </c>
      <c r="L1123" s="9">
        <v>1277.0</v>
      </c>
      <c r="M1123" s="9">
        <v>1.0</v>
      </c>
      <c r="N1123" s="9">
        <v>2.985</v>
      </c>
      <c r="O1123" s="9">
        <v>0.031</v>
      </c>
      <c r="P1123" s="9">
        <v>-2.954</v>
      </c>
      <c r="Q1123" s="9">
        <v>0.999</v>
      </c>
      <c r="R1123" s="9">
        <v>0.0</v>
      </c>
      <c r="S1123" s="9">
        <v>0.005</v>
      </c>
    </row>
    <row r="1124">
      <c r="B1124" s="1">
        <v>1.0</v>
      </c>
      <c r="C1124" s="10">
        <v>1972.0</v>
      </c>
      <c r="D1124" s="1">
        <v>0.596</v>
      </c>
      <c r="E1124" s="1">
        <v>0.0</v>
      </c>
      <c r="F1124" s="1">
        <v>0.144</v>
      </c>
      <c r="G1124" s="1">
        <v>4.271</v>
      </c>
      <c r="H1124" s="4">
        <v>0.0388</v>
      </c>
      <c r="I1124" s="1">
        <v>0.67</v>
      </c>
      <c r="J1124" s="12" t="s">
        <v>48</v>
      </c>
      <c r="L1124" s="9">
        <v>1278.0</v>
      </c>
      <c r="M1124" s="9">
        <v>1.0</v>
      </c>
      <c r="N1124" s="9">
        <v>2.891</v>
      </c>
      <c r="O1124" s="9">
        <v>0.036</v>
      </c>
      <c r="P1124" s="9">
        <v>-2.855</v>
      </c>
      <c r="Q1124" s="9">
        <v>1.0</v>
      </c>
      <c r="R1124" s="9">
        <v>0.0</v>
      </c>
      <c r="S1124" s="9">
        <v>0.0</v>
      </c>
    </row>
    <row r="1125">
      <c r="B1125" s="1">
        <v>1.0</v>
      </c>
      <c r="C1125" s="10">
        <v>1974.0</v>
      </c>
      <c r="D1125" s="1">
        <v>2.521</v>
      </c>
      <c r="E1125" s="1">
        <v>0.0</v>
      </c>
      <c r="F1125" s="1">
        <v>0.837</v>
      </c>
      <c r="G1125" s="1">
        <v>19.264</v>
      </c>
      <c r="H1125" s="4">
        <v>0.0</v>
      </c>
      <c r="I1125" s="1">
        <v>3.898</v>
      </c>
      <c r="J1125" s="12" t="s">
        <v>48</v>
      </c>
      <c r="L1125" s="9">
        <v>1279.0</v>
      </c>
      <c r="M1125" s="9">
        <v>1.0</v>
      </c>
      <c r="N1125" s="9">
        <v>0.89</v>
      </c>
      <c r="O1125" s="9">
        <v>0.043</v>
      </c>
      <c r="P1125" s="9">
        <v>-0.846</v>
      </c>
      <c r="Q1125" s="9">
        <v>0.941</v>
      </c>
      <c r="R1125" s="9">
        <v>0.036</v>
      </c>
      <c r="S1125" s="9">
        <v>0.41</v>
      </c>
    </row>
    <row r="1126">
      <c r="B1126" s="1">
        <v>1.0</v>
      </c>
      <c r="C1126" s="10">
        <v>1983.0</v>
      </c>
      <c r="D1126" s="1">
        <v>1.115</v>
      </c>
      <c r="E1126" s="1">
        <v>0.095</v>
      </c>
      <c r="F1126" s="1">
        <v>0.298</v>
      </c>
      <c r="G1126" s="1">
        <v>5.414</v>
      </c>
      <c r="H1126" s="4">
        <v>0.02</v>
      </c>
      <c r="I1126" s="1">
        <v>1.386</v>
      </c>
      <c r="J1126" s="12" t="s">
        <v>48</v>
      </c>
      <c r="L1126" s="9">
        <v>1280.0</v>
      </c>
      <c r="M1126" s="9">
        <v>1.0</v>
      </c>
      <c r="N1126" s="9">
        <v>3.272</v>
      </c>
      <c r="O1126" s="9">
        <v>0.073</v>
      </c>
      <c r="P1126" s="9">
        <v>-3.2</v>
      </c>
      <c r="Q1126" s="9">
        <v>0.961</v>
      </c>
      <c r="R1126" s="9">
        <v>0.029</v>
      </c>
      <c r="S1126" s="9">
        <v>0.33</v>
      </c>
    </row>
    <row r="1127">
      <c r="B1127" s="1">
        <v>1.0</v>
      </c>
      <c r="C1127" s="10">
        <v>1984.0</v>
      </c>
      <c r="D1127" s="1">
        <v>2.81</v>
      </c>
      <c r="E1127" s="1">
        <v>0.0</v>
      </c>
      <c r="F1127" s="1">
        <v>0.792</v>
      </c>
      <c r="G1127" s="1">
        <v>21.694</v>
      </c>
      <c r="H1127" s="4">
        <v>0.0</v>
      </c>
      <c r="I1127" s="1">
        <v>3.688</v>
      </c>
      <c r="J1127" s="12" t="s">
        <v>48</v>
      </c>
      <c r="L1127" s="9">
        <v>1281.0</v>
      </c>
      <c r="M1127" s="9">
        <v>1.0</v>
      </c>
      <c r="N1127" s="9">
        <v>2.858</v>
      </c>
      <c r="O1127" s="9">
        <v>0.031</v>
      </c>
      <c r="P1127" s="9">
        <v>-2.827</v>
      </c>
      <c r="Q1127" s="9">
        <v>0.999</v>
      </c>
      <c r="R1127" s="9">
        <v>0.001</v>
      </c>
      <c r="S1127" s="9">
        <v>0.006</v>
      </c>
    </row>
    <row r="1128">
      <c r="B1128" s="1">
        <v>1.0</v>
      </c>
      <c r="C1128" s="10">
        <v>1985.0</v>
      </c>
      <c r="D1128" s="1">
        <v>0.597</v>
      </c>
      <c r="E1128" s="1">
        <v>0.0</v>
      </c>
      <c r="F1128" s="1">
        <v>0.144</v>
      </c>
      <c r="G1128" s="1">
        <v>4.271</v>
      </c>
      <c r="H1128" s="4">
        <v>0.0388</v>
      </c>
      <c r="I1128" s="1">
        <v>0.67</v>
      </c>
      <c r="J1128" s="12" t="s">
        <v>48</v>
      </c>
      <c r="L1128" s="9">
        <v>1282.0</v>
      </c>
      <c r="M1128" s="9">
        <v>1.0</v>
      </c>
      <c r="N1128" s="9">
        <v>6.384</v>
      </c>
      <c r="O1128" s="9">
        <v>0.036</v>
      </c>
      <c r="P1128" s="9">
        <v>-6.348</v>
      </c>
      <c r="Q1128" s="9">
        <v>1.0</v>
      </c>
      <c r="R1128" s="9">
        <v>0.0</v>
      </c>
      <c r="S1128" s="9">
        <v>0.0</v>
      </c>
    </row>
    <row r="1129">
      <c r="B1129" s="1">
        <v>1.0</v>
      </c>
      <c r="C1129" s="10">
        <v>1986.0</v>
      </c>
      <c r="D1129" s="1">
        <v>3.092</v>
      </c>
      <c r="E1129" s="1">
        <v>0.0</v>
      </c>
      <c r="F1129" s="1">
        <v>0.847</v>
      </c>
      <c r="G1129" s="1">
        <v>27.265</v>
      </c>
      <c r="H1129" s="4">
        <v>0.0</v>
      </c>
      <c r="I1129" s="1">
        <v>3.945</v>
      </c>
      <c r="J1129" s="12" t="s">
        <v>48</v>
      </c>
      <c r="L1129" s="9">
        <v>1283.0</v>
      </c>
      <c r="M1129" s="9">
        <v>1.0</v>
      </c>
      <c r="N1129" s="9">
        <v>7.541</v>
      </c>
      <c r="O1129" s="9">
        <v>0.044</v>
      </c>
      <c r="P1129" s="9">
        <v>-7.497</v>
      </c>
      <c r="Q1129" s="9">
        <v>1.0</v>
      </c>
      <c r="R1129" s="9">
        <v>0.0</v>
      </c>
      <c r="S1129" s="9">
        <v>0.0</v>
      </c>
    </row>
    <row r="1130">
      <c r="B1130" s="1">
        <v>1.0</v>
      </c>
      <c r="C1130" s="10">
        <v>1987.0</v>
      </c>
      <c r="D1130" s="1">
        <v>0.61</v>
      </c>
      <c r="E1130" s="1">
        <v>0.0</v>
      </c>
      <c r="F1130" s="1">
        <v>0.13</v>
      </c>
      <c r="G1130" s="1">
        <v>6.072</v>
      </c>
      <c r="H1130" s="4">
        <v>0.0137</v>
      </c>
      <c r="I1130" s="1">
        <v>0.603</v>
      </c>
      <c r="J1130" s="12" t="s">
        <v>48</v>
      </c>
      <c r="L1130" s="9">
        <v>1284.0</v>
      </c>
      <c r="M1130" s="9">
        <v>1.0</v>
      </c>
      <c r="N1130" s="9">
        <v>2.667</v>
      </c>
      <c r="O1130" s="9">
        <v>0.026</v>
      </c>
      <c r="P1130" s="9">
        <v>-2.642</v>
      </c>
      <c r="Q1130" s="9">
        <v>0.999</v>
      </c>
      <c r="R1130" s="9">
        <v>0.0</v>
      </c>
      <c r="S1130" s="9">
        <v>0.004</v>
      </c>
    </row>
    <row r="1131">
      <c r="B1131" s="1">
        <v>1.0</v>
      </c>
      <c r="C1131" s="10">
        <v>1989.0</v>
      </c>
      <c r="D1131" s="1">
        <v>1.105</v>
      </c>
      <c r="E1131" s="1">
        <v>0.0</v>
      </c>
      <c r="F1131" s="1">
        <v>0.492</v>
      </c>
      <c r="G1131" s="1">
        <v>7.875</v>
      </c>
      <c r="H1131" s="4">
        <v>0.005</v>
      </c>
      <c r="I1131" s="1">
        <v>2.293</v>
      </c>
      <c r="J1131" s="12" t="s">
        <v>48</v>
      </c>
      <c r="L1131" s="9">
        <v>1285.0</v>
      </c>
      <c r="M1131" s="9">
        <v>1.0</v>
      </c>
      <c r="N1131" s="9">
        <v>7.841</v>
      </c>
      <c r="O1131" s="9">
        <v>0.063</v>
      </c>
      <c r="P1131" s="9">
        <v>-7.778</v>
      </c>
      <c r="Q1131" s="9">
        <v>1.0</v>
      </c>
      <c r="R1131" s="9">
        <v>0.0</v>
      </c>
      <c r="S1131" s="9">
        <v>0.0</v>
      </c>
    </row>
    <row r="1132">
      <c r="B1132" s="1">
        <v>1.0</v>
      </c>
      <c r="C1132" s="10">
        <v>1990.0</v>
      </c>
      <c r="D1132" s="1">
        <v>1.013</v>
      </c>
      <c r="E1132" s="1">
        <v>0.0</v>
      </c>
      <c r="F1132" s="1">
        <v>0.229</v>
      </c>
      <c r="G1132" s="1">
        <v>9.061</v>
      </c>
      <c r="H1132" s="4">
        <v>0.0026</v>
      </c>
      <c r="I1132" s="1">
        <v>1.066</v>
      </c>
      <c r="J1132" s="12" t="s">
        <v>48</v>
      </c>
      <c r="L1132" s="9">
        <v>1286.0</v>
      </c>
      <c r="M1132" s="9">
        <v>1.0</v>
      </c>
      <c r="N1132" s="9">
        <v>2.735</v>
      </c>
      <c r="O1132" s="9">
        <v>0.038</v>
      </c>
      <c r="P1132" s="9">
        <v>-2.697</v>
      </c>
      <c r="Q1132" s="9">
        <v>0.998</v>
      </c>
      <c r="R1132" s="9">
        <v>0.001</v>
      </c>
      <c r="S1132" s="9">
        <v>0.013</v>
      </c>
    </row>
    <row r="1133">
      <c r="B1133" s="1">
        <v>1.0</v>
      </c>
      <c r="C1133" s="10">
        <v>1992.0</v>
      </c>
      <c r="D1133" s="1">
        <v>2.123</v>
      </c>
      <c r="E1133" s="1">
        <v>0.0</v>
      </c>
      <c r="F1133" s="1">
        <v>0.701</v>
      </c>
      <c r="G1133" s="1">
        <v>22.6</v>
      </c>
      <c r="H1133" s="4">
        <v>0.0</v>
      </c>
      <c r="I1133" s="1">
        <v>3.263</v>
      </c>
      <c r="J1133" s="12" t="s">
        <v>48</v>
      </c>
      <c r="L1133" s="9">
        <v>1288.0</v>
      </c>
      <c r="M1133" s="9">
        <v>1.0</v>
      </c>
      <c r="N1133" s="9">
        <v>3.272</v>
      </c>
      <c r="O1133" s="9">
        <v>0.073</v>
      </c>
      <c r="P1133" s="9">
        <v>-3.2</v>
      </c>
      <c r="Q1133" s="9">
        <v>0.961</v>
      </c>
      <c r="R1133" s="9">
        <v>0.029</v>
      </c>
      <c r="S1133" s="9">
        <v>0.33</v>
      </c>
    </row>
    <row r="1134">
      <c r="B1134" s="1">
        <v>1.0</v>
      </c>
      <c r="C1134" s="10">
        <v>1993.0</v>
      </c>
      <c r="D1134" s="1">
        <v>1.353</v>
      </c>
      <c r="E1134" s="1">
        <v>0.0</v>
      </c>
      <c r="F1134" s="1">
        <v>0.239</v>
      </c>
      <c r="G1134" s="1">
        <v>10.035</v>
      </c>
      <c r="H1134" s="4">
        <v>0.0015</v>
      </c>
      <c r="I1134" s="1">
        <v>1.111</v>
      </c>
      <c r="J1134" s="12" t="s">
        <v>48</v>
      </c>
      <c r="L1134" s="9">
        <v>1290.0</v>
      </c>
      <c r="M1134" s="9">
        <v>1.0</v>
      </c>
      <c r="N1134" s="9">
        <v>15.916</v>
      </c>
      <c r="O1134" s="9">
        <v>0.07</v>
      </c>
      <c r="P1134" s="9">
        <v>-15.846</v>
      </c>
      <c r="Q1134" s="9">
        <v>1.0</v>
      </c>
      <c r="R1134" s="9">
        <v>0.0</v>
      </c>
      <c r="S1134" s="9">
        <v>0.0</v>
      </c>
    </row>
    <row r="1135">
      <c r="B1135" s="1">
        <v>1.0</v>
      </c>
      <c r="C1135" s="10">
        <v>1994.0</v>
      </c>
      <c r="D1135" s="1">
        <v>0.378</v>
      </c>
      <c r="E1135" s="1">
        <v>0.0</v>
      </c>
      <c r="F1135" s="1">
        <v>0.082</v>
      </c>
      <c r="G1135" s="1">
        <v>2.977</v>
      </c>
      <c r="H1135" s="4">
        <v>0.0845</v>
      </c>
      <c r="I1135" s="1">
        <v>0.382</v>
      </c>
      <c r="J1135" s="12" t="s">
        <v>48</v>
      </c>
      <c r="L1135" s="9">
        <v>1291.0</v>
      </c>
      <c r="M1135" s="9">
        <v>1.0</v>
      </c>
      <c r="N1135" s="9">
        <v>1.237</v>
      </c>
      <c r="O1135" s="9">
        <v>0.031</v>
      </c>
      <c r="P1135" s="9">
        <v>-1.206</v>
      </c>
      <c r="Q1135" s="9">
        <v>0.994</v>
      </c>
      <c r="R1135" s="9">
        <v>0.004</v>
      </c>
      <c r="S1135" s="9">
        <v>0.042</v>
      </c>
    </row>
    <row r="1136">
      <c r="B1136" s="1">
        <v>1.0</v>
      </c>
      <c r="C1136" s="10">
        <v>1997.0</v>
      </c>
      <c r="D1136" s="1">
        <v>1.616</v>
      </c>
      <c r="E1136" s="1">
        <v>0.0</v>
      </c>
      <c r="F1136" s="1">
        <v>0.412</v>
      </c>
      <c r="G1136" s="1">
        <v>12.56</v>
      </c>
      <c r="H1136" s="4">
        <v>4.0E-4</v>
      </c>
      <c r="I1136" s="1">
        <v>1.917</v>
      </c>
      <c r="J1136" s="12" t="s">
        <v>48</v>
      </c>
      <c r="L1136" s="9">
        <v>1292.0</v>
      </c>
      <c r="M1136" s="9">
        <v>1.0</v>
      </c>
      <c r="N1136" s="9">
        <v>5.256</v>
      </c>
      <c r="O1136" s="9">
        <v>0.033</v>
      </c>
      <c r="P1136" s="9">
        <v>-5.224</v>
      </c>
      <c r="Q1136" s="9">
        <v>1.0</v>
      </c>
      <c r="R1136" s="9">
        <v>0.0</v>
      </c>
      <c r="S1136" s="9">
        <v>0.0</v>
      </c>
    </row>
    <row r="1137">
      <c r="B1137" s="1">
        <v>1.0</v>
      </c>
      <c r="C1137" s="10">
        <v>1998.0</v>
      </c>
      <c r="D1137" s="1">
        <v>1.101</v>
      </c>
      <c r="E1137" s="1">
        <v>0.093</v>
      </c>
      <c r="F1137" s="1">
        <v>0.427</v>
      </c>
      <c r="G1137" s="1">
        <v>7.545</v>
      </c>
      <c r="H1137" s="4">
        <v>0.006</v>
      </c>
      <c r="I1137" s="1">
        <v>1.987</v>
      </c>
      <c r="J1137" s="12" t="s">
        <v>48</v>
      </c>
      <c r="L1137" s="9">
        <v>1293.0</v>
      </c>
      <c r="M1137" s="9">
        <v>1.0</v>
      </c>
      <c r="N1137" s="9">
        <v>7.471</v>
      </c>
      <c r="O1137" s="9">
        <v>0.037</v>
      </c>
      <c r="P1137" s="9">
        <v>-7.433</v>
      </c>
      <c r="Q1137" s="9">
        <v>1.0</v>
      </c>
      <c r="R1137" s="9">
        <v>0.0</v>
      </c>
      <c r="S1137" s="9">
        <v>0.0</v>
      </c>
    </row>
    <row r="1138">
      <c r="B1138" s="1">
        <v>1.0</v>
      </c>
      <c r="C1138" s="10">
        <v>1999.0</v>
      </c>
      <c r="D1138" s="1">
        <v>0.728</v>
      </c>
      <c r="E1138" s="1">
        <v>0.0</v>
      </c>
      <c r="F1138" s="1">
        <v>0.133</v>
      </c>
      <c r="G1138" s="1">
        <v>6.561</v>
      </c>
      <c r="H1138" s="4">
        <v>0.0104</v>
      </c>
      <c r="I1138" s="1">
        <v>0.621</v>
      </c>
      <c r="J1138" s="12" t="s">
        <v>48</v>
      </c>
      <c r="L1138" s="9">
        <v>1294.0</v>
      </c>
      <c r="M1138" s="9">
        <v>1.0</v>
      </c>
      <c r="N1138" s="9">
        <v>0.843</v>
      </c>
      <c r="O1138" s="9">
        <v>0.08</v>
      </c>
      <c r="P1138" s="9">
        <v>-0.764</v>
      </c>
      <c r="Q1138" s="9">
        <v>0.902</v>
      </c>
      <c r="R1138" s="9">
        <v>0.07</v>
      </c>
      <c r="S1138" s="9">
        <v>0.842</v>
      </c>
    </row>
    <row r="1139">
      <c r="B1139" s="1">
        <v>1.0</v>
      </c>
      <c r="C1139" s="10">
        <v>2000.0</v>
      </c>
      <c r="D1139" s="1">
        <v>0.744</v>
      </c>
      <c r="E1139" s="1">
        <v>0.0</v>
      </c>
      <c r="F1139" s="1">
        <v>0.134</v>
      </c>
      <c r="G1139" s="1">
        <v>6.569</v>
      </c>
      <c r="H1139" s="4">
        <v>0.0104</v>
      </c>
      <c r="I1139" s="1">
        <v>0.624</v>
      </c>
      <c r="J1139" s="12" t="s">
        <v>48</v>
      </c>
      <c r="L1139" s="9">
        <v>1295.0</v>
      </c>
      <c r="M1139" s="9">
        <v>1.0</v>
      </c>
      <c r="N1139" s="9">
        <v>1.25</v>
      </c>
      <c r="O1139" s="9">
        <v>0.05</v>
      </c>
      <c r="P1139" s="9">
        <v>-1.2</v>
      </c>
      <c r="Q1139" s="9">
        <v>0.981</v>
      </c>
      <c r="R1139" s="9">
        <v>0.014</v>
      </c>
      <c r="S1139" s="9">
        <v>0.155</v>
      </c>
    </row>
    <row r="1140">
      <c r="B1140" s="1">
        <v>1.0</v>
      </c>
      <c r="C1140" s="10">
        <v>2001.0</v>
      </c>
      <c r="D1140" s="1">
        <v>0.554</v>
      </c>
      <c r="E1140" s="1">
        <v>0.0</v>
      </c>
      <c r="F1140" s="1">
        <v>0.162</v>
      </c>
      <c r="G1140" s="1">
        <v>7.255</v>
      </c>
      <c r="H1140" s="4">
        <v>0.0071</v>
      </c>
      <c r="I1140" s="1">
        <v>0.755</v>
      </c>
      <c r="J1140" s="12" t="s">
        <v>48</v>
      </c>
      <c r="L1140" s="9">
        <v>1296.0</v>
      </c>
      <c r="M1140" s="9">
        <v>1.0</v>
      </c>
      <c r="N1140" s="9">
        <v>3.18</v>
      </c>
      <c r="O1140" s="9">
        <v>0.03</v>
      </c>
      <c r="P1140" s="9">
        <v>-3.15</v>
      </c>
      <c r="Q1140" s="9">
        <v>0.984</v>
      </c>
      <c r="R1140" s="9">
        <v>0.009</v>
      </c>
      <c r="S1140" s="9">
        <v>0.101</v>
      </c>
    </row>
    <row r="1141">
      <c r="B1141" s="1">
        <v>1.0</v>
      </c>
      <c r="C1141" s="10">
        <v>2002.0</v>
      </c>
      <c r="D1141" s="1">
        <v>0.4</v>
      </c>
      <c r="E1141" s="1">
        <v>0.0</v>
      </c>
      <c r="F1141" s="1">
        <v>0.072</v>
      </c>
      <c r="G1141" s="1">
        <v>3.355</v>
      </c>
      <c r="H1141" s="4">
        <v>0.067</v>
      </c>
      <c r="I1141" s="1">
        <v>0.333</v>
      </c>
      <c r="J1141" s="12" t="s">
        <v>48</v>
      </c>
      <c r="L1141" s="9">
        <v>1297.0</v>
      </c>
      <c r="M1141" s="9">
        <v>1.0</v>
      </c>
      <c r="N1141" s="9">
        <v>7.66</v>
      </c>
      <c r="O1141" s="9">
        <v>0.063</v>
      </c>
      <c r="P1141" s="9">
        <v>-7.597</v>
      </c>
      <c r="Q1141" s="9">
        <v>1.0</v>
      </c>
      <c r="R1141" s="9">
        <v>0.0</v>
      </c>
      <c r="S1141" s="9">
        <v>0.0</v>
      </c>
    </row>
    <row r="1142">
      <c r="B1142" s="1">
        <v>1.0</v>
      </c>
      <c r="C1142" s="10">
        <v>2003.0</v>
      </c>
      <c r="D1142" s="1">
        <v>0.655</v>
      </c>
      <c r="E1142" s="1">
        <v>0.0</v>
      </c>
      <c r="F1142" s="1">
        <v>0.173</v>
      </c>
      <c r="G1142" s="1">
        <v>5.248</v>
      </c>
      <c r="H1142" s="4">
        <v>0.022</v>
      </c>
      <c r="I1142" s="1">
        <v>0.806</v>
      </c>
      <c r="J1142" s="12" t="s">
        <v>48</v>
      </c>
      <c r="L1142" s="9">
        <v>1298.0</v>
      </c>
      <c r="M1142" s="9">
        <v>1.0</v>
      </c>
      <c r="N1142" s="9">
        <v>0.82</v>
      </c>
      <c r="O1142" s="9">
        <v>0.038</v>
      </c>
      <c r="P1142" s="9">
        <v>-0.782</v>
      </c>
      <c r="Q1142" s="9">
        <v>0.94</v>
      </c>
      <c r="R1142" s="9">
        <v>0.034</v>
      </c>
      <c r="S1142" s="9">
        <v>0.393</v>
      </c>
    </row>
    <row r="1143">
      <c r="B1143" s="1">
        <v>1.0</v>
      </c>
      <c r="C1143" s="10">
        <v>2004.0</v>
      </c>
      <c r="D1143" s="1">
        <v>0.357</v>
      </c>
      <c r="E1143" s="1">
        <v>0.0</v>
      </c>
      <c r="F1143" s="1">
        <v>0.174</v>
      </c>
      <c r="G1143" s="1">
        <v>2.798</v>
      </c>
      <c r="H1143" s="4">
        <v>0.0944</v>
      </c>
      <c r="I1143" s="1">
        <v>0.809</v>
      </c>
      <c r="J1143" s="12" t="s">
        <v>48</v>
      </c>
      <c r="L1143" s="9">
        <v>1300.0</v>
      </c>
      <c r="M1143" s="9">
        <v>1.0</v>
      </c>
      <c r="N1143" s="9">
        <v>2.254</v>
      </c>
      <c r="O1143" s="9">
        <v>0.057</v>
      </c>
      <c r="P1143" s="9">
        <v>-2.197</v>
      </c>
      <c r="Q1143" s="9">
        <v>0.991</v>
      </c>
      <c r="R1143" s="9">
        <v>0.006</v>
      </c>
      <c r="S1143" s="9">
        <v>0.072</v>
      </c>
    </row>
    <row r="1144">
      <c r="B1144" s="1">
        <v>1.0</v>
      </c>
      <c r="C1144" s="10">
        <v>2005.0</v>
      </c>
      <c r="D1144" s="1">
        <v>0.767</v>
      </c>
      <c r="E1144" s="1">
        <v>0.0</v>
      </c>
      <c r="F1144" s="1">
        <v>0.313</v>
      </c>
      <c r="G1144" s="1">
        <v>7.131</v>
      </c>
      <c r="H1144" s="4">
        <v>0.0076</v>
      </c>
      <c r="I1144" s="1">
        <v>1.457</v>
      </c>
      <c r="J1144" s="12" t="s">
        <v>48</v>
      </c>
      <c r="L1144" s="9">
        <v>1301.0</v>
      </c>
      <c r="M1144" s="9">
        <v>1.0</v>
      </c>
      <c r="N1144" s="9">
        <v>1.332</v>
      </c>
      <c r="O1144" s="9">
        <v>0.049</v>
      </c>
      <c r="P1144" s="9">
        <v>-1.282</v>
      </c>
      <c r="Q1144" s="9">
        <v>0.982</v>
      </c>
      <c r="R1144" s="9">
        <v>0.013</v>
      </c>
      <c r="S1144" s="9">
        <v>0.144</v>
      </c>
    </row>
    <row r="1145">
      <c r="B1145" s="1">
        <v>1.0</v>
      </c>
      <c r="C1145" s="10">
        <v>2008.0</v>
      </c>
      <c r="D1145" s="1">
        <v>0.432</v>
      </c>
      <c r="E1145" s="1">
        <v>0.0</v>
      </c>
      <c r="F1145" s="1">
        <v>0.147</v>
      </c>
      <c r="G1145" s="1">
        <v>4.284</v>
      </c>
      <c r="H1145" s="4">
        <v>0.0385</v>
      </c>
      <c r="I1145" s="1">
        <v>0.686</v>
      </c>
      <c r="J1145" s="12" t="s">
        <v>48</v>
      </c>
      <c r="L1145" s="9">
        <v>1302.0</v>
      </c>
      <c r="M1145" s="9">
        <v>1.0</v>
      </c>
      <c r="N1145" s="9">
        <v>1.96</v>
      </c>
      <c r="O1145" s="9">
        <v>0.041</v>
      </c>
      <c r="P1145" s="9">
        <v>-1.919</v>
      </c>
      <c r="Q1145" s="9">
        <v>0.994</v>
      </c>
      <c r="R1145" s="9">
        <v>0.004</v>
      </c>
      <c r="S1145" s="9">
        <v>0.044</v>
      </c>
    </row>
    <row r="1146">
      <c r="B1146" s="1">
        <v>1.0</v>
      </c>
      <c r="C1146" s="10">
        <v>2009.0</v>
      </c>
      <c r="D1146" s="1">
        <v>1.863</v>
      </c>
      <c r="E1146" s="1">
        <v>0.0</v>
      </c>
      <c r="F1146" s="1">
        <v>0.453</v>
      </c>
      <c r="G1146" s="1">
        <v>13.632</v>
      </c>
      <c r="H1146" s="4">
        <v>2.0E-4</v>
      </c>
      <c r="I1146" s="1">
        <v>2.11</v>
      </c>
      <c r="J1146" s="12" t="s">
        <v>48</v>
      </c>
      <c r="L1146" s="9">
        <v>1303.0</v>
      </c>
      <c r="M1146" s="9">
        <v>1.0</v>
      </c>
      <c r="N1146" s="9">
        <v>0.928</v>
      </c>
      <c r="O1146" s="9">
        <v>0.049</v>
      </c>
      <c r="P1146" s="9">
        <v>-0.879</v>
      </c>
      <c r="Q1146" s="9">
        <v>0.975</v>
      </c>
      <c r="R1146" s="9">
        <v>0.017</v>
      </c>
      <c r="S1146" s="9">
        <v>0.194</v>
      </c>
    </row>
    <row r="1147">
      <c r="B1147" s="1">
        <v>1.0</v>
      </c>
      <c r="C1147" s="10">
        <v>2010.0</v>
      </c>
      <c r="D1147" s="1">
        <v>0.382</v>
      </c>
      <c r="E1147" s="1">
        <v>0.0</v>
      </c>
      <c r="F1147" s="1">
        <v>0.082</v>
      </c>
      <c r="G1147" s="1">
        <v>2.981</v>
      </c>
      <c r="H1147" s="4">
        <v>0.0842</v>
      </c>
      <c r="I1147" s="1">
        <v>0.382</v>
      </c>
      <c r="J1147" s="12" t="s">
        <v>48</v>
      </c>
      <c r="L1147" s="9">
        <v>1304.0</v>
      </c>
      <c r="M1147" s="9">
        <v>1.0</v>
      </c>
      <c r="N1147" s="9">
        <v>4.495</v>
      </c>
      <c r="O1147" s="9">
        <v>0.025</v>
      </c>
      <c r="P1147" s="9">
        <v>-4.471</v>
      </c>
      <c r="Q1147" s="9">
        <v>1.0</v>
      </c>
      <c r="R1147" s="9">
        <v>0.0</v>
      </c>
      <c r="S1147" s="9">
        <v>0.0</v>
      </c>
    </row>
    <row r="1148">
      <c r="B1148" s="1">
        <v>1.0</v>
      </c>
      <c r="C1148" s="10">
        <v>2011.0</v>
      </c>
      <c r="D1148" s="1">
        <v>0.686</v>
      </c>
      <c r="E1148" s="1">
        <v>0.0</v>
      </c>
      <c r="F1148" s="1">
        <v>0.122</v>
      </c>
      <c r="G1148" s="1">
        <v>6.973</v>
      </c>
      <c r="H1148" s="4">
        <v>0.0083</v>
      </c>
      <c r="I1148" s="1">
        <v>0.57</v>
      </c>
      <c r="J1148" s="12" t="s">
        <v>48</v>
      </c>
      <c r="L1148" s="9">
        <v>1305.0</v>
      </c>
      <c r="M1148" s="9">
        <v>1.0</v>
      </c>
      <c r="N1148" s="9">
        <v>3.31</v>
      </c>
      <c r="O1148" s="9">
        <v>0.046</v>
      </c>
      <c r="P1148" s="9">
        <v>-3.264</v>
      </c>
      <c r="Q1148" s="9">
        <v>0.999</v>
      </c>
      <c r="R1148" s="9">
        <v>0.0</v>
      </c>
      <c r="S1148" s="9">
        <v>0.003</v>
      </c>
    </row>
    <row r="1149">
      <c r="B1149" s="1">
        <v>1.0</v>
      </c>
      <c r="C1149" s="10">
        <v>2012.0</v>
      </c>
      <c r="D1149" s="1">
        <v>0.286</v>
      </c>
      <c r="E1149" s="1">
        <v>0.0</v>
      </c>
      <c r="F1149" s="1">
        <v>0.056</v>
      </c>
      <c r="G1149" s="1">
        <v>3.185</v>
      </c>
      <c r="H1149" s="4">
        <v>0.0743</v>
      </c>
      <c r="I1149" s="1">
        <v>0.262</v>
      </c>
      <c r="J1149" s="12" t="s">
        <v>48</v>
      </c>
      <c r="L1149" s="9">
        <v>1306.0</v>
      </c>
      <c r="M1149" s="9">
        <v>1.0</v>
      </c>
      <c r="N1149" s="9">
        <v>0.897</v>
      </c>
      <c r="O1149" s="9">
        <v>0.036</v>
      </c>
      <c r="P1149" s="9">
        <v>-0.861</v>
      </c>
      <c r="Q1149" s="9">
        <v>0.949</v>
      </c>
      <c r="R1149" s="9">
        <v>0.029</v>
      </c>
      <c r="S1149" s="9">
        <v>0.333</v>
      </c>
    </row>
    <row r="1150">
      <c r="B1150" s="1">
        <v>1.0</v>
      </c>
      <c r="C1150" s="10">
        <v>2013.0</v>
      </c>
      <c r="D1150" s="1">
        <v>0.865</v>
      </c>
      <c r="E1150" s="1">
        <v>0.202</v>
      </c>
      <c r="F1150" s="1">
        <v>0.421</v>
      </c>
      <c r="G1150" s="1">
        <v>2.995</v>
      </c>
      <c r="H1150" s="4">
        <v>0.0835</v>
      </c>
      <c r="I1150" s="1">
        <v>1.96</v>
      </c>
      <c r="J1150" s="12" t="s">
        <v>48</v>
      </c>
      <c r="L1150" s="9">
        <v>1309.0</v>
      </c>
      <c r="M1150" s="9">
        <v>1.0</v>
      </c>
      <c r="N1150" s="9">
        <v>1.211</v>
      </c>
      <c r="O1150" s="9">
        <v>0.027</v>
      </c>
      <c r="P1150" s="9">
        <v>-1.184</v>
      </c>
      <c r="Q1150" s="9">
        <v>0.993</v>
      </c>
      <c r="R1150" s="9">
        <v>0.004</v>
      </c>
      <c r="S1150" s="9">
        <v>0.049</v>
      </c>
    </row>
    <row r="1151">
      <c r="B1151" s="1">
        <v>1.0</v>
      </c>
      <c r="C1151" s="10">
        <v>2014.0</v>
      </c>
      <c r="D1151" s="1">
        <v>0.576</v>
      </c>
      <c r="E1151" s="1">
        <v>0.0</v>
      </c>
      <c r="F1151" s="1">
        <v>0.211</v>
      </c>
      <c r="G1151" s="1">
        <v>6.018</v>
      </c>
      <c r="H1151" s="4">
        <v>0.0142</v>
      </c>
      <c r="I1151" s="1">
        <v>0.981</v>
      </c>
      <c r="J1151" s="12" t="s">
        <v>48</v>
      </c>
      <c r="L1151" s="9">
        <v>1310.0</v>
      </c>
      <c r="M1151" s="9">
        <v>1.0</v>
      </c>
      <c r="N1151" s="9">
        <v>4.107</v>
      </c>
      <c r="O1151" s="9">
        <v>0.03</v>
      </c>
      <c r="P1151" s="9">
        <v>-4.077</v>
      </c>
      <c r="Q1151" s="9">
        <v>1.0</v>
      </c>
      <c r="R1151" s="9">
        <v>0.0</v>
      </c>
      <c r="S1151" s="9">
        <v>0.0</v>
      </c>
    </row>
    <row r="1152">
      <c r="B1152" s="1">
        <v>1.0</v>
      </c>
      <c r="C1152" s="10">
        <v>2016.0</v>
      </c>
      <c r="D1152" s="1">
        <v>0.338</v>
      </c>
      <c r="E1152" s="1">
        <v>0.0</v>
      </c>
      <c r="F1152" s="1">
        <v>0.079</v>
      </c>
      <c r="G1152" s="1">
        <v>2.934</v>
      </c>
      <c r="H1152" s="4">
        <v>0.0868</v>
      </c>
      <c r="I1152" s="1">
        <v>0.366</v>
      </c>
      <c r="J1152" s="12" t="s">
        <v>48</v>
      </c>
      <c r="L1152" s="9">
        <v>1312.0</v>
      </c>
      <c r="M1152" s="9">
        <v>1.0</v>
      </c>
      <c r="N1152" s="9">
        <v>0.849</v>
      </c>
      <c r="O1152" s="9">
        <v>0.072</v>
      </c>
      <c r="P1152" s="9">
        <v>-0.777</v>
      </c>
      <c r="Q1152" s="9">
        <v>0.91</v>
      </c>
      <c r="R1152" s="9">
        <v>0.063</v>
      </c>
      <c r="S1152" s="9">
        <v>0.75</v>
      </c>
    </row>
    <row r="1153">
      <c r="B1153" s="1">
        <v>1.0</v>
      </c>
      <c r="C1153" s="10">
        <v>2018.0</v>
      </c>
      <c r="D1153" s="1">
        <v>0.333</v>
      </c>
      <c r="E1153" s="1">
        <v>0.0</v>
      </c>
      <c r="F1153" s="1">
        <v>0.1</v>
      </c>
      <c r="G1153" s="1">
        <v>4.908</v>
      </c>
      <c r="H1153" s="4">
        <v>0.0267</v>
      </c>
      <c r="I1153" s="1">
        <v>0.466</v>
      </c>
      <c r="J1153" s="12" t="s">
        <v>48</v>
      </c>
      <c r="L1153" s="9">
        <v>1313.0</v>
      </c>
      <c r="M1153" s="9">
        <v>1.0</v>
      </c>
      <c r="N1153" s="9">
        <v>0.923</v>
      </c>
      <c r="O1153" s="9">
        <v>0.05</v>
      </c>
      <c r="P1153" s="9">
        <v>-0.873</v>
      </c>
      <c r="Q1153" s="9">
        <v>0.937</v>
      </c>
      <c r="R1153" s="9">
        <v>0.04</v>
      </c>
      <c r="S1153" s="9">
        <v>0.468</v>
      </c>
    </row>
    <row r="1154">
      <c r="B1154" s="1">
        <v>1.0</v>
      </c>
      <c r="C1154" s="10">
        <v>2021.0</v>
      </c>
      <c r="D1154" s="1">
        <v>0.775</v>
      </c>
      <c r="E1154" s="1">
        <v>0.0</v>
      </c>
      <c r="F1154" s="1">
        <v>0.458</v>
      </c>
      <c r="G1154" s="1">
        <v>6.488</v>
      </c>
      <c r="H1154" s="4">
        <v>0.0109</v>
      </c>
      <c r="I1154" s="1">
        <v>2.131</v>
      </c>
      <c r="J1154" s="12" t="s">
        <v>48</v>
      </c>
      <c r="L1154" s="9">
        <v>1315.0</v>
      </c>
      <c r="M1154" s="9">
        <v>1.0</v>
      </c>
      <c r="N1154" s="9">
        <v>6.191</v>
      </c>
      <c r="O1154" s="9">
        <v>0.043</v>
      </c>
      <c r="P1154" s="9">
        <v>-6.149</v>
      </c>
      <c r="Q1154" s="9">
        <v>1.0</v>
      </c>
      <c r="R1154" s="9">
        <v>0.0</v>
      </c>
      <c r="S1154" s="9">
        <v>0.0</v>
      </c>
    </row>
    <row r="1155">
      <c r="B1155" s="1">
        <v>1.0</v>
      </c>
      <c r="C1155" s="10">
        <v>2022.0</v>
      </c>
      <c r="D1155" s="1">
        <v>1.621</v>
      </c>
      <c r="E1155" s="1">
        <v>0.0</v>
      </c>
      <c r="F1155" s="1">
        <v>0.358</v>
      </c>
      <c r="G1155" s="1">
        <v>11.572</v>
      </c>
      <c r="H1155" s="4">
        <v>7.0E-4</v>
      </c>
      <c r="I1155" s="1">
        <v>1.667</v>
      </c>
      <c r="J1155" s="12" t="s">
        <v>48</v>
      </c>
      <c r="L1155" s="9">
        <v>1316.0</v>
      </c>
      <c r="M1155" s="9">
        <v>1.0</v>
      </c>
      <c r="N1155" s="9">
        <v>1.997</v>
      </c>
      <c r="O1155" s="9">
        <v>0.039</v>
      </c>
      <c r="P1155" s="9">
        <v>-1.958</v>
      </c>
      <c r="Q1155" s="9">
        <v>0.972</v>
      </c>
      <c r="R1155" s="9">
        <v>0.018</v>
      </c>
      <c r="S1155" s="9">
        <v>0.198</v>
      </c>
    </row>
    <row r="1156">
      <c r="B1156" s="1">
        <v>1.0</v>
      </c>
      <c r="C1156" s="10">
        <v>2023.0</v>
      </c>
      <c r="D1156" s="1">
        <v>0.714</v>
      </c>
      <c r="E1156" s="1">
        <v>0.0</v>
      </c>
      <c r="F1156" s="1">
        <v>0.262</v>
      </c>
      <c r="G1156" s="1">
        <v>7.972</v>
      </c>
      <c r="H1156" s="4">
        <v>0.0048</v>
      </c>
      <c r="I1156" s="1">
        <v>1.218</v>
      </c>
      <c r="J1156" s="12" t="s">
        <v>48</v>
      </c>
      <c r="L1156" s="9">
        <v>1317.0</v>
      </c>
      <c r="M1156" s="9">
        <v>1.0</v>
      </c>
      <c r="N1156" s="9">
        <v>1.407</v>
      </c>
      <c r="O1156" s="9">
        <v>0.026</v>
      </c>
      <c r="P1156" s="9">
        <v>-1.382</v>
      </c>
      <c r="Q1156" s="9">
        <v>0.994</v>
      </c>
      <c r="R1156" s="9">
        <v>0.003</v>
      </c>
      <c r="S1156" s="9">
        <v>0.039</v>
      </c>
    </row>
    <row r="1157">
      <c r="B1157" s="1">
        <v>1.0</v>
      </c>
      <c r="C1157" s="10">
        <v>2024.0</v>
      </c>
      <c r="D1157" s="1">
        <v>1.132</v>
      </c>
      <c r="E1157" s="1">
        <v>0.0</v>
      </c>
      <c r="F1157" s="1">
        <v>0.563</v>
      </c>
      <c r="G1157" s="1">
        <v>7.448</v>
      </c>
      <c r="H1157" s="4">
        <v>0.0064</v>
      </c>
      <c r="I1157" s="1">
        <v>2.623</v>
      </c>
      <c r="J1157" s="12" t="s">
        <v>48</v>
      </c>
      <c r="L1157" s="9">
        <v>1318.0</v>
      </c>
      <c r="M1157" s="9">
        <v>1.0</v>
      </c>
      <c r="N1157" s="9">
        <v>4.764</v>
      </c>
      <c r="O1157" s="9">
        <v>0.034</v>
      </c>
      <c r="P1157" s="9">
        <v>-4.73</v>
      </c>
      <c r="Q1157" s="9">
        <v>1.0</v>
      </c>
      <c r="R1157" s="9">
        <v>0.0</v>
      </c>
      <c r="S1157" s="9">
        <v>0.0</v>
      </c>
    </row>
    <row r="1158">
      <c r="B1158" s="1">
        <v>1.0</v>
      </c>
      <c r="C1158" s="10">
        <v>2027.0</v>
      </c>
      <c r="D1158" s="1">
        <v>0.368</v>
      </c>
      <c r="E1158" s="1">
        <v>0.0</v>
      </c>
      <c r="F1158" s="1">
        <v>0.13</v>
      </c>
      <c r="G1158" s="1">
        <v>4.125</v>
      </c>
      <c r="H1158" s="4">
        <v>0.0423</v>
      </c>
      <c r="I1158" s="1">
        <v>0.604</v>
      </c>
      <c r="J1158" s="12" t="s">
        <v>48</v>
      </c>
      <c r="L1158" s="9">
        <v>1319.0</v>
      </c>
      <c r="M1158" s="9">
        <v>1.0</v>
      </c>
      <c r="N1158" s="9">
        <v>2.807</v>
      </c>
      <c r="O1158" s="9">
        <v>0.034</v>
      </c>
      <c r="P1158" s="9">
        <v>-2.773</v>
      </c>
      <c r="Q1158" s="9">
        <v>1.0</v>
      </c>
      <c r="R1158" s="9">
        <v>0.0</v>
      </c>
      <c r="S1158" s="9">
        <v>0.002</v>
      </c>
    </row>
    <row r="1159">
      <c r="B1159" s="1">
        <v>1.0</v>
      </c>
      <c r="C1159" s="10">
        <v>2029.0</v>
      </c>
      <c r="D1159" s="1">
        <v>0.487</v>
      </c>
      <c r="E1159" s="1">
        <v>0.0</v>
      </c>
      <c r="F1159" s="1">
        <v>0.187</v>
      </c>
      <c r="G1159" s="1">
        <v>5.719</v>
      </c>
      <c r="H1159" s="4">
        <v>0.0168</v>
      </c>
      <c r="I1159" s="1">
        <v>0.873</v>
      </c>
      <c r="J1159" s="12" t="s">
        <v>48</v>
      </c>
      <c r="L1159" s="9">
        <v>1320.0</v>
      </c>
      <c r="M1159" s="9">
        <v>1.0</v>
      </c>
      <c r="N1159" s="9">
        <v>3.18</v>
      </c>
      <c r="O1159" s="9">
        <v>0.03</v>
      </c>
      <c r="P1159" s="9">
        <v>-3.15</v>
      </c>
      <c r="Q1159" s="9">
        <v>0.984</v>
      </c>
      <c r="R1159" s="9">
        <v>0.009</v>
      </c>
      <c r="S1159" s="9">
        <v>0.101</v>
      </c>
    </row>
    <row r="1160">
      <c r="B1160" s="1">
        <v>1.0</v>
      </c>
      <c r="C1160" s="10">
        <v>2031.0</v>
      </c>
      <c r="D1160" s="1">
        <v>0.689</v>
      </c>
      <c r="E1160" s="1">
        <v>0.0</v>
      </c>
      <c r="F1160" s="1">
        <v>0.395</v>
      </c>
      <c r="G1160" s="1">
        <v>5.435</v>
      </c>
      <c r="H1160" s="4">
        <v>0.0197</v>
      </c>
      <c r="I1160" s="1">
        <v>1.84</v>
      </c>
      <c r="J1160" s="12" t="s">
        <v>48</v>
      </c>
      <c r="L1160" s="9">
        <v>1321.0</v>
      </c>
      <c r="M1160" s="9">
        <v>1.0</v>
      </c>
      <c r="N1160" s="9">
        <v>2.195</v>
      </c>
      <c r="O1160" s="9">
        <v>0.028</v>
      </c>
      <c r="P1160" s="9">
        <v>-2.166</v>
      </c>
      <c r="Q1160" s="9">
        <v>0.999</v>
      </c>
      <c r="R1160" s="9">
        <v>0.0</v>
      </c>
      <c r="S1160" s="9">
        <v>0.005</v>
      </c>
    </row>
    <row r="1161">
      <c r="B1161" s="1">
        <v>1.0</v>
      </c>
      <c r="C1161" s="10">
        <v>2032.0</v>
      </c>
      <c r="D1161" s="1">
        <v>0.212</v>
      </c>
      <c r="E1161" s="1">
        <v>0.0</v>
      </c>
      <c r="F1161" s="1">
        <v>0.055</v>
      </c>
      <c r="G1161" s="1">
        <v>2.715</v>
      </c>
      <c r="H1161" s="4">
        <v>0.0994</v>
      </c>
      <c r="I1161" s="1">
        <v>0.254</v>
      </c>
      <c r="J1161" s="12" t="s">
        <v>48</v>
      </c>
      <c r="L1161" s="9">
        <v>1322.0</v>
      </c>
      <c r="M1161" s="9">
        <v>1.0</v>
      </c>
      <c r="N1161" s="9">
        <v>1.949</v>
      </c>
      <c r="O1161" s="9">
        <v>0.028</v>
      </c>
      <c r="P1161" s="9">
        <v>-1.922</v>
      </c>
      <c r="Q1161" s="9">
        <v>0.998</v>
      </c>
      <c r="R1161" s="9">
        <v>0.002</v>
      </c>
      <c r="S1161" s="9">
        <v>0.017</v>
      </c>
    </row>
    <row r="1162">
      <c r="B1162" s="1">
        <v>1.0</v>
      </c>
      <c r="C1162" s="10">
        <v>2034.0</v>
      </c>
      <c r="D1162" s="1">
        <v>0.981</v>
      </c>
      <c r="E1162" s="1">
        <v>0.0</v>
      </c>
      <c r="F1162" s="1">
        <v>0.203</v>
      </c>
      <c r="G1162" s="1">
        <v>6.464</v>
      </c>
      <c r="H1162" s="4">
        <v>0.011</v>
      </c>
      <c r="I1162" s="1">
        <v>0.947</v>
      </c>
      <c r="J1162" s="12" t="s">
        <v>48</v>
      </c>
      <c r="L1162" s="9">
        <v>1323.0</v>
      </c>
      <c r="M1162" s="9">
        <v>1.0</v>
      </c>
      <c r="N1162" s="9">
        <v>5.717</v>
      </c>
      <c r="O1162" s="9">
        <v>0.263</v>
      </c>
      <c r="P1162" s="9">
        <v>-5.454</v>
      </c>
      <c r="Q1162" s="9">
        <v>0.97</v>
      </c>
      <c r="R1162" s="9">
        <v>0.022</v>
      </c>
      <c r="S1162" s="9">
        <v>0.251</v>
      </c>
    </row>
    <row r="1163">
      <c r="B1163" s="1">
        <v>1.0</v>
      </c>
      <c r="C1163" s="10">
        <v>2036.0</v>
      </c>
      <c r="D1163" s="1">
        <v>1.531</v>
      </c>
      <c r="E1163" s="1">
        <v>0.093</v>
      </c>
      <c r="F1163" s="1">
        <v>0.491</v>
      </c>
      <c r="G1163" s="1">
        <v>10.194</v>
      </c>
      <c r="H1163" s="4">
        <v>0.0014</v>
      </c>
      <c r="I1163" s="1">
        <v>2.284</v>
      </c>
      <c r="J1163" s="12" t="s">
        <v>48</v>
      </c>
      <c r="L1163" s="9">
        <v>1324.0</v>
      </c>
      <c r="M1163" s="9">
        <v>1.0</v>
      </c>
      <c r="N1163" s="9">
        <v>0.884</v>
      </c>
      <c r="O1163" s="9">
        <v>0.067</v>
      </c>
      <c r="P1163" s="9">
        <v>-0.818</v>
      </c>
      <c r="Q1163" s="9">
        <v>0.97</v>
      </c>
      <c r="R1163" s="9">
        <v>0.022</v>
      </c>
      <c r="S1163" s="9">
        <v>0.255</v>
      </c>
    </row>
    <row r="1164">
      <c r="B1164" s="1">
        <v>1.0</v>
      </c>
      <c r="C1164" s="10">
        <v>2037.0</v>
      </c>
      <c r="D1164" s="1">
        <v>5.456</v>
      </c>
      <c r="E1164" s="1">
        <v>0.0</v>
      </c>
      <c r="F1164" s="1">
        <v>1.209</v>
      </c>
      <c r="G1164" s="1">
        <v>34.387</v>
      </c>
      <c r="H1164" s="4">
        <v>0.0</v>
      </c>
      <c r="I1164" s="1">
        <v>5.628</v>
      </c>
      <c r="J1164" s="12" t="s">
        <v>48</v>
      </c>
      <c r="L1164" s="9">
        <v>1325.0</v>
      </c>
      <c r="M1164" s="9">
        <v>1.0</v>
      </c>
      <c r="N1164" s="9">
        <v>1.546</v>
      </c>
      <c r="O1164" s="9">
        <v>0.042</v>
      </c>
      <c r="P1164" s="9">
        <v>-1.504</v>
      </c>
      <c r="Q1164" s="9">
        <v>0.988</v>
      </c>
      <c r="R1164" s="9">
        <v>0.009</v>
      </c>
      <c r="S1164" s="9">
        <v>0.097</v>
      </c>
    </row>
    <row r="1165">
      <c r="B1165" s="1">
        <v>1.0</v>
      </c>
      <c r="C1165" s="10">
        <v>2038.0</v>
      </c>
      <c r="D1165" s="1">
        <v>2.109</v>
      </c>
      <c r="E1165" s="1">
        <v>0.0</v>
      </c>
      <c r="F1165" s="1">
        <v>0.168</v>
      </c>
      <c r="G1165" s="1">
        <v>9.274</v>
      </c>
      <c r="H1165" s="4">
        <v>0.0023</v>
      </c>
      <c r="I1165" s="1">
        <v>0.784</v>
      </c>
      <c r="J1165" s="12" t="s">
        <v>48</v>
      </c>
      <c r="L1165" s="9">
        <v>1326.0</v>
      </c>
      <c r="M1165" s="9">
        <v>1.0</v>
      </c>
      <c r="N1165" s="9">
        <v>4.136</v>
      </c>
      <c r="O1165" s="9">
        <v>0.03</v>
      </c>
      <c r="P1165" s="9">
        <v>-4.106</v>
      </c>
      <c r="Q1165" s="9">
        <v>1.0</v>
      </c>
      <c r="R1165" s="9">
        <v>0.0</v>
      </c>
      <c r="S1165" s="9">
        <v>0.001</v>
      </c>
    </row>
    <row r="1166">
      <c r="B1166" s="1">
        <v>1.0</v>
      </c>
      <c r="C1166" s="10">
        <v>2041.0</v>
      </c>
      <c r="D1166" s="1">
        <v>1.353</v>
      </c>
      <c r="E1166" s="1">
        <v>0.0</v>
      </c>
      <c r="F1166" s="1">
        <v>0.259</v>
      </c>
      <c r="G1166" s="1">
        <v>13.803</v>
      </c>
      <c r="H1166" s="4">
        <v>2.0E-4</v>
      </c>
      <c r="I1166" s="1">
        <v>1.205</v>
      </c>
      <c r="J1166" s="12" t="s">
        <v>48</v>
      </c>
      <c r="L1166" s="9">
        <v>1327.0</v>
      </c>
      <c r="M1166" s="9">
        <v>1.0</v>
      </c>
      <c r="N1166" s="9">
        <v>3.007</v>
      </c>
      <c r="O1166" s="9">
        <v>0.033</v>
      </c>
      <c r="P1166" s="9">
        <v>-2.974</v>
      </c>
      <c r="Q1166" s="9">
        <v>1.0</v>
      </c>
      <c r="R1166" s="9">
        <v>0.0</v>
      </c>
      <c r="S1166" s="9">
        <v>0.002</v>
      </c>
    </row>
    <row r="1167">
      <c r="B1167" s="1">
        <v>1.0</v>
      </c>
      <c r="C1167" s="10">
        <v>2042.0</v>
      </c>
      <c r="D1167" s="1">
        <v>2.15</v>
      </c>
      <c r="E1167" s="1">
        <v>0.0</v>
      </c>
      <c r="F1167" s="1">
        <v>0.599</v>
      </c>
      <c r="G1167" s="1">
        <v>19.713</v>
      </c>
      <c r="H1167" s="4">
        <v>0.0</v>
      </c>
      <c r="I1167" s="1">
        <v>2.789</v>
      </c>
      <c r="J1167" s="12" t="s">
        <v>48</v>
      </c>
      <c r="L1167" s="9">
        <v>1328.0</v>
      </c>
      <c r="M1167" s="9">
        <v>1.0</v>
      </c>
      <c r="N1167" s="9">
        <v>0.949</v>
      </c>
      <c r="O1167" s="9">
        <v>0.071</v>
      </c>
      <c r="P1167" s="9">
        <v>-0.878</v>
      </c>
      <c r="Q1167" s="9">
        <v>0.96</v>
      </c>
      <c r="R1167" s="9">
        <v>0.03</v>
      </c>
      <c r="S1167" s="9">
        <v>0.346</v>
      </c>
    </row>
    <row r="1168">
      <c r="B1168" s="1">
        <v>1.0</v>
      </c>
      <c r="C1168" s="10">
        <v>2045.0</v>
      </c>
      <c r="D1168" s="1">
        <v>3.51</v>
      </c>
      <c r="E1168" s="1">
        <v>0.0</v>
      </c>
      <c r="F1168" s="1">
        <v>0.626</v>
      </c>
      <c r="G1168" s="1">
        <v>25.395</v>
      </c>
      <c r="H1168" s="4">
        <v>0.0</v>
      </c>
      <c r="I1168" s="1">
        <v>2.917</v>
      </c>
      <c r="J1168" s="12" t="s">
        <v>48</v>
      </c>
      <c r="L1168" s="9">
        <v>1329.0</v>
      </c>
      <c r="M1168" s="9">
        <v>1.0</v>
      </c>
      <c r="N1168" s="9">
        <v>4.686</v>
      </c>
      <c r="O1168" s="9">
        <v>0.034</v>
      </c>
      <c r="P1168" s="9">
        <v>-4.652</v>
      </c>
      <c r="Q1168" s="9">
        <v>1.0</v>
      </c>
      <c r="R1168" s="9">
        <v>0.0</v>
      </c>
      <c r="S1168" s="9">
        <v>0.001</v>
      </c>
    </row>
    <row r="1169">
      <c r="B1169" s="1">
        <v>1.0</v>
      </c>
      <c r="C1169" s="10">
        <v>2047.0</v>
      </c>
      <c r="D1169" s="1">
        <v>0.586</v>
      </c>
      <c r="E1169" s="1">
        <v>0.0</v>
      </c>
      <c r="F1169" s="1">
        <v>0.149</v>
      </c>
      <c r="G1169" s="1">
        <v>5.367</v>
      </c>
      <c r="H1169" s="4">
        <v>0.0205</v>
      </c>
      <c r="I1169" s="1">
        <v>0.692</v>
      </c>
      <c r="J1169" s="12" t="s">
        <v>48</v>
      </c>
      <c r="L1169" s="9">
        <v>1330.0</v>
      </c>
      <c r="M1169" s="9">
        <v>1.0</v>
      </c>
      <c r="N1169" s="9">
        <v>1.288</v>
      </c>
      <c r="O1169" s="9">
        <v>0.035</v>
      </c>
      <c r="P1169" s="9">
        <v>-1.254</v>
      </c>
      <c r="Q1169" s="9">
        <v>0.99</v>
      </c>
      <c r="R1169" s="9">
        <v>0.007</v>
      </c>
      <c r="S1169" s="9">
        <v>0.077</v>
      </c>
    </row>
    <row r="1170">
      <c r="B1170" s="1">
        <v>1.0</v>
      </c>
      <c r="C1170" s="10">
        <v>2048.0</v>
      </c>
      <c r="D1170" s="1">
        <v>3.317</v>
      </c>
      <c r="E1170" s="1">
        <v>0.43</v>
      </c>
      <c r="F1170" s="1">
        <v>1.05</v>
      </c>
      <c r="G1170" s="1">
        <v>12.881</v>
      </c>
      <c r="H1170" s="4">
        <v>3.0E-4</v>
      </c>
      <c r="I1170" s="1">
        <v>4.891</v>
      </c>
      <c r="J1170" s="12" t="s">
        <v>48</v>
      </c>
      <c r="L1170" s="9">
        <v>1331.0</v>
      </c>
      <c r="M1170" s="9">
        <v>1.0</v>
      </c>
      <c r="N1170" s="9">
        <v>1.872</v>
      </c>
      <c r="O1170" s="9">
        <v>0.036</v>
      </c>
      <c r="P1170" s="9">
        <v>-1.837</v>
      </c>
      <c r="Q1170" s="9">
        <v>0.996</v>
      </c>
      <c r="R1170" s="9">
        <v>0.003</v>
      </c>
      <c r="S1170" s="9">
        <v>0.034</v>
      </c>
    </row>
    <row r="1171">
      <c r="B1171" s="1">
        <v>1.0</v>
      </c>
      <c r="C1171" s="10">
        <v>2049.0</v>
      </c>
      <c r="D1171" s="1">
        <v>1.06</v>
      </c>
      <c r="E1171" s="1">
        <v>0.0</v>
      </c>
      <c r="F1171" s="1">
        <v>0.231</v>
      </c>
      <c r="G1171" s="1">
        <v>9.273</v>
      </c>
      <c r="H1171" s="4">
        <v>0.0023</v>
      </c>
      <c r="I1171" s="1">
        <v>1.076</v>
      </c>
      <c r="J1171" s="12" t="s">
        <v>48</v>
      </c>
      <c r="L1171" s="9">
        <v>1332.0</v>
      </c>
      <c r="M1171" s="9">
        <v>1.0</v>
      </c>
      <c r="N1171" s="9">
        <v>1.445</v>
      </c>
      <c r="O1171" s="9">
        <v>0.03</v>
      </c>
      <c r="P1171" s="9">
        <v>-1.416</v>
      </c>
      <c r="Q1171" s="9">
        <v>0.993</v>
      </c>
      <c r="R1171" s="9">
        <v>0.005</v>
      </c>
      <c r="S1171" s="9">
        <v>0.052</v>
      </c>
    </row>
    <row r="1172">
      <c r="B1172" s="1">
        <v>1.0</v>
      </c>
      <c r="C1172" s="10">
        <v>2050.0</v>
      </c>
      <c r="D1172" s="1">
        <v>1.963</v>
      </c>
      <c r="E1172" s="1">
        <v>0.0</v>
      </c>
      <c r="F1172" s="1">
        <v>0.645</v>
      </c>
      <c r="G1172" s="1">
        <v>18.065</v>
      </c>
      <c r="H1172" s="4">
        <v>0.0</v>
      </c>
      <c r="I1172" s="1">
        <v>3.004</v>
      </c>
      <c r="J1172" s="12" t="s">
        <v>48</v>
      </c>
      <c r="L1172" s="9">
        <v>1333.0</v>
      </c>
      <c r="M1172" s="9">
        <v>1.0</v>
      </c>
      <c r="N1172" s="9">
        <v>1.044</v>
      </c>
      <c r="O1172" s="9">
        <v>0.055</v>
      </c>
      <c r="P1172" s="9">
        <v>-0.989</v>
      </c>
      <c r="Q1172" s="9">
        <v>0.985</v>
      </c>
      <c r="R1172" s="9">
        <v>0.011</v>
      </c>
      <c r="S1172" s="9">
        <v>0.125</v>
      </c>
    </row>
    <row r="1173">
      <c r="B1173" s="1">
        <v>1.0</v>
      </c>
      <c r="C1173" s="10">
        <v>2051.0</v>
      </c>
      <c r="D1173" s="1">
        <v>0.532</v>
      </c>
      <c r="E1173" s="1">
        <v>0.0</v>
      </c>
      <c r="F1173" s="1">
        <v>0.224</v>
      </c>
      <c r="G1173" s="1">
        <v>5.144</v>
      </c>
      <c r="H1173" s="4">
        <v>0.0233</v>
      </c>
      <c r="I1173" s="1">
        <v>1.044</v>
      </c>
      <c r="J1173" s="12" t="s">
        <v>48</v>
      </c>
      <c r="L1173" s="9">
        <v>1334.0</v>
      </c>
      <c r="M1173" s="9">
        <v>1.0</v>
      </c>
      <c r="N1173" s="9">
        <v>3.707</v>
      </c>
      <c r="O1173" s="9">
        <v>0.029</v>
      </c>
      <c r="P1173" s="9">
        <v>-3.678</v>
      </c>
      <c r="Q1173" s="9">
        <v>1.0</v>
      </c>
      <c r="R1173" s="9">
        <v>0.0</v>
      </c>
      <c r="S1173" s="9">
        <v>0.0</v>
      </c>
    </row>
    <row r="1174">
      <c r="B1174" s="1">
        <v>1.0</v>
      </c>
      <c r="C1174" s="10">
        <v>2054.0</v>
      </c>
      <c r="D1174" s="1">
        <v>0.325</v>
      </c>
      <c r="E1174" s="1">
        <v>0.0</v>
      </c>
      <c r="F1174" s="1">
        <v>0.098</v>
      </c>
      <c r="G1174" s="1">
        <v>4.767</v>
      </c>
      <c r="H1174" s="4">
        <v>0.029</v>
      </c>
      <c r="I1174" s="1">
        <v>0.458</v>
      </c>
      <c r="J1174" s="12" t="s">
        <v>48</v>
      </c>
      <c r="L1174" s="9">
        <v>1335.0</v>
      </c>
      <c r="M1174" s="9">
        <v>1.0</v>
      </c>
      <c r="N1174" s="9">
        <v>0.81</v>
      </c>
      <c r="O1174" s="9">
        <v>0.048</v>
      </c>
      <c r="P1174" s="9">
        <v>-0.762</v>
      </c>
      <c r="Q1174" s="9">
        <v>0.929</v>
      </c>
      <c r="R1174" s="9">
        <v>0.044</v>
      </c>
      <c r="S1174" s="9">
        <v>0.508</v>
      </c>
    </row>
    <row r="1175">
      <c r="B1175" s="1">
        <v>1.0</v>
      </c>
      <c r="C1175" s="10">
        <v>2056.0</v>
      </c>
      <c r="D1175" s="1">
        <v>3.737</v>
      </c>
      <c r="E1175" s="1">
        <v>0.544</v>
      </c>
      <c r="F1175" s="1">
        <v>1.226</v>
      </c>
      <c r="G1175" s="1">
        <v>10.485</v>
      </c>
      <c r="H1175" s="4">
        <v>0.0012</v>
      </c>
      <c r="I1175" s="1">
        <v>5.708</v>
      </c>
      <c r="J1175" s="12" t="s">
        <v>48</v>
      </c>
      <c r="L1175" s="9">
        <v>1336.0</v>
      </c>
      <c r="M1175" s="9">
        <v>1.0</v>
      </c>
      <c r="N1175" s="9">
        <v>1.226</v>
      </c>
      <c r="O1175" s="9">
        <v>0.057</v>
      </c>
      <c r="P1175" s="9">
        <v>-1.169</v>
      </c>
      <c r="Q1175" s="9">
        <v>0.983</v>
      </c>
      <c r="R1175" s="9">
        <v>0.013</v>
      </c>
      <c r="S1175" s="9">
        <v>0.143</v>
      </c>
    </row>
    <row r="1176">
      <c r="B1176" s="1">
        <v>1.0</v>
      </c>
      <c r="C1176" s="10">
        <v>2061.0</v>
      </c>
      <c r="D1176" s="1">
        <v>1.013</v>
      </c>
      <c r="E1176" s="1">
        <v>0.0</v>
      </c>
      <c r="F1176" s="1">
        <v>0.191</v>
      </c>
      <c r="G1176" s="1">
        <v>10.099</v>
      </c>
      <c r="H1176" s="4">
        <v>0.0015</v>
      </c>
      <c r="I1176" s="1">
        <v>0.887</v>
      </c>
      <c r="J1176" s="12" t="s">
        <v>48</v>
      </c>
      <c r="L1176" s="9">
        <v>1337.0</v>
      </c>
      <c r="M1176" s="9">
        <v>1.0</v>
      </c>
      <c r="N1176" s="9">
        <v>1.582</v>
      </c>
      <c r="O1176" s="9">
        <v>0.042</v>
      </c>
      <c r="P1176" s="9">
        <v>-1.54</v>
      </c>
      <c r="Q1176" s="9">
        <v>0.988</v>
      </c>
      <c r="R1176" s="9">
        <v>0.008</v>
      </c>
      <c r="S1176" s="9">
        <v>0.095</v>
      </c>
    </row>
    <row r="1177">
      <c r="B1177" s="1">
        <v>1.0</v>
      </c>
      <c r="C1177" s="10">
        <v>2062.0</v>
      </c>
      <c r="D1177" s="1">
        <v>1.353</v>
      </c>
      <c r="E1177" s="1">
        <v>0.0</v>
      </c>
      <c r="F1177" s="1">
        <v>0.345</v>
      </c>
      <c r="G1177" s="1">
        <v>10.766</v>
      </c>
      <c r="H1177" s="4">
        <v>0.001</v>
      </c>
      <c r="I1177" s="1">
        <v>1.609</v>
      </c>
      <c r="J1177" s="12" t="s">
        <v>48</v>
      </c>
      <c r="L1177" s="9">
        <v>1338.0</v>
      </c>
      <c r="M1177" s="9">
        <v>1.0</v>
      </c>
      <c r="N1177" s="9">
        <v>5.382</v>
      </c>
      <c r="O1177" s="9">
        <v>0.03</v>
      </c>
      <c r="P1177" s="9">
        <v>-5.352</v>
      </c>
      <c r="Q1177" s="9">
        <v>1.0</v>
      </c>
      <c r="R1177" s="9">
        <v>0.0</v>
      </c>
      <c r="S1177" s="9">
        <v>0.0</v>
      </c>
    </row>
    <row r="1178">
      <c r="B1178" s="1">
        <v>1.0</v>
      </c>
      <c r="C1178" s="10">
        <v>2063.0</v>
      </c>
      <c r="D1178" s="1">
        <v>0.96</v>
      </c>
      <c r="E1178" s="1">
        <v>0.0</v>
      </c>
      <c r="F1178" s="1">
        <v>0.29</v>
      </c>
      <c r="G1178" s="1">
        <v>9.356</v>
      </c>
      <c r="H1178" s="4">
        <v>0.0022</v>
      </c>
      <c r="I1178" s="1">
        <v>1.351</v>
      </c>
      <c r="J1178" s="12" t="s">
        <v>48</v>
      </c>
      <c r="L1178" s="9">
        <v>1339.0</v>
      </c>
      <c r="M1178" s="9">
        <v>1.0</v>
      </c>
      <c r="N1178" s="9">
        <v>4.121</v>
      </c>
      <c r="O1178" s="9">
        <v>0.029</v>
      </c>
      <c r="P1178" s="9">
        <v>-4.092</v>
      </c>
      <c r="Q1178" s="9">
        <v>1.0</v>
      </c>
      <c r="R1178" s="9">
        <v>0.0</v>
      </c>
      <c r="S1178" s="9">
        <v>0.001</v>
      </c>
    </row>
    <row r="1179">
      <c r="B1179" s="1">
        <v>1.0</v>
      </c>
      <c r="C1179" s="10">
        <v>2064.0</v>
      </c>
      <c r="D1179" s="1">
        <v>0.97</v>
      </c>
      <c r="E1179" s="1">
        <v>0.0</v>
      </c>
      <c r="F1179" s="1">
        <v>0.312</v>
      </c>
      <c r="G1179" s="1">
        <v>8.988</v>
      </c>
      <c r="H1179" s="4">
        <v>0.0027</v>
      </c>
      <c r="I1179" s="1">
        <v>1.452</v>
      </c>
      <c r="J1179" s="12" t="s">
        <v>48</v>
      </c>
      <c r="L1179" s="9">
        <v>1340.0</v>
      </c>
      <c r="M1179" s="9">
        <v>1.0</v>
      </c>
      <c r="N1179" s="9">
        <v>0.849</v>
      </c>
      <c r="O1179" s="9">
        <v>0.072</v>
      </c>
      <c r="P1179" s="9">
        <v>-0.777</v>
      </c>
      <c r="Q1179" s="9">
        <v>0.91</v>
      </c>
      <c r="R1179" s="9">
        <v>0.063</v>
      </c>
      <c r="S1179" s="9">
        <v>0.75</v>
      </c>
    </row>
    <row r="1180">
      <c r="B1180" s="1">
        <v>1.0</v>
      </c>
      <c r="C1180" s="10">
        <v>2065.0</v>
      </c>
      <c r="D1180" s="1">
        <v>0.525</v>
      </c>
      <c r="E1180" s="1">
        <v>0.0</v>
      </c>
      <c r="F1180" s="1">
        <v>0.348</v>
      </c>
      <c r="G1180" s="1">
        <v>4.851</v>
      </c>
      <c r="H1180" s="4">
        <v>0.0276</v>
      </c>
      <c r="I1180" s="1">
        <v>1.619</v>
      </c>
      <c r="J1180" s="12" t="s">
        <v>48</v>
      </c>
      <c r="L1180" s="9">
        <v>1341.0</v>
      </c>
      <c r="M1180" s="9">
        <v>1.0</v>
      </c>
      <c r="N1180" s="9">
        <v>2.531</v>
      </c>
      <c r="O1180" s="9">
        <v>0.262</v>
      </c>
      <c r="P1180" s="9">
        <v>-2.269</v>
      </c>
      <c r="Q1180" s="9">
        <v>0.989</v>
      </c>
      <c r="R1180" s="9">
        <v>0.007</v>
      </c>
      <c r="S1180" s="9">
        <v>0.074</v>
      </c>
    </row>
    <row r="1181">
      <c r="B1181" s="1">
        <v>1.0</v>
      </c>
      <c r="C1181" s="10">
        <v>2066.0</v>
      </c>
      <c r="D1181" s="1">
        <v>1.5</v>
      </c>
      <c r="E1181" s="1">
        <v>0.0</v>
      </c>
      <c r="F1181" s="1">
        <v>0.485</v>
      </c>
      <c r="G1181" s="1">
        <v>13.473</v>
      </c>
      <c r="H1181" s="4">
        <v>2.0E-4</v>
      </c>
      <c r="I1181" s="1">
        <v>2.26</v>
      </c>
      <c r="J1181" s="12" t="s">
        <v>48</v>
      </c>
      <c r="L1181" s="9">
        <v>1342.0</v>
      </c>
      <c r="M1181" s="9">
        <v>1.0</v>
      </c>
      <c r="N1181" s="9">
        <v>1.55</v>
      </c>
      <c r="O1181" s="9">
        <v>0.278</v>
      </c>
      <c r="P1181" s="9">
        <v>-1.272</v>
      </c>
      <c r="Q1181" s="9">
        <v>0.949</v>
      </c>
      <c r="R1181" s="9">
        <v>0.036</v>
      </c>
      <c r="S1181" s="9">
        <v>0.412</v>
      </c>
    </row>
    <row r="1182">
      <c r="B1182" s="1">
        <v>1.0</v>
      </c>
      <c r="C1182" s="10">
        <v>2067.0</v>
      </c>
      <c r="D1182" s="1">
        <v>1.353</v>
      </c>
      <c r="E1182" s="1">
        <v>0.0</v>
      </c>
      <c r="F1182" s="1">
        <v>0.302</v>
      </c>
      <c r="G1182" s="1">
        <v>11.694</v>
      </c>
      <c r="H1182" s="4">
        <v>6.0E-4</v>
      </c>
      <c r="I1182" s="1">
        <v>1.404</v>
      </c>
      <c r="J1182" s="12" t="s">
        <v>48</v>
      </c>
      <c r="L1182" s="9">
        <v>1343.0</v>
      </c>
      <c r="M1182" s="9">
        <v>1.0</v>
      </c>
      <c r="N1182" s="9">
        <v>3.415</v>
      </c>
      <c r="O1182" s="9">
        <v>0.035</v>
      </c>
      <c r="P1182" s="9">
        <v>-3.38</v>
      </c>
      <c r="Q1182" s="9">
        <v>0.999</v>
      </c>
      <c r="R1182" s="9">
        <v>0.001</v>
      </c>
      <c r="S1182" s="9">
        <v>0.006</v>
      </c>
    </row>
    <row r="1183">
      <c r="B1183" s="1">
        <v>1.0</v>
      </c>
      <c r="C1183" s="10">
        <v>2068.0</v>
      </c>
      <c r="D1183" s="1">
        <v>0.382</v>
      </c>
      <c r="E1183" s="1">
        <v>0.0</v>
      </c>
      <c r="F1183" s="1">
        <v>0.082</v>
      </c>
      <c r="G1183" s="1">
        <v>2.982</v>
      </c>
      <c r="H1183" s="4">
        <v>0.0842</v>
      </c>
      <c r="I1183" s="1">
        <v>0.382</v>
      </c>
      <c r="J1183" s="12" t="s">
        <v>48</v>
      </c>
      <c r="L1183" s="9">
        <v>1344.0</v>
      </c>
      <c r="M1183" s="9">
        <v>1.0</v>
      </c>
      <c r="N1183" s="9">
        <v>1.298</v>
      </c>
      <c r="O1183" s="9">
        <v>0.048</v>
      </c>
      <c r="P1183" s="9">
        <v>-1.25</v>
      </c>
      <c r="Q1183" s="9">
        <v>0.992</v>
      </c>
      <c r="R1183" s="9">
        <v>0.006</v>
      </c>
      <c r="S1183" s="9">
        <v>0.063</v>
      </c>
    </row>
    <row r="1184">
      <c r="B1184" s="1">
        <v>1.0</v>
      </c>
      <c r="C1184" s="10">
        <v>2070.0</v>
      </c>
      <c r="D1184" s="1">
        <v>0.748</v>
      </c>
      <c r="E1184" s="1">
        <v>0.0</v>
      </c>
      <c r="F1184" s="1">
        <v>0.432</v>
      </c>
      <c r="G1184" s="1">
        <v>6.253</v>
      </c>
      <c r="H1184" s="4">
        <v>0.0124</v>
      </c>
      <c r="I1184" s="1">
        <v>2.012</v>
      </c>
      <c r="J1184" s="12" t="s">
        <v>48</v>
      </c>
      <c r="L1184" s="9">
        <v>1345.0</v>
      </c>
      <c r="M1184" s="9">
        <v>1.0</v>
      </c>
      <c r="N1184" s="9">
        <v>1.427</v>
      </c>
      <c r="O1184" s="9">
        <v>0.034</v>
      </c>
      <c r="P1184" s="9">
        <v>-1.394</v>
      </c>
      <c r="Q1184" s="9">
        <v>0.991</v>
      </c>
      <c r="R1184" s="9">
        <v>0.006</v>
      </c>
      <c r="S1184" s="9">
        <v>0.066</v>
      </c>
    </row>
    <row r="1185">
      <c r="B1185" s="1">
        <v>1.0</v>
      </c>
      <c r="C1185" s="10">
        <v>2073.0</v>
      </c>
      <c r="D1185" s="1">
        <v>0.978</v>
      </c>
      <c r="E1185" s="1">
        <v>0.189</v>
      </c>
      <c r="F1185" s="1">
        <v>0.416</v>
      </c>
      <c r="G1185" s="1">
        <v>3.693</v>
      </c>
      <c r="H1185" s="4">
        <v>0.0546</v>
      </c>
      <c r="I1185" s="1">
        <v>1.939</v>
      </c>
      <c r="J1185" s="12" t="s">
        <v>48</v>
      </c>
      <c r="L1185" s="9">
        <v>1346.0</v>
      </c>
      <c r="M1185" s="9">
        <v>1.0</v>
      </c>
      <c r="N1185" s="9">
        <v>1.891</v>
      </c>
      <c r="O1185" s="9">
        <v>0.041</v>
      </c>
      <c r="P1185" s="9">
        <v>-1.85</v>
      </c>
      <c r="Q1185" s="9">
        <v>0.994</v>
      </c>
      <c r="R1185" s="9">
        <v>0.004</v>
      </c>
      <c r="S1185" s="9">
        <v>0.046</v>
      </c>
    </row>
    <row r="1186">
      <c r="B1186" s="1">
        <v>1.0</v>
      </c>
      <c r="C1186" s="10">
        <v>2074.0</v>
      </c>
      <c r="D1186" s="1">
        <v>2.18</v>
      </c>
      <c r="E1186" s="1">
        <v>0.096</v>
      </c>
      <c r="F1186" s="1">
        <v>0.544</v>
      </c>
      <c r="G1186" s="1">
        <v>12.649</v>
      </c>
      <c r="H1186" s="4">
        <v>4.0E-4</v>
      </c>
      <c r="I1186" s="1">
        <v>2.533</v>
      </c>
      <c r="J1186" s="12" t="s">
        <v>48</v>
      </c>
      <c r="L1186" s="9">
        <v>1348.0</v>
      </c>
      <c r="M1186" s="9">
        <v>1.0</v>
      </c>
      <c r="N1186" s="9">
        <v>1.38</v>
      </c>
      <c r="O1186" s="9">
        <v>0.03</v>
      </c>
      <c r="P1186" s="9">
        <v>-1.35</v>
      </c>
      <c r="Q1186" s="9">
        <v>0.992</v>
      </c>
      <c r="R1186" s="9">
        <v>0.005</v>
      </c>
      <c r="S1186" s="9">
        <v>0.056</v>
      </c>
    </row>
    <row r="1187">
      <c r="B1187" s="1">
        <v>1.0</v>
      </c>
      <c r="C1187" s="10">
        <v>2081.0</v>
      </c>
      <c r="D1187" s="1">
        <v>1.353</v>
      </c>
      <c r="E1187" s="1">
        <v>0.0</v>
      </c>
      <c r="F1187" s="1">
        <v>0.344</v>
      </c>
      <c r="G1187" s="1">
        <v>10.082</v>
      </c>
      <c r="H1187" s="4">
        <v>0.0015</v>
      </c>
      <c r="I1187" s="1">
        <v>1.604</v>
      </c>
      <c r="J1187" s="12" t="s">
        <v>48</v>
      </c>
      <c r="L1187" s="9">
        <v>1349.0</v>
      </c>
      <c r="M1187" s="9">
        <v>1.0</v>
      </c>
      <c r="N1187" s="9">
        <v>6.316</v>
      </c>
      <c r="O1187" s="9">
        <v>0.036</v>
      </c>
      <c r="P1187" s="9">
        <v>-6.28</v>
      </c>
      <c r="Q1187" s="9">
        <v>1.0</v>
      </c>
      <c r="R1187" s="9">
        <v>0.0</v>
      </c>
      <c r="S1187" s="9">
        <v>0.0</v>
      </c>
    </row>
    <row r="1188">
      <c r="B1188" s="1">
        <v>1.0</v>
      </c>
      <c r="C1188" s="10">
        <v>2086.0</v>
      </c>
      <c r="D1188" s="1">
        <v>0.721</v>
      </c>
      <c r="E1188" s="1">
        <v>0.0</v>
      </c>
      <c r="F1188" s="1">
        <v>0.233</v>
      </c>
      <c r="G1188" s="1">
        <v>6.922</v>
      </c>
      <c r="H1188" s="4">
        <v>0.0085</v>
      </c>
      <c r="I1188" s="1">
        <v>1.084</v>
      </c>
      <c r="J1188" s="12" t="s">
        <v>48</v>
      </c>
      <c r="L1188" s="9">
        <v>1350.0</v>
      </c>
      <c r="M1188" s="9">
        <v>1.0</v>
      </c>
      <c r="N1188" s="9">
        <v>5.734</v>
      </c>
      <c r="O1188" s="9">
        <v>0.047</v>
      </c>
      <c r="P1188" s="9">
        <v>-5.687</v>
      </c>
      <c r="Q1188" s="9">
        <v>1.0</v>
      </c>
      <c r="R1188" s="9">
        <v>0.0</v>
      </c>
      <c r="S1188" s="9">
        <v>0.0</v>
      </c>
    </row>
    <row r="1189">
      <c r="B1189" s="1">
        <v>1.0</v>
      </c>
      <c r="C1189" s="10">
        <v>2091.0</v>
      </c>
      <c r="D1189" s="1">
        <v>1.775</v>
      </c>
      <c r="E1189" s="1">
        <v>0.0</v>
      </c>
      <c r="F1189" s="1">
        <v>0.335</v>
      </c>
      <c r="G1189" s="1">
        <v>15.798</v>
      </c>
      <c r="H1189" s="4">
        <v>1.0E-4</v>
      </c>
      <c r="I1189" s="1">
        <v>1.559</v>
      </c>
      <c r="J1189" s="12" t="s">
        <v>48</v>
      </c>
      <c r="L1189" s="9">
        <v>1351.0</v>
      </c>
      <c r="M1189" s="9">
        <v>1.0</v>
      </c>
      <c r="N1189" s="9">
        <v>1.641</v>
      </c>
      <c r="O1189" s="9">
        <v>0.046</v>
      </c>
      <c r="P1189" s="9">
        <v>-1.595</v>
      </c>
      <c r="Q1189" s="9">
        <v>0.995</v>
      </c>
      <c r="R1189" s="9">
        <v>0.004</v>
      </c>
      <c r="S1189" s="9">
        <v>0.041</v>
      </c>
    </row>
    <row r="1190">
      <c r="B1190" s="1">
        <v>1.0</v>
      </c>
      <c r="C1190" s="10">
        <v>2092.0</v>
      </c>
      <c r="D1190" s="1">
        <v>0.536</v>
      </c>
      <c r="E1190" s="1">
        <v>0.0</v>
      </c>
      <c r="F1190" s="1">
        <v>0.115</v>
      </c>
      <c r="G1190" s="1">
        <v>6.064</v>
      </c>
      <c r="H1190" s="4">
        <v>0.0138</v>
      </c>
      <c r="I1190" s="1">
        <v>0.534</v>
      </c>
      <c r="J1190" s="12" t="s">
        <v>48</v>
      </c>
      <c r="L1190" s="9">
        <v>1352.0</v>
      </c>
      <c r="M1190" s="9">
        <v>1.0</v>
      </c>
      <c r="N1190" s="9">
        <v>0.879</v>
      </c>
      <c r="O1190" s="9">
        <v>0.054</v>
      </c>
      <c r="P1190" s="9">
        <v>-0.826</v>
      </c>
      <c r="Q1190" s="9">
        <v>0.93</v>
      </c>
      <c r="R1190" s="9">
        <v>0.045</v>
      </c>
      <c r="S1190" s="9">
        <v>0.528</v>
      </c>
    </row>
    <row r="1191">
      <c r="B1191" s="1">
        <v>1.0</v>
      </c>
      <c r="C1191" s="10">
        <v>2097.0</v>
      </c>
      <c r="D1191" s="1">
        <v>0.527</v>
      </c>
      <c r="E1191" s="1">
        <v>0.0</v>
      </c>
      <c r="F1191" s="1">
        <v>0.136</v>
      </c>
      <c r="G1191" s="1">
        <v>5.35</v>
      </c>
      <c r="H1191" s="4">
        <v>0.0207</v>
      </c>
      <c r="I1191" s="1">
        <v>0.634</v>
      </c>
      <c r="J1191" s="12" t="s">
        <v>48</v>
      </c>
      <c r="L1191" s="9">
        <v>1353.0</v>
      </c>
      <c r="M1191" s="9">
        <v>1.0</v>
      </c>
      <c r="N1191" s="9">
        <v>1.97</v>
      </c>
      <c r="O1191" s="9">
        <v>0.464</v>
      </c>
      <c r="P1191" s="9">
        <v>-1.506</v>
      </c>
      <c r="Q1191" s="9">
        <v>0.903</v>
      </c>
      <c r="R1191" s="9">
        <v>0.069</v>
      </c>
      <c r="S1191" s="9">
        <v>0.819</v>
      </c>
    </row>
    <row r="1192">
      <c r="B1192" s="1">
        <v>1.0</v>
      </c>
      <c r="C1192" s="10">
        <v>2099.0</v>
      </c>
      <c r="D1192" s="1">
        <v>1.353</v>
      </c>
      <c r="E1192" s="1">
        <v>0.0</v>
      </c>
      <c r="F1192" s="1">
        <v>0.391</v>
      </c>
      <c r="G1192" s="1">
        <v>9.673</v>
      </c>
      <c r="H1192" s="4">
        <v>0.0019</v>
      </c>
      <c r="I1192" s="1">
        <v>1.821</v>
      </c>
      <c r="J1192" s="12" t="s">
        <v>48</v>
      </c>
      <c r="L1192" s="9">
        <v>1354.0</v>
      </c>
      <c r="M1192" s="9">
        <v>1.0</v>
      </c>
      <c r="N1192" s="9">
        <v>1.309</v>
      </c>
      <c r="O1192" s="9">
        <v>0.026</v>
      </c>
      <c r="P1192" s="9">
        <v>-1.283</v>
      </c>
      <c r="Q1192" s="9">
        <v>0.994</v>
      </c>
      <c r="R1192" s="9">
        <v>0.004</v>
      </c>
      <c r="S1192" s="9">
        <v>0.043</v>
      </c>
    </row>
    <row r="1193">
      <c r="B1193" s="1">
        <v>1.0</v>
      </c>
      <c r="C1193" s="10">
        <v>2100.0</v>
      </c>
      <c r="D1193" s="1">
        <v>0.398</v>
      </c>
      <c r="E1193" s="1">
        <v>0.0</v>
      </c>
      <c r="F1193" s="1">
        <v>0.093</v>
      </c>
      <c r="G1193" s="1">
        <v>2.841</v>
      </c>
      <c r="H1193" s="4">
        <v>0.0919</v>
      </c>
      <c r="I1193" s="1">
        <v>0.433</v>
      </c>
      <c r="J1193" s="12" t="s">
        <v>48</v>
      </c>
      <c r="L1193" s="9">
        <v>1355.0</v>
      </c>
      <c r="M1193" s="9">
        <v>1.0</v>
      </c>
      <c r="N1193" s="9">
        <v>0.93</v>
      </c>
      <c r="O1193" s="9">
        <v>0.05</v>
      </c>
      <c r="P1193" s="9">
        <v>-0.88</v>
      </c>
      <c r="Q1193" s="9">
        <v>0.974</v>
      </c>
      <c r="R1193" s="9">
        <v>0.019</v>
      </c>
      <c r="S1193" s="9">
        <v>0.21</v>
      </c>
    </row>
    <row r="1194">
      <c r="B1194" s="1">
        <v>1.0</v>
      </c>
      <c r="C1194" s="10">
        <v>2101.0</v>
      </c>
      <c r="D1194" s="1">
        <v>0.519</v>
      </c>
      <c r="E1194" s="1">
        <v>0.0</v>
      </c>
      <c r="F1194" s="1">
        <v>0.118</v>
      </c>
      <c r="G1194" s="1">
        <v>5.868</v>
      </c>
      <c r="H1194" s="4">
        <v>0.0154</v>
      </c>
      <c r="I1194" s="1">
        <v>0.551</v>
      </c>
      <c r="J1194" s="12" t="s">
        <v>48</v>
      </c>
      <c r="L1194" s="9">
        <v>1356.0</v>
      </c>
      <c r="M1194" s="9">
        <v>1.0</v>
      </c>
      <c r="N1194" s="9">
        <v>2.045</v>
      </c>
      <c r="O1194" s="9">
        <v>0.043</v>
      </c>
      <c r="P1194" s="9">
        <v>-2.002</v>
      </c>
      <c r="Q1194" s="9">
        <v>0.997</v>
      </c>
      <c r="R1194" s="9">
        <v>0.002</v>
      </c>
      <c r="S1194" s="9">
        <v>0.018</v>
      </c>
    </row>
    <row r="1195">
      <c r="B1195" s="1">
        <v>1.0</v>
      </c>
      <c r="C1195" s="10">
        <v>2103.0</v>
      </c>
      <c r="D1195" s="1">
        <v>0.72</v>
      </c>
      <c r="E1195" s="1">
        <v>0.0</v>
      </c>
      <c r="F1195" s="1">
        <v>0.188</v>
      </c>
      <c r="G1195" s="1">
        <v>7.948</v>
      </c>
      <c r="H1195" s="4">
        <v>0.0048</v>
      </c>
      <c r="I1195" s="1">
        <v>0.877</v>
      </c>
      <c r="J1195" s="12" t="s">
        <v>48</v>
      </c>
      <c r="L1195" s="9">
        <v>1357.0</v>
      </c>
      <c r="M1195" s="9">
        <v>1.0</v>
      </c>
      <c r="N1195" s="9">
        <v>4.163</v>
      </c>
      <c r="O1195" s="9">
        <v>0.058</v>
      </c>
      <c r="P1195" s="9">
        <v>-4.105</v>
      </c>
      <c r="Q1195" s="9">
        <v>0.998</v>
      </c>
      <c r="R1195" s="9">
        <v>0.001</v>
      </c>
      <c r="S1195" s="9">
        <v>0.012</v>
      </c>
    </row>
    <row r="1196">
      <c r="B1196" s="1">
        <v>1.0</v>
      </c>
      <c r="C1196" s="10">
        <v>2105.0</v>
      </c>
      <c r="D1196" s="1">
        <v>0.707</v>
      </c>
      <c r="E1196" s="1">
        <v>0.0</v>
      </c>
      <c r="F1196" s="1">
        <v>0.172</v>
      </c>
      <c r="G1196" s="1">
        <v>8.196</v>
      </c>
      <c r="H1196" s="4">
        <v>0.0042</v>
      </c>
      <c r="I1196" s="1">
        <v>0.799</v>
      </c>
      <c r="J1196" s="12" t="s">
        <v>48</v>
      </c>
      <c r="L1196" s="9">
        <v>1358.0</v>
      </c>
      <c r="M1196" s="9">
        <v>1.0</v>
      </c>
      <c r="N1196" s="9">
        <v>1.444</v>
      </c>
      <c r="O1196" s="9">
        <v>0.035</v>
      </c>
      <c r="P1196" s="9">
        <v>-1.409</v>
      </c>
      <c r="Q1196" s="9">
        <v>0.99</v>
      </c>
      <c r="R1196" s="9">
        <v>0.007</v>
      </c>
      <c r="S1196" s="9">
        <v>0.073</v>
      </c>
    </row>
    <row r="1197">
      <c r="B1197" s="1">
        <v>1.0</v>
      </c>
      <c r="C1197" s="10">
        <v>2107.0</v>
      </c>
      <c r="D1197" s="1">
        <v>1.105</v>
      </c>
      <c r="E1197" s="1">
        <v>0.0</v>
      </c>
      <c r="F1197" s="1">
        <v>0.381</v>
      </c>
      <c r="G1197" s="1">
        <v>10.569</v>
      </c>
      <c r="H1197" s="4">
        <v>0.0011</v>
      </c>
      <c r="I1197" s="1">
        <v>1.772</v>
      </c>
      <c r="J1197" s="12" t="s">
        <v>48</v>
      </c>
      <c r="L1197" s="9">
        <v>1359.0</v>
      </c>
      <c r="M1197" s="9">
        <v>1.0</v>
      </c>
      <c r="N1197" s="9">
        <v>8.155</v>
      </c>
      <c r="O1197" s="9">
        <v>0.049</v>
      </c>
      <c r="P1197" s="9">
        <v>-8.106</v>
      </c>
      <c r="Q1197" s="9">
        <v>1.0</v>
      </c>
      <c r="R1197" s="9">
        <v>0.0</v>
      </c>
      <c r="S1197" s="9">
        <v>0.0</v>
      </c>
    </row>
    <row r="1198">
      <c r="B1198" s="1">
        <v>1.0</v>
      </c>
      <c r="C1198" s="10">
        <v>2109.0</v>
      </c>
      <c r="D1198" s="1">
        <v>1.353</v>
      </c>
      <c r="E1198" s="1">
        <v>0.0</v>
      </c>
      <c r="F1198" s="1">
        <v>0.323</v>
      </c>
      <c r="G1198" s="1">
        <v>10.987</v>
      </c>
      <c r="H1198" s="4">
        <v>9.0E-4</v>
      </c>
      <c r="I1198" s="1">
        <v>1.503</v>
      </c>
      <c r="J1198" s="12" t="s">
        <v>48</v>
      </c>
      <c r="L1198" s="9">
        <v>1360.0</v>
      </c>
      <c r="M1198" s="9">
        <v>1.0</v>
      </c>
      <c r="N1198" s="9">
        <v>0.868</v>
      </c>
      <c r="O1198" s="9">
        <v>0.05</v>
      </c>
      <c r="P1198" s="9">
        <v>-0.818</v>
      </c>
      <c r="Q1198" s="9">
        <v>0.933</v>
      </c>
      <c r="R1198" s="9">
        <v>0.042</v>
      </c>
      <c r="S1198" s="9">
        <v>0.491</v>
      </c>
    </row>
    <row r="1199">
      <c r="B1199" s="1">
        <v>1.0</v>
      </c>
      <c r="C1199" s="10">
        <v>2110.0</v>
      </c>
      <c r="D1199" s="1">
        <v>1.353</v>
      </c>
      <c r="E1199" s="1">
        <v>0.0</v>
      </c>
      <c r="F1199" s="1">
        <v>0.212</v>
      </c>
      <c r="G1199" s="1">
        <v>9.71</v>
      </c>
      <c r="H1199" s="4">
        <v>0.0018</v>
      </c>
      <c r="I1199" s="1">
        <v>0.987</v>
      </c>
      <c r="J1199" s="12" t="s">
        <v>48</v>
      </c>
      <c r="L1199" s="9">
        <v>1361.0</v>
      </c>
      <c r="M1199" s="9">
        <v>1.0</v>
      </c>
      <c r="N1199" s="9">
        <v>3.649</v>
      </c>
      <c r="O1199" s="9">
        <v>0.034</v>
      </c>
      <c r="P1199" s="9">
        <v>-3.615</v>
      </c>
      <c r="Q1199" s="9">
        <v>1.0</v>
      </c>
      <c r="R1199" s="9">
        <v>0.0</v>
      </c>
      <c r="S1199" s="9">
        <v>0.0</v>
      </c>
    </row>
    <row r="1200">
      <c r="B1200" s="1">
        <v>1.0</v>
      </c>
      <c r="C1200" s="10">
        <v>2111.0</v>
      </c>
      <c r="D1200" s="1">
        <v>0.441</v>
      </c>
      <c r="E1200" s="1">
        <v>0.0</v>
      </c>
      <c r="F1200" s="1">
        <v>0.129</v>
      </c>
      <c r="G1200" s="1">
        <v>4.844</v>
      </c>
      <c r="H1200" s="4">
        <v>0.0278</v>
      </c>
      <c r="I1200" s="1">
        <v>0.599</v>
      </c>
      <c r="J1200" s="12" t="s">
        <v>48</v>
      </c>
      <c r="L1200" s="9">
        <v>1363.0</v>
      </c>
      <c r="M1200" s="9">
        <v>1.0</v>
      </c>
      <c r="N1200" s="9">
        <v>2.617</v>
      </c>
      <c r="O1200" s="9">
        <v>0.032</v>
      </c>
      <c r="P1200" s="9">
        <v>-2.585</v>
      </c>
      <c r="Q1200" s="9">
        <v>0.999</v>
      </c>
      <c r="R1200" s="9">
        <v>0.0</v>
      </c>
      <c r="S1200" s="9">
        <v>0.005</v>
      </c>
    </row>
    <row r="1201">
      <c r="B1201" s="1">
        <v>1.0</v>
      </c>
      <c r="C1201" s="10">
        <v>2115.0</v>
      </c>
      <c r="D1201" s="1">
        <v>1.043</v>
      </c>
      <c r="E1201" s="1">
        <v>0.0</v>
      </c>
      <c r="F1201" s="1">
        <v>0.244</v>
      </c>
      <c r="G1201" s="1">
        <v>8.441</v>
      </c>
      <c r="H1201" s="4">
        <v>0.0037</v>
      </c>
      <c r="I1201" s="1">
        <v>1.135</v>
      </c>
      <c r="J1201" s="12" t="s">
        <v>48</v>
      </c>
      <c r="L1201" s="9">
        <v>1365.0</v>
      </c>
      <c r="M1201" s="9">
        <v>1.0</v>
      </c>
      <c r="N1201" s="9">
        <v>1.442</v>
      </c>
      <c r="O1201" s="9">
        <v>0.047</v>
      </c>
      <c r="P1201" s="9">
        <v>-1.395</v>
      </c>
      <c r="Q1201" s="9">
        <v>0.99</v>
      </c>
      <c r="R1201" s="9">
        <v>0.007</v>
      </c>
      <c r="S1201" s="9">
        <v>0.083</v>
      </c>
    </row>
    <row r="1202">
      <c r="B1202" s="1">
        <v>1.0</v>
      </c>
      <c r="C1202" s="10">
        <v>2117.0</v>
      </c>
      <c r="D1202" s="1">
        <v>0.795</v>
      </c>
      <c r="E1202" s="1">
        <v>0.0</v>
      </c>
      <c r="F1202" s="1">
        <v>0.238</v>
      </c>
      <c r="G1202" s="1">
        <v>7.072</v>
      </c>
      <c r="H1202" s="4">
        <v>0.0078</v>
      </c>
      <c r="I1202" s="1">
        <v>1.109</v>
      </c>
      <c r="J1202" s="12" t="s">
        <v>48</v>
      </c>
      <c r="L1202" s="9">
        <v>1366.0</v>
      </c>
      <c r="M1202" s="9">
        <v>1.0</v>
      </c>
      <c r="N1202" s="9">
        <v>0.849</v>
      </c>
      <c r="O1202" s="9">
        <v>0.072</v>
      </c>
      <c r="P1202" s="9">
        <v>-0.777</v>
      </c>
      <c r="Q1202" s="9">
        <v>0.91</v>
      </c>
      <c r="R1202" s="9">
        <v>0.063</v>
      </c>
      <c r="S1202" s="9">
        <v>0.75</v>
      </c>
    </row>
    <row r="1203">
      <c r="B1203" s="1">
        <v>1.0</v>
      </c>
      <c r="C1203" s="10">
        <v>2119.0</v>
      </c>
      <c r="D1203" s="1">
        <v>0.643</v>
      </c>
      <c r="E1203" s="1">
        <v>0.0</v>
      </c>
      <c r="F1203" s="1">
        <v>0.168</v>
      </c>
      <c r="G1203" s="1">
        <v>5.146</v>
      </c>
      <c r="H1203" s="4">
        <v>0.0233</v>
      </c>
      <c r="I1203" s="1">
        <v>0.782</v>
      </c>
      <c r="J1203" s="12" t="s">
        <v>48</v>
      </c>
      <c r="L1203" s="9">
        <v>1367.0</v>
      </c>
      <c r="M1203" s="9">
        <v>1.0</v>
      </c>
      <c r="N1203" s="9">
        <v>1.532</v>
      </c>
      <c r="O1203" s="9">
        <v>0.288</v>
      </c>
      <c r="P1203" s="9">
        <v>-1.244</v>
      </c>
      <c r="Q1203" s="9">
        <v>0.926</v>
      </c>
      <c r="R1203" s="9">
        <v>0.054</v>
      </c>
      <c r="S1203" s="9">
        <v>0.633</v>
      </c>
    </row>
    <row r="1204">
      <c r="B1204" s="1">
        <v>1.0</v>
      </c>
      <c r="C1204" s="10">
        <v>2120.0</v>
      </c>
      <c r="D1204" s="1">
        <v>0.82</v>
      </c>
      <c r="E1204" s="1">
        <v>0.0</v>
      </c>
      <c r="F1204" s="1">
        <v>0.196</v>
      </c>
      <c r="G1204" s="1">
        <v>8.302</v>
      </c>
      <c r="H1204" s="4">
        <v>0.004</v>
      </c>
      <c r="I1204" s="1">
        <v>0.911</v>
      </c>
      <c r="J1204" s="12" t="s">
        <v>48</v>
      </c>
      <c r="L1204" s="9">
        <v>1368.0</v>
      </c>
      <c r="M1204" s="9">
        <v>1.0</v>
      </c>
      <c r="N1204" s="9">
        <v>1.997</v>
      </c>
      <c r="O1204" s="9">
        <v>0.039</v>
      </c>
      <c r="P1204" s="9">
        <v>-1.958</v>
      </c>
      <c r="Q1204" s="9">
        <v>0.972</v>
      </c>
      <c r="R1204" s="9">
        <v>0.018</v>
      </c>
      <c r="S1204" s="9">
        <v>0.198</v>
      </c>
    </row>
    <row r="1205">
      <c r="B1205" s="1">
        <v>1.0</v>
      </c>
      <c r="C1205" s="10">
        <v>2123.0</v>
      </c>
      <c r="D1205" s="1">
        <v>0.529</v>
      </c>
      <c r="E1205" s="1">
        <v>0.0</v>
      </c>
      <c r="F1205" s="1">
        <v>0.152</v>
      </c>
      <c r="G1205" s="1">
        <v>7.327</v>
      </c>
      <c r="H1205" s="4">
        <v>0.0068</v>
      </c>
      <c r="I1205" s="1">
        <v>0.708</v>
      </c>
      <c r="J1205" s="12" t="s">
        <v>48</v>
      </c>
      <c r="L1205" s="9">
        <v>1369.0</v>
      </c>
      <c r="M1205" s="9">
        <v>1.0</v>
      </c>
      <c r="N1205" s="9">
        <v>0.939</v>
      </c>
      <c r="O1205" s="9">
        <v>0.061</v>
      </c>
      <c r="P1205" s="9">
        <v>-0.878</v>
      </c>
      <c r="Q1205" s="9">
        <v>0.928</v>
      </c>
      <c r="R1205" s="9">
        <v>0.049</v>
      </c>
      <c r="S1205" s="9">
        <v>0.57</v>
      </c>
    </row>
    <row r="1206">
      <c r="B1206" s="1">
        <v>1.0</v>
      </c>
      <c r="C1206" s="10">
        <v>2125.0</v>
      </c>
      <c r="D1206" s="1">
        <v>1.353</v>
      </c>
      <c r="E1206" s="1">
        <v>0.0</v>
      </c>
      <c r="F1206" s="1">
        <v>0.334</v>
      </c>
      <c r="G1206" s="1">
        <v>14.464</v>
      </c>
      <c r="H1206" s="4">
        <v>1.0E-4</v>
      </c>
      <c r="I1206" s="1">
        <v>1.556</v>
      </c>
      <c r="J1206" s="12" t="s">
        <v>48</v>
      </c>
      <c r="L1206" s="9">
        <v>1370.0</v>
      </c>
      <c r="M1206" s="9">
        <v>1.0</v>
      </c>
      <c r="N1206" s="9">
        <v>4.091</v>
      </c>
      <c r="O1206" s="9">
        <v>0.042</v>
      </c>
      <c r="P1206" s="9">
        <v>-4.049</v>
      </c>
      <c r="Q1206" s="9">
        <v>1.0</v>
      </c>
      <c r="R1206" s="9">
        <v>0.0</v>
      </c>
      <c r="S1206" s="9">
        <v>0.003</v>
      </c>
    </row>
    <row r="1207">
      <c r="B1207" s="1">
        <v>1.0</v>
      </c>
      <c r="C1207" s="10">
        <v>2126.0</v>
      </c>
      <c r="D1207" s="1">
        <v>0.596</v>
      </c>
      <c r="E1207" s="1">
        <v>0.0</v>
      </c>
      <c r="F1207" s="1">
        <v>0.255</v>
      </c>
      <c r="G1207" s="1">
        <v>6.749</v>
      </c>
      <c r="H1207" s="4">
        <v>0.0094</v>
      </c>
      <c r="I1207" s="1">
        <v>1.187</v>
      </c>
      <c r="J1207" s="12" t="s">
        <v>48</v>
      </c>
      <c r="L1207" s="9">
        <v>1371.0</v>
      </c>
      <c r="M1207" s="9">
        <v>1.0</v>
      </c>
      <c r="N1207" s="9">
        <v>3.272</v>
      </c>
      <c r="O1207" s="9">
        <v>0.073</v>
      </c>
      <c r="P1207" s="9">
        <v>-3.2</v>
      </c>
      <c r="Q1207" s="9">
        <v>0.961</v>
      </c>
      <c r="R1207" s="9">
        <v>0.029</v>
      </c>
      <c r="S1207" s="9">
        <v>0.33</v>
      </c>
    </row>
    <row r="1208">
      <c r="B1208" s="1">
        <v>1.0</v>
      </c>
      <c r="C1208" s="10">
        <v>2127.0</v>
      </c>
      <c r="D1208" s="1">
        <v>1.353</v>
      </c>
      <c r="E1208" s="1">
        <v>0.0</v>
      </c>
      <c r="F1208" s="1">
        <v>0.339</v>
      </c>
      <c r="G1208" s="1">
        <v>9.593</v>
      </c>
      <c r="H1208" s="4">
        <v>0.002</v>
      </c>
      <c r="I1208" s="1">
        <v>1.577</v>
      </c>
      <c r="J1208" s="12" t="s">
        <v>48</v>
      </c>
      <c r="L1208" s="9">
        <v>1372.0</v>
      </c>
      <c r="M1208" s="9">
        <v>1.0</v>
      </c>
      <c r="N1208" s="9">
        <v>8.472</v>
      </c>
      <c r="O1208" s="9">
        <v>0.048</v>
      </c>
      <c r="P1208" s="9">
        <v>-8.424</v>
      </c>
      <c r="Q1208" s="9">
        <v>1.0</v>
      </c>
      <c r="R1208" s="9">
        <v>0.0</v>
      </c>
      <c r="S1208" s="9">
        <v>0.0</v>
      </c>
    </row>
    <row r="1209">
      <c r="B1209" s="1">
        <v>1.0</v>
      </c>
      <c r="C1209" s="10">
        <v>2128.0</v>
      </c>
      <c r="D1209" s="1">
        <v>1.072</v>
      </c>
      <c r="E1209" s="1">
        <v>0.0</v>
      </c>
      <c r="F1209" s="1">
        <v>0.352</v>
      </c>
      <c r="G1209" s="1">
        <v>10.964</v>
      </c>
      <c r="H1209" s="4">
        <v>9.0E-4</v>
      </c>
      <c r="I1209" s="1">
        <v>1.641</v>
      </c>
      <c r="J1209" s="12" t="s">
        <v>48</v>
      </c>
      <c r="L1209" s="9">
        <v>1373.0</v>
      </c>
      <c r="M1209" s="9">
        <v>1.0</v>
      </c>
      <c r="N1209" s="9">
        <v>5.255</v>
      </c>
      <c r="O1209" s="9">
        <v>0.051</v>
      </c>
      <c r="P1209" s="9">
        <v>-5.204</v>
      </c>
      <c r="Q1209" s="9">
        <v>1.0</v>
      </c>
      <c r="R1209" s="9">
        <v>0.0</v>
      </c>
      <c r="S1209" s="9">
        <v>0.0</v>
      </c>
    </row>
    <row r="1210">
      <c r="B1210" s="1">
        <v>1.0</v>
      </c>
      <c r="C1210" s="10">
        <v>2129.0</v>
      </c>
      <c r="D1210" s="1">
        <v>1.353</v>
      </c>
      <c r="E1210" s="1">
        <v>0.0</v>
      </c>
      <c r="F1210" s="1">
        <v>0.339</v>
      </c>
      <c r="G1210" s="1">
        <v>9.641</v>
      </c>
      <c r="H1210" s="4">
        <v>0.0019</v>
      </c>
      <c r="I1210" s="1">
        <v>1.578</v>
      </c>
      <c r="J1210" s="12" t="s">
        <v>48</v>
      </c>
      <c r="L1210" s="9">
        <v>1374.0</v>
      </c>
      <c r="M1210" s="9">
        <v>1.0</v>
      </c>
      <c r="N1210" s="9">
        <v>14.609</v>
      </c>
      <c r="O1210" s="9">
        <v>0.473</v>
      </c>
      <c r="P1210" s="9">
        <v>-14.136</v>
      </c>
      <c r="Q1210" s="9">
        <v>1.0</v>
      </c>
      <c r="R1210" s="9">
        <v>0.0</v>
      </c>
      <c r="S1210" s="9">
        <v>0.0</v>
      </c>
    </row>
    <row r="1211">
      <c r="B1211" s="1">
        <v>1.0</v>
      </c>
      <c r="C1211" s="10">
        <v>2130.0</v>
      </c>
      <c r="D1211" s="1">
        <v>0.256</v>
      </c>
      <c r="E1211" s="1">
        <v>0.0</v>
      </c>
      <c r="F1211" s="1">
        <v>0.065</v>
      </c>
      <c r="G1211" s="1">
        <v>2.742</v>
      </c>
      <c r="H1211" s="4">
        <v>0.0977</v>
      </c>
      <c r="I1211" s="1">
        <v>0.301</v>
      </c>
      <c r="J1211" s="12" t="s">
        <v>48</v>
      </c>
      <c r="L1211" s="9">
        <v>1376.0</v>
      </c>
      <c r="M1211" s="9">
        <v>1.0</v>
      </c>
      <c r="N1211" s="9">
        <v>1.246</v>
      </c>
      <c r="O1211" s="9">
        <v>0.057</v>
      </c>
      <c r="P1211" s="9">
        <v>-1.189</v>
      </c>
      <c r="Q1211" s="9">
        <v>0.983</v>
      </c>
      <c r="R1211" s="9">
        <v>0.012</v>
      </c>
      <c r="S1211" s="9">
        <v>0.139</v>
      </c>
    </row>
    <row r="1212">
      <c r="B1212" s="1">
        <v>1.0</v>
      </c>
      <c r="C1212" s="10">
        <v>2131.0</v>
      </c>
      <c r="D1212" s="1">
        <v>0.887</v>
      </c>
      <c r="E1212" s="1">
        <v>0.0</v>
      </c>
      <c r="F1212" s="1">
        <v>0.129</v>
      </c>
      <c r="G1212" s="1">
        <v>7.509</v>
      </c>
      <c r="H1212" s="4">
        <v>0.0061</v>
      </c>
      <c r="I1212" s="1">
        <v>0.599</v>
      </c>
      <c r="J1212" s="12" t="s">
        <v>48</v>
      </c>
      <c r="L1212" s="9">
        <v>1377.0</v>
      </c>
      <c r="M1212" s="9">
        <v>1.0</v>
      </c>
      <c r="N1212" s="9">
        <v>3.849</v>
      </c>
      <c r="O1212" s="9">
        <v>0.032</v>
      </c>
      <c r="P1212" s="9">
        <v>-3.817</v>
      </c>
      <c r="Q1212" s="9">
        <v>1.0</v>
      </c>
      <c r="R1212" s="9">
        <v>0.0</v>
      </c>
      <c r="S1212" s="9">
        <v>0.001</v>
      </c>
    </row>
    <row r="1213">
      <c r="B1213" s="1">
        <v>1.0</v>
      </c>
      <c r="C1213" s="10">
        <v>2133.0</v>
      </c>
      <c r="D1213" s="1">
        <v>0.573</v>
      </c>
      <c r="E1213" s="1">
        <v>0.0</v>
      </c>
      <c r="F1213" s="1">
        <v>0.327</v>
      </c>
      <c r="G1213" s="1">
        <v>4.331</v>
      </c>
      <c r="H1213" s="4">
        <v>0.0374</v>
      </c>
      <c r="I1213" s="1">
        <v>1.523</v>
      </c>
      <c r="J1213" s="12" t="s">
        <v>48</v>
      </c>
      <c r="L1213" s="9">
        <v>1378.0</v>
      </c>
      <c r="M1213" s="9">
        <v>1.0</v>
      </c>
      <c r="N1213" s="9">
        <v>0.926</v>
      </c>
      <c r="O1213" s="9">
        <v>0.084</v>
      </c>
      <c r="P1213" s="9">
        <v>-0.842</v>
      </c>
      <c r="Q1213" s="9">
        <v>0.951</v>
      </c>
      <c r="R1213" s="9">
        <v>0.038</v>
      </c>
      <c r="S1213" s="9">
        <v>0.439</v>
      </c>
    </row>
    <row r="1214">
      <c r="B1214" s="1">
        <v>1.0</v>
      </c>
      <c r="C1214" s="10">
        <v>2134.0</v>
      </c>
      <c r="D1214" s="1">
        <v>0.788</v>
      </c>
      <c r="E1214" s="1">
        <v>0.0</v>
      </c>
      <c r="F1214" s="1">
        <v>0.272</v>
      </c>
      <c r="G1214" s="1">
        <v>8.463</v>
      </c>
      <c r="H1214" s="4">
        <v>0.0036</v>
      </c>
      <c r="I1214" s="1">
        <v>1.266</v>
      </c>
      <c r="J1214" s="12" t="s">
        <v>48</v>
      </c>
      <c r="L1214" s="9">
        <v>1379.0</v>
      </c>
      <c r="M1214" s="9">
        <v>1.0</v>
      </c>
      <c r="N1214" s="9">
        <v>16.248</v>
      </c>
      <c r="O1214" s="9">
        <v>0.539</v>
      </c>
      <c r="P1214" s="9">
        <v>-15.709</v>
      </c>
      <c r="Q1214" s="9">
        <v>1.0</v>
      </c>
      <c r="R1214" s="9">
        <v>0.0</v>
      </c>
      <c r="S1214" s="9">
        <v>0.0</v>
      </c>
    </row>
    <row r="1215">
      <c r="B1215" s="1">
        <v>1.0</v>
      </c>
      <c r="C1215" s="10">
        <v>2137.0</v>
      </c>
      <c r="D1215" s="1">
        <v>0.869</v>
      </c>
      <c r="E1215" s="1">
        <v>0.0</v>
      </c>
      <c r="F1215" s="1">
        <v>0.145</v>
      </c>
      <c r="G1215" s="1">
        <v>6.864</v>
      </c>
      <c r="H1215" s="4">
        <v>0.0088</v>
      </c>
      <c r="I1215" s="1">
        <v>0.674</v>
      </c>
      <c r="J1215" s="12" t="s">
        <v>48</v>
      </c>
      <c r="L1215" s="9">
        <v>1381.0</v>
      </c>
      <c r="M1215" s="9">
        <v>1.0</v>
      </c>
      <c r="N1215" s="9">
        <v>1.733</v>
      </c>
      <c r="O1215" s="9">
        <v>0.036</v>
      </c>
      <c r="P1215" s="9">
        <v>-1.697</v>
      </c>
      <c r="Q1215" s="9">
        <v>0.995</v>
      </c>
      <c r="R1215" s="9">
        <v>0.003</v>
      </c>
      <c r="S1215" s="9">
        <v>0.038</v>
      </c>
    </row>
    <row r="1216">
      <c r="B1216" s="1">
        <v>1.0</v>
      </c>
      <c r="C1216" s="10">
        <v>2139.0</v>
      </c>
      <c r="D1216" s="1">
        <v>2.176</v>
      </c>
      <c r="E1216" s="1">
        <v>0.0</v>
      </c>
      <c r="F1216" s="1">
        <v>0.471</v>
      </c>
      <c r="G1216" s="1">
        <v>15.098</v>
      </c>
      <c r="H1216" s="4">
        <v>1.0E-4</v>
      </c>
      <c r="I1216" s="1">
        <v>2.191</v>
      </c>
      <c r="J1216" s="12" t="s">
        <v>48</v>
      </c>
      <c r="L1216" s="9">
        <v>1382.0</v>
      </c>
      <c r="M1216" s="9">
        <v>1.0</v>
      </c>
      <c r="N1216" s="9">
        <v>3.004</v>
      </c>
      <c r="O1216" s="9">
        <v>0.043</v>
      </c>
      <c r="P1216" s="9">
        <v>-2.961</v>
      </c>
      <c r="Q1216" s="9">
        <v>1.0</v>
      </c>
      <c r="R1216" s="9">
        <v>0.0</v>
      </c>
      <c r="S1216" s="9">
        <v>0.0</v>
      </c>
    </row>
    <row r="1217">
      <c r="B1217" s="1">
        <v>1.0</v>
      </c>
      <c r="C1217" s="10">
        <v>2140.0</v>
      </c>
      <c r="D1217" s="1">
        <v>0.373</v>
      </c>
      <c r="E1217" s="1">
        <v>0.0</v>
      </c>
      <c r="F1217" s="1">
        <v>0.138</v>
      </c>
      <c r="G1217" s="1">
        <v>3.96</v>
      </c>
      <c r="H1217" s="4">
        <v>0.0466</v>
      </c>
      <c r="I1217" s="1">
        <v>0.642</v>
      </c>
      <c r="J1217" s="12" t="s">
        <v>48</v>
      </c>
      <c r="L1217" s="9">
        <v>1383.0</v>
      </c>
      <c r="M1217" s="9">
        <v>1.0</v>
      </c>
      <c r="N1217" s="9">
        <v>1.234</v>
      </c>
      <c r="O1217" s="9">
        <v>0.033</v>
      </c>
      <c r="P1217" s="9">
        <v>-1.201</v>
      </c>
      <c r="Q1217" s="9">
        <v>0.994</v>
      </c>
      <c r="R1217" s="9">
        <v>0.004</v>
      </c>
      <c r="S1217" s="9">
        <v>0.046</v>
      </c>
    </row>
    <row r="1218">
      <c r="B1218" s="1">
        <v>1.0</v>
      </c>
      <c r="C1218" s="10">
        <v>2141.0</v>
      </c>
      <c r="D1218" s="1">
        <v>1.401</v>
      </c>
      <c r="E1218" s="1">
        <v>0.077</v>
      </c>
      <c r="F1218" s="1">
        <v>0.263</v>
      </c>
      <c r="G1218" s="1">
        <v>7.045</v>
      </c>
      <c r="H1218" s="4">
        <v>0.008</v>
      </c>
      <c r="I1218" s="1">
        <v>1.225</v>
      </c>
      <c r="J1218" s="12" t="s">
        <v>48</v>
      </c>
      <c r="L1218" s="9">
        <v>1384.0</v>
      </c>
      <c r="M1218" s="9">
        <v>1.0</v>
      </c>
      <c r="N1218" s="9">
        <v>0.812</v>
      </c>
      <c r="O1218" s="9">
        <v>0.046</v>
      </c>
      <c r="P1218" s="9">
        <v>-0.765</v>
      </c>
      <c r="Q1218" s="9">
        <v>0.931</v>
      </c>
      <c r="R1218" s="9">
        <v>0.042</v>
      </c>
      <c r="S1218" s="9">
        <v>0.49</v>
      </c>
    </row>
    <row r="1219">
      <c r="B1219" s="1">
        <v>1.0</v>
      </c>
      <c r="C1219" s="10">
        <v>2143.0</v>
      </c>
      <c r="D1219" s="1">
        <v>0.836</v>
      </c>
      <c r="E1219" s="1">
        <v>0.0</v>
      </c>
      <c r="F1219" s="1">
        <v>0.451</v>
      </c>
      <c r="G1219" s="1">
        <v>6.195</v>
      </c>
      <c r="H1219" s="4">
        <v>0.0128</v>
      </c>
      <c r="I1219" s="1">
        <v>2.099</v>
      </c>
      <c r="J1219" s="12" t="s">
        <v>48</v>
      </c>
      <c r="L1219" s="9">
        <v>1385.0</v>
      </c>
      <c r="M1219" s="9">
        <v>1.0</v>
      </c>
      <c r="N1219" s="9">
        <v>0.93</v>
      </c>
      <c r="O1219" s="9">
        <v>0.071</v>
      </c>
      <c r="P1219" s="9">
        <v>-0.858</v>
      </c>
      <c r="Q1219" s="9">
        <v>0.918</v>
      </c>
      <c r="R1219" s="9">
        <v>0.058</v>
      </c>
      <c r="S1219" s="9">
        <v>0.688</v>
      </c>
    </row>
    <row r="1220">
      <c r="B1220" s="1">
        <v>1.0</v>
      </c>
      <c r="C1220" s="10">
        <v>2144.0</v>
      </c>
      <c r="D1220" s="1">
        <v>0.974</v>
      </c>
      <c r="E1220" s="1">
        <v>0.0</v>
      </c>
      <c r="F1220" s="1">
        <v>0.343</v>
      </c>
      <c r="G1220" s="1">
        <v>8.137</v>
      </c>
      <c r="H1220" s="4">
        <v>0.0043</v>
      </c>
      <c r="I1220" s="1">
        <v>1.597</v>
      </c>
      <c r="J1220" s="12" t="s">
        <v>48</v>
      </c>
      <c r="L1220" s="9">
        <v>1386.0</v>
      </c>
      <c r="M1220" s="9">
        <v>1.0</v>
      </c>
      <c r="N1220" s="9">
        <v>3.18</v>
      </c>
      <c r="O1220" s="9">
        <v>0.03</v>
      </c>
      <c r="P1220" s="9">
        <v>-3.15</v>
      </c>
      <c r="Q1220" s="9">
        <v>0.984</v>
      </c>
      <c r="R1220" s="9">
        <v>0.009</v>
      </c>
      <c r="S1220" s="9">
        <v>0.101</v>
      </c>
    </row>
    <row r="1221">
      <c r="B1221" s="1">
        <v>1.0</v>
      </c>
      <c r="C1221" s="10">
        <v>2145.0</v>
      </c>
      <c r="D1221" s="1">
        <v>0.924</v>
      </c>
      <c r="E1221" s="1">
        <v>0.0</v>
      </c>
      <c r="F1221" s="1">
        <v>0.315</v>
      </c>
      <c r="G1221" s="1">
        <v>10.914</v>
      </c>
      <c r="H1221" s="4">
        <v>0.001</v>
      </c>
      <c r="I1221" s="1">
        <v>1.469</v>
      </c>
      <c r="J1221" s="12" t="s">
        <v>48</v>
      </c>
      <c r="L1221" s="9">
        <v>1387.0</v>
      </c>
      <c r="M1221" s="9">
        <v>1.0</v>
      </c>
      <c r="N1221" s="9">
        <v>6.987</v>
      </c>
      <c r="O1221" s="9">
        <v>0.033</v>
      </c>
      <c r="P1221" s="9">
        <v>-6.954</v>
      </c>
      <c r="Q1221" s="9">
        <v>1.0</v>
      </c>
      <c r="R1221" s="9">
        <v>0.0</v>
      </c>
      <c r="S1221" s="9">
        <v>0.0</v>
      </c>
    </row>
    <row r="1222">
      <c r="B1222" s="1">
        <v>1.0</v>
      </c>
      <c r="C1222" s="10">
        <v>2146.0</v>
      </c>
      <c r="D1222" s="1">
        <v>0.387</v>
      </c>
      <c r="E1222" s="1">
        <v>0.0</v>
      </c>
      <c r="F1222" s="1">
        <v>0.092</v>
      </c>
      <c r="G1222" s="1">
        <v>2.802</v>
      </c>
      <c r="H1222" s="4">
        <v>0.0941</v>
      </c>
      <c r="I1222" s="1">
        <v>0.431</v>
      </c>
      <c r="J1222" s="12" t="s">
        <v>48</v>
      </c>
      <c r="L1222" s="9">
        <v>1388.0</v>
      </c>
      <c r="M1222" s="9">
        <v>1.0</v>
      </c>
      <c r="N1222" s="9">
        <v>1.238</v>
      </c>
      <c r="O1222" s="9">
        <v>0.033</v>
      </c>
      <c r="P1222" s="9">
        <v>-1.206</v>
      </c>
      <c r="Q1222" s="9">
        <v>0.994</v>
      </c>
      <c r="R1222" s="9">
        <v>0.004</v>
      </c>
      <c r="S1222" s="9">
        <v>0.046</v>
      </c>
    </row>
    <row r="1223">
      <c r="B1223" s="1">
        <v>1.0</v>
      </c>
      <c r="C1223" s="10">
        <v>2147.0</v>
      </c>
      <c r="D1223" s="1">
        <v>2.81</v>
      </c>
      <c r="E1223" s="1">
        <v>0.0</v>
      </c>
      <c r="F1223" s="1">
        <v>1.021</v>
      </c>
      <c r="G1223" s="1">
        <v>16.561</v>
      </c>
      <c r="H1223" s="4">
        <v>0.0</v>
      </c>
      <c r="I1223" s="1">
        <v>4.755</v>
      </c>
      <c r="J1223" s="12" t="s">
        <v>48</v>
      </c>
      <c r="L1223" s="9">
        <v>1389.0</v>
      </c>
      <c r="M1223" s="9">
        <v>1.0</v>
      </c>
      <c r="N1223" s="9">
        <v>7.005</v>
      </c>
      <c r="O1223" s="9">
        <v>0.391</v>
      </c>
      <c r="P1223" s="9">
        <v>-6.614</v>
      </c>
      <c r="Q1223" s="9">
        <v>1.0</v>
      </c>
      <c r="R1223" s="9">
        <v>0.0</v>
      </c>
      <c r="S1223" s="9">
        <v>0.0</v>
      </c>
    </row>
    <row r="1224">
      <c r="B1224" s="1">
        <v>1.0</v>
      </c>
      <c r="C1224" s="10">
        <v>2149.0</v>
      </c>
      <c r="D1224" s="1">
        <v>1.667</v>
      </c>
      <c r="E1224" s="1">
        <v>0.0</v>
      </c>
      <c r="F1224" s="1">
        <v>0.558</v>
      </c>
      <c r="G1224" s="1">
        <v>17.323</v>
      </c>
      <c r="H1224" s="4">
        <v>0.0</v>
      </c>
      <c r="I1224" s="1">
        <v>2.598</v>
      </c>
      <c r="J1224" s="12" t="s">
        <v>48</v>
      </c>
      <c r="L1224" s="9">
        <v>1390.0</v>
      </c>
      <c r="M1224" s="9">
        <v>1.0</v>
      </c>
      <c r="N1224" s="9">
        <v>1.997</v>
      </c>
      <c r="O1224" s="9">
        <v>0.039</v>
      </c>
      <c r="P1224" s="9">
        <v>-1.958</v>
      </c>
      <c r="Q1224" s="9">
        <v>0.972</v>
      </c>
      <c r="R1224" s="9">
        <v>0.018</v>
      </c>
      <c r="S1224" s="9">
        <v>0.198</v>
      </c>
    </row>
    <row r="1225">
      <c r="B1225" s="1">
        <v>1.0</v>
      </c>
      <c r="C1225" s="10">
        <v>2150.0</v>
      </c>
      <c r="D1225" s="1">
        <v>1.843</v>
      </c>
      <c r="E1225" s="1">
        <v>0.0</v>
      </c>
      <c r="F1225" s="1">
        <v>0.484</v>
      </c>
      <c r="G1225" s="1">
        <v>17.948</v>
      </c>
      <c r="H1225" s="4">
        <v>0.0</v>
      </c>
      <c r="I1225" s="1">
        <v>2.252</v>
      </c>
      <c r="J1225" s="12" t="s">
        <v>48</v>
      </c>
      <c r="L1225" s="9">
        <v>1391.0</v>
      </c>
      <c r="M1225" s="9">
        <v>1.0</v>
      </c>
      <c r="N1225" s="9">
        <v>1.993</v>
      </c>
      <c r="O1225" s="9">
        <v>0.03</v>
      </c>
      <c r="P1225" s="9">
        <v>-1.963</v>
      </c>
      <c r="Q1225" s="9">
        <v>0.997</v>
      </c>
      <c r="R1225" s="9">
        <v>0.002</v>
      </c>
      <c r="S1225" s="9">
        <v>0.019</v>
      </c>
    </row>
    <row r="1226">
      <c r="B1226" s="1">
        <v>1.0</v>
      </c>
      <c r="C1226" s="10">
        <v>2151.0</v>
      </c>
      <c r="D1226" s="1">
        <v>0.318</v>
      </c>
      <c r="E1226" s="1">
        <v>0.0</v>
      </c>
      <c r="F1226" s="1">
        <v>0.079</v>
      </c>
      <c r="G1226" s="1">
        <v>2.759</v>
      </c>
      <c r="H1226" s="4">
        <v>0.0967</v>
      </c>
      <c r="I1226" s="1">
        <v>0.369</v>
      </c>
      <c r="J1226" s="12" t="s">
        <v>48</v>
      </c>
      <c r="L1226" s="9">
        <v>1392.0</v>
      </c>
      <c r="M1226" s="9">
        <v>1.0</v>
      </c>
      <c r="N1226" s="9">
        <v>0.812</v>
      </c>
      <c r="O1226" s="9">
        <v>0.046</v>
      </c>
      <c r="P1226" s="9">
        <v>-0.765</v>
      </c>
      <c r="Q1226" s="9">
        <v>0.931</v>
      </c>
      <c r="R1226" s="9">
        <v>0.042</v>
      </c>
      <c r="S1226" s="9">
        <v>0.49</v>
      </c>
    </row>
    <row r="1227">
      <c r="B1227" s="1">
        <v>1.0</v>
      </c>
      <c r="C1227" s="10">
        <v>2153.0</v>
      </c>
      <c r="D1227" s="1">
        <v>0.477</v>
      </c>
      <c r="E1227" s="1">
        <v>0.0</v>
      </c>
      <c r="F1227" s="1">
        <v>0.132</v>
      </c>
      <c r="G1227" s="1">
        <v>5.071</v>
      </c>
      <c r="H1227" s="4">
        <v>0.0243</v>
      </c>
      <c r="I1227" s="1">
        <v>0.614</v>
      </c>
      <c r="J1227" s="12" t="s">
        <v>48</v>
      </c>
      <c r="L1227" s="9">
        <v>1393.0</v>
      </c>
      <c r="M1227" s="9">
        <v>1.0</v>
      </c>
      <c r="N1227" s="9">
        <v>0.857</v>
      </c>
      <c r="O1227" s="9">
        <v>0.062</v>
      </c>
      <c r="P1227" s="9">
        <v>-0.795</v>
      </c>
      <c r="Q1227" s="9">
        <v>0.92</v>
      </c>
      <c r="R1227" s="9">
        <v>0.054</v>
      </c>
      <c r="S1227" s="9">
        <v>0.631</v>
      </c>
    </row>
    <row r="1228">
      <c r="B1228" s="1">
        <v>1.0</v>
      </c>
      <c r="C1228" s="10">
        <v>2157.0</v>
      </c>
      <c r="D1228" s="1">
        <v>4.831</v>
      </c>
      <c r="E1228" s="1">
        <v>0.0</v>
      </c>
      <c r="F1228" s="1">
        <v>0.824</v>
      </c>
      <c r="G1228" s="1">
        <v>36.168</v>
      </c>
      <c r="H1228" s="4">
        <v>0.0</v>
      </c>
      <c r="I1228" s="1">
        <v>3.837</v>
      </c>
      <c r="J1228" s="12" t="s">
        <v>48</v>
      </c>
      <c r="L1228" s="9">
        <v>1395.0</v>
      </c>
      <c r="M1228" s="9">
        <v>1.0</v>
      </c>
      <c r="N1228" s="9">
        <v>3.093</v>
      </c>
      <c r="O1228" s="9">
        <v>0.03</v>
      </c>
      <c r="P1228" s="9">
        <v>-3.063</v>
      </c>
      <c r="Q1228" s="9">
        <v>1.0</v>
      </c>
      <c r="R1228" s="9">
        <v>0.0</v>
      </c>
      <c r="S1228" s="9">
        <v>0.001</v>
      </c>
    </row>
    <row r="1229">
      <c r="B1229" s="1">
        <v>1.0</v>
      </c>
      <c r="C1229" s="10">
        <v>2159.0</v>
      </c>
      <c r="D1229" s="1">
        <v>4.206</v>
      </c>
      <c r="E1229" s="1">
        <v>0.0</v>
      </c>
      <c r="F1229" s="1">
        <v>0.653</v>
      </c>
      <c r="G1229" s="1">
        <v>31.032</v>
      </c>
      <c r="H1229" s="4">
        <v>0.0</v>
      </c>
      <c r="I1229" s="1">
        <v>3.043</v>
      </c>
      <c r="J1229" s="12" t="s">
        <v>48</v>
      </c>
      <c r="L1229" s="9">
        <v>1396.0</v>
      </c>
      <c r="M1229" s="9">
        <v>1.0</v>
      </c>
      <c r="N1229" s="9">
        <v>6.665</v>
      </c>
      <c r="O1229" s="9">
        <v>0.494</v>
      </c>
      <c r="P1229" s="9">
        <v>-6.17</v>
      </c>
      <c r="Q1229" s="9">
        <v>1.0</v>
      </c>
      <c r="R1229" s="9">
        <v>0.0</v>
      </c>
      <c r="S1229" s="9">
        <v>0.0</v>
      </c>
    </row>
    <row r="1230">
      <c r="B1230" s="1">
        <v>1.0</v>
      </c>
      <c r="C1230" s="10">
        <v>2161.0</v>
      </c>
      <c r="D1230" s="1">
        <v>4.798</v>
      </c>
      <c r="E1230" s="1">
        <v>0.0</v>
      </c>
      <c r="F1230" s="1">
        <v>1.35</v>
      </c>
      <c r="G1230" s="1">
        <v>25.583</v>
      </c>
      <c r="H1230" s="4">
        <v>0.0</v>
      </c>
      <c r="I1230" s="1">
        <v>6.288</v>
      </c>
      <c r="J1230" s="12" t="s">
        <v>48</v>
      </c>
      <c r="L1230" s="9">
        <v>1398.0</v>
      </c>
      <c r="M1230" s="9">
        <v>1.0</v>
      </c>
      <c r="N1230" s="9">
        <v>1.203</v>
      </c>
      <c r="O1230" s="9">
        <v>0.037</v>
      </c>
      <c r="P1230" s="9">
        <v>-1.166</v>
      </c>
      <c r="Q1230" s="9">
        <v>0.988</v>
      </c>
      <c r="R1230" s="9">
        <v>0.008</v>
      </c>
      <c r="S1230" s="9">
        <v>0.092</v>
      </c>
    </row>
    <row r="1231">
      <c r="B1231" s="1">
        <v>1.0</v>
      </c>
      <c r="C1231" s="10">
        <v>2162.0</v>
      </c>
      <c r="D1231" s="1">
        <v>0.508</v>
      </c>
      <c r="E1231" s="1">
        <v>0.0</v>
      </c>
      <c r="F1231" s="1">
        <v>0.16</v>
      </c>
      <c r="G1231" s="1">
        <v>6.87</v>
      </c>
      <c r="H1231" s="4">
        <v>0.0088</v>
      </c>
      <c r="I1231" s="1">
        <v>0.747</v>
      </c>
      <c r="J1231" s="12" t="s">
        <v>48</v>
      </c>
      <c r="L1231" s="9">
        <v>1399.0</v>
      </c>
      <c r="M1231" s="9">
        <v>1.0</v>
      </c>
      <c r="N1231" s="9">
        <v>2.097</v>
      </c>
      <c r="O1231" s="9">
        <v>0.036</v>
      </c>
      <c r="P1231" s="9">
        <v>-2.062</v>
      </c>
      <c r="Q1231" s="9">
        <v>0.996</v>
      </c>
      <c r="R1231" s="9">
        <v>0.003</v>
      </c>
      <c r="S1231" s="9">
        <v>0.029</v>
      </c>
    </row>
    <row r="1232">
      <c r="B1232" s="1">
        <v>1.0</v>
      </c>
      <c r="C1232" s="10">
        <v>2164.0</v>
      </c>
      <c r="D1232" s="1">
        <v>1.963</v>
      </c>
      <c r="E1232" s="1">
        <v>0.0</v>
      </c>
      <c r="F1232" s="1">
        <v>0.546</v>
      </c>
      <c r="G1232" s="1">
        <v>26.114</v>
      </c>
      <c r="H1232" s="4">
        <v>0.0</v>
      </c>
      <c r="I1232" s="1">
        <v>2.543</v>
      </c>
      <c r="J1232" s="12" t="s">
        <v>48</v>
      </c>
      <c r="L1232" s="9">
        <v>1400.0</v>
      </c>
      <c r="M1232" s="9">
        <v>1.0</v>
      </c>
      <c r="N1232" s="9">
        <v>2.254</v>
      </c>
      <c r="O1232" s="9">
        <v>0.035</v>
      </c>
      <c r="P1232" s="9">
        <v>-2.219</v>
      </c>
      <c r="Q1232" s="9">
        <v>0.997</v>
      </c>
      <c r="R1232" s="9">
        <v>0.002</v>
      </c>
      <c r="S1232" s="9">
        <v>0.025</v>
      </c>
    </row>
    <row r="1233">
      <c r="B1233" s="1">
        <v>1.0</v>
      </c>
      <c r="C1233" s="10">
        <v>2166.0</v>
      </c>
      <c r="D1233" s="1">
        <v>0.348</v>
      </c>
      <c r="E1233" s="1">
        <v>0.0</v>
      </c>
      <c r="F1233" s="1">
        <v>0.076</v>
      </c>
      <c r="G1233" s="1">
        <v>3.033</v>
      </c>
      <c r="H1233" s="4">
        <v>0.0816</v>
      </c>
      <c r="I1233" s="1">
        <v>0.352</v>
      </c>
      <c r="J1233" s="12" t="s">
        <v>48</v>
      </c>
      <c r="L1233" s="9">
        <v>1401.0</v>
      </c>
      <c r="M1233" s="9">
        <v>1.0</v>
      </c>
      <c r="N1233" s="9">
        <v>1.775</v>
      </c>
      <c r="O1233" s="9">
        <v>0.028</v>
      </c>
      <c r="P1233" s="9">
        <v>-1.747</v>
      </c>
      <c r="Q1233" s="9">
        <v>0.997</v>
      </c>
      <c r="R1233" s="9">
        <v>0.002</v>
      </c>
      <c r="S1233" s="9">
        <v>0.02</v>
      </c>
    </row>
    <row r="1234">
      <c r="B1234" s="1">
        <v>1.0</v>
      </c>
      <c r="C1234" s="10">
        <v>2168.0</v>
      </c>
      <c r="D1234" s="1">
        <v>2.521</v>
      </c>
      <c r="E1234" s="1">
        <v>0.104</v>
      </c>
      <c r="F1234" s="1">
        <v>0.799</v>
      </c>
      <c r="G1234" s="1">
        <v>16.318</v>
      </c>
      <c r="H1234" s="4">
        <v>1.0E-4</v>
      </c>
      <c r="I1234" s="1">
        <v>3.72</v>
      </c>
      <c r="J1234" s="12" t="s">
        <v>48</v>
      </c>
      <c r="L1234" s="9">
        <v>1402.0</v>
      </c>
      <c r="M1234" s="9">
        <v>1.0</v>
      </c>
      <c r="N1234" s="9">
        <v>3.18</v>
      </c>
      <c r="O1234" s="9">
        <v>0.03</v>
      </c>
      <c r="P1234" s="9">
        <v>-3.15</v>
      </c>
      <c r="Q1234" s="9">
        <v>0.984</v>
      </c>
      <c r="R1234" s="9">
        <v>0.009</v>
      </c>
      <c r="S1234" s="9">
        <v>0.101</v>
      </c>
    </row>
    <row r="1235">
      <c r="B1235" s="1">
        <v>1.0</v>
      </c>
      <c r="C1235" s="10">
        <v>2169.0</v>
      </c>
      <c r="D1235" s="1">
        <v>2.4</v>
      </c>
      <c r="E1235" s="1">
        <v>0.0</v>
      </c>
      <c r="F1235" s="1">
        <v>0.617</v>
      </c>
      <c r="G1235" s="1">
        <v>12.961</v>
      </c>
      <c r="H1235" s="4">
        <v>3.0E-4</v>
      </c>
      <c r="I1235" s="1">
        <v>2.873</v>
      </c>
      <c r="J1235" s="12" t="s">
        <v>48</v>
      </c>
      <c r="L1235" s="9">
        <v>1403.0</v>
      </c>
      <c r="M1235" s="9">
        <v>1.0</v>
      </c>
      <c r="N1235" s="9">
        <v>2.441</v>
      </c>
      <c r="O1235" s="9">
        <v>0.026</v>
      </c>
      <c r="P1235" s="9">
        <v>-2.415</v>
      </c>
      <c r="Q1235" s="9">
        <v>1.0</v>
      </c>
      <c r="R1235" s="9">
        <v>0.0</v>
      </c>
      <c r="S1235" s="9">
        <v>0.003</v>
      </c>
    </row>
    <row r="1236">
      <c r="B1236" s="1">
        <v>1.0</v>
      </c>
      <c r="C1236" s="10">
        <v>2173.0</v>
      </c>
      <c r="D1236" s="1">
        <v>0.348</v>
      </c>
      <c r="E1236" s="1">
        <v>0.0</v>
      </c>
      <c r="F1236" s="1">
        <v>0.076</v>
      </c>
      <c r="G1236" s="1">
        <v>3.033</v>
      </c>
      <c r="H1236" s="4">
        <v>0.0816</v>
      </c>
      <c r="I1236" s="1">
        <v>0.352</v>
      </c>
      <c r="J1236" s="12" t="s">
        <v>48</v>
      </c>
      <c r="L1236" s="9">
        <v>1404.0</v>
      </c>
      <c r="M1236" s="9">
        <v>1.0</v>
      </c>
      <c r="N1236" s="9">
        <v>0.943</v>
      </c>
      <c r="O1236" s="9">
        <v>0.051</v>
      </c>
      <c r="P1236" s="9">
        <v>-0.892</v>
      </c>
      <c r="Q1236" s="9">
        <v>0.974</v>
      </c>
      <c r="R1236" s="9">
        <v>0.018</v>
      </c>
      <c r="S1236" s="9">
        <v>0.205</v>
      </c>
    </row>
    <row r="1237">
      <c r="B1237" s="1">
        <v>1.0</v>
      </c>
      <c r="C1237" s="10">
        <v>2174.0</v>
      </c>
      <c r="D1237" s="1">
        <v>12.858</v>
      </c>
      <c r="E1237" s="1">
        <v>0.0</v>
      </c>
      <c r="F1237" s="1">
        <v>0.566</v>
      </c>
      <c r="G1237" s="1">
        <v>36.8</v>
      </c>
      <c r="H1237" s="4">
        <v>0.0</v>
      </c>
      <c r="I1237" s="1">
        <v>2.636</v>
      </c>
      <c r="J1237" s="12" t="s">
        <v>48</v>
      </c>
      <c r="L1237" s="9">
        <v>1405.0</v>
      </c>
      <c r="M1237" s="9">
        <v>1.0</v>
      </c>
      <c r="N1237" s="9">
        <v>4.837</v>
      </c>
      <c r="O1237" s="9">
        <v>0.032</v>
      </c>
      <c r="P1237" s="9">
        <v>-4.805</v>
      </c>
      <c r="Q1237" s="9">
        <v>1.0</v>
      </c>
      <c r="R1237" s="9">
        <v>0.0</v>
      </c>
      <c r="S1237" s="9">
        <v>0.0</v>
      </c>
    </row>
    <row r="1238">
      <c r="B1238" s="1">
        <v>1.0</v>
      </c>
      <c r="C1238" s="10">
        <v>2175.0</v>
      </c>
      <c r="D1238" s="1">
        <v>3.127</v>
      </c>
      <c r="E1238" s="1">
        <v>0.0</v>
      </c>
      <c r="F1238" s="1">
        <v>0.687</v>
      </c>
      <c r="G1238" s="1">
        <v>34.703</v>
      </c>
      <c r="H1238" s="4">
        <v>0.0</v>
      </c>
      <c r="I1238" s="1">
        <v>3.199</v>
      </c>
      <c r="J1238" s="12" t="s">
        <v>48</v>
      </c>
      <c r="L1238" s="9">
        <v>1406.0</v>
      </c>
      <c r="M1238" s="9">
        <v>1.0</v>
      </c>
      <c r="N1238" s="9">
        <v>0.868</v>
      </c>
      <c r="O1238" s="9">
        <v>0.05</v>
      </c>
      <c r="P1238" s="9">
        <v>-0.818</v>
      </c>
      <c r="Q1238" s="9">
        <v>0.933</v>
      </c>
      <c r="R1238" s="9">
        <v>0.042</v>
      </c>
      <c r="S1238" s="9">
        <v>0.491</v>
      </c>
    </row>
    <row r="1239">
      <c r="B1239" s="1">
        <v>1.0</v>
      </c>
      <c r="C1239" s="10">
        <v>2179.0</v>
      </c>
      <c r="D1239" s="1">
        <v>1.048</v>
      </c>
      <c r="E1239" s="1">
        <v>0.0</v>
      </c>
      <c r="F1239" s="1">
        <v>0.374</v>
      </c>
      <c r="G1239" s="1">
        <v>11.157</v>
      </c>
      <c r="H1239" s="4">
        <v>8.0E-4</v>
      </c>
      <c r="I1239" s="1">
        <v>1.743</v>
      </c>
      <c r="J1239" s="12" t="s">
        <v>48</v>
      </c>
      <c r="L1239" s="9">
        <v>1407.0</v>
      </c>
      <c r="M1239" s="9">
        <v>1.0</v>
      </c>
      <c r="N1239" s="9">
        <v>0.939</v>
      </c>
      <c r="O1239" s="9">
        <v>0.061</v>
      </c>
      <c r="P1239" s="9">
        <v>-0.878</v>
      </c>
      <c r="Q1239" s="9">
        <v>0.928</v>
      </c>
      <c r="R1239" s="9">
        <v>0.049</v>
      </c>
      <c r="S1239" s="9">
        <v>0.57</v>
      </c>
    </row>
    <row r="1240">
      <c r="B1240" s="1">
        <v>1.0</v>
      </c>
      <c r="C1240" s="10">
        <v>2180.0</v>
      </c>
      <c r="D1240" s="1">
        <v>1.353</v>
      </c>
      <c r="E1240" s="1">
        <v>0.0</v>
      </c>
      <c r="F1240" s="1">
        <v>0.307</v>
      </c>
      <c r="G1240" s="1">
        <v>8.12</v>
      </c>
      <c r="H1240" s="4">
        <v>0.0044</v>
      </c>
      <c r="I1240" s="1">
        <v>1.428</v>
      </c>
      <c r="J1240" s="12" t="s">
        <v>48</v>
      </c>
      <c r="L1240" s="9">
        <v>1408.0</v>
      </c>
      <c r="M1240" s="9">
        <v>1.0</v>
      </c>
      <c r="N1240" s="9">
        <v>3.18</v>
      </c>
      <c r="O1240" s="9">
        <v>0.03</v>
      </c>
      <c r="P1240" s="9">
        <v>-3.15</v>
      </c>
      <c r="Q1240" s="9">
        <v>0.984</v>
      </c>
      <c r="R1240" s="9">
        <v>0.009</v>
      </c>
      <c r="S1240" s="9">
        <v>0.101</v>
      </c>
    </row>
    <row r="1241">
      <c r="B1241" s="1">
        <v>1.0</v>
      </c>
      <c r="C1241" s="10">
        <v>2181.0</v>
      </c>
      <c r="D1241" s="1">
        <v>0.667</v>
      </c>
      <c r="E1241" s="1">
        <v>0.0</v>
      </c>
      <c r="F1241" s="1">
        <v>0.197</v>
      </c>
      <c r="G1241" s="1">
        <v>7.283</v>
      </c>
      <c r="H1241" s="4">
        <v>0.007</v>
      </c>
      <c r="I1241" s="1">
        <v>0.916</v>
      </c>
      <c r="J1241" s="12" t="s">
        <v>48</v>
      </c>
      <c r="L1241" s="9">
        <v>1409.0</v>
      </c>
      <c r="M1241" s="9">
        <v>1.0</v>
      </c>
      <c r="N1241" s="9">
        <v>2.329</v>
      </c>
      <c r="O1241" s="9">
        <v>0.031</v>
      </c>
      <c r="P1241" s="9">
        <v>-2.298</v>
      </c>
      <c r="Q1241" s="9">
        <v>0.998</v>
      </c>
      <c r="R1241" s="9">
        <v>0.002</v>
      </c>
      <c r="S1241" s="9">
        <v>0.017</v>
      </c>
    </row>
    <row r="1242">
      <c r="B1242" s="1">
        <v>1.0</v>
      </c>
      <c r="C1242" s="10">
        <v>2182.0</v>
      </c>
      <c r="D1242" s="1">
        <v>2.498</v>
      </c>
      <c r="E1242" s="1">
        <v>0.0</v>
      </c>
      <c r="F1242" s="1">
        <v>0.568</v>
      </c>
      <c r="G1242" s="1">
        <v>28.996</v>
      </c>
      <c r="H1242" s="4">
        <v>0.0</v>
      </c>
      <c r="I1242" s="1">
        <v>2.646</v>
      </c>
      <c r="J1242" s="12" t="s">
        <v>48</v>
      </c>
      <c r="L1242" s="9">
        <v>1410.0</v>
      </c>
      <c r="M1242" s="9">
        <v>1.0</v>
      </c>
      <c r="N1242" s="9">
        <v>6.361</v>
      </c>
      <c r="O1242" s="9">
        <v>0.036</v>
      </c>
      <c r="P1242" s="9">
        <v>-6.324</v>
      </c>
      <c r="Q1242" s="9">
        <v>1.0</v>
      </c>
      <c r="R1242" s="9">
        <v>0.0</v>
      </c>
      <c r="S1242" s="9">
        <v>0.0</v>
      </c>
    </row>
    <row r="1243">
      <c r="B1243" s="1">
        <v>1.0</v>
      </c>
      <c r="C1243" s="10">
        <v>2190.0</v>
      </c>
      <c r="D1243" s="1">
        <v>4.566</v>
      </c>
      <c r="E1243" s="1">
        <v>0.092</v>
      </c>
      <c r="F1243" s="1">
        <v>0.895</v>
      </c>
      <c r="G1243" s="1">
        <v>26.714</v>
      </c>
      <c r="H1243" s="4">
        <v>0.0</v>
      </c>
      <c r="I1243" s="1">
        <v>4.167</v>
      </c>
      <c r="J1243" s="12" t="s">
        <v>48</v>
      </c>
      <c r="L1243" s="9">
        <v>1411.0</v>
      </c>
      <c r="M1243" s="9">
        <v>1.0</v>
      </c>
      <c r="N1243" s="9">
        <v>1.92</v>
      </c>
      <c r="O1243" s="9">
        <v>0.04</v>
      </c>
      <c r="P1243" s="9">
        <v>-1.88</v>
      </c>
      <c r="Q1243" s="9">
        <v>0.994</v>
      </c>
      <c r="R1243" s="9">
        <v>0.004</v>
      </c>
      <c r="S1243" s="9">
        <v>0.043</v>
      </c>
    </row>
    <row r="1244">
      <c r="B1244" s="1">
        <v>1.0</v>
      </c>
      <c r="C1244" s="10">
        <v>2191.0</v>
      </c>
      <c r="D1244" s="1">
        <v>3.0</v>
      </c>
      <c r="E1244" s="1">
        <v>0.0</v>
      </c>
      <c r="F1244" s="1">
        <v>0.832</v>
      </c>
      <c r="G1244" s="1">
        <v>25.875</v>
      </c>
      <c r="H1244" s="4">
        <v>0.0</v>
      </c>
      <c r="I1244" s="1">
        <v>3.874</v>
      </c>
      <c r="J1244" s="12" t="s">
        <v>48</v>
      </c>
      <c r="L1244" s="9">
        <v>1412.0</v>
      </c>
      <c r="M1244" s="9">
        <v>1.0</v>
      </c>
      <c r="N1244" s="9">
        <v>7.036</v>
      </c>
      <c r="O1244" s="9">
        <v>0.039</v>
      </c>
      <c r="P1244" s="9">
        <v>-6.998</v>
      </c>
      <c r="Q1244" s="9">
        <v>1.0</v>
      </c>
      <c r="R1244" s="9">
        <v>0.0</v>
      </c>
      <c r="S1244" s="9">
        <v>0.0</v>
      </c>
    </row>
    <row r="1245">
      <c r="B1245" s="1">
        <v>1.0</v>
      </c>
      <c r="C1245" s="10">
        <v>2192.0</v>
      </c>
      <c r="D1245" s="1">
        <v>3.0</v>
      </c>
      <c r="E1245" s="1">
        <v>0.0</v>
      </c>
      <c r="F1245" s="1">
        <v>0.871</v>
      </c>
      <c r="G1245" s="1">
        <v>28.775</v>
      </c>
      <c r="H1245" s="4">
        <v>0.0</v>
      </c>
      <c r="I1245" s="1">
        <v>4.057</v>
      </c>
      <c r="J1245" s="12" t="s">
        <v>48</v>
      </c>
      <c r="L1245" s="9">
        <v>1413.0</v>
      </c>
      <c r="M1245" s="9">
        <v>1.0</v>
      </c>
      <c r="N1245" s="9">
        <v>0.812</v>
      </c>
      <c r="O1245" s="9">
        <v>0.046</v>
      </c>
      <c r="P1245" s="9">
        <v>-0.765</v>
      </c>
      <c r="Q1245" s="9">
        <v>0.931</v>
      </c>
      <c r="R1245" s="9">
        <v>0.042</v>
      </c>
      <c r="S1245" s="9">
        <v>0.49</v>
      </c>
    </row>
    <row r="1246">
      <c r="B1246" s="1">
        <v>1.0</v>
      </c>
      <c r="C1246" s="10">
        <v>2194.0</v>
      </c>
      <c r="D1246" s="1">
        <v>0.319</v>
      </c>
      <c r="E1246" s="1">
        <v>0.0</v>
      </c>
      <c r="F1246" s="1">
        <v>0.078</v>
      </c>
      <c r="G1246" s="1">
        <v>2.735</v>
      </c>
      <c r="H1246" s="4">
        <v>0.0982</v>
      </c>
      <c r="I1246" s="1">
        <v>0.365</v>
      </c>
      <c r="J1246" s="12" t="s">
        <v>48</v>
      </c>
      <c r="L1246" s="9">
        <v>1415.0</v>
      </c>
      <c r="M1246" s="9">
        <v>1.0</v>
      </c>
      <c r="N1246" s="9">
        <v>2.149</v>
      </c>
      <c r="O1246" s="9">
        <v>0.029</v>
      </c>
      <c r="P1246" s="9">
        <v>-2.12</v>
      </c>
      <c r="Q1246" s="9">
        <v>0.998</v>
      </c>
      <c r="R1246" s="9">
        <v>0.002</v>
      </c>
      <c r="S1246" s="9">
        <v>0.017</v>
      </c>
    </row>
    <row r="1247">
      <c r="B1247" s="1">
        <v>1.0</v>
      </c>
      <c r="C1247" s="10">
        <v>2195.0</v>
      </c>
      <c r="D1247" s="1">
        <v>0.368</v>
      </c>
      <c r="E1247" s="1">
        <v>0.0</v>
      </c>
      <c r="F1247" s="1">
        <v>0.089</v>
      </c>
      <c r="G1247" s="1">
        <v>2.798</v>
      </c>
      <c r="H1247" s="4">
        <v>0.0944</v>
      </c>
      <c r="I1247" s="1">
        <v>0.414</v>
      </c>
      <c r="J1247" s="12" t="s">
        <v>48</v>
      </c>
      <c r="L1247" s="9">
        <v>1416.0</v>
      </c>
      <c r="M1247" s="9">
        <v>1.0</v>
      </c>
      <c r="N1247" s="9">
        <v>1.209</v>
      </c>
      <c r="O1247" s="9">
        <v>0.027</v>
      </c>
      <c r="P1247" s="9">
        <v>-1.182</v>
      </c>
      <c r="Q1247" s="9">
        <v>0.993</v>
      </c>
      <c r="R1247" s="9">
        <v>0.004</v>
      </c>
      <c r="S1247" s="9">
        <v>0.049</v>
      </c>
    </row>
    <row r="1248">
      <c r="B1248" s="1">
        <v>1.0</v>
      </c>
      <c r="C1248" s="10">
        <v>2196.0</v>
      </c>
      <c r="D1248" s="1">
        <v>1.5</v>
      </c>
      <c r="E1248" s="1">
        <v>0.0</v>
      </c>
      <c r="F1248" s="1">
        <v>0.085</v>
      </c>
      <c r="G1248" s="1">
        <v>5.794</v>
      </c>
      <c r="H1248" s="4">
        <v>0.0161</v>
      </c>
      <c r="I1248" s="1">
        <v>0.394</v>
      </c>
      <c r="J1248" s="12" t="s">
        <v>48</v>
      </c>
      <c r="L1248" s="9">
        <v>1417.0</v>
      </c>
      <c r="M1248" s="9">
        <v>1.0</v>
      </c>
      <c r="N1248" s="9">
        <v>1.647</v>
      </c>
      <c r="O1248" s="9">
        <v>0.024</v>
      </c>
      <c r="P1248" s="9">
        <v>-1.623</v>
      </c>
      <c r="Q1248" s="9">
        <v>0.998</v>
      </c>
      <c r="R1248" s="9">
        <v>0.001</v>
      </c>
      <c r="S1248" s="9">
        <v>0.014</v>
      </c>
    </row>
    <row r="1249">
      <c r="B1249" s="1">
        <v>1.0</v>
      </c>
      <c r="C1249" s="10">
        <v>2197.0</v>
      </c>
      <c r="D1249" s="1">
        <v>1.353</v>
      </c>
      <c r="E1249" s="1">
        <v>0.0</v>
      </c>
      <c r="F1249" s="1">
        <v>0.675</v>
      </c>
      <c r="G1249" s="1">
        <v>9.113</v>
      </c>
      <c r="H1249" s="4">
        <v>0.0025</v>
      </c>
      <c r="I1249" s="1">
        <v>3.144</v>
      </c>
      <c r="J1249" s="12" t="s">
        <v>48</v>
      </c>
      <c r="L1249" s="9">
        <v>1418.0</v>
      </c>
      <c r="M1249" s="9">
        <v>1.0</v>
      </c>
      <c r="N1249" s="9">
        <v>1.532</v>
      </c>
      <c r="O1249" s="9">
        <v>0.049</v>
      </c>
      <c r="P1249" s="9">
        <v>-1.483</v>
      </c>
      <c r="Q1249" s="9">
        <v>0.984</v>
      </c>
      <c r="R1249" s="9">
        <v>0.012</v>
      </c>
      <c r="S1249" s="9">
        <v>0.13</v>
      </c>
    </row>
    <row r="1250">
      <c r="B1250" s="1">
        <v>1.0</v>
      </c>
      <c r="C1250" s="10">
        <v>2200.0</v>
      </c>
      <c r="D1250" s="1">
        <v>0.318</v>
      </c>
      <c r="E1250" s="1">
        <v>0.0</v>
      </c>
      <c r="F1250" s="1">
        <v>0.079</v>
      </c>
      <c r="G1250" s="1">
        <v>2.759</v>
      </c>
      <c r="H1250" s="4">
        <v>0.0967</v>
      </c>
      <c r="I1250" s="1">
        <v>0.369</v>
      </c>
      <c r="J1250" s="12" t="s">
        <v>48</v>
      </c>
      <c r="L1250" s="9">
        <v>1419.0</v>
      </c>
      <c r="M1250" s="9">
        <v>1.0</v>
      </c>
      <c r="N1250" s="9">
        <v>0.931</v>
      </c>
      <c r="O1250" s="9">
        <v>0.049</v>
      </c>
      <c r="P1250" s="9">
        <v>-0.883</v>
      </c>
      <c r="Q1250" s="9">
        <v>0.976</v>
      </c>
      <c r="R1250" s="9">
        <v>0.017</v>
      </c>
      <c r="S1250" s="9">
        <v>0.193</v>
      </c>
    </row>
    <row r="1251">
      <c r="B1251" s="1">
        <v>1.0</v>
      </c>
      <c r="C1251" s="10">
        <v>2205.0</v>
      </c>
      <c r="D1251" s="1">
        <v>3.46</v>
      </c>
      <c r="E1251" s="1">
        <v>0.418</v>
      </c>
      <c r="F1251" s="1">
        <v>1.424</v>
      </c>
      <c r="G1251" s="1">
        <v>12.284</v>
      </c>
      <c r="H1251" s="4">
        <v>5.0E-4</v>
      </c>
      <c r="I1251" s="1">
        <v>6.632</v>
      </c>
      <c r="J1251" s="12" t="s">
        <v>48</v>
      </c>
      <c r="L1251" s="9">
        <v>1420.0</v>
      </c>
      <c r="M1251" s="9">
        <v>1.0</v>
      </c>
      <c r="N1251" s="9">
        <v>0.884</v>
      </c>
      <c r="O1251" s="9">
        <v>0.049</v>
      </c>
      <c r="P1251" s="9">
        <v>-0.835</v>
      </c>
      <c r="Q1251" s="9">
        <v>0.935</v>
      </c>
      <c r="R1251" s="9">
        <v>0.041</v>
      </c>
      <c r="S1251" s="9">
        <v>0.472</v>
      </c>
    </row>
    <row r="1252">
      <c r="B1252" s="1">
        <v>1.0</v>
      </c>
      <c r="C1252" s="10">
        <v>2208.0</v>
      </c>
      <c r="D1252" s="1">
        <v>0.3</v>
      </c>
      <c r="E1252" s="1">
        <v>0.0</v>
      </c>
      <c r="F1252" s="1">
        <v>0.057</v>
      </c>
      <c r="G1252" s="1">
        <v>3.265</v>
      </c>
      <c r="H1252" s="4">
        <v>0.0708</v>
      </c>
      <c r="I1252" s="1">
        <v>0.265</v>
      </c>
      <c r="J1252" s="12" t="s">
        <v>48</v>
      </c>
      <c r="L1252" s="9">
        <v>1421.0</v>
      </c>
      <c r="M1252" s="9">
        <v>1.0</v>
      </c>
      <c r="N1252" s="9">
        <v>3.204</v>
      </c>
      <c r="O1252" s="9">
        <v>0.029</v>
      </c>
      <c r="P1252" s="9">
        <v>-3.175</v>
      </c>
      <c r="Q1252" s="9">
        <v>0.999</v>
      </c>
      <c r="R1252" s="9">
        <v>0.0</v>
      </c>
      <c r="S1252" s="9">
        <v>0.004</v>
      </c>
    </row>
    <row r="1253">
      <c r="B1253" s="1">
        <v>1.0</v>
      </c>
      <c r="C1253" s="10">
        <v>2210.0</v>
      </c>
      <c r="D1253" s="1">
        <v>2.81</v>
      </c>
      <c r="E1253" s="1">
        <v>0.0</v>
      </c>
      <c r="F1253" s="1">
        <v>0.881</v>
      </c>
      <c r="G1253" s="1">
        <v>26.532</v>
      </c>
      <c r="H1253" s="4">
        <v>0.0</v>
      </c>
      <c r="I1253" s="1">
        <v>4.102</v>
      </c>
      <c r="J1253" s="12" t="s">
        <v>48</v>
      </c>
      <c r="L1253" s="9">
        <v>1422.0</v>
      </c>
      <c r="M1253" s="9">
        <v>1.0</v>
      </c>
      <c r="N1253" s="9">
        <v>0.868</v>
      </c>
      <c r="O1253" s="9">
        <v>0.05</v>
      </c>
      <c r="P1253" s="9">
        <v>-0.818</v>
      </c>
      <c r="Q1253" s="9">
        <v>0.933</v>
      </c>
      <c r="R1253" s="9">
        <v>0.042</v>
      </c>
      <c r="S1253" s="9">
        <v>0.491</v>
      </c>
    </row>
    <row r="1254">
      <c r="B1254" s="1">
        <v>1.0</v>
      </c>
      <c r="C1254" s="10">
        <v>2213.0</v>
      </c>
      <c r="D1254" s="1">
        <v>0.345</v>
      </c>
      <c r="E1254" s="1">
        <v>0.0</v>
      </c>
      <c r="F1254" s="1">
        <v>0.147</v>
      </c>
      <c r="G1254" s="1">
        <v>3.391</v>
      </c>
      <c r="H1254" s="4">
        <v>0.0655</v>
      </c>
      <c r="I1254" s="1">
        <v>0.685</v>
      </c>
      <c r="J1254" s="12" t="s">
        <v>48</v>
      </c>
      <c r="L1254" s="9">
        <v>1423.0</v>
      </c>
      <c r="M1254" s="9">
        <v>1.0</v>
      </c>
      <c r="N1254" s="9">
        <v>2.257</v>
      </c>
      <c r="O1254" s="9">
        <v>0.025</v>
      </c>
      <c r="P1254" s="9">
        <v>-2.231</v>
      </c>
      <c r="Q1254" s="9">
        <v>0.999</v>
      </c>
      <c r="R1254" s="9">
        <v>0.0</v>
      </c>
      <c r="S1254" s="9">
        <v>0.003</v>
      </c>
    </row>
    <row r="1255">
      <c r="B1255" s="1">
        <v>1.0</v>
      </c>
      <c r="C1255" s="10">
        <v>2215.0</v>
      </c>
      <c r="D1255" s="1">
        <v>4.357</v>
      </c>
      <c r="E1255" s="1">
        <v>0.087</v>
      </c>
      <c r="F1255" s="1">
        <v>0.948</v>
      </c>
      <c r="G1255" s="1">
        <v>29.658</v>
      </c>
      <c r="H1255" s="4">
        <v>0.0</v>
      </c>
      <c r="I1255" s="1">
        <v>4.415</v>
      </c>
      <c r="J1255" s="12" t="s">
        <v>48</v>
      </c>
      <c r="L1255" s="9">
        <v>1424.0</v>
      </c>
      <c r="M1255" s="9">
        <v>1.0</v>
      </c>
      <c r="N1255" s="9">
        <v>3.227</v>
      </c>
      <c r="O1255" s="9">
        <v>0.031</v>
      </c>
      <c r="P1255" s="9">
        <v>-3.196</v>
      </c>
      <c r="Q1255" s="9">
        <v>0.999</v>
      </c>
      <c r="R1255" s="9">
        <v>0.0</v>
      </c>
      <c r="S1255" s="9">
        <v>0.005</v>
      </c>
    </row>
    <row r="1256">
      <c r="B1256" s="1">
        <v>1.0</v>
      </c>
      <c r="C1256" s="10">
        <v>2216.0</v>
      </c>
      <c r="D1256" s="1">
        <v>0.435</v>
      </c>
      <c r="E1256" s="1">
        <v>0.0</v>
      </c>
      <c r="F1256" s="1">
        <v>0.148</v>
      </c>
      <c r="G1256" s="1">
        <v>4.293</v>
      </c>
      <c r="H1256" s="4">
        <v>0.0383</v>
      </c>
      <c r="I1256" s="1">
        <v>0.688</v>
      </c>
      <c r="J1256" s="12" t="s">
        <v>48</v>
      </c>
      <c r="L1256" s="9">
        <v>1425.0</v>
      </c>
      <c r="M1256" s="9">
        <v>1.0</v>
      </c>
      <c r="N1256" s="9">
        <v>6.111</v>
      </c>
      <c r="O1256" s="9">
        <v>0.033</v>
      </c>
      <c r="P1256" s="9">
        <v>-6.078</v>
      </c>
      <c r="Q1256" s="9">
        <v>1.0</v>
      </c>
      <c r="R1256" s="9">
        <v>0.0</v>
      </c>
      <c r="S1256" s="9">
        <v>0.0</v>
      </c>
    </row>
    <row r="1257">
      <c r="B1257" s="1">
        <v>1.0</v>
      </c>
      <c r="C1257" s="10">
        <v>2217.0</v>
      </c>
      <c r="D1257" s="1">
        <v>0.4</v>
      </c>
      <c r="E1257" s="1">
        <v>0.0</v>
      </c>
      <c r="F1257" s="1">
        <v>0.071</v>
      </c>
      <c r="G1257" s="1">
        <v>3.374</v>
      </c>
      <c r="H1257" s="4">
        <v>0.0662</v>
      </c>
      <c r="I1257" s="1">
        <v>0.33</v>
      </c>
      <c r="J1257" s="12" t="s">
        <v>48</v>
      </c>
      <c r="L1257" s="9">
        <v>1426.0</v>
      </c>
      <c r="M1257" s="9">
        <v>1.0</v>
      </c>
      <c r="N1257" s="9">
        <v>1.332</v>
      </c>
      <c r="O1257" s="9">
        <v>0.049</v>
      </c>
      <c r="P1257" s="9">
        <v>-1.282</v>
      </c>
      <c r="Q1257" s="9">
        <v>0.982</v>
      </c>
      <c r="R1257" s="9">
        <v>0.013</v>
      </c>
      <c r="S1257" s="9">
        <v>0.144</v>
      </c>
    </row>
    <row r="1258">
      <c r="B1258" s="1">
        <v>1.0</v>
      </c>
      <c r="C1258" s="10">
        <v>2218.0</v>
      </c>
      <c r="D1258" s="1">
        <v>1.034</v>
      </c>
      <c r="E1258" s="1">
        <v>0.0</v>
      </c>
      <c r="F1258" s="1">
        <v>0.261</v>
      </c>
      <c r="G1258" s="1">
        <v>7.921</v>
      </c>
      <c r="H1258" s="4">
        <v>0.0049</v>
      </c>
      <c r="I1258" s="1">
        <v>1.215</v>
      </c>
      <c r="J1258" s="12" t="s">
        <v>48</v>
      </c>
      <c r="L1258" s="9">
        <v>1427.0</v>
      </c>
      <c r="M1258" s="9">
        <v>1.0</v>
      </c>
      <c r="N1258" s="9">
        <v>9.262</v>
      </c>
      <c r="O1258" s="9">
        <v>0.045</v>
      </c>
      <c r="P1258" s="9">
        <v>-9.217</v>
      </c>
      <c r="Q1258" s="9">
        <v>1.0</v>
      </c>
      <c r="R1258" s="9">
        <v>0.0</v>
      </c>
      <c r="S1258" s="9">
        <v>0.0</v>
      </c>
    </row>
    <row r="1259">
      <c r="B1259" s="1">
        <v>1.0</v>
      </c>
      <c r="C1259" s="10">
        <v>2220.0</v>
      </c>
      <c r="D1259" s="1">
        <v>0.299</v>
      </c>
      <c r="E1259" s="1">
        <v>0.0</v>
      </c>
      <c r="F1259" s="1">
        <v>0.06</v>
      </c>
      <c r="G1259" s="1">
        <v>3.137</v>
      </c>
      <c r="H1259" s="4">
        <v>0.0765</v>
      </c>
      <c r="I1259" s="1">
        <v>0.281</v>
      </c>
      <c r="J1259" s="12" t="s">
        <v>48</v>
      </c>
      <c r="L1259" s="9">
        <v>1428.0</v>
      </c>
      <c r="M1259" s="9">
        <v>1.0</v>
      </c>
      <c r="N1259" s="9">
        <v>7.199</v>
      </c>
      <c r="O1259" s="9">
        <v>0.042</v>
      </c>
      <c r="P1259" s="9">
        <v>-7.157</v>
      </c>
      <c r="Q1259" s="9">
        <v>1.0</v>
      </c>
      <c r="R1259" s="9">
        <v>0.0</v>
      </c>
      <c r="S1259" s="9">
        <v>0.0</v>
      </c>
    </row>
    <row r="1260">
      <c r="B1260" s="1">
        <v>1.0</v>
      </c>
      <c r="C1260" s="10">
        <v>2222.0</v>
      </c>
      <c r="D1260" s="1">
        <v>1.353</v>
      </c>
      <c r="E1260" s="1">
        <v>0.0</v>
      </c>
      <c r="F1260" s="1">
        <v>0.196</v>
      </c>
      <c r="G1260" s="1">
        <v>11.325</v>
      </c>
      <c r="H1260" s="4">
        <v>8.0E-4</v>
      </c>
      <c r="I1260" s="1">
        <v>0.914</v>
      </c>
      <c r="J1260" s="12" t="s">
        <v>48</v>
      </c>
      <c r="L1260" s="9">
        <v>1429.0</v>
      </c>
      <c r="M1260" s="9">
        <v>1.0</v>
      </c>
      <c r="N1260" s="9">
        <v>1.541</v>
      </c>
      <c r="O1260" s="9">
        <v>0.049</v>
      </c>
      <c r="P1260" s="9">
        <v>-1.492</v>
      </c>
      <c r="Q1260" s="9">
        <v>0.984</v>
      </c>
      <c r="R1260" s="9">
        <v>0.012</v>
      </c>
      <c r="S1260" s="9">
        <v>0.129</v>
      </c>
    </row>
    <row r="1261">
      <c r="B1261" s="1">
        <v>1.0</v>
      </c>
      <c r="C1261" s="10">
        <v>2223.0</v>
      </c>
      <c r="D1261" s="1">
        <v>2.515</v>
      </c>
      <c r="E1261" s="1">
        <v>0.096</v>
      </c>
      <c r="F1261" s="1">
        <v>0.628</v>
      </c>
      <c r="G1261" s="1">
        <v>15.1</v>
      </c>
      <c r="H1261" s="4">
        <v>1.0E-4</v>
      </c>
      <c r="I1261" s="1">
        <v>2.923</v>
      </c>
      <c r="J1261" s="12" t="s">
        <v>48</v>
      </c>
      <c r="L1261" s="9">
        <v>1430.0</v>
      </c>
      <c r="M1261" s="9">
        <v>1.0</v>
      </c>
      <c r="N1261" s="9">
        <v>4.398</v>
      </c>
      <c r="O1261" s="9">
        <v>0.033</v>
      </c>
      <c r="P1261" s="9">
        <v>-4.365</v>
      </c>
      <c r="Q1261" s="9">
        <v>1.0</v>
      </c>
      <c r="R1261" s="9">
        <v>0.0</v>
      </c>
      <c r="S1261" s="9">
        <v>0.0</v>
      </c>
    </row>
    <row r="1262">
      <c r="B1262" s="1">
        <v>1.0</v>
      </c>
      <c r="C1262" s="10">
        <v>2224.0</v>
      </c>
      <c r="D1262" s="1">
        <v>0.657</v>
      </c>
      <c r="E1262" s="1">
        <v>0.0</v>
      </c>
      <c r="F1262" s="1">
        <v>0.123</v>
      </c>
      <c r="G1262" s="1">
        <v>6.498</v>
      </c>
      <c r="H1262" s="4">
        <v>0.0108</v>
      </c>
      <c r="I1262" s="1">
        <v>0.572</v>
      </c>
      <c r="J1262" s="12" t="s">
        <v>48</v>
      </c>
      <c r="L1262" s="9">
        <v>1431.0</v>
      </c>
      <c r="M1262" s="9">
        <v>1.0</v>
      </c>
      <c r="N1262" s="9">
        <v>1.42</v>
      </c>
      <c r="O1262" s="9">
        <v>0.053</v>
      </c>
      <c r="P1262" s="9">
        <v>-1.368</v>
      </c>
      <c r="Q1262" s="9">
        <v>0.982</v>
      </c>
      <c r="R1262" s="9">
        <v>0.013</v>
      </c>
      <c r="S1262" s="9">
        <v>0.152</v>
      </c>
    </row>
    <row r="1263">
      <c r="B1263" s="1">
        <v>1.0</v>
      </c>
      <c r="C1263" s="10">
        <v>2225.0</v>
      </c>
      <c r="D1263" s="1">
        <v>2.315</v>
      </c>
      <c r="E1263" s="1">
        <v>0.0</v>
      </c>
      <c r="F1263" s="1">
        <v>1.216</v>
      </c>
      <c r="G1263" s="1">
        <v>15.817</v>
      </c>
      <c r="H1263" s="4">
        <v>1.0E-4</v>
      </c>
      <c r="I1263" s="1">
        <v>5.662</v>
      </c>
      <c r="J1263" s="12" t="s">
        <v>48</v>
      </c>
      <c r="L1263" s="9">
        <v>1432.0</v>
      </c>
      <c r="M1263" s="9">
        <v>1.0</v>
      </c>
      <c r="N1263" s="9">
        <v>1.532</v>
      </c>
      <c r="O1263" s="9">
        <v>0.049</v>
      </c>
      <c r="P1263" s="9">
        <v>-1.483</v>
      </c>
      <c r="Q1263" s="9">
        <v>0.984</v>
      </c>
      <c r="R1263" s="9">
        <v>0.012</v>
      </c>
      <c r="S1263" s="9">
        <v>0.13</v>
      </c>
    </row>
    <row r="1264">
      <c r="B1264" s="1">
        <v>1.0</v>
      </c>
      <c r="C1264" s="10">
        <v>2227.0</v>
      </c>
      <c r="D1264" s="1">
        <v>5.675</v>
      </c>
      <c r="E1264" s="1">
        <v>0.086</v>
      </c>
      <c r="F1264" s="1">
        <v>1.131</v>
      </c>
      <c r="G1264" s="1">
        <v>37.756</v>
      </c>
      <c r="H1264" s="4">
        <v>0.0</v>
      </c>
      <c r="I1264" s="1">
        <v>5.267</v>
      </c>
      <c r="J1264" s="12" t="s">
        <v>48</v>
      </c>
      <c r="L1264" s="9">
        <v>1433.0</v>
      </c>
      <c r="M1264" s="9">
        <v>1.0</v>
      </c>
      <c r="N1264" s="9">
        <v>5.049</v>
      </c>
      <c r="O1264" s="9">
        <v>0.038</v>
      </c>
      <c r="P1264" s="9">
        <v>-5.011</v>
      </c>
      <c r="Q1264" s="9">
        <v>1.0</v>
      </c>
      <c r="R1264" s="9">
        <v>0.0</v>
      </c>
      <c r="S1264" s="9">
        <v>0.0</v>
      </c>
    </row>
    <row r="1265">
      <c r="B1265" s="1">
        <v>1.0</v>
      </c>
      <c r="C1265" s="10">
        <v>2230.0</v>
      </c>
      <c r="D1265" s="1">
        <v>3.771</v>
      </c>
      <c r="E1265" s="1">
        <v>1.327</v>
      </c>
      <c r="F1265" s="1">
        <v>1.929</v>
      </c>
      <c r="G1265" s="1">
        <v>5.06</v>
      </c>
      <c r="H1265" s="4">
        <v>0.0245</v>
      </c>
      <c r="I1265" s="1">
        <v>8.981</v>
      </c>
      <c r="J1265" s="12" t="s">
        <v>48</v>
      </c>
      <c r="L1265" s="9">
        <v>1434.0</v>
      </c>
      <c r="M1265" s="9">
        <v>1.0</v>
      </c>
      <c r="N1265" s="9">
        <v>2.118</v>
      </c>
      <c r="O1265" s="9">
        <v>0.035</v>
      </c>
      <c r="P1265" s="9">
        <v>-2.082</v>
      </c>
      <c r="Q1265" s="9">
        <v>0.996</v>
      </c>
      <c r="R1265" s="9">
        <v>0.003</v>
      </c>
      <c r="S1265" s="9">
        <v>0.029</v>
      </c>
    </row>
    <row r="1266">
      <c r="B1266" s="1">
        <v>1.0</v>
      </c>
      <c r="C1266" s="10">
        <v>2233.0</v>
      </c>
      <c r="D1266" s="1">
        <v>0.328</v>
      </c>
      <c r="E1266" s="1">
        <v>0.0</v>
      </c>
      <c r="F1266" s="1">
        <v>0.066</v>
      </c>
      <c r="G1266" s="1">
        <v>3.149</v>
      </c>
      <c r="H1266" s="4">
        <v>0.076</v>
      </c>
      <c r="I1266" s="1">
        <v>0.306</v>
      </c>
      <c r="J1266" s="12" t="s">
        <v>48</v>
      </c>
      <c r="L1266" s="9">
        <v>1435.0</v>
      </c>
      <c r="M1266" s="9">
        <v>1.0</v>
      </c>
      <c r="N1266" s="9">
        <v>2.64</v>
      </c>
      <c r="O1266" s="9">
        <v>0.057</v>
      </c>
      <c r="P1266" s="9">
        <v>-2.583</v>
      </c>
      <c r="Q1266" s="9">
        <v>0.993</v>
      </c>
      <c r="R1266" s="9">
        <v>0.005</v>
      </c>
      <c r="S1266" s="9">
        <v>0.058</v>
      </c>
    </row>
    <row r="1267">
      <c r="B1267" s="1">
        <v>1.0</v>
      </c>
      <c r="C1267" s="10">
        <v>2234.0</v>
      </c>
      <c r="D1267" s="1">
        <v>0.646</v>
      </c>
      <c r="E1267" s="1">
        <v>0.0</v>
      </c>
      <c r="F1267" s="1">
        <v>0.171</v>
      </c>
      <c r="G1267" s="1">
        <v>5.124</v>
      </c>
      <c r="H1267" s="4">
        <v>0.0236</v>
      </c>
      <c r="I1267" s="1">
        <v>0.794</v>
      </c>
      <c r="J1267" s="12" t="s">
        <v>48</v>
      </c>
      <c r="L1267" s="9">
        <v>1437.0</v>
      </c>
      <c r="M1267" s="9">
        <v>1.0</v>
      </c>
      <c r="N1267" s="9">
        <v>1.997</v>
      </c>
      <c r="O1267" s="9">
        <v>0.039</v>
      </c>
      <c r="P1267" s="9">
        <v>-1.958</v>
      </c>
      <c r="Q1267" s="9">
        <v>0.972</v>
      </c>
      <c r="R1267" s="9">
        <v>0.018</v>
      </c>
      <c r="S1267" s="9">
        <v>0.198</v>
      </c>
    </row>
    <row r="1268">
      <c r="B1268" s="1">
        <v>1.0</v>
      </c>
      <c r="C1268" s="10">
        <v>2235.0</v>
      </c>
      <c r="D1268" s="1">
        <v>1.768</v>
      </c>
      <c r="E1268" s="1">
        <v>0.0</v>
      </c>
      <c r="F1268" s="1">
        <v>1.131</v>
      </c>
      <c r="G1268" s="1">
        <v>14.687</v>
      </c>
      <c r="H1268" s="4">
        <v>1.0E-4</v>
      </c>
      <c r="I1268" s="1">
        <v>5.267</v>
      </c>
      <c r="J1268" s="12" t="s">
        <v>48</v>
      </c>
      <c r="L1268" s="9">
        <v>1438.0</v>
      </c>
      <c r="M1268" s="9">
        <v>1.0</v>
      </c>
      <c r="N1268" s="9">
        <v>4.614</v>
      </c>
      <c r="O1268" s="9">
        <v>0.035</v>
      </c>
      <c r="P1268" s="9">
        <v>-4.579</v>
      </c>
      <c r="Q1268" s="9">
        <v>0.998</v>
      </c>
      <c r="R1268" s="9">
        <v>0.001</v>
      </c>
      <c r="S1268" s="9">
        <v>0.017</v>
      </c>
    </row>
    <row r="1269">
      <c r="B1269" s="1">
        <v>1.0</v>
      </c>
      <c r="C1269" s="10">
        <v>2237.0</v>
      </c>
      <c r="D1269" s="1">
        <v>1.353</v>
      </c>
      <c r="E1269" s="1">
        <v>0.0</v>
      </c>
      <c r="F1269" s="1">
        <v>0.255</v>
      </c>
      <c r="G1269" s="1">
        <v>9.066</v>
      </c>
      <c r="H1269" s="4">
        <v>0.0026</v>
      </c>
      <c r="I1269" s="1">
        <v>1.186</v>
      </c>
      <c r="J1269" s="12" t="s">
        <v>48</v>
      </c>
      <c r="L1269" s="9">
        <v>1439.0</v>
      </c>
      <c r="M1269" s="9">
        <v>1.0</v>
      </c>
      <c r="N1269" s="9">
        <v>7.198</v>
      </c>
      <c r="O1269" s="9">
        <v>2.686</v>
      </c>
      <c r="P1269" s="9">
        <v>-4.512</v>
      </c>
      <c r="Q1269" s="9">
        <v>0.978</v>
      </c>
      <c r="R1269" s="9">
        <v>0.001</v>
      </c>
      <c r="S1269" s="9">
        <v>0.016</v>
      </c>
    </row>
    <row r="1270">
      <c r="B1270" s="1">
        <v>1.0</v>
      </c>
      <c r="C1270" s="10">
        <v>2239.0</v>
      </c>
      <c r="D1270" s="1">
        <v>1.353</v>
      </c>
      <c r="E1270" s="1">
        <v>0.0</v>
      </c>
      <c r="F1270" s="1">
        <v>0.237</v>
      </c>
      <c r="G1270" s="1">
        <v>8.844</v>
      </c>
      <c r="H1270" s="4">
        <v>0.0029</v>
      </c>
      <c r="I1270" s="1">
        <v>1.104</v>
      </c>
      <c r="J1270" s="12" t="s">
        <v>48</v>
      </c>
      <c r="L1270" s="9">
        <v>1440.0</v>
      </c>
      <c r="M1270" s="9">
        <v>1.0</v>
      </c>
      <c r="N1270" s="9">
        <v>2.093</v>
      </c>
      <c r="O1270" s="9">
        <v>0.036</v>
      </c>
      <c r="P1270" s="9">
        <v>-2.057</v>
      </c>
      <c r="Q1270" s="9">
        <v>0.996</v>
      </c>
      <c r="R1270" s="9">
        <v>0.003</v>
      </c>
      <c r="S1270" s="9">
        <v>0.029</v>
      </c>
    </row>
    <row r="1271">
      <c r="B1271" s="1">
        <v>1.0</v>
      </c>
      <c r="C1271" s="10">
        <v>2240.0</v>
      </c>
      <c r="D1271" s="1">
        <v>1.353</v>
      </c>
      <c r="E1271" s="1">
        <v>0.0</v>
      </c>
      <c r="F1271" s="1">
        <v>0.308</v>
      </c>
      <c r="G1271" s="1">
        <v>10.142</v>
      </c>
      <c r="H1271" s="4">
        <v>0.0014</v>
      </c>
      <c r="I1271" s="1">
        <v>1.432</v>
      </c>
      <c r="J1271" s="12" t="s">
        <v>48</v>
      </c>
      <c r="L1271" s="9">
        <v>1441.0</v>
      </c>
      <c r="M1271" s="9">
        <v>1.0</v>
      </c>
      <c r="N1271" s="9">
        <v>1.312</v>
      </c>
      <c r="O1271" s="9">
        <v>0.04</v>
      </c>
      <c r="P1271" s="9">
        <v>-1.273</v>
      </c>
      <c r="Q1271" s="9">
        <v>0.992</v>
      </c>
      <c r="R1271" s="9">
        <v>0.006</v>
      </c>
      <c r="S1271" s="9">
        <v>0.065</v>
      </c>
    </row>
    <row r="1272">
      <c r="B1272" s="1">
        <v>1.0</v>
      </c>
      <c r="C1272" s="10">
        <v>2242.0</v>
      </c>
      <c r="D1272" s="1">
        <v>1.978</v>
      </c>
      <c r="E1272" s="1">
        <v>0.091</v>
      </c>
      <c r="F1272" s="1">
        <v>0.32</v>
      </c>
      <c r="G1272" s="1">
        <v>7.818</v>
      </c>
      <c r="H1272" s="4">
        <v>0.0052</v>
      </c>
      <c r="I1272" s="1">
        <v>1.489</v>
      </c>
      <c r="J1272" s="12" t="s">
        <v>48</v>
      </c>
      <c r="L1272" s="9">
        <v>1442.0</v>
      </c>
      <c r="M1272" s="9">
        <v>1.0</v>
      </c>
      <c r="N1272" s="9">
        <v>5.899</v>
      </c>
      <c r="O1272" s="9">
        <v>0.296</v>
      </c>
      <c r="P1272" s="9">
        <v>-5.603</v>
      </c>
      <c r="Q1272" s="9">
        <v>1.0</v>
      </c>
      <c r="R1272" s="9">
        <v>0.0</v>
      </c>
      <c r="S1272" s="9">
        <v>0.002</v>
      </c>
    </row>
    <row r="1273">
      <c r="B1273" s="1">
        <v>1.0</v>
      </c>
      <c r="C1273" s="10">
        <v>2246.0</v>
      </c>
      <c r="D1273" s="1">
        <v>0.678</v>
      </c>
      <c r="E1273" s="1">
        <v>0.0</v>
      </c>
      <c r="F1273" s="1">
        <v>0.189</v>
      </c>
      <c r="G1273" s="1">
        <v>7.382</v>
      </c>
      <c r="H1273" s="4">
        <v>0.0066</v>
      </c>
      <c r="I1273" s="1">
        <v>0.882</v>
      </c>
      <c r="J1273" s="12" t="s">
        <v>48</v>
      </c>
      <c r="L1273" s="9">
        <v>1443.0</v>
      </c>
      <c r="M1273" s="9">
        <v>1.0</v>
      </c>
      <c r="N1273" s="9">
        <v>1.245</v>
      </c>
      <c r="O1273" s="9">
        <v>0.047</v>
      </c>
      <c r="P1273" s="9">
        <v>-1.198</v>
      </c>
      <c r="Q1273" s="9">
        <v>0.988</v>
      </c>
      <c r="R1273" s="9">
        <v>0.009</v>
      </c>
      <c r="S1273" s="9">
        <v>0.098</v>
      </c>
    </row>
    <row r="1274">
      <c r="B1274" s="1">
        <v>1.0</v>
      </c>
      <c r="C1274" s="10">
        <v>2249.0</v>
      </c>
      <c r="D1274" s="1">
        <v>1.738</v>
      </c>
      <c r="E1274" s="1">
        <v>0.0</v>
      </c>
      <c r="F1274" s="1">
        <v>0.409</v>
      </c>
      <c r="G1274" s="1">
        <v>8.195</v>
      </c>
      <c r="H1274" s="4">
        <v>0.0042</v>
      </c>
      <c r="I1274" s="1">
        <v>1.903</v>
      </c>
      <c r="J1274" s="12" t="s">
        <v>48</v>
      </c>
      <c r="L1274" s="9">
        <v>1444.0</v>
      </c>
      <c r="M1274" s="9">
        <v>1.0</v>
      </c>
      <c r="N1274" s="9">
        <v>1.288</v>
      </c>
      <c r="O1274" s="9">
        <v>0.035</v>
      </c>
      <c r="P1274" s="9">
        <v>-1.254</v>
      </c>
      <c r="Q1274" s="9">
        <v>0.99</v>
      </c>
      <c r="R1274" s="9">
        <v>0.007</v>
      </c>
      <c r="S1274" s="9">
        <v>0.077</v>
      </c>
    </row>
    <row r="1275">
      <c r="B1275" s="1">
        <v>1.0</v>
      </c>
      <c r="C1275" s="10">
        <v>2251.0</v>
      </c>
      <c r="D1275" s="1">
        <v>0.686</v>
      </c>
      <c r="E1275" s="1">
        <v>0.0</v>
      </c>
      <c r="F1275" s="1">
        <v>0.186</v>
      </c>
      <c r="G1275" s="1">
        <v>5.134</v>
      </c>
      <c r="H1275" s="4">
        <v>0.0235</v>
      </c>
      <c r="I1275" s="1">
        <v>0.867</v>
      </c>
      <c r="J1275" s="12" t="s">
        <v>48</v>
      </c>
      <c r="L1275" s="9">
        <v>1445.0</v>
      </c>
      <c r="M1275" s="9">
        <v>1.0</v>
      </c>
      <c r="N1275" s="9">
        <v>2.773</v>
      </c>
      <c r="O1275" s="9">
        <v>0.036</v>
      </c>
      <c r="P1275" s="9">
        <v>-2.737</v>
      </c>
      <c r="Q1275" s="9">
        <v>1.0</v>
      </c>
      <c r="R1275" s="9">
        <v>0.0</v>
      </c>
      <c r="S1275" s="9">
        <v>0.003</v>
      </c>
    </row>
    <row r="1276">
      <c r="B1276" s="1"/>
      <c r="C1276" s="10"/>
      <c r="D1276" s="1"/>
      <c r="E1276" s="1"/>
      <c r="F1276" s="1"/>
      <c r="G1276" s="1"/>
      <c r="H1276" s="4"/>
      <c r="I1276" s="1"/>
      <c r="J1276" s="12"/>
      <c r="L1276" s="9">
        <v>1446.0</v>
      </c>
      <c r="M1276" s="9">
        <v>1.0</v>
      </c>
      <c r="N1276" s="9">
        <v>2.702</v>
      </c>
      <c r="O1276" s="9">
        <v>0.034</v>
      </c>
      <c r="P1276" s="9">
        <v>-2.668</v>
      </c>
      <c r="Q1276" s="9">
        <v>0.999</v>
      </c>
      <c r="R1276" s="9">
        <v>0.0</v>
      </c>
      <c r="S1276" s="9">
        <v>0.005</v>
      </c>
    </row>
    <row r="1277">
      <c r="B1277" s="1"/>
      <c r="C1277" s="10"/>
      <c r="D1277" s="1"/>
      <c r="E1277" s="1"/>
      <c r="F1277" s="1"/>
      <c r="G1277" s="1"/>
      <c r="H1277" s="4"/>
      <c r="I1277" s="1"/>
      <c r="J1277" s="12"/>
      <c r="L1277" s="9">
        <v>1447.0</v>
      </c>
      <c r="M1277" s="9">
        <v>1.0</v>
      </c>
      <c r="N1277" s="9">
        <v>0.869</v>
      </c>
      <c r="O1277" s="9">
        <v>0.068</v>
      </c>
      <c r="P1277" s="9">
        <v>-0.801</v>
      </c>
      <c r="Q1277" s="9">
        <v>0.969</v>
      </c>
      <c r="R1277" s="9">
        <v>0.023</v>
      </c>
      <c r="S1277" s="9">
        <v>0.267</v>
      </c>
    </row>
    <row r="1278">
      <c r="B1278" s="1"/>
      <c r="C1278" s="10"/>
      <c r="D1278" s="1"/>
      <c r="E1278" s="1"/>
      <c r="F1278" s="1"/>
      <c r="G1278" s="1"/>
      <c r="H1278" s="4"/>
      <c r="I1278" s="1"/>
      <c r="J1278" s="12"/>
      <c r="L1278" s="9">
        <v>1448.0</v>
      </c>
      <c r="M1278" s="9">
        <v>1.0</v>
      </c>
      <c r="N1278" s="9">
        <v>3.188</v>
      </c>
      <c r="O1278" s="9">
        <v>0.035</v>
      </c>
      <c r="P1278" s="9">
        <v>-3.154</v>
      </c>
      <c r="Q1278" s="9">
        <v>0.999</v>
      </c>
      <c r="R1278" s="9">
        <v>0.001</v>
      </c>
      <c r="S1278" s="9">
        <v>0.007</v>
      </c>
    </row>
    <row r="1279">
      <c r="B1279" s="1"/>
      <c r="C1279" s="10"/>
      <c r="D1279" s="1"/>
      <c r="E1279" s="1"/>
      <c r="F1279" s="1"/>
      <c r="G1279" s="1"/>
      <c r="H1279" s="4"/>
      <c r="I1279" s="1"/>
      <c r="J1279" s="12"/>
      <c r="L1279" s="9">
        <v>1449.0</v>
      </c>
      <c r="M1279" s="9">
        <v>1.0</v>
      </c>
      <c r="N1279" s="9">
        <v>0.933</v>
      </c>
      <c r="O1279" s="9">
        <v>0.051</v>
      </c>
      <c r="P1279" s="9">
        <v>-0.881</v>
      </c>
      <c r="Q1279" s="9">
        <v>0.974</v>
      </c>
      <c r="R1279" s="9">
        <v>0.019</v>
      </c>
      <c r="S1279" s="9">
        <v>0.211</v>
      </c>
    </row>
    <row r="1280">
      <c r="B1280" s="1"/>
      <c r="C1280" s="10"/>
      <c r="D1280" s="1"/>
      <c r="E1280" s="1"/>
      <c r="F1280" s="1"/>
      <c r="G1280" s="1"/>
      <c r="H1280" s="4"/>
      <c r="I1280" s="1"/>
      <c r="J1280" s="12"/>
      <c r="L1280" s="9">
        <v>1450.0</v>
      </c>
      <c r="M1280" s="9">
        <v>1.0</v>
      </c>
      <c r="N1280" s="9">
        <v>1.25</v>
      </c>
      <c r="O1280" s="9">
        <v>0.05</v>
      </c>
      <c r="P1280" s="9">
        <v>-1.2</v>
      </c>
      <c r="Q1280" s="9">
        <v>0.981</v>
      </c>
      <c r="R1280" s="9">
        <v>0.014</v>
      </c>
      <c r="S1280" s="9">
        <v>0.155</v>
      </c>
    </row>
    <row r="1281">
      <c r="B1281" s="1"/>
      <c r="C1281" s="10"/>
      <c r="D1281" s="1"/>
      <c r="E1281" s="1"/>
      <c r="F1281" s="1"/>
      <c r="G1281" s="1"/>
      <c r="H1281" s="4"/>
      <c r="I1281" s="1"/>
      <c r="J1281" s="12"/>
      <c r="L1281" s="9">
        <v>1451.0</v>
      </c>
      <c r="M1281" s="9">
        <v>1.0</v>
      </c>
      <c r="N1281" s="9">
        <v>0.928</v>
      </c>
      <c r="O1281" s="9">
        <v>0.049</v>
      </c>
      <c r="P1281" s="9">
        <v>-0.879</v>
      </c>
      <c r="Q1281" s="9">
        <v>0.976</v>
      </c>
      <c r="R1281" s="9">
        <v>0.017</v>
      </c>
      <c r="S1281" s="9">
        <v>0.193</v>
      </c>
    </row>
    <row r="1282">
      <c r="B1282" s="1"/>
      <c r="C1282" s="10"/>
      <c r="D1282" s="1"/>
      <c r="E1282" s="1"/>
      <c r="F1282" s="1"/>
      <c r="G1282" s="1"/>
      <c r="H1282" s="4"/>
      <c r="I1282" s="1"/>
      <c r="J1282" s="12"/>
      <c r="L1282" s="9">
        <v>1452.0</v>
      </c>
      <c r="M1282" s="9">
        <v>1.0</v>
      </c>
      <c r="N1282" s="9">
        <v>2.726</v>
      </c>
      <c r="O1282" s="9">
        <v>0.034</v>
      </c>
      <c r="P1282" s="9">
        <v>-2.692</v>
      </c>
      <c r="Q1282" s="9">
        <v>0.999</v>
      </c>
      <c r="R1282" s="9">
        <v>0.001</v>
      </c>
      <c r="S1282" s="9">
        <v>0.009</v>
      </c>
    </row>
    <row r="1283">
      <c r="B1283" s="1"/>
      <c r="C1283" s="10"/>
      <c r="D1283" s="1"/>
      <c r="E1283" s="1"/>
      <c r="F1283" s="1"/>
      <c r="G1283" s="1"/>
      <c r="H1283" s="4"/>
      <c r="I1283" s="1"/>
      <c r="J1283" s="12"/>
      <c r="L1283" s="9">
        <v>1453.0</v>
      </c>
      <c r="M1283" s="9">
        <v>1.0</v>
      </c>
      <c r="N1283" s="9">
        <v>6.69</v>
      </c>
      <c r="O1283" s="9">
        <v>0.036</v>
      </c>
      <c r="P1283" s="9">
        <v>-6.653</v>
      </c>
      <c r="Q1283" s="9">
        <v>1.0</v>
      </c>
      <c r="R1283" s="9">
        <v>0.0</v>
      </c>
      <c r="S1283" s="9">
        <v>0.0</v>
      </c>
    </row>
    <row r="1284">
      <c r="B1284" s="1"/>
      <c r="C1284" s="10"/>
      <c r="D1284" s="1"/>
      <c r="E1284" s="1"/>
      <c r="F1284" s="1"/>
      <c r="G1284" s="1"/>
      <c r="H1284" s="4"/>
      <c r="I1284" s="1"/>
      <c r="J1284" s="12"/>
      <c r="L1284" s="9">
        <v>1454.0</v>
      </c>
      <c r="M1284" s="9">
        <v>1.0</v>
      </c>
      <c r="N1284" s="9">
        <v>5.562</v>
      </c>
      <c r="O1284" s="9">
        <v>0.033</v>
      </c>
      <c r="P1284" s="9">
        <v>-5.529</v>
      </c>
      <c r="Q1284" s="9">
        <v>1.0</v>
      </c>
      <c r="R1284" s="9">
        <v>0.0</v>
      </c>
      <c r="S1284" s="9">
        <v>0.0</v>
      </c>
    </row>
    <row r="1285">
      <c r="B1285" s="1"/>
      <c r="C1285" s="10"/>
      <c r="D1285" s="1"/>
      <c r="E1285" s="1"/>
      <c r="F1285" s="1"/>
      <c r="G1285" s="1"/>
      <c r="H1285" s="4"/>
      <c r="I1285" s="1"/>
      <c r="J1285" s="12"/>
      <c r="L1285" s="9">
        <v>1455.0</v>
      </c>
      <c r="M1285" s="9">
        <v>1.0</v>
      </c>
      <c r="N1285" s="9">
        <v>1.382</v>
      </c>
      <c r="O1285" s="9">
        <v>0.026</v>
      </c>
      <c r="P1285" s="9">
        <v>-1.357</v>
      </c>
      <c r="Q1285" s="9">
        <v>0.994</v>
      </c>
      <c r="R1285" s="9">
        <v>0.004</v>
      </c>
      <c r="S1285" s="9">
        <v>0.04</v>
      </c>
    </row>
    <row r="1286">
      <c r="B1286" s="1"/>
      <c r="C1286" s="10"/>
      <c r="D1286" s="1"/>
      <c r="E1286" s="1"/>
      <c r="F1286" s="1"/>
      <c r="G1286" s="1"/>
      <c r="H1286" s="4"/>
      <c r="I1286" s="1"/>
      <c r="J1286" s="12"/>
      <c r="L1286" s="9">
        <v>1457.0</v>
      </c>
      <c r="M1286" s="9">
        <v>1.0</v>
      </c>
      <c r="N1286" s="9">
        <v>2.298</v>
      </c>
      <c r="O1286" s="9">
        <v>0.045</v>
      </c>
      <c r="P1286" s="9">
        <v>-2.253</v>
      </c>
      <c r="Q1286" s="9">
        <v>0.997</v>
      </c>
      <c r="R1286" s="9">
        <v>0.002</v>
      </c>
      <c r="S1286" s="9">
        <v>0.019</v>
      </c>
    </row>
    <row r="1287">
      <c r="B1287" s="1"/>
      <c r="C1287" s="10"/>
      <c r="D1287" s="1"/>
      <c r="E1287" s="1"/>
      <c r="F1287" s="1"/>
      <c r="G1287" s="1"/>
      <c r="H1287" s="4"/>
      <c r="I1287" s="1"/>
      <c r="J1287" s="12"/>
      <c r="L1287" s="9">
        <v>1458.0</v>
      </c>
      <c r="M1287" s="9">
        <v>1.0</v>
      </c>
      <c r="N1287" s="9">
        <v>2.122</v>
      </c>
      <c r="O1287" s="9">
        <v>0.042</v>
      </c>
      <c r="P1287" s="9">
        <v>-2.08</v>
      </c>
      <c r="Q1287" s="9">
        <v>0.998</v>
      </c>
      <c r="R1287" s="9">
        <v>0.001</v>
      </c>
      <c r="S1287" s="9">
        <v>0.012</v>
      </c>
    </row>
    <row r="1288">
      <c r="B1288" s="1"/>
      <c r="C1288" s="10"/>
      <c r="D1288" s="1"/>
      <c r="E1288" s="1"/>
      <c r="F1288" s="1"/>
      <c r="G1288" s="1"/>
      <c r="H1288" s="4"/>
      <c r="I1288" s="1"/>
      <c r="J1288" s="12"/>
      <c r="L1288" s="9">
        <v>1459.0</v>
      </c>
      <c r="M1288" s="9">
        <v>1.0</v>
      </c>
      <c r="N1288" s="9">
        <v>2.875</v>
      </c>
      <c r="O1288" s="9">
        <v>0.03</v>
      </c>
      <c r="P1288" s="9">
        <v>-2.845</v>
      </c>
      <c r="Q1288" s="9">
        <v>1.0</v>
      </c>
      <c r="R1288" s="9">
        <v>0.0</v>
      </c>
      <c r="S1288" s="9">
        <v>0.001</v>
      </c>
    </row>
    <row r="1289">
      <c r="B1289" s="1"/>
      <c r="C1289" s="10"/>
      <c r="D1289" s="1"/>
      <c r="E1289" s="1"/>
      <c r="F1289" s="1"/>
      <c r="G1289" s="1"/>
      <c r="H1289" s="4"/>
      <c r="I1289" s="1"/>
      <c r="J1289" s="12"/>
      <c r="L1289" s="9">
        <v>1460.0</v>
      </c>
      <c r="M1289" s="9">
        <v>1.0</v>
      </c>
      <c r="N1289" s="9">
        <v>0.884</v>
      </c>
      <c r="O1289" s="9">
        <v>0.049</v>
      </c>
      <c r="P1289" s="9">
        <v>-0.835</v>
      </c>
      <c r="Q1289" s="9">
        <v>0.935</v>
      </c>
      <c r="R1289" s="9">
        <v>0.041</v>
      </c>
      <c r="S1289" s="9">
        <v>0.472</v>
      </c>
    </row>
    <row r="1290">
      <c r="B1290" s="1"/>
      <c r="C1290" s="10"/>
      <c r="D1290" s="1"/>
      <c r="E1290" s="1"/>
      <c r="F1290" s="1"/>
      <c r="G1290" s="1"/>
      <c r="H1290" s="4"/>
      <c r="I1290" s="1"/>
      <c r="J1290" s="12"/>
      <c r="L1290" s="9">
        <v>1461.0</v>
      </c>
      <c r="M1290" s="9">
        <v>1.0</v>
      </c>
      <c r="N1290" s="9">
        <v>0.93</v>
      </c>
      <c r="O1290" s="9">
        <v>0.071</v>
      </c>
      <c r="P1290" s="9">
        <v>-0.858</v>
      </c>
      <c r="Q1290" s="9">
        <v>0.918</v>
      </c>
      <c r="R1290" s="9">
        <v>0.058</v>
      </c>
      <c r="S1290" s="9">
        <v>0.688</v>
      </c>
    </row>
    <row r="1291">
      <c r="B1291" s="1"/>
      <c r="C1291" s="10"/>
      <c r="D1291" s="1"/>
      <c r="E1291" s="1"/>
      <c r="F1291" s="1"/>
      <c r="G1291" s="1"/>
      <c r="H1291" s="4"/>
      <c r="I1291" s="1"/>
      <c r="J1291" s="12"/>
      <c r="L1291" s="9">
        <v>1462.0</v>
      </c>
      <c r="M1291" s="9">
        <v>1.0</v>
      </c>
      <c r="N1291" s="9">
        <v>2.89</v>
      </c>
      <c r="O1291" s="9">
        <v>0.026</v>
      </c>
      <c r="P1291" s="9">
        <v>-2.863</v>
      </c>
      <c r="Q1291" s="9">
        <v>1.0</v>
      </c>
      <c r="R1291" s="9">
        <v>0.0</v>
      </c>
      <c r="S1291" s="9">
        <v>0.0</v>
      </c>
    </row>
    <row r="1292">
      <c r="B1292" s="1"/>
      <c r="C1292" s="10"/>
      <c r="D1292" s="1"/>
      <c r="E1292" s="1"/>
      <c r="F1292" s="1"/>
      <c r="G1292" s="1"/>
      <c r="H1292" s="4"/>
      <c r="I1292" s="1"/>
      <c r="J1292" s="12"/>
      <c r="L1292" s="9">
        <v>1463.0</v>
      </c>
      <c r="M1292" s="9">
        <v>1.0</v>
      </c>
      <c r="N1292" s="9">
        <v>0.939</v>
      </c>
      <c r="O1292" s="9">
        <v>0.061</v>
      </c>
      <c r="P1292" s="9">
        <v>-0.878</v>
      </c>
      <c r="Q1292" s="9">
        <v>0.928</v>
      </c>
      <c r="R1292" s="9">
        <v>0.049</v>
      </c>
      <c r="S1292" s="9">
        <v>0.57</v>
      </c>
    </row>
    <row r="1293">
      <c r="B1293" s="1"/>
      <c r="C1293" s="10"/>
      <c r="D1293" s="1"/>
      <c r="E1293" s="1"/>
      <c r="F1293" s="1"/>
      <c r="G1293" s="1"/>
      <c r="H1293" s="4"/>
      <c r="I1293" s="1"/>
      <c r="J1293" s="12"/>
      <c r="L1293" s="9">
        <v>1464.0</v>
      </c>
      <c r="M1293" s="9">
        <v>1.0</v>
      </c>
      <c r="N1293" s="9">
        <v>0.884</v>
      </c>
      <c r="O1293" s="9">
        <v>0.049</v>
      </c>
      <c r="P1293" s="9">
        <v>-0.835</v>
      </c>
      <c r="Q1293" s="9">
        <v>0.935</v>
      </c>
      <c r="R1293" s="9">
        <v>0.041</v>
      </c>
      <c r="S1293" s="9">
        <v>0.472</v>
      </c>
    </row>
    <row r="1294">
      <c r="B1294" s="1"/>
      <c r="C1294" s="10"/>
      <c r="D1294" s="1"/>
      <c r="E1294" s="1"/>
      <c r="F1294" s="1"/>
      <c r="G1294" s="1"/>
      <c r="H1294" s="4"/>
      <c r="I1294" s="1"/>
      <c r="J1294" s="12"/>
      <c r="L1294" s="9">
        <v>1465.0</v>
      </c>
      <c r="M1294" s="9">
        <v>1.0</v>
      </c>
      <c r="N1294" s="9">
        <v>1.449</v>
      </c>
      <c r="O1294" s="9">
        <v>0.041</v>
      </c>
      <c r="P1294" s="9">
        <v>-1.408</v>
      </c>
      <c r="Q1294" s="9">
        <v>0.987</v>
      </c>
      <c r="R1294" s="9">
        <v>0.009</v>
      </c>
      <c r="S1294" s="9">
        <v>0.098</v>
      </c>
    </row>
    <row r="1295">
      <c r="B1295" s="1"/>
      <c r="C1295" s="10"/>
      <c r="D1295" s="1"/>
      <c r="E1295" s="1"/>
      <c r="F1295" s="1"/>
      <c r="G1295" s="1"/>
      <c r="H1295" s="4"/>
      <c r="I1295" s="1"/>
      <c r="J1295" s="12"/>
      <c r="L1295" s="9">
        <v>1467.0</v>
      </c>
      <c r="M1295" s="9">
        <v>1.0</v>
      </c>
      <c r="N1295" s="9">
        <v>1.537</v>
      </c>
      <c r="O1295" s="9">
        <v>0.042</v>
      </c>
      <c r="P1295" s="9">
        <v>-1.494</v>
      </c>
      <c r="Q1295" s="9">
        <v>0.988</v>
      </c>
      <c r="R1295" s="9">
        <v>0.009</v>
      </c>
      <c r="S1295" s="9">
        <v>0.098</v>
      </c>
    </row>
    <row r="1296">
      <c r="B1296" s="1"/>
      <c r="C1296" s="10"/>
      <c r="D1296" s="1"/>
      <c r="E1296" s="1"/>
      <c r="F1296" s="1"/>
      <c r="G1296" s="1"/>
      <c r="H1296" s="4"/>
      <c r="I1296" s="1"/>
      <c r="J1296" s="12"/>
      <c r="L1296" s="9">
        <v>1468.0</v>
      </c>
      <c r="M1296" s="9">
        <v>1.0</v>
      </c>
      <c r="N1296" s="9">
        <v>0.857</v>
      </c>
      <c r="O1296" s="9">
        <v>0.061</v>
      </c>
      <c r="P1296" s="9">
        <v>-0.796</v>
      </c>
      <c r="Q1296" s="9">
        <v>0.921</v>
      </c>
      <c r="R1296" s="9">
        <v>0.053</v>
      </c>
      <c r="S1296" s="9">
        <v>0.628</v>
      </c>
    </row>
    <row r="1297">
      <c r="B1297" s="1"/>
      <c r="C1297" s="10"/>
      <c r="D1297" s="1"/>
      <c r="E1297" s="1"/>
      <c r="F1297" s="1"/>
      <c r="G1297" s="1"/>
      <c r="H1297" s="4"/>
      <c r="I1297" s="1"/>
      <c r="J1297" s="12"/>
      <c r="L1297" s="9">
        <v>1469.0</v>
      </c>
      <c r="M1297" s="9">
        <v>1.0</v>
      </c>
      <c r="N1297" s="9">
        <v>6.409</v>
      </c>
      <c r="O1297" s="9">
        <v>0.496</v>
      </c>
      <c r="P1297" s="9">
        <v>-5.913</v>
      </c>
      <c r="Q1297" s="9">
        <v>1.0</v>
      </c>
      <c r="R1297" s="9">
        <v>0.0</v>
      </c>
      <c r="S1297" s="9">
        <v>0.0</v>
      </c>
    </row>
    <row r="1298">
      <c r="B1298" s="1"/>
      <c r="C1298" s="10"/>
      <c r="D1298" s="1"/>
      <c r="E1298" s="1"/>
      <c r="F1298" s="1"/>
      <c r="G1298" s="1"/>
      <c r="H1298" s="4"/>
      <c r="I1298" s="1"/>
      <c r="J1298" s="12"/>
      <c r="L1298" s="9">
        <v>1470.0</v>
      </c>
      <c r="M1298" s="9">
        <v>1.0</v>
      </c>
      <c r="N1298" s="9">
        <v>0.849</v>
      </c>
      <c r="O1298" s="9">
        <v>0.072</v>
      </c>
      <c r="P1298" s="9">
        <v>-0.777</v>
      </c>
      <c r="Q1298" s="9">
        <v>0.91</v>
      </c>
      <c r="R1298" s="9">
        <v>0.063</v>
      </c>
      <c r="S1298" s="9">
        <v>0.75</v>
      </c>
    </row>
    <row r="1299">
      <c r="B1299" s="1"/>
      <c r="C1299" s="10"/>
      <c r="D1299" s="1"/>
      <c r="E1299" s="1"/>
      <c r="F1299" s="1"/>
      <c r="G1299" s="1"/>
      <c r="H1299" s="4"/>
      <c r="I1299" s="1"/>
      <c r="J1299" s="12"/>
      <c r="L1299" s="9">
        <v>1471.0</v>
      </c>
      <c r="M1299" s="9">
        <v>1.0</v>
      </c>
      <c r="N1299" s="9">
        <v>3.357</v>
      </c>
      <c r="O1299" s="9">
        <v>0.029</v>
      </c>
      <c r="P1299" s="9">
        <v>-3.328</v>
      </c>
      <c r="Q1299" s="9">
        <v>1.0</v>
      </c>
      <c r="R1299" s="9">
        <v>0.0</v>
      </c>
      <c r="S1299" s="9">
        <v>0.001</v>
      </c>
    </row>
    <row r="1300">
      <c r="B1300" s="1"/>
      <c r="C1300" s="10"/>
      <c r="D1300" s="1"/>
      <c r="E1300" s="1"/>
      <c r="F1300" s="1"/>
      <c r="G1300" s="1"/>
      <c r="H1300" s="4"/>
      <c r="I1300" s="1"/>
      <c r="J1300" s="12"/>
      <c r="L1300" s="9">
        <v>1473.0</v>
      </c>
      <c r="M1300" s="9">
        <v>1.0</v>
      </c>
      <c r="N1300" s="9">
        <v>2.182</v>
      </c>
      <c r="O1300" s="9">
        <v>0.045</v>
      </c>
      <c r="P1300" s="9">
        <v>-2.137</v>
      </c>
      <c r="Q1300" s="9">
        <v>0.997</v>
      </c>
      <c r="R1300" s="9">
        <v>0.002</v>
      </c>
      <c r="S1300" s="9">
        <v>0.021</v>
      </c>
    </row>
    <row r="1301">
      <c r="B1301" s="1"/>
      <c r="C1301" s="10"/>
      <c r="D1301" s="1"/>
      <c r="E1301" s="1"/>
      <c r="F1301" s="1"/>
      <c r="G1301" s="1"/>
      <c r="H1301" s="4"/>
      <c r="I1301" s="1"/>
      <c r="J1301" s="12"/>
      <c r="L1301" s="9">
        <v>1474.0</v>
      </c>
      <c r="M1301" s="9">
        <v>1.0</v>
      </c>
      <c r="N1301" s="9">
        <v>0.858</v>
      </c>
      <c r="O1301" s="9">
        <v>0.061</v>
      </c>
      <c r="P1301" s="9">
        <v>-0.796</v>
      </c>
      <c r="Q1301" s="9">
        <v>0.921</v>
      </c>
      <c r="R1301" s="9">
        <v>0.053</v>
      </c>
      <c r="S1301" s="9">
        <v>0.628</v>
      </c>
    </row>
    <row r="1302">
      <c r="B1302" s="1"/>
      <c r="C1302" s="10"/>
      <c r="D1302" s="1"/>
      <c r="E1302" s="1"/>
      <c r="F1302" s="1"/>
      <c r="G1302" s="1"/>
      <c r="H1302" s="4"/>
      <c r="I1302" s="1"/>
      <c r="J1302" s="12"/>
      <c r="L1302" s="9">
        <v>1475.0</v>
      </c>
      <c r="M1302" s="9">
        <v>1.0</v>
      </c>
      <c r="N1302" s="9">
        <v>1.764</v>
      </c>
      <c r="O1302" s="9">
        <v>0.029</v>
      </c>
      <c r="P1302" s="9">
        <v>-1.736</v>
      </c>
      <c r="Q1302" s="9">
        <v>0.998</v>
      </c>
      <c r="R1302" s="9">
        <v>0.001</v>
      </c>
      <c r="S1302" s="9">
        <v>0.014</v>
      </c>
    </row>
    <row r="1303">
      <c r="B1303" s="1"/>
      <c r="C1303" s="10"/>
      <c r="D1303" s="1"/>
      <c r="E1303" s="1"/>
      <c r="F1303" s="1"/>
      <c r="G1303" s="1"/>
      <c r="H1303" s="4"/>
      <c r="I1303" s="1"/>
      <c r="J1303" s="12"/>
      <c r="L1303" s="9">
        <v>1476.0</v>
      </c>
      <c r="M1303" s="9">
        <v>1.0</v>
      </c>
      <c r="N1303" s="9">
        <v>3.291</v>
      </c>
      <c r="O1303" s="9">
        <v>0.042</v>
      </c>
      <c r="P1303" s="9">
        <v>-3.249</v>
      </c>
      <c r="Q1303" s="9">
        <v>0.999</v>
      </c>
      <c r="R1303" s="9">
        <v>0.001</v>
      </c>
      <c r="S1303" s="9">
        <v>0.006</v>
      </c>
    </row>
    <row r="1304">
      <c r="B1304" s="1"/>
      <c r="C1304" s="10"/>
      <c r="D1304" s="1"/>
      <c r="E1304" s="1"/>
      <c r="F1304" s="1"/>
      <c r="G1304" s="1"/>
      <c r="H1304" s="4"/>
      <c r="I1304" s="1"/>
      <c r="J1304" s="12"/>
      <c r="L1304" s="9">
        <v>1477.0</v>
      </c>
      <c r="M1304" s="9">
        <v>1.0</v>
      </c>
      <c r="N1304" s="9">
        <v>1.331</v>
      </c>
      <c r="O1304" s="9">
        <v>0.049</v>
      </c>
      <c r="P1304" s="9">
        <v>-1.282</v>
      </c>
      <c r="Q1304" s="9">
        <v>0.982</v>
      </c>
      <c r="R1304" s="9">
        <v>0.013</v>
      </c>
      <c r="S1304" s="9">
        <v>0.145</v>
      </c>
    </row>
    <row r="1305">
      <c r="B1305" s="1"/>
      <c r="C1305" s="10"/>
      <c r="D1305" s="1"/>
      <c r="E1305" s="1"/>
      <c r="F1305" s="1"/>
      <c r="G1305" s="1"/>
      <c r="H1305" s="4"/>
      <c r="I1305" s="1"/>
      <c r="J1305" s="12"/>
      <c r="L1305" s="9">
        <v>1478.0</v>
      </c>
      <c r="M1305" s="9">
        <v>1.0</v>
      </c>
      <c r="N1305" s="9">
        <v>1.391</v>
      </c>
      <c r="O1305" s="9">
        <v>0.037</v>
      </c>
      <c r="P1305" s="9">
        <v>-1.354</v>
      </c>
      <c r="Q1305" s="9">
        <v>0.989</v>
      </c>
      <c r="R1305" s="9">
        <v>0.007</v>
      </c>
      <c r="S1305" s="9">
        <v>0.084</v>
      </c>
    </row>
    <row r="1306">
      <c r="B1306" s="1"/>
      <c r="C1306" s="10"/>
      <c r="D1306" s="1"/>
      <c r="E1306" s="1"/>
      <c r="F1306" s="1"/>
      <c r="G1306" s="1"/>
      <c r="H1306" s="4"/>
      <c r="I1306" s="1"/>
      <c r="J1306" s="12"/>
      <c r="L1306" s="9">
        <v>1479.0</v>
      </c>
      <c r="M1306" s="9">
        <v>1.0</v>
      </c>
      <c r="N1306" s="9">
        <v>1.706</v>
      </c>
      <c r="O1306" s="9">
        <v>0.041</v>
      </c>
      <c r="P1306" s="9">
        <v>-1.665</v>
      </c>
      <c r="Q1306" s="9">
        <v>0.995</v>
      </c>
      <c r="R1306" s="9">
        <v>0.003</v>
      </c>
      <c r="S1306" s="9">
        <v>0.037</v>
      </c>
    </row>
    <row r="1307">
      <c r="B1307" s="1"/>
      <c r="C1307" s="10"/>
      <c r="D1307" s="1"/>
      <c r="E1307" s="1"/>
      <c r="F1307" s="1"/>
      <c r="G1307" s="1"/>
      <c r="H1307" s="4"/>
      <c r="I1307" s="1"/>
      <c r="J1307" s="12"/>
      <c r="L1307" s="9">
        <v>1480.0</v>
      </c>
      <c r="M1307" s="9">
        <v>1.0</v>
      </c>
      <c r="N1307" s="9">
        <v>0.93</v>
      </c>
      <c r="O1307" s="9">
        <v>0.071</v>
      </c>
      <c r="P1307" s="9">
        <v>-0.859</v>
      </c>
      <c r="Q1307" s="9">
        <v>0.918</v>
      </c>
      <c r="R1307" s="9">
        <v>0.058</v>
      </c>
      <c r="S1307" s="9">
        <v>0.688</v>
      </c>
    </row>
    <row r="1308">
      <c r="B1308" s="1"/>
      <c r="C1308" s="10"/>
      <c r="D1308" s="1"/>
      <c r="E1308" s="1"/>
      <c r="F1308" s="1"/>
      <c r="G1308" s="1"/>
      <c r="H1308" s="4"/>
      <c r="I1308" s="1"/>
      <c r="J1308" s="12"/>
      <c r="L1308" s="9">
        <v>1481.0</v>
      </c>
      <c r="M1308" s="9">
        <v>1.0</v>
      </c>
      <c r="N1308" s="9">
        <v>1.742</v>
      </c>
      <c r="O1308" s="9">
        <v>0.033</v>
      </c>
      <c r="P1308" s="9">
        <v>-1.709</v>
      </c>
      <c r="Q1308" s="9">
        <v>0.997</v>
      </c>
      <c r="R1308" s="9">
        <v>0.002</v>
      </c>
      <c r="S1308" s="9">
        <v>0.022</v>
      </c>
    </row>
    <row r="1309">
      <c r="B1309" s="1"/>
      <c r="C1309" s="10"/>
      <c r="D1309" s="1"/>
      <c r="E1309" s="1"/>
      <c r="F1309" s="1"/>
      <c r="G1309" s="1"/>
      <c r="H1309" s="4"/>
      <c r="I1309" s="1"/>
      <c r="J1309" s="12"/>
      <c r="L1309" s="9">
        <v>1482.0</v>
      </c>
      <c r="M1309" s="9">
        <v>1.0</v>
      </c>
      <c r="N1309" s="9">
        <v>0.93</v>
      </c>
      <c r="O1309" s="9">
        <v>0.071</v>
      </c>
      <c r="P1309" s="9">
        <v>-0.859</v>
      </c>
      <c r="Q1309" s="9">
        <v>0.918</v>
      </c>
      <c r="R1309" s="9">
        <v>0.058</v>
      </c>
      <c r="S1309" s="9">
        <v>0.688</v>
      </c>
    </row>
    <row r="1310">
      <c r="B1310" s="1"/>
      <c r="C1310" s="10"/>
      <c r="D1310" s="1"/>
      <c r="E1310" s="1"/>
      <c r="F1310" s="1"/>
      <c r="G1310" s="1"/>
      <c r="H1310" s="4"/>
      <c r="I1310" s="1"/>
      <c r="J1310" s="12"/>
      <c r="L1310" s="9">
        <v>1483.0</v>
      </c>
      <c r="M1310" s="9">
        <v>1.0</v>
      </c>
      <c r="N1310" s="9">
        <v>1.546</v>
      </c>
      <c r="O1310" s="9">
        <v>0.042</v>
      </c>
      <c r="P1310" s="9">
        <v>-1.504</v>
      </c>
      <c r="Q1310" s="9">
        <v>0.988</v>
      </c>
      <c r="R1310" s="9">
        <v>0.009</v>
      </c>
      <c r="S1310" s="9">
        <v>0.097</v>
      </c>
    </row>
    <row r="1311">
      <c r="B1311" s="1"/>
      <c r="C1311" s="10"/>
      <c r="D1311" s="1"/>
      <c r="E1311" s="1"/>
      <c r="F1311" s="1"/>
      <c r="G1311" s="1"/>
      <c r="H1311" s="4"/>
      <c r="I1311" s="1"/>
      <c r="J1311" s="12"/>
      <c r="L1311" s="9">
        <v>1484.0</v>
      </c>
      <c r="M1311" s="9">
        <v>1.0</v>
      </c>
      <c r="N1311" s="9">
        <v>1.886</v>
      </c>
      <c r="O1311" s="9">
        <v>0.03</v>
      </c>
      <c r="P1311" s="9">
        <v>-1.856</v>
      </c>
      <c r="Q1311" s="9">
        <v>0.997</v>
      </c>
      <c r="R1311" s="9">
        <v>0.002</v>
      </c>
      <c r="S1311" s="9">
        <v>0.022</v>
      </c>
    </row>
    <row r="1312">
      <c r="B1312" s="1"/>
      <c r="C1312" s="10"/>
      <c r="D1312" s="1"/>
      <c r="E1312" s="1"/>
      <c r="F1312" s="1"/>
      <c r="G1312" s="1"/>
      <c r="H1312" s="4"/>
      <c r="I1312" s="1"/>
      <c r="J1312" s="12"/>
      <c r="L1312" s="9">
        <v>1485.0</v>
      </c>
      <c r="M1312" s="9">
        <v>1.0</v>
      </c>
      <c r="N1312" s="9">
        <v>7.097</v>
      </c>
      <c r="O1312" s="9">
        <v>0.059</v>
      </c>
      <c r="P1312" s="9">
        <v>-7.038</v>
      </c>
      <c r="Q1312" s="9">
        <v>1.0</v>
      </c>
      <c r="R1312" s="9">
        <v>0.0</v>
      </c>
      <c r="S1312" s="9">
        <v>0.0</v>
      </c>
    </row>
    <row r="1313">
      <c r="B1313" s="1"/>
      <c r="C1313" s="10"/>
      <c r="D1313" s="1"/>
      <c r="E1313" s="1"/>
      <c r="F1313" s="1"/>
      <c r="G1313" s="1"/>
      <c r="H1313" s="4"/>
      <c r="I1313" s="1"/>
      <c r="J1313" s="12"/>
      <c r="L1313" s="9">
        <v>1486.0</v>
      </c>
      <c r="M1313" s="9">
        <v>1.0</v>
      </c>
      <c r="N1313" s="9">
        <v>7.646</v>
      </c>
      <c r="O1313" s="9">
        <v>0.041</v>
      </c>
      <c r="P1313" s="9">
        <v>-7.605</v>
      </c>
      <c r="Q1313" s="9">
        <v>1.0</v>
      </c>
      <c r="R1313" s="9">
        <v>0.0</v>
      </c>
      <c r="S1313" s="9">
        <v>0.0</v>
      </c>
    </row>
    <row r="1314">
      <c r="B1314" s="1"/>
      <c r="C1314" s="10"/>
      <c r="D1314" s="1"/>
      <c r="E1314" s="1"/>
      <c r="F1314" s="1"/>
      <c r="G1314" s="1"/>
      <c r="H1314" s="4"/>
      <c r="I1314" s="1"/>
      <c r="J1314" s="12"/>
      <c r="L1314" s="9">
        <v>1487.0</v>
      </c>
      <c r="M1314" s="9">
        <v>1.0</v>
      </c>
      <c r="N1314" s="9">
        <v>1.997</v>
      </c>
      <c r="O1314" s="9">
        <v>0.039</v>
      </c>
      <c r="P1314" s="9">
        <v>-1.958</v>
      </c>
      <c r="Q1314" s="9">
        <v>0.972</v>
      </c>
      <c r="R1314" s="9">
        <v>0.018</v>
      </c>
      <c r="S1314" s="9">
        <v>0.198</v>
      </c>
    </row>
    <row r="1315">
      <c r="B1315" s="1"/>
      <c r="C1315" s="10"/>
      <c r="D1315" s="1"/>
      <c r="E1315" s="1"/>
      <c r="F1315" s="1"/>
      <c r="G1315" s="1"/>
      <c r="H1315" s="4"/>
      <c r="I1315" s="1"/>
      <c r="J1315" s="12"/>
      <c r="L1315" s="9">
        <v>1488.0</v>
      </c>
      <c r="M1315" s="9">
        <v>1.0</v>
      </c>
      <c r="N1315" s="9">
        <v>2.254</v>
      </c>
      <c r="O1315" s="9">
        <v>0.057</v>
      </c>
      <c r="P1315" s="9">
        <v>-2.198</v>
      </c>
      <c r="Q1315" s="9">
        <v>0.991</v>
      </c>
      <c r="R1315" s="9">
        <v>0.006</v>
      </c>
      <c r="S1315" s="9">
        <v>0.072</v>
      </c>
    </row>
    <row r="1316">
      <c r="B1316" s="1"/>
      <c r="C1316" s="10"/>
      <c r="D1316" s="1"/>
      <c r="E1316" s="1"/>
      <c r="F1316" s="1"/>
      <c r="G1316" s="1"/>
      <c r="H1316" s="4"/>
      <c r="I1316" s="1"/>
      <c r="J1316" s="12"/>
      <c r="L1316" s="9">
        <v>1489.0</v>
      </c>
      <c r="M1316" s="9">
        <v>1.0</v>
      </c>
      <c r="N1316" s="9">
        <v>1.675</v>
      </c>
      <c r="O1316" s="9">
        <v>0.042</v>
      </c>
      <c r="P1316" s="9">
        <v>-1.633</v>
      </c>
      <c r="Q1316" s="9">
        <v>0.993</v>
      </c>
      <c r="R1316" s="9">
        <v>0.005</v>
      </c>
      <c r="S1316" s="9">
        <v>0.056</v>
      </c>
    </row>
    <row r="1317">
      <c r="B1317" s="1"/>
      <c r="C1317" s="10"/>
      <c r="D1317" s="1"/>
      <c r="E1317" s="1"/>
      <c r="F1317" s="1"/>
      <c r="G1317" s="1"/>
      <c r="H1317" s="4"/>
      <c r="I1317" s="1"/>
      <c r="J1317" s="12"/>
      <c r="L1317" s="9">
        <v>1490.0</v>
      </c>
      <c r="M1317" s="9">
        <v>1.0</v>
      </c>
      <c r="N1317" s="9">
        <v>2.281</v>
      </c>
      <c r="O1317" s="9">
        <v>0.023</v>
      </c>
      <c r="P1317" s="9">
        <v>-2.259</v>
      </c>
      <c r="Q1317" s="9">
        <v>0.999</v>
      </c>
      <c r="R1317" s="9">
        <v>0.001</v>
      </c>
      <c r="S1317" s="9">
        <v>0.007</v>
      </c>
    </row>
    <row r="1318">
      <c r="B1318" s="1"/>
      <c r="C1318" s="10"/>
      <c r="D1318" s="1"/>
      <c r="E1318" s="1"/>
      <c r="F1318" s="1"/>
      <c r="G1318" s="1"/>
      <c r="H1318" s="4"/>
      <c r="I1318" s="1"/>
      <c r="J1318" s="12"/>
      <c r="L1318" s="9">
        <v>1492.0</v>
      </c>
      <c r="M1318" s="9">
        <v>1.0</v>
      </c>
      <c r="N1318" s="9">
        <v>4.815</v>
      </c>
      <c r="O1318" s="9">
        <v>0.059</v>
      </c>
      <c r="P1318" s="9">
        <v>-4.756</v>
      </c>
      <c r="Q1318" s="9">
        <v>1.0</v>
      </c>
      <c r="R1318" s="9">
        <v>0.0</v>
      </c>
      <c r="S1318" s="9">
        <v>0.001</v>
      </c>
    </row>
    <row r="1319">
      <c r="B1319" s="1"/>
      <c r="C1319" s="10"/>
      <c r="D1319" s="1"/>
      <c r="E1319" s="1"/>
      <c r="F1319" s="1"/>
      <c r="G1319" s="1"/>
      <c r="H1319" s="4"/>
      <c r="I1319" s="1"/>
      <c r="J1319" s="12"/>
      <c r="L1319" s="9">
        <v>1493.0</v>
      </c>
      <c r="M1319" s="9">
        <v>1.0</v>
      </c>
      <c r="N1319" s="9">
        <v>2.78</v>
      </c>
      <c r="O1319" s="9">
        <v>0.026</v>
      </c>
      <c r="P1319" s="9">
        <v>-2.755</v>
      </c>
      <c r="Q1319" s="9">
        <v>1.0</v>
      </c>
      <c r="R1319" s="9">
        <v>0.0</v>
      </c>
      <c r="S1319" s="9">
        <v>0.001</v>
      </c>
    </row>
    <row r="1320">
      <c r="B1320" s="1"/>
      <c r="C1320" s="10"/>
      <c r="D1320" s="1"/>
      <c r="E1320" s="1"/>
      <c r="F1320" s="1"/>
      <c r="G1320" s="1"/>
      <c r="H1320" s="4"/>
      <c r="I1320" s="1"/>
      <c r="J1320" s="12"/>
      <c r="L1320" s="9">
        <v>1494.0</v>
      </c>
      <c r="M1320" s="9">
        <v>1.0</v>
      </c>
      <c r="N1320" s="9">
        <v>1.892</v>
      </c>
      <c r="O1320" s="9">
        <v>0.036</v>
      </c>
      <c r="P1320" s="9">
        <v>-1.857</v>
      </c>
      <c r="Q1320" s="9">
        <v>0.996</v>
      </c>
      <c r="R1320" s="9">
        <v>0.003</v>
      </c>
      <c r="S1320" s="9">
        <v>0.033</v>
      </c>
    </row>
    <row r="1321">
      <c r="B1321" s="1"/>
      <c r="C1321" s="10"/>
      <c r="D1321" s="1"/>
      <c r="E1321" s="1"/>
      <c r="F1321" s="1"/>
      <c r="G1321" s="1"/>
      <c r="H1321" s="4"/>
      <c r="I1321" s="1"/>
      <c r="J1321" s="12"/>
      <c r="L1321" s="9">
        <v>1495.0</v>
      </c>
      <c r="M1321" s="9">
        <v>1.0</v>
      </c>
      <c r="N1321" s="9">
        <v>1.297</v>
      </c>
      <c r="O1321" s="9">
        <v>0.042</v>
      </c>
      <c r="P1321" s="9">
        <v>-1.254</v>
      </c>
      <c r="Q1321" s="9">
        <v>0.985</v>
      </c>
      <c r="R1321" s="9">
        <v>0.01</v>
      </c>
      <c r="S1321" s="9">
        <v>0.116</v>
      </c>
    </row>
    <row r="1322">
      <c r="B1322" s="1"/>
      <c r="C1322" s="10"/>
      <c r="D1322" s="1"/>
      <c r="E1322" s="1"/>
      <c r="F1322" s="1"/>
      <c r="G1322" s="1"/>
      <c r="H1322" s="4"/>
      <c r="I1322" s="1"/>
      <c r="J1322" s="12"/>
      <c r="L1322" s="9">
        <v>1496.0</v>
      </c>
      <c r="M1322" s="9">
        <v>1.0</v>
      </c>
      <c r="N1322" s="9">
        <v>4.395</v>
      </c>
      <c r="O1322" s="9">
        <v>0.038</v>
      </c>
      <c r="P1322" s="9">
        <v>-4.357</v>
      </c>
      <c r="Q1322" s="9">
        <v>1.0</v>
      </c>
      <c r="R1322" s="9">
        <v>0.0</v>
      </c>
      <c r="S1322" s="9">
        <v>0.0</v>
      </c>
    </row>
    <row r="1323">
      <c r="B1323" s="1"/>
      <c r="C1323" s="10"/>
      <c r="D1323" s="1"/>
      <c r="E1323" s="1"/>
      <c r="F1323" s="1"/>
      <c r="G1323" s="1"/>
      <c r="H1323" s="4"/>
      <c r="I1323" s="1"/>
      <c r="J1323" s="12"/>
      <c r="L1323" s="9">
        <v>1498.0</v>
      </c>
      <c r="M1323" s="9">
        <v>1.0</v>
      </c>
      <c r="N1323" s="9">
        <v>1.997</v>
      </c>
      <c r="O1323" s="9">
        <v>0.039</v>
      </c>
      <c r="P1323" s="9">
        <v>-1.958</v>
      </c>
      <c r="Q1323" s="9">
        <v>0.972</v>
      </c>
      <c r="R1323" s="9">
        <v>0.018</v>
      </c>
      <c r="S1323" s="9">
        <v>0.198</v>
      </c>
    </row>
    <row r="1324">
      <c r="B1324" s="1"/>
      <c r="C1324" s="10"/>
      <c r="D1324" s="1"/>
      <c r="E1324" s="1"/>
      <c r="F1324" s="1"/>
      <c r="G1324" s="1"/>
      <c r="H1324" s="4"/>
      <c r="I1324" s="1"/>
      <c r="J1324" s="12"/>
      <c r="L1324" s="9">
        <v>1499.0</v>
      </c>
      <c r="M1324" s="9">
        <v>1.0</v>
      </c>
      <c r="N1324" s="9">
        <v>1.182</v>
      </c>
      <c r="O1324" s="9">
        <v>0.058</v>
      </c>
      <c r="P1324" s="9">
        <v>-1.124</v>
      </c>
      <c r="Q1324" s="9">
        <v>0.982</v>
      </c>
      <c r="R1324" s="9">
        <v>0.013</v>
      </c>
      <c r="S1324" s="9">
        <v>0.151</v>
      </c>
    </row>
    <row r="1325">
      <c r="B1325" s="1"/>
      <c r="C1325" s="10"/>
      <c r="D1325" s="1"/>
      <c r="E1325" s="1"/>
      <c r="F1325" s="1"/>
      <c r="G1325" s="1"/>
      <c r="H1325" s="4"/>
      <c r="I1325" s="1"/>
      <c r="J1325" s="12"/>
      <c r="L1325" s="9">
        <v>1500.0</v>
      </c>
      <c r="M1325" s="9">
        <v>1.0</v>
      </c>
      <c r="N1325" s="9">
        <v>0.858</v>
      </c>
      <c r="O1325" s="9">
        <v>0.061</v>
      </c>
      <c r="P1325" s="9">
        <v>-0.796</v>
      </c>
      <c r="Q1325" s="9">
        <v>0.921</v>
      </c>
      <c r="R1325" s="9">
        <v>0.053</v>
      </c>
      <c r="S1325" s="9">
        <v>0.628</v>
      </c>
    </row>
    <row r="1326">
      <c r="B1326" s="1"/>
      <c r="C1326" s="10"/>
      <c r="D1326" s="1"/>
      <c r="E1326" s="1"/>
      <c r="F1326" s="1"/>
      <c r="G1326" s="1"/>
      <c r="H1326" s="4"/>
      <c r="I1326" s="1"/>
      <c r="J1326" s="12"/>
      <c r="L1326" s="9">
        <v>1501.0</v>
      </c>
      <c r="M1326" s="9">
        <v>1.0</v>
      </c>
      <c r="N1326" s="9">
        <v>0.872</v>
      </c>
      <c r="O1326" s="9">
        <v>0.044</v>
      </c>
      <c r="P1326" s="9">
        <v>-0.828</v>
      </c>
      <c r="Q1326" s="9">
        <v>0.977</v>
      </c>
      <c r="R1326" s="9">
        <v>0.015</v>
      </c>
      <c r="S1326" s="9">
        <v>0.173</v>
      </c>
    </row>
    <row r="1327">
      <c r="B1327" s="1"/>
      <c r="C1327" s="10"/>
      <c r="D1327" s="1"/>
      <c r="E1327" s="1"/>
      <c r="F1327" s="1"/>
      <c r="G1327" s="1"/>
      <c r="H1327" s="4"/>
      <c r="I1327" s="1"/>
      <c r="J1327" s="12"/>
      <c r="L1327" s="9">
        <v>1502.0</v>
      </c>
      <c r="M1327" s="9">
        <v>1.0</v>
      </c>
      <c r="N1327" s="9">
        <v>4.708</v>
      </c>
      <c r="O1327" s="9">
        <v>0.32</v>
      </c>
      <c r="P1327" s="9">
        <v>-4.388</v>
      </c>
      <c r="Q1327" s="9">
        <v>0.998</v>
      </c>
      <c r="R1327" s="9">
        <v>0.001</v>
      </c>
      <c r="S1327" s="9">
        <v>0.008</v>
      </c>
    </row>
    <row r="1328">
      <c r="B1328" s="1"/>
      <c r="C1328" s="10"/>
      <c r="D1328" s="1"/>
      <c r="E1328" s="1"/>
      <c r="F1328" s="1"/>
      <c r="G1328" s="1"/>
      <c r="H1328" s="4"/>
      <c r="I1328" s="1"/>
      <c r="J1328" s="12"/>
      <c r="L1328" s="9">
        <v>1503.0</v>
      </c>
      <c r="M1328" s="9">
        <v>1.0</v>
      </c>
      <c r="N1328" s="9">
        <v>4.916</v>
      </c>
      <c r="O1328" s="9">
        <v>0.045</v>
      </c>
      <c r="P1328" s="9">
        <v>-4.871</v>
      </c>
      <c r="Q1328" s="9">
        <v>1.0</v>
      </c>
      <c r="R1328" s="9">
        <v>0.0</v>
      </c>
      <c r="S1328" s="9">
        <v>0.001</v>
      </c>
    </row>
    <row r="1329">
      <c r="B1329" s="1"/>
      <c r="C1329" s="10"/>
      <c r="D1329" s="1"/>
      <c r="E1329" s="1"/>
      <c r="F1329" s="1"/>
      <c r="G1329" s="1"/>
      <c r="H1329" s="4"/>
      <c r="I1329" s="1"/>
      <c r="J1329" s="12"/>
      <c r="L1329" s="9">
        <v>1504.0</v>
      </c>
      <c r="M1329" s="9">
        <v>1.0</v>
      </c>
      <c r="N1329" s="9">
        <v>1.449</v>
      </c>
      <c r="O1329" s="9">
        <v>0.025</v>
      </c>
      <c r="P1329" s="9">
        <v>-1.424</v>
      </c>
      <c r="Q1329" s="9">
        <v>0.995</v>
      </c>
      <c r="R1329" s="9">
        <v>0.003</v>
      </c>
      <c r="S1329" s="9">
        <v>0.036</v>
      </c>
    </row>
    <row r="1330">
      <c r="B1330" s="1"/>
      <c r="C1330" s="10"/>
      <c r="D1330" s="1"/>
      <c r="E1330" s="1"/>
      <c r="F1330" s="1"/>
      <c r="G1330" s="1"/>
      <c r="H1330" s="4"/>
      <c r="I1330" s="1"/>
      <c r="J1330" s="12"/>
      <c r="L1330" s="9">
        <v>1505.0</v>
      </c>
      <c r="M1330" s="9">
        <v>1.0</v>
      </c>
      <c r="N1330" s="9">
        <v>6.195</v>
      </c>
      <c r="O1330" s="9">
        <v>0.957</v>
      </c>
      <c r="P1330" s="9">
        <v>-5.238</v>
      </c>
      <c r="Q1330" s="9">
        <v>0.913</v>
      </c>
      <c r="R1330" s="9">
        <v>0.063</v>
      </c>
      <c r="S1330" s="9">
        <v>0.749</v>
      </c>
    </row>
    <row r="1331">
      <c r="B1331" s="1"/>
      <c r="C1331" s="10"/>
      <c r="D1331" s="1"/>
      <c r="E1331" s="1"/>
      <c r="F1331" s="1"/>
      <c r="G1331" s="1"/>
      <c r="H1331" s="4"/>
      <c r="I1331" s="1"/>
      <c r="J1331" s="12"/>
      <c r="L1331" s="9">
        <v>1506.0</v>
      </c>
      <c r="M1331" s="9">
        <v>1.0</v>
      </c>
      <c r="N1331" s="9">
        <v>1.849</v>
      </c>
      <c r="O1331" s="9">
        <v>0.036</v>
      </c>
      <c r="P1331" s="9">
        <v>-1.814</v>
      </c>
      <c r="Q1331" s="9">
        <v>0.995</v>
      </c>
      <c r="R1331" s="9">
        <v>0.003</v>
      </c>
      <c r="S1331" s="9">
        <v>0.035</v>
      </c>
    </row>
    <row r="1332">
      <c r="B1332" s="1"/>
      <c r="C1332" s="10"/>
      <c r="D1332" s="1"/>
      <c r="E1332" s="1"/>
      <c r="F1332" s="1"/>
      <c r="G1332" s="1"/>
      <c r="H1332" s="4"/>
      <c r="I1332" s="1"/>
      <c r="J1332" s="12"/>
      <c r="L1332" s="9">
        <v>1507.0</v>
      </c>
      <c r="M1332" s="9">
        <v>1.0</v>
      </c>
      <c r="N1332" s="9">
        <v>6.181</v>
      </c>
      <c r="O1332" s="9">
        <v>0.041</v>
      </c>
      <c r="P1332" s="9">
        <v>-6.14</v>
      </c>
      <c r="Q1332" s="9">
        <v>1.0</v>
      </c>
      <c r="R1332" s="9">
        <v>0.0</v>
      </c>
      <c r="S1332" s="9">
        <v>0.0</v>
      </c>
    </row>
    <row r="1333">
      <c r="B1333" s="1"/>
      <c r="C1333" s="10"/>
      <c r="D1333" s="1"/>
      <c r="E1333" s="1"/>
      <c r="F1333" s="1"/>
      <c r="G1333" s="1"/>
      <c r="H1333" s="4"/>
      <c r="I1333" s="1"/>
      <c r="J1333" s="12"/>
      <c r="L1333" s="9">
        <v>1508.0</v>
      </c>
      <c r="M1333" s="9">
        <v>1.0</v>
      </c>
      <c r="N1333" s="9">
        <v>1.212</v>
      </c>
      <c r="O1333" s="9">
        <v>0.051</v>
      </c>
      <c r="P1333" s="9">
        <v>-1.161</v>
      </c>
      <c r="Q1333" s="9">
        <v>0.986</v>
      </c>
      <c r="R1333" s="9">
        <v>0.01</v>
      </c>
      <c r="S1333" s="9">
        <v>0.115</v>
      </c>
    </row>
    <row r="1334">
      <c r="B1334" s="1"/>
      <c r="C1334" s="10"/>
      <c r="D1334" s="1"/>
      <c r="E1334" s="1"/>
      <c r="F1334" s="1"/>
      <c r="G1334" s="1"/>
      <c r="H1334" s="4"/>
      <c r="I1334" s="1"/>
      <c r="J1334" s="12"/>
      <c r="L1334" s="9">
        <v>1509.0</v>
      </c>
      <c r="M1334" s="9">
        <v>1.0</v>
      </c>
      <c r="N1334" s="9">
        <v>2.367</v>
      </c>
      <c r="O1334" s="9">
        <v>0.028</v>
      </c>
      <c r="P1334" s="9">
        <v>-2.339</v>
      </c>
      <c r="Q1334" s="9">
        <v>0.999</v>
      </c>
      <c r="R1334" s="9">
        <v>0.001</v>
      </c>
      <c r="S1334" s="9">
        <v>0.007</v>
      </c>
    </row>
    <row r="1335">
      <c r="B1335" s="1"/>
      <c r="C1335" s="10"/>
      <c r="D1335" s="1"/>
      <c r="E1335" s="1"/>
      <c r="F1335" s="1"/>
      <c r="G1335" s="1"/>
      <c r="H1335" s="4"/>
      <c r="I1335" s="1"/>
      <c r="J1335" s="12"/>
      <c r="L1335" s="9">
        <v>1510.0</v>
      </c>
      <c r="M1335" s="9">
        <v>1.0</v>
      </c>
      <c r="N1335" s="9">
        <v>0.934</v>
      </c>
      <c r="O1335" s="9">
        <v>0.039</v>
      </c>
      <c r="P1335" s="9">
        <v>-0.894</v>
      </c>
      <c r="Q1335" s="9">
        <v>0.982</v>
      </c>
      <c r="R1335" s="9">
        <v>0.012</v>
      </c>
      <c r="S1335" s="9">
        <v>0.134</v>
      </c>
    </row>
    <row r="1336">
      <c r="B1336" s="1"/>
      <c r="C1336" s="10"/>
      <c r="D1336" s="1"/>
      <c r="E1336" s="1"/>
      <c r="F1336" s="1"/>
      <c r="G1336" s="1"/>
      <c r="H1336" s="4"/>
      <c r="I1336" s="1"/>
      <c r="J1336" s="12"/>
      <c r="L1336" s="9">
        <v>1511.0</v>
      </c>
      <c r="M1336" s="9">
        <v>1.0</v>
      </c>
      <c r="N1336" s="9">
        <v>1.997</v>
      </c>
      <c r="O1336" s="9">
        <v>0.039</v>
      </c>
      <c r="P1336" s="9">
        <v>-1.958</v>
      </c>
      <c r="Q1336" s="9">
        <v>0.972</v>
      </c>
      <c r="R1336" s="9">
        <v>0.018</v>
      </c>
      <c r="S1336" s="9">
        <v>0.198</v>
      </c>
    </row>
    <row r="1337">
      <c r="B1337" s="1"/>
      <c r="C1337" s="10"/>
      <c r="D1337" s="1"/>
      <c r="E1337" s="1"/>
      <c r="F1337" s="1"/>
      <c r="G1337" s="1"/>
      <c r="H1337" s="4"/>
      <c r="I1337" s="1"/>
      <c r="J1337" s="12"/>
      <c r="L1337" s="9">
        <v>1512.0</v>
      </c>
      <c r="M1337" s="9">
        <v>1.0</v>
      </c>
      <c r="N1337" s="9">
        <v>0.868</v>
      </c>
      <c r="O1337" s="9">
        <v>0.05</v>
      </c>
      <c r="P1337" s="9">
        <v>-0.818</v>
      </c>
      <c r="Q1337" s="9">
        <v>0.933</v>
      </c>
      <c r="R1337" s="9">
        <v>0.042</v>
      </c>
      <c r="S1337" s="9">
        <v>0.492</v>
      </c>
    </row>
    <row r="1338">
      <c r="B1338" s="1"/>
      <c r="C1338" s="10"/>
      <c r="D1338" s="1"/>
      <c r="E1338" s="1"/>
      <c r="F1338" s="1"/>
      <c r="G1338" s="1"/>
      <c r="H1338" s="4"/>
      <c r="I1338" s="1"/>
      <c r="J1338" s="12"/>
      <c r="L1338" s="9">
        <v>1513.0</v>
      </c>
      <c r="M1338" s="9">
        <v>1.0</v>
      </c>
      <c r="N1338" s="9">
        <v>5.99</v>
      </c>
      <c r="O1338" s="9">
        <v>0.041</v>
      </c>
      <c r="P1338" s="9">
        <v>-5.95</v>
      </c>
      <c r="Q1338" s="9">
        <v>1.0</v>
      </c>
      <c r="R1338" s="9">
        <v>0.0</v>
      </c>
      <c r="S1338" s="9">
        <v>0.0</v>
      </c>
    </row>
    <row r="1339">
      <c r="B1339" s="1"/>
      <c r="C1339" s="10"/>
      <c r="D1339" s="1"/>
      <c r="E1339" s="1"/>
      <c r="F1339" s="1"/>
      <c r="G1339" s="1"/>
      <c r="H1339" s="4"/>
      <c r="I1339" s="1"/>
      <c r="J1339" s="12"/>
      <c r="L1339" s="9">
        <v>1514.0</v>
      </c>
      <c r="M1339" s="9">
        <v>1.0</v>
      </c>
      <c r="N1339" s="9">
        <v>0.928</v>
      </c>
      <c r="O1339" s="9">
        <v>0.061</v>
      </c>
      <c r="P1339" s="9">
        <v>-0.867</v>
      </c>
      <c r="Q1339" s="9">
        <v>0.967</v>
      </c>
      <c r="R1339" s="9">
        <v>0.024</v>
      </c>
      <c r="S1339" s="9">
        <v>0.275</v>
      </c>
    </row>
    <row r="1340">
      <c r="B1340" s="1"/>
      <c r="C1340" s="10"/>
      <c r="D1340" s="1"/>
      <c r="E1340" s="1"/>
      <c r="F1340" s="1"/>
      <c r="G1340" s="1"/>
      <c r="H1340" s="4"/>
      <c r="I1340" s="1"/>
      <c r="J1340" s="12"/>
      <c r="L1340" s="9">
        <v>1515.0</v>
      </c>
      <c r="M1340" s="9">
        <v>1.0</v>
      </c>
      <c r="N1340" s="9">
        <v>3.422</v>
      </c>
      <c r="O1340" s="9">
        <v>0.034</v>
      </c>
      <c r="P1340" s="9">
        <v>-3.388</v>
      </c>
      <c r="Q1340" s="9">
        <v>1.0</v>
      </c>
      <c r="R1340" s="9">
        <v>0.0</v>
      </c>
      <c r="S1340" s="9">
        <v>0.002</v>
      </c>
    </row>
    <row r="1341">
      <c r="B1341" s="1"/>
      <c r="C1341" s="10"/>
      <c r="D1341" s="1"/>
      <c r="E1341" s="1"/>
      <c r="F1341" s="1"/>
      <c r="G1341" s="1"/>
      <c r="H1341" s="4"/>
      <c r="I1341" s="1"/>
      <c r="J1341" s="12"/>
      <c r="L1341" s="9">
        <v>1516.0</v>
      </c>
      <c r="M1341" s="9">
        <v>1.0</v>
      </c>
      <c r="N1341" s="9">
        <v>4.455</v>
      </c>
      <c r="O1341" s="9">
        <v>0.037</v>
      </c>
      <c r="P1341" s="9">
        <v>-4.418</v>
      </c>
      <c r="Q1341" s="9">
        <v>1.0</v>
      </c>
      <c r="R1341" s="9">
        <v>0.0</v>
      </c>
      <c r="S1341" s="9">
        <v>0.001</v>
      </c>
    </row>
    <row r="1342">
      <c r="B1342" s="1"/>
      <c r="C1342" s="10"/>
      <c r="D1342" s="1"/>
      <c r="E1342" s="1"/>
      <c r="F1342" s="1"/>
      <c r="G1342" s="1"/>
      <c r="H1342" s="4"/>
      <c r="I1342" s="1"/>
      <c r="J1342" s="12"/>
      <c r="L1342" s="9">
        <v>1517.0</v>
      </c>
      <c r="M1342" s="9">
        <v>1.0</v>
      </c>
      <c r="N1342" s="9">
        <v>0.887</v>
      </c>
      <c r="O1342" s="9">
        <v>0.046</v>
      </c>
      <c r="P1342" s="9">
        <v>-0.84</v>
      </c>
      <c r="Q1342" s="9">
        <v>0.938</v>
      </c>
      <c r="R1342" s="9">
        <v>0.038</v>
      </c>
      <c r="S1342" s="9">
        <v>0.443</v>
      </c>
    </row>
    <row r="1343">
      <c r="B1343" s="1"/>
      <c r="C1343" s="10"/>
      <c r="D1343" s="1"/>
      <c r="E1343" s="1"/>
      <c r="F1343" s="1"/>
      <c r="G1343" s="1"/>
      <c r="H1343" s="4"/>
      <c r="I1343" s="1"/>
      <c r="J1343" s="12"/>
      <c r="L1343" s="9">
        <v>1518.0</v>
      </c>
      <c r="M1343" s="9">
        <v>1.0</v>
      </c>
      <c r="N1343" s="9">
        <v>4.938</v>
      </c>
      <c r="O1343" s="9">
        <v>0.051</v>
      </c>
      <c r="P1343" s="9">
        <v>-4.887</v>
      </c>
      <c r="Q1343" s="9">
        <v>1.0</v>
      </c>
      <c r="R1343" s="9">
        <v>0.0</v>
      </c>
      <c r="S1343" s="9">
        <v>0.0</v>
      </c>
    </row>
    <row r="1344">
      <c r="B1344" s="1"/>
      <c r="C1344" s="10"/>
      <c r="D1344" s="1"/>
      <c r="E1344" s="1"/>
      <c r="F1344" s="1"/>
      <c r="G1344" s="1"/>
      <c r="H1344" s="4"/>
      <c r="I1344" s="1"/>
      <c r="J1344" s="12"/>
      <c r="L1344" s="9">
        <v>1519.0</v>
      </c>
      <c r="M1344" s="9">
        <v>1.0</v>
      </c>
      <c r="N1344" s="9">
        <v>1.401</v>
      </c>
      <c r="O1344" s="9">
        <v>0.069</v>
      </c>
      <c r="P1344" s="9">
        <v>-1.332</v>
      </c>
      <c r="Q1344" s="9">
        <v>0.972</v>
      </c>
      <c r="R1344" s="9">
        <v>0.021</v>
      </c>
      <c r="S1344" s="9">
        <v>0.242</v>
      </c>
    </row>
    <row r="1345">
      <c r="B1345" s="1"/>
      <c r="C1345" s="10"/>
      <c r="D1345" s="1"/>
      <c r="E1345" s="1"/>
      <c r="F1345" s="1"/>
      <c r="G1345" s="1"/>
      <c r="H1345" s="4"/>
      <c r="I1345" s="1"/>
      <c r="J1345" s="12"/>
      <c r="L1345" s="9">
        <v>1520.0</v>
      </c>
      <c r="M1345" s="9">
        <v>1.0</v>
      </c>
      <c r="N1345" s="9">
        <v>15.225</v>
      </c>
      <c r="O1345" s="9">
        <v>0.076</v>
      </c>
      <c r="P1345" s="9">
        <v>-15.149</v>
      </c>
      <c r="Q1345" s="9">
        <v>1.0</v>
      </c>
      <c r="R1345" s="9">
        <v>0.0</v>
      </c>
      <c r="S1345" s="9">
        <v>0.0</v>
      </c>
    </row>
    <row r="1346">
      <c r="B1346" s="1"/>
      <c r="C1346" s="10"/>
      <c r="D1346" s="1"/>
      <c r="E1346" s="1"/>
      <c r="F1346" s="1"/>
      <c r="G1346" s="1"/>
      <c r="H1346" s="4"/>
      <c r="I1346" s="1"/>
      <c r="J1346" s="12"/>
      <c r="L1346" s="9">
        <v>1521.0</v>
      </c>
      <c r="M1346" s="9">
        <v>1.0</v>
      </c>
      <c r="N1346" s="9">
        <v>3.18</v>
      </c>
      <c r="O1346" s="9">
        <v>0.03</v>
      </c>
      <c r="P1346" s="9">
        <v>-3.15</v>
      </c>
      <c r="Q1346" s="9">
        <v>0.984</v>
      </c>
      <c r="R1346" s="9">
        <v>0.009</v>
      </c>
      <c r="S1346" s="9">
        <v>0.101</v>
      </c>
    </row>
    <row r="1347">
      <c r="B1347" s="1"/>
      <c r="C1347" s="10"/>
      <c r="D1347" s="1"/>
      <c r="E1347" s="1"/>
      <c r="F1347" s="1"/>
      <c r="G1347" s="1"/>
      <c r="H1347" s="4"/>
      <c r="I1347" s="1"/>
      <c r="J1347" s="12"/>
      <c r="L1347" s="9">
        <v>1522.0</v>
      </c>
      <c r="M1347" s="9">
        <v>1.0</v>
      </c>
      <c r="N1347" s="9">
        <v>2.266</v>
      </c>
      <c r="O1347" s="9">
        <v>0.023</v>
      </c>
      <c r="P1347" s="9">
        <v>-2.243</v>
      </c>
      <c r="Q1347" s="9">
        <v>0.999</v>
      </c>
      <c r="R1347" s="9">
        <v>0.001</v>
      </c>
      <c r="S1347" s="9">
        <v>0.007</v>
      </c>
    </row>
    <row r="1348">
      <c r="B1348" s="1"/>
      <c r="C1348" s="10"/>
      <c r="D1348" s="1"/>
      <c r="E1348" s="1"/>
      <c r="F1348" s="1"/>
      <c r="G1348" s="1"/>
      <c r="H1348" s="4"/>
      <c r="I1348" s="1"/>
      <c r="J1348" s="12"/>
      <c r="L1348" s="9">
        <v>1523.0</v>
      </c>
      <c r="M1348" s="9">
        <v>1.0</v>
      </c>
      <c r="N1348" s="9">
        <v>2.223</v>
      </c>
      <c r="O1348" s="9">
        <v>0.028</v>
      </c>
      <c r="P1348" s="9">
        <v>-2.196</v>
      </c>
      <c r="Q1348" s="9">
        <v>0.998</v>
      </c>
      <c r="R1348" s="9">
        <v>0.001</v>
      </c>
      <c r="S1348" s="9">
        <v>0.014</v>
      </c>
    </row>
    <row r="1349">
      <c r="B1349" s="1"/>
      <c r="C1349" s="10"/>
      <c r="D1349" s="1"/>
      <c r="E1349" s="1"/>
      <c r="F1349" s="1"/>
      <c r="G1349" s="1"/>
      <c r="H1349" s="4"/>
      <c r="I1349" s="1"/>
      <c r="J1349" s="12"/>
      <c r="L1349" s="9">
        <v>1524.0</v>
      </c>
      <c r="M1349" s="9">
        <v>1.0</v>
      </c>
      <c r="N1349" s="9">
        <v>5.848</v>
      </c>
      <c r="O1349" s="9">
        <v>0.04</v>
      </c>
      <c r="P1349" s="9">
        <v>-5.808</v>
      </c>
      <c r="Q1349" s="9">
        <v>1.0</v>
      </c>
      <c r="R1349" s="9">
        <v>0.0</v>
      </c>
      <c r="S1349" s="9">
        <v>0.0</v>
      </c>
    </row>
    <row r="1350">
      <c r="B1350" s="1"/>
      <c r="C1350" s="10"/>
      <c r="D1350" s="1"/>
      <c r="E1350" s="1"/>
      <c r="F1350" s="1"/>
      <c r="G1350" s="1"/>
      <c r="H1350" s="4"/>
      <c r="I1350" s="1"/>
      <c r="J1350" s="12"/>
      <c r="L1350" s="9">
        <v>1526.0</v>
      </c>
      <c r="M1350" s="9">
        <v>1.0</v>
      </c>
      <c r="N1350" s="9">
        <v>0.939</v>
      </c>
      <c r="O1350" s="9">
        <v>0.061</v>
      </c>
      <c r="P1350" s="9">
        <v>-0.878</v>
      </c>
      <c r="Q1350" s="9">
        <v>0.928</v>
      </c>
      <c r="R1350" s="9">
        <v>0.049</v>
      </c>
      <c r="S1350" s="9">
        <v>0.57</v>
      </c>
    </row>
    <row r="1351">
      <c r="B1351" s="1"/>
      <c r="C1351" s="10"/>
      <c r="D1351" s="1"/>
      <c r="E1351" s="1"/>
      <c r="F1351" s="1"/>
      <c r="G1351" s="1"/>
      <c r="H1351" s="4"/>
      <c r="I1351" s="1"/>
      <c r="J1351" s="12"/>
      <c r="L1351" s="9">
        <v>1527.0</v>
      </c>
      <c r="M1351" s="9">
        <v>1.0</v>
      </c>
      <c r="N1351" s="9">
        <v>1.253</v>
      </c>
      <c r="O1351" s="9">
        <v>0.048</v>
      </c>
      <c r="P1351" s="9">
        <v>-1.205</v>
      </c>
      <c r="Q1351" s="9">
        <v>0.991</v>
      </c>
      <c r="R1351" s="9">
        <v>0.006</v>
      </c>
      <c r="S1351" s="9">
        <v>0.066</v>
      </c>
    </row>
    <row r="1352">
      <c r="B1352" s="1"/>
      <c r="C1352" s="10"/>
      <c r="D1352" s="1"/>
      <c r="E1352" s="1"/>
      <c r="F1352" s="1"/>
      <c r="G1352" s="1"/>
      <c r="H1352" s="4"/>
      <c r="I1352" s="1"/>
      <c r="J1352" s="12"/>
      <c r="L1352" s="9">
        <v>1528.0</v>
      </c>
      <c r="M1352" s="9">
        <v>1.0</v>
      </c>
      <c r="N1352" s="9">
        <v>1.337</v>
      </c>
      <c r="O1352" s="9">
        <v>0.042</v>
      </c>
      <c r="P1352" s="9">
        <v>-1.295</v>
      </c>
      <c r="Q1352" s="9">
        <v>0.986</v>
      </c>
      <c r="R1352" s="9">
        <v>0.01</v>
      </c>
      <c r="S1352" s="9">
        <v>0.111</v>
      </c>
    </row>
    <row r="1353">
      <c r="B1353" s="1"/>
      <c r="C1353" s="10"/>
      <c r="D1353" s="1"/>
      <c r="E1353" s="1"/>
      <c r="F1353" s="1"/>
      <c r="G1353" s="1"/>
      <c r="H1353" s="4"/>
      <c r="I1353" s="1"/>
      <c r="J1353" s="12"/>
      <c r="L1353" s="9">
        <v>1529.0</v>
      </c>
      <c r="M1353" s="9">
        <v>1.0</v>
      </c>
      <c r="N1353" s="9">
        <v>1.376</v>
      </c>
      <c r="O1353" s="9">
        <v>0.034</v>
      </c>
      <c r="P1353" s="9">
        <v>-1.342</v>
      </c>
      <c r="Q1353" s="9">
        <v>0.99</v>
      </c>
      <c r="R1353" s="9">
        <v>0.006</v>
      </c>
      <c r="S1353" s="9">
        <v>0.071</v>
      </c>
    </row>
    <row r="1354">
      <c r="B1354" s="1"/>
      <c r="C1354" s="10"/>
      <c r="D1354" s="1"/>
      <c r="E1354" s="1"/>
      <c r="F1354" s="1"/>
      <c r="G1354" s="1"/>
      <c r="H1354" s="4"/>
      <c r="I1354" s="1"/>
      <c r="J1354" s="12"/>
      <c r="L1354" s="9">
        <v>1530.0</v>
      </c>
      <c r="M1354" s="9">
        <v>1.0</v>
      </c>
      <c r="N1354" s="9">
        <v>4.504</v>
      </c>
      <c r="O1354" s="9">
        <v>0.036</v>
      </c>
      <c r="P1354" s="9">
        <v>-4.468</v>
      </c>
      <c r="Q1354" s="9">
        <v>1.0</v>
      </c>
      <c r="R1354" s="9">
        <v>0.0</v>
      </c>
      <c r="S1354" s="9">
        <v>0.0</v>
      </c>
    </row>
    <row r="1355">
      <c r="B1355" s="1"/>
      <c r="C1355" s="10"/>
      <c r="D1355" s="1"/>
      <c r="E1355" s="1"/>
      <c r="F1355" s="1"/>
      <c r="G1355" s="1"/>
      <c r="H1355" s="4"/>
      <c r="I1355" s="1"/>
      <c r="J1355" s="12"/>
      <c r="L1355" s="9">
        <v>1531.0</v>
      </c>
      <c r="M1355" s="9">
        <v>1.0</v>
      </c>
      <c r="N1355" s="9">
        <v>1.997</v>
      </c>
      <c r="O1355" s="9">
        <v>0.039</v>
      </c>
      <c r="P1355" s="9">
        <v>-1.958</v>
      </c>
      <c r="Q1355" s="9">
        <v>0.972</v>
      </c>
      <c r="R1355" s="9">
        <v>0.018</v>
      </c>
      <c r="S1355" s="9">
        <v>0.198</v>
      </c>
    </row>
    <row r="1356">
      <c r="B1356" s="1"/>
      <c r="C1356" s="10"/>
      <c r="D1356" s="1"/>
      <c r="E1356" s="1"/>
      <c r="F1356" s="1"/>
      <c r="G1356" s="1"/>
      <c r="H1356" s="4"/>
      <c r="I1356" s="1"/>
      <c r="J1356" s="12"/>
      <c r="L1356" s="9">
        <v>1532.0</v>
      </c>
      <c r="M1356" s="9">
        <v>1.0</v>
      </c>
      <c r="N1356" s="9">
        <v>3.595</v>
      </c>
      <c r="O1356" s="9">
        <v>0.028</v>
      </c>
      <c r="P1356" s="9">
        <v>-3.567</v>
      </c>
      <c r="Q1356" s="9">
        <v>1.0</v>
      </c>
      <c r="R1356" s="9">
        <v>0.0</v>
      </c>
      <c r="S1356" s="9">
        <v>0.0</v>
      </c>
    </row>
    <row r="1357">
      <c r="B1357" s="1"/>
      <c r="C1357" s="10"/>
      <c r="D1357" s="1"/>
      <c r="E1357" s="1"/>
      <c r="F1357" s="1"/>
      <c r="G1357" s="1"/>
      <c r="H1357" s="4"/>
      <c r="I1357" s="1"/>
      <c r="J1357" s="12"/>
      <c r="L1357" s="9">
        <v>1533.0</v>
      </c>
      <c r="M1357" s="9">
        <v>1.0</v>
      </c>
      <c r="N1357" s="9">
        <v>0.884</v>
      </c>
      <c r="O1357" s="9">
        <v>0.033</v>
      </c>
      <c r="P1357" s="9">
        <v>-0.852</v>
      </c>
      <c r="Q1357" s="9">
        <v>0.985</v>
      </c>
      <c r="R1357" s="9">
        <v>0.009</v>
      </c>
      <c r="S1357" s="9">
        <v>0.101</v>
      </c>
    </row>
    <row r="1358">
      <c r="B1358" s="1"/>
      <c r="C1358" s="10"/>
      <c r="D1358" s="1"/>
      <c r="E1358" s="1"/>
      <c r="F1358" s="1"/>
      <c r="G1358" s="1"/>
      <c r="H1358" s="4"/>
      <c r="I1358" s="1"/>
      <c r="J1358" s="12"/>
      <c r="L1358" s="9">
        <v>1534.0</v>
      </c>
      <c r="M1358" s="9">
        <v>1.0</v>
      </c>
      <c r="N1358" s="9">
        <v>0.93</v>
      </c>
      <c r="O1358" s="9">
        <v>0.071</v>
      </c>
      <c r="P1358" s="9">
        <v>-0.858</v>
      </c>
      <c r="Q1358" s="9">
        <v>0.918</v>
      </c>
      <c r="R1358" s="9">
        <v>0.058</v>
      </c>
      <c r="S1358" s="9">
        <v>0.688</v>
      </c>
    </row>
    <row r="1359">
      <c r="B1359" s="1"/>
      <c r="C1359" s="10"/>
      <c r="D1359" s="1"/>
      <c r="E1359" s="1"/>
      <c r="F1359" s="1"/>
      <c r="G1359" s="1"/>
      <c r="H1359" s="4"/>
      <c r="I1359" s="1"/>
      <c r="J1359" s="12"/>
      <c r="L1359" s="9">
        <v>1536.0</v>
      </c>
      <c r="M1359" s="9">
        <v>1.0</v>
      </c>
      <c r="N1359" s="9">
        <v>2.026</v>
      </c>
      <c r="O1359" s="9">
        <v>0.035</v>
      </c>
      <c r="P1359" s="9">
        <v>-1.99</v>
      </c>
      <c r="Q1359" s="9">
        <v>0.996</v>
      </c>
      <c r="R1359" s="9">
        <v>0.003</v>
      </c>
      <c r="S1359" s="9">
        <v>0.03</v>
      </c>
    </row>
    <row r="1360">
      <c r="B1360" s="1"/>
      <c r="C1360" s="10"/>
      <c r="D1360" s="1"/>
      <c r="E1360" s="1"/>
      <c r="F1360" s="1"/>
      <c r="G1360" s="1"/>
      <c r="H1360" s="4"/>
      <c r="I1360" s="1"/>
      <c r="J1360" s="12"/>
      <c r="L1360" s="9">
        <v>1538.0</v>
      </c>
      <c r="M1360" s="9">
        <v>1.0</v>
      </c>
      <c r="N1360" s="9">
        <v>6.492</v>
      </c>
      <c r="O1360" s="9">
        <v>0.043</v>
      </c>
      <c r="P1360" s="9">
        <v>-6.449</v>
      </c>
      <c r="Q1360" s="9">
        <v>1.0</v>
      </c>
      <c r="R1360" s="9">
        <v>0.0</v>
      </c>
      <c r="S1360" s="9">
        <v>0.0</v>
      </c>
    </row>
    <row r="1361">
      <c r="B1361" s="1"/>
      <c r="C1361" s="10"/>
      <c r="D1361" s="1"/>
      <c r="E1361" s="1"/>
      <c r="F1361" s="1"/>
      <c r="G1361" s="1"/>
      <c r="H1361" s="4"/>
      <c r="I1361" s="1"/>
      <c r="J1361" s="12"/>
      <c r="L1361" s="9">
        <v>1539.0</v>
      </c>
      <c r="M1361" s="9">
        <v>1.0</v>
      </c>
      <c r="N1361" s="9">
        <v>1.261</v>
      </c>
      <c r="O1361" s="9">
        <v>0.035</v>
      </c>
      <c r="P1361" s="9">
        <v>-1.226</v>
      </c>
      <c r="Q1361" s="9">
        <v>0.989</v>
      </c>
      <c r="R1361" s="9">
        <v>0.007</v>
      </c>
      <c r="S1361" s="9">
        <v>0.08</v>
      </c>
    </row>
    <row r="1362">
      <c r="B1362" s="1"/>
      <c r="C1362" s="10"/>
      <c r="D1362" s="1"/>
      <c r="E1362" s="1"/>
      <c r="F1362" s="1"/>
      <c r="G1362" s="1"/>
      <c r="H1362" s="4"/>
      <c r="I1362" s="1"/>
      <c r="J1362" s="12"/>
      <c r="L1362" s="9">
        <v>1540.0</v>
      </c>
      <c r="M1362" s="9">
        <v>1.0</v>
      </c>
      <c r="N1362" s="9">
        <v>0.843</v>
      </c>
      <c r="O1362" s="9">
        <v>0.08</v>
      </c>
      <c r="P1362" s="9">
        <v>-0.764</v>
      </c>
      <c r="Q1362" s="9">
        <v>0.902</v>
      </c>
      <c r="R1362" s="9">
        <v>0.07</v>
      </c>
      <c r="S1362" s="9">
        <v>0.842</v>
      </c>
    </row>
    <row r="1363">
      <c r="B1363" s="1"/>
      <c r="C1363" s="10"/>
      <c r="D1363" s="1"/>
      <c r="E1363" s="1"/>
      <c r="F1363" s="1"/>
      <c r="G1363" s="1"/>
      <c r="H1363" s="4"/>
      <c r="I1363" s="1"/>
      <c r="J1363" s="12"/>
      <c r="L1363" s="9">
        <v>1541.0</v>
      </c>
      <c r="M1363" s="9">
        <v>1.0</v>
      </c>
      <c r="N1363" s="9">
        <v>6.703</v>
      </c>
      <c r="O1363" s="9">
        <v>0.038</v>
      </c>
      <c r="P1363" s="9">
        <v>-6.665</v>
      </c>
      <c r="Q1363" s="9">
        <v>1.0</v>
      </c>
      <c r="R1363" s="9">
        <v>0.0</v>
      </c>
      <c r="S1363" s="9">
        <v>0.0</v>
      </c>
    </row>
    <row r="1364">
      <c r="B1364" s="1"/>
      <c r="C1364" s="10"/>
      <c r="D1364" s="1"/>
      <c r="E1364" s="1"/>
      <c r="F1364" s="1"/>
      <c r="G1364" s="1"/>
      <c r="H1364" s="4"/>
      <c r="I1364" s="1"/>
      <c r="J1364" s="12"/>
      <c r="L1364" s="9">
        <v>1542.0</v>
      </c>
      <c r="M1364" s="9">
        <v>1.0</v>
      </c>
      <c r="N1364" s="9">
        <v>3.517</v>
      </c>
      <c r="O1364" s="9">
        <v>0.053</v>
      </c>
      <c r="P1364" s="9">
        <v>-3.465</v>
      </c>
      <c r="Q1364" s="9">
        <v>0.999</v>
      </c>
      <c r="R1364" s="9">
        <v>0.0</v>
      </c>
      <c r="S1364" s="9">
        <v>0.003</v>
      </c>
    </row>
    <row r="1365">
      <c r="B1365" s="1"/>
      <c r="C1365" s="10"/>
      <c r="D1365" s="1"/>
      <c r="E1365" s="1"/>
      <c r="F1365" s="1"/>
      <c r="G1365" s="1"/>
      <c r="H1365" s="4"/>
      <c r="I1365" s="1"/>
      <c r="J1365" s="12"/>
      <c r="L1365" s="9">
        <v>1543.0</v>
      </c>
      <c r="M1365" s="9">
        <v>1.0</v>
      </c>
      <c r="N1365" s="9">
        <v>5.286</v>
      </c>
      <c r="O1365" s="9">
        <v>0.039</v>
      </c>
      <c r="P1365" s="9">
        <v>-5.247</v>
      </c>
      <c r="Q1365" s="9">
        <v>1.0</v>
      </c>
      <c r="R1365" s="9">
        <v>0.0</v>
      </c>
      <c r="S1365" s="9">
        <v>0.0</v>
      </c>
    </row>
    <row r="1366">
      <c r="B1366" s="1"/>
      <c r="C1366" s="10"/>
      <c r="D1366" s="1"/>
      <c r="E1366" s="1"/>
      <c r="F1366" s="1"/>
      <c r="G1366" s="1"/>
      <c r="H1366" s="4"/>
      <c r="I1366" s="1"/>
      <c r="J1366" s="12"/>
      <c r="L1366" s="9">
        <v>1544.0</v>
      </c>
      <c r="M1366" s="9">
        <v>1.0</v>
      </c>
      <c r="N1366" s="9">
        <v>3.123</v>
      </c>
      <c r="O1366" s="9">
        <v>0.27</v>
      </c>
      <c r="P1366" s="9">
        <v>-2.853</v>
      </c>
      <c r="Q1366" s="9">
        <v>0.981</v>
      </c>
      <c r="R1366" s="9">
        <v>0.013</v>
      </c>
      <c r="S1366" s="9">
        <v>0.141</v>
      </c>
    </row>
    <row r="1367">
      <c r="B1367" s="1"/>
      <c r="C1367" s="10"/>
      <c r="D1367" s="1"/>
      <c r="E1367" s="1"/>
      <c r="F1367" s="1"/>
      <c r="G1367" s="1"/>
      <c r="H1367" s="4"/>
      <c r="I1367" s="1"/>
      <c r="J1367" s="12"/>
      <c r="L1367" s="9">
        <v>1545.0</v>
      </c>
      <c r="M1367" s="9">
        <v>1.0</v>
      </c>
      <c r="N1367" s="9">
        <v>1.337</v>
      </c>
      <c r="O1367" s="9">
        <v>0.042</v>
      </c>
      <c r="P1367" s="9">
        <v>-1.295</v>
      </c>
      <c r="Q1367" s="9">
        <v>0.986</v>
      </c>
      <c r="R1367" s="9">
        <v>0.01</v>
      </c>
      <c r="S1367" s="9">
        <v>0.111</v>
      </c>
    </row>
    <row r="1368">
      <c r="B1368" s="1"/>
      <c r="C1368" s="10"/>
      <c r="D1368" s="1"/>
      <c r="E1368" s="1"/>
      <c r="F1368" s="1"/>
      <c r="G1368" s="1"/>
      <c r="H1368" s="4"/>
      <c r="I1368" s="1"/>
      <c r="J1368" s="12"/>
      <c r="L1368" s="9">
        <v>1546.0</v>
      </c>
      <c r="M1368" s="9">
        <v>1.0</v>
      </c>
      <c r="N1368" s="9">
        <v>5.877</v>
      </c>
      <c r="O1368" s="9">
        <v>0.04</v>
      </c>
      <c r="P1368" s="9">
        <v>-5.837</v>
      </c>
      <c r="Q1368" s="9">
        <v>1.0</v>
      </c>
      <c r="R1368" s="9">
        <v>0.0</v>
      </c>
      <c r="S1368" s="9">
        <v>0.0</v>
      </c>
    </row>
    <row r="1369">
      <c r="B1369" s="1"/>
      <c r="C1369" s="10"/>
      <c r="D1369" s="1"/>
      <c r="E1369" s="1"/>
      <c r="F1369" s="1"/>
      <c r="G1369" s="1"/>
      <c r="H1369" s="4"/>
      <c r="I1369" s="1"/>
      <c r="J1369" s="12"/>
      <c r="L1369" s="9">
        <v>1547.0</v>
      </c>
      <c r="M1369" s="9">
        <v>1.0</v>
      </c>
      <c r="N1369" s="9">
        <v>0.923</v>
      </c>
      <c r="O1369" s="9">
        <v>0.073</v>
      </c>
      <c r="P1369" s="9">
        <v>-0.85</v>
      </c>
      <c r="Q1369" s="9">
        <v>0.958</v>
      </c>
      <c r="R1369" s="9">
        <v>0.032</v>
      </c>
      <c r="S1369" s="9">
        <v>0.367</v>
      </c>
    </row>
    <row r="1370">
      <c r="B1370" s="1"/>
      <c r="C1370" s="10"/>
      <c r="D1370" s="1"/>
      <c r="E1370" s="1"/>
      <c r="F1370" s="1"/>
      <c r="G1370" s="1"/>
      <c r="H1370" s="4"/>
      <c r="I1370" s="1"/>
      <c r="J1370" s="12"/>
      <c r="L1370" s="9">
        <v>1548.0</v>
      </c>
      <c r="M1370" s="9">
        <v>1.0</v>
      </c>
      <c r="N1370" s="9">
        <v>0.934</v>
      </c>
      <c r="O1370" s="9">
        <v>0.039</v>
      </c>
      <c r="P1370" s="9">
        <v>-0.895</v>
      </c>
      <c r="Q1370" s="9">
        <v>0.982</v>
      </c>
      <c r="R1370" s="9">
        <v>0.012</v>
      </c>
      <c r="S1370" s="9">
        <v>0.134</v>
      </c>
    </row>
    <row r="1371">
      <c r="B1371" s="1"/>
      <c r="C1371" s="10"/>
      <c r="D1371" s="1"/>
      <c r="E1371" s="1"/>
      <c r="F1371" s="1"/>
      <c r="G1371" s="1"/>
      <c r="H1371" s="4"/>
      <c r="I1371" s="1"/>
      <c r="J1371" s="12"/>
      <c r="L1371" s="9">
        <v>1549.0</v>
      </c>
      <c r="M1371" s="9">
        <v>1.0</v>
      </c>
      <c r="N1371" s="9">
        <v>5.548</v>
      </c>
      <c r="O1371" s="9">
        <v>0.044</v>
      </c>
      <c r="P1371" s="9">
        <v>-5.504</v>
      </c>
      <c r="Q1371" s="9">
        <v>1.0</v>
      </c>
      <c r="R1371" s="9">
        <v>0.0</v>
      </c>
      <c r="S1371" s="9">
        <v>0.0</v>
      </c>
    </row>
    <row r="1372">
      <c r="B1372" s="1"/>
      <c r="C1372" s="10"/>
      <c r="D1372" s="1"/>
      <c r="E1372" s="1"/>
      <c r="F1372" s="1"/>
      <c r="G1372" s="1"/>
      <c r="H1372" s="4"/>
      <c r="I1372" s="1"/>
      <c r="J1372" s="12"/>
      <c r="L1372" s="9">
        <v>1550.0</v>
      </c>
      <c r="M1372" s="9">
        <v>1.0</v>
      </c>
      <c r="N1372" s="9">
        <v>1.879</v>
      </c>
      <c r="O1372" s="9">
        <v>0.046</v>
      </c>
      <c r="P1372" s="9">
        <v>-1.833</v>
      </c>
      <c r="Q1372" s="9">
        <v>0.994</v>
      </c>
      <c r="R1372" s="9">
        <v>0.004</v>
      </c>
      <c r="S1372" s="9">
        <v>0.044</v>
      </c>
    </row>
    <row r="1373">
      <c r="B1373" s="1"/>
      <c r="C1373" s="10"/>
      <c r="D1373" s="1"/>
      <c r="E1373" s="1"/>
      <c r="F1373" s="1"/>
      <c r="G1373" s="1"/>
      <c r="H1373" s="4"/>
      <c r="I1373" s="1"/>
      <c r="J1373" s="12"/>
      <c r="L1373" s="9">
        <v>1552.0</v>
      </c>
      <c r="M1373" s="9">
        <v>1.0</v>
      </c>
      <c r="N1373" s="9">
        <v>2.69</v>
      </c>
      <c r="O1373" s="9">
        <v>0.042</v>
      </c>
      <c r="P1373" s="9">
        <v>-2.648</v>
      </c>
      <c r="Q1373" s="9">
        <v>1.0</v>
      </c>
      <c r="R1373" s="9">
        <v>0.0</v>
      </c>
      <c r="S1373" s="9">
        <v>0.001</v>
      </c>
    </row>
    <row r="1374">
      <c r="B1374" s="1"/>
      <c r="C1374" s="10"/>
      <c r="D1374" s="1"/>
      <c r="E1374" s="1"/>
      <c r="F1374" s="1"/>
      <c r="G1374" s="1"/>
      <c r="H1374" s="4"/>
      <c r="I1374" s="1"/>
      <c r="J1374" s="12"/>
      <c r="L1374" s="9">
        <v>1554.0</v>
      </c>
      <c r="M1374" s="9">
        <v>1.0</v>
      </c>
      <c r="N1374" s="9">
        <v>9.722</v>
      </c>
      <c r="O1374" s="9">
        <v>0.051</v>
      </c>
      <c r="P1374" s="9">
        <v>-9.671</v>
      </c>
      <c r="Q1374" s="9">
        <v>1.0</v>
      </c>
      <c r="R1374" s="9">
        <v>0.0</v>
      </c>
      <c r="S1374" s="9">
        <v>0.0</v>
      </c>
    </row>
    <row r="1375">
      <c r="B1375" s="1"/>
      <c r="C1375" s="10"/>
      <c r="D1375" s="1"/>
      <c r="E1375" s="1"/>
      <c r="F1375" s="1"/>
      <c r="G1375" s="1"/>
      <c r="H1375" s="4"/>
      <c r="I1375" s="1"/>
      <c r="J1375" s="12"/>
      <c r="L1375" s="9">
        <v>1555.0</v>
      </c>
      <c r="M1375" s="9">
        <v>1.0</v>
      </c>
      <c r="N1375" s="9">
        <v>8.513</v>
      </c>
      <c r="O1375" s="9">
        <v>0.654</v>
      </c>
      <c r="P1375" s="9">
        <v>-7.859</v>
      </c>
      <c r="Q1375" s="9">
        <v>1.0</v>
      </c>
      <c r="R1375" s="9">
        <v>0.0</v>
      </c>
      <c r="S1375" s="9">
        <v>0.0</v>
      </c>
    </row>
    <row r="1376">
      <c r="B1376" s="1"/>
      <c r="C1376" s="10"/>
      <c r="D1376" s="1"/>
      <c r="E1376" s="1"/>
      <c r="F1376" s="1"/>
      <c r="G1376" s="1"/>
      <c r="H1376" s="4"/>
      <c r="I1376" s="1"/>
      <c r="J1376" s="12"/>
      <c r="L1376" s="9">
        <v>1556.0</v>
      </c>
      <c r="M1376" s="9">
        <v>1.0</v>
      </c>
      <c r="N1376" s="9">
        <v>2.027</v>
      </c>
      <c r="O1376" s="9">
        <v>0.036</v>
      </c>
      <c r="P1376" s="9">
        <v>-1.991</v>
      </c>
      <c r="Q1376" s="9">
        <v>0.996</v>
      </c>
      <c r="R1376" s="9">
        <v>0.003</v>
      </c>
      <c r="S1376" s="9">
        <v>0.031</v>
      </c>
    </row>
    <row r="1377">
      <c r="B1377" s="1"/>
      <c r="C1377" s="10"/>
      <c r="D1377" s="1"/>
      <c r="E1377" s="1"/>
      <c r="F1377" s="1"/>
      <c r="G1377" s="1"/>
      <c r="H1377" s="4"/>
      <c r="I1377" s="1"/>
      <c r="J1377" s="12"/>
      <c r="L1377" s="9">
        <v>1557.0</v>
      </c>
      <c r="M1377" s="9">
        <v>1.0</v>
      </c>
      <c r="N1377" s="9">
        <v>2.447</v>
      </c>
      <c r="O1377" s="9">
        <v>0.029</v>
      </c>
      <c r="P1377" s="9">
        <v>-2.418</v>
      </c>
      <c r="Q1377" s="9">
        <v>1.0</v>
      </c>
      <c r="R1377" s="9">
        <v>0.0</v>
      </c>
      <c r="S1377" s="9">
        <v>0.002</v>
      </c>
    </row>
    <row r="1378">
      <c r="B1378" s="1"/>
      <c r="C1378" s="10"/>
      <c r="D1378" s="1"/>
      <c r="E1378" s="1"/>
      <c r="F1378" s="1"/>
      <c r="G1378" s="1"/>
      <c r="H1378" s="4"/>
      <c r="I1378" s="1"/>
      <c r="J1378" s="12"/>
      <c r="L1378" s="9">
        <v>1558.0</v>
      </c>
      <c r="M1378" s="9">
        <v>1.0</v>
      </c>
      <c r="N1378" s="9">
        <v>0.928</v>
      </c>
      <c r="O1378" s="9">
        <v>0.061</v>
      </c>
      <c r="P1378" s="9">
        <v>-0.867</v>
      </c>
      <c r="Q1378" s="9">
        <v>0.967</v>
      </c>
      <c r="R1378" s="9">
        <v>0.024</v>
      </c>
      <c r="S1378" s="9">
        <v>0.275</v>
      </c>
    </row>
    <row r="1379">
      <c r="B1379" s="1"/>
      <c r="C1379" s="10"/>
      <c r="D1379" s="1"/>
      <c r="E1379" s="1"/>
      <c r="F1379" s="1"/>
      <c r="G1379" s="1"/>
      <c r="H1379" s="4"/>
      <c r="I1379" s="1"/>
      <c r="J1379" s="12"/>
      <c r="L1379" s="9">
        <v>1559.0</v>
      </c>
      <c r="M1379" s="9">
        <v>1.0</v>
      </c>
      <c r="N1379" s="9">
        <v>1.266</v>
      </c>
      <c r="O1379" s="9">
        <v>0.035</v>
      </c>
      <c r="P1379" s="9">
        <v>-1.231</v>
      </c>
      <c r="Q1379" s="9">
        <v>0.989</v>
      </c>
      <c r="R1379" s="9">
        <v>0.007</v>
      </c>
      <c r="S1379" s="9">
        <v>0.079</v>
      </c>
    </row>
    <row r="1380">
      <c r="B1380" s="1"/>
      <c r="C1380" s="10"/>
      <c r="D1380" s="1"/>
      <c r="E1380" s="1"/>
      <c r="F1380" s="1"/>
      <c r="G1380" s="1"/>
      <c r="H1380" s="4"/>
      <c r="I1380" s="1"/>
      <c r="J1380" s="12"/>
      <c r="L1380" s="9">
        <v>1561.0</v>
      </c>
      <c r="M1380" s="9">
        <v>1.0</v>
      </c>
      <c r="N1380" s="9">
        <v>4.103</v>
      </c>
      <c r="O1380" s="9">
        <v>0.036</v>
      </c>
      <c r="P1380" s="9">
        <v>-4.067</v>
      </c>
      <c r="Q1380" s="9">
        <v>1.0</v>
      </c>
      <c r="R1380" s="9">
        <v>0.0</v>
      </c>
      <c r="S1380" s="9">
        <v>0.002</v>
      </c>
    </row>
    <row r="1381">
      <c r="B1381" s="1"/>
      <c r="C1381" s="10"/>
      <c r="D1381" s="1"/>
      <c r="E1381" s="1"/>
      <c r="F1381" s="1"/>
      <c r="G1381" s="1"/>
      <c r="H1381" s="4"/>
      <c r="I1381" s="1"/>
      <c r="J1381" s="12"/>
      <c r="L1381" s="9">
        <v>1562.0</v>
      </c>
      <c r="M1381" s="9">
        <v>1.0</v>
      </c>
      <c r="N1381" s="9">
        <v>1.191</v>
      </c>
      <c r="O1381" s="9">
        <v>0.029</v>
      </c>
      <c r="P1381" s="9">
        <v>-1.162</v>
      </c>
      <c r="Q1381" s="9">
        <v>0.995</v>
      </c>
      <c r="R1381" s="9">
        <v>0.003</v>
      </c>
      <c r="S1381" s="9">
        <v>0.035</v>
      </c>
    </row>
    <row r="1382">
      <c r="B1382" s="1"/>
      <c r="C1382" s="10"/>
      <c r="D1382" s="1"/>
      <c r="E1382" s="1"/>
      <c r="F1382" s="1"/>
      <c r="G1382" s="1"/>
      <c r="H1382" s="4"/>
      <c r="I1382" s="1"/>
      <c r="J1382" s="12"/>
      <c r="L1382" s="9">
        <v>1563.0</v>
      </c>
      <c r="M1382" s="9">
        <v>1.0</v>
      </c>
      <c r="N1382" s="9">
        <v>7.044</v>
      </c>
      <c r="O1382" s="9">
        <v>0.043</v>
      </c>
      <c r="P1382" s="9">
        <v>-7.001</v>
      </c>
      <c r="Q1382" s="9">
        <v>1.0</v>
      </c>
      <c r="R1382" s="9">
        <v>0.0</v>
      </c>
      <c r="S1382" s="9">
        <v>0.0</v>
      </c>
    </row>
    <row r="1383">
      <c r="B1383" s="1"/>
      <c r="C1383" s="10"/>
      <c r="D1383" s="1"/>
      <c r="E1383" s="1"/>
      <c r="F1383" s="1"/>
      <c r="G1383" s="1"/>
      <c r="H1383" s="4"/>
      <c r="I1383" s="1"/>
      <c r="J1383" s="12"/>
      <c r="L1383" s="9">
        <v>1564.0</v>
      </c>
      <c r="M1383" s="9">
        <v>1.0</v>
      </c>
      <c r="N1383" s="9">
        <v>14.692</v>
      </c>
      <c r="O1383" s="9">
        <v>0.066</v>
      </c>
      <c r="P1383" s="9">
        <v>-14.626</v>
      </c>
      <c r="Q1383" s="9">
        <v>1.0</v>
      </c>
      <c r="R1383" s="9">
        <v>0.0</v>
      </c>
      <c r="S1383" s="9">
        <v>0.0</v>
      </c>
    </row>
    <row r="1384">
      <c r="B1384" s="1"/>
      <c r="C1384" s="10"/>
      <c r="D1384" s="1"/>
      <c r="E1384" s="1"/>
      <c r="F1384" s="1"/>
      <c r="G1384" s="1"/>
      <c r="H1384" s="4"/>
      <c r="I1384" s="1"/>
      <c r="J1384" s="12"/>
      <c r="L1384" s="9">
        <v>1565.0</v>
      </c>
      <c r="M1384" s="9">
        <v>1.0</v>
      </c>
      <c r="N1384" s="9">
        <v>7.393</v>
      </c>
      <c r="O1384" s="9">
        <v>0.034</v>
      </c>
      <c r="P1384" s="9">
        <v>-7.359</v>
      </c>
      <c r="Q1384" s="9">
        <v>1.0</v>
      </c>
      <c r="R1384" s="9">
        <v>0.0</v>
      </c>
      <c r="S1384" s="9">
        <v>0.0</v>
      </c>
    </row>
    <row r="1385">
      <c r="B1385" s="1"/>
      <c r="C1385" s="10"/>
      <c r="D1385" s="1"/>
      <c r="E1385" s="1"/>
      <c r="F1385" s="1"/>
      <c r="G1385" s="1"/>
      <c r="H1385" s="4"/>
      <c r="I1385" s="1"/>
      <c r="J1385" s="12"/>
      <c r="L1385" s="9">
        <v>1566.0</v>
      </c>
      <c r="M1385" s="9">
        <v>1.0</v>
      </c>
      <c r="N1385" s="9">
        <v>3.18</v>
      </c>
      <c r="O1385" s="9">
        <v>0.03</v>
      </c>
      <c r="P1385" s="9">
        <v>-3.15</v>
      </c>
      <c r="Q1385" s="9">
        <v>0.984</v>
      </c>
      <c r="R1385" s="9">
        <v>0.009</v>
      </c>
      <c r="S1385" s="9">
        <v>0.101</v>
      </c>
    </row>
    <row r="1386">
      <c r="B1386" s="1"/>
      <c r="C1386" s="10"/>
      <c r="D1386" s="1"/>
      <c r="E1386" s="1"/>
      <c r="F1386" s="1"/>
      <c r="G1386" s="1"/>
      <c r="H1386" s="4"/>
      <c r="I1386" s="1"/>
      <c r="J1386" s="12"/>
      <c r="L1386" s="9">
        <v>1567.0</v>
      </c>
      <c r="M1386" s="9">
        <v>1.0</v>
      </c>
      <c r="N1386" s="9">
        <v>1.333</v>
      </c>
      <c r="O1386" s="9">
        <v>0.049</v>
      </c>
      <c r="P1386" s="9">
        <v>-1.284</v>
      </c>
      <c r="Q1386" s="9">
        <v>0.982</v>
      </c>
      <c r="R1386" s="9">
        <v>0.013</v>
      </c>
      <c r="S1386" s="9">
        <v>0.144</v>
      </c>
    </row>
    <row r="1387">
      <c r="B1387" s="1"/>
      <c r="C1387" s="10"/>
      <c r="D1387" s="1"/>
      <c r="E1387" s="1"/>
      <c r="F1387" s="1"/>
      <c r="G1387" s="1"/>
      <c r="H1387" s="4"/>
      <c r="I1387" s="1"/>
      <c r="J1387" s="12"/>
      <c r="L1387" s="9">
        <v>1568.0</v>
      </c>
      <c r="M1387" s="9">
        <v>1.0</v>
      </c>
      <c r="N1387" s="9">
        <v>14.207</v>
      </c>
      <c r="O1387" s="9">
        <v>0.072</v>
      </c>
      <c r="P1387" s="9">
        <v>-14.135</v>
      </c>
      <c r="Q1387" s="9">
        <v>1.0</v>
      </c>
      <c r="R1387" s="9">
        <v>0.0</v>
      </c>
      <c r="S1387" s="9">
        <v>0.0</v>
      </c>
    </row>
    <row r="1388">
      <c r="B1388" s="1"/>
      <c r="C1388" s="10"/>
      <c r="D1388" s="1"/>
      <c r="E1388" s="1"/>
      <c r="F1388" s="1"/>
      <c r="G1388" s="1"/>
      <c r="H1388" s="4"/>
      <c r="I1388" s="1"/>
      <c r="J1388" s="12"/>
      <c r="L1388" s="9">
        <v>1569.0</v>
      </c>
      <c r="M1388" s="9">
        <v>1.0</v>
      </c>
      <c r="N1388" s="9">
        <v>0.897</v>
      </c>
      <c r="O1388" s="9">
        <v>0.036</v>
      </c>
      <c r="P1388" s="9">
        <v>-0.861</v>
      </c>
      <c r="Q1388" s="9">
        <v>0.949</v>
      </c>
      <c r="R1388" s="9">
        <v>0.029</v>
      </c>
      <c r="S1388" s="9">
        <v>0.333</v>
      </c>
    </row>
    <row r="1389">
      <c r="B1389" s="1"/>
      <c r="C1389" s="10"/>
      <c r="D1389" s="1"/>
      <c r="E1389" s="1"/>
      <c r="F1389" s="1"/>
      <c r="G1389" s="1"/>
      <c r="H1389" s="4"/>
      <c r="I1389" s="1"/>
      <c r="J1389" s="12"/>
      <c r="L1389" s="9">
        <v>1570.0</v>
      </c>
      <c r="M1389" s="9">
        <v>1.0</v>
      </c>
      <c r="N1389" s="9">
        <v>0.886</v>
      </c>
      <c r="O1389" s="9">
        <v>0.067</v>
      </c>
      <c r="P1389" s="9">
        <v>-0.819</v>
      </c>
      <c r="Q1389" s="9">
        <v>0.97</v>
      </c>
      <c r="R1389" s="9">
        <v>0.022</v>
      </c>
      <c r="S1389" s="9">
        <v>0.255</v>
      </c>
    </row>
    <row r="1390">
      <c r="B1390" s="1"/>
      <c r="C1390" s="10"/>
      <c r="D1390" s="1"/>
      <c r="E1390" s="1"/>
      <c r="F1390" s="1"/>
      <c r="G1390" s="1"/>
      <c r="H1390" s="4"/>
      <c r="I1390" s="1"/>
      <c r="J1390" s="12"/>
      <c r="L1390" s="9">
        <v>1571.0</v>
      </c>
      <c r="M1390" s="9">
        <v>1.0</v>
      </c>
      <c r="N1390" s="9">
        <v>4.671</v>
      </c>
      <c r="O1390" s="9">
        <v>0.049</v>
      </c>
      <c r="P1390" s="9">
        <v>-4.622</v>
      </c>
      <c r="Q1390" s="9">
        <v>1.0</v>
      </c>
      <c r="R1390" s="9">
        <v>0.0</v>
      </c>
      <c r="S1390" s="9">
        <v>0.0</v>
      </c>
    </row>
    <row r="1391">
      <c r="B1391" s="1"/>
      <c r="C1391" s="10"/>
      <c r="D1391" s="1"/>
      <c r="E1391" s="1"/>
      <c r="F1391" s="1"/>
      <c r="G1391" s="1"/>
      <c r="H1391" s="4"/>
      <c r="I1391" s="1"/>
      <c r="J1391" s="12"/>
      <c r="L1391" s="9">
        <v>1572.0</v>
      </c>
      <c r="M1391" s="9">
        <v>1.0</v>
      </c>
      <c r="N1391" s="9">
        <v>11.317</v>
      </c>
      <c r="O1391" s="9">
        <v>0.06</v>
      </c>
      <c r="P1391" s="9">
        <v>-11.257</v>
      </c>
      <c r="Q1391" s="9">
        <v>1.0</v>
      </c>
      <c r="R1391" s="9">
        <v>0.0</v>
      </c>
      <c r="S1391" s="9">
        <v>0.0</v>
      </c>
    </row>
    <row r="1392">
      <c r="B1392" s="1"/>
      <c r="C1392" s="10"/>
      <c r="D1392" s="1"/>
      <c r="E1392" s="1"/>
      <c r="F1392" s="1"/>
      <c r="G1392" s="1"/>
      <c r="H1392" s="4"/>
      <c r="I1392" s="1"/>
      <c r="J1392" s="12"/>
      <c r="L1392" s="9">
        <v>1573.0</v>
      </c>
      <c r="M1392" s="9">
        <v>1.0</v>
      </c>
      <c r="N1392" s="9">
        <v>0.884</v>
      </c>
      <c r="O1392" s="9">
        <v>0.049</v>
      </c>
      <c r="P1392" s="9">
        <v>-0.835</v>
      </c>
      <c r="Q1392" s="9">
        <v>0.935</v>
      </c>
      <c r="R1392" s="9">
        <v>0.041</v>
      </c>
      <c r="S1392" s="9">
        <v>0.472</v>
      </c>
    </row>
    <row r="1393">
      <c r="B1393" s="1"/>
      <c r="C1393" s="10"/>
      <c r="D1393" s="1"/>
      <c r="E1393" s="1"/>
      <c r="F1393" s="1"/>
      <c r="G1393" s="1"/>
      <c r="H1393" s="4"/>
      <c r="I1393" s="1"/>
      <c r="J1393" s="12"/>
      <c r="L1393" s="9">
        <v>1574.0</v>
      </c>
      <c r="M1393" s="9">
        <v>1.0</v>
      </c>
      <c r="N1393" s="9">
        <v>1.205</v>
      </c>
      <c r="O1393" s="9">
        <v>0.037</v>
      </c>
      <c r="P1393" s="9">
        <v>-1.169</v>
      </c>
      <c r="Q1393" s="9">
        <v>0.988</v>
      </c>
      <c r="R1393" s="9">
        <v>0.008</v>
      </c>
      <c r="S1393" s="9">
        <v>0.092</v>
      </c>
    </row>
    <row r="1394">
      <c r="B1394" s="1"/>
      <c r="C1394" s="10"/>
      <c r="D1394" s="1"/>
      <c r="E1394" s="1"/>
      <c r="F1394" s="1"/>
      <c r="G1394" s="1"/>
      <c r="H1394" s="4"/>
      <c r="I1394" s="1"/>
      <c r="J1394" s="12"/>
      <c r="L1394" s="9">
        <v>1575.0</v>
      </c>
      <c r="M1394" s="9">
        <v>1.0</v>
      </c>
      <c r="N1394" s="9">
        <v>1.887</v>
      </c>
      <c r="O1394" s="9">
        <v>0.026</v>
      </c>
      <c r="P1394" s="9">
        <v>-1.861</v>
      </c>
      <c r="Q1394" s="9">
        <v>0.998</v>
      </c>
      <c r="R1394" s="9">
        <v>0.001</v>
      </c>
      <c r="S1394" s="9">
        <v>0.015</v>
      </c>
    </row>
    <row r="1395">
      <c r="B1395" s="1"/>
      <c r="C1395" s="10"/>
      <c r="D1395" s="1"/>
      <c r="E1395" s="1"/>
      <c r="F1395" s="1"/>
      <c r="G1395" s="1"/>
      <c r="H1395" s="4"/>
      <c r="I1395" s="1"/>
      <c r="J1395" s="12"/>
      <c r="L1395" s="9">
        <v>1576.0</v>
      </c>
      <c r="M1395" s="9">
        <v>1.0</v>
      </c>
      <c r="N1395" s="9">
        <v>9.02</v>
      </c>
      <c r="O1395" s="9">
        <v>0.057</v>
      </c>
      <c r="P1395" s="9">
        <v>-8.963</v>
      </c>
      <c r="Q1395" s="9">
        <v>1.0</v>
      </c>
      <c r="R1395" s="9">
        <v>0.0</v>
      </c>
      <c r="S1395" s="9">
        <v>0.0</v>
      </c>
    </row>
    <row r="1396">
      <c r="B1396" s="1"/>
      <c r="C1396" s="10"/>
      <c r="D1396" s="1"/>
      <c r="E1396" s="1"/>
      <c r="F1396" s="1"/>
      <c r="G1396" s="1"/>
      <c r="H1396" s="4"/>
      <c r="I1396" s="1"/>
      <c r="J1396" s="12"/>
      <c r="L1396" s="9">
        <v>1577.0</v>
      </c>
      <c r="M1396" s="9">
        <v>1.0</v>
      </c>
      <c r="N1396" s="9">
        <v>7.345</v>
      </c>
      <c r="O1396" s="9">
        <v>0.05</v>
      </c>
      <c r="P1396" s="9">
        <v>-7.295</v>
      </c>
      <c r="Q1396" s="9">
        <v>1.0</v>
      </c>
      <c r="R1396" s="9">
        <v>0.0</v>
      </c>
      <c r="S1396" s="9">
        <v>0.0</v>
      </c>
    </row>
    <row r="1397">
      <c r="B1397" s="1"/>
      <c r="C1397" s="10"/>
      <c r="D1397" s="1"/>
      <c r="E1397" s="1"/>
      <c r="F1397" s="1"/>
      <c r="G1397" s="1"/>
      <c r="H1397" s="4"/>
      <c r="I1397" s="1"/>
      <c r="J1397" s="12"/>
      <c r="L1397" s="9">
        <v>1578.0</v>
      </c>
      <c r="M1397" s="9">
        <v>1.0</v>
      </c>
      <c r="N1397" s="9">
        <v>1.997</v>
      </c>
      <c r="O1397" s="9">
        <v>0.039</v>
      </c>
      <c r="P1397" s="9">
        <v>-1.959</v>
      </c>
      <c r="Q1397" s="9">
        <v>0.972</v>
      </c>
      <c r="R1397" s="9">
        <v>0.018</v>
      </c>
      <c r="S1397" s="9">
        <v>0.199</v>
      </c>
    </row>
    <row r="1398">
      <c r="B1398" s="1"/>
      <c r="C1398" s="10"/>
      <c r="D1398" s="1"/>
      <c r="E1398" s="1"/>
      <c r="F1398" s="1"/>
      <c r="G1398" s="1"/>
      <c r="H1398" s="4"/>
      <c r="I1398" s="1"/>
      <c r="J1398" s="12"/>
      <c r="L1398" s="9">
        <v>1579.0</v>
      </c>
      <c r="M1398" s="9">
        <v>1.0</v>
      </c>
      <c r="N1398" s="9">
        <v>1.997</v>
      </c>
      <c r="O1398" s="9">
        <v>0.039</v>
      </c>
      <c r="P1398" s="9">
        <v>-1.959</v>
      </c>
      <c r="Q1398" s="9">
        <v>0.972</v>
      </c>
      <c r="R1398" s="9">
        <v>0.018</v>
      </c>
      <c r="S1398" s="9">
        <v>0.198</v>
      </c>
    </row>
    <row r="1399">
      <c r="B1399" s="1"/>
      <c r="C1399" s="10"/>
      <c r="D1399" s="1"/>
      <c r="E1399" s="1"/>
      <c r="F1399" s="1"/>
      <c r="G1399" s="1"/>
      <c r="H1399" s="4"/>
      <c r="I1399" s="1"/>
      <c r="J1399" s="12"/>
      <c r="L1399" s="9">
        <v>1580.0</v>
      </c>
      <c r="M1399" s="9">
        <v>1.0</v>
      </c>
      <c r="N1399" s="9">
        <v>3.18</v>
      </c>
      <c r="O1399" s="9">
        <v>0.03</v>
      </c>
      <c r="P1399" s="9">
        <v>-3.15</v>
      </c>
      <c r="Q1399" s="9">
        <v>0.984</v>
      </c>
      <c r="R1399" s="9">
        <v>0.009</v>
      </c>
      <c r="S1399" s="9">
        <v>0.101</v>
      </c>
    </row>
    <row r="1400">
      <c r="B1400" s="1"/>
      <c r="C1400" s="10"/>
      <c r="D1400" s="1"/>
      <c r="E1400" s="1"/>
      <c r="F1400" s="1"/>
      <c r="G1400" s="1"/>
      <c r="H1400" s="4"/>
      <c r="I1400" s="1"/>
      <c r="J1400" s="12"/>
      <c r="L1400" s="9">
        <v>1581.0</v>
      </c>
      <c r="M1400" s="9">
        <v>1.0</v>
      </c>
      <c r="N1400" s="9">
        <v>1.265</v>
      </c>
      <c r="O1400" s="9">
        <v>0.036</v>
      </c>
      <c r="P1400" s="9">
        <v>-1.229</v>
      </c>
      <c r="Q1400" s="9">
        <v>0.989</v>
      </c>
      <c r="R1400" s="9">
        <v>0.008</v>
      </c>
      <c r="S1400" s="9">
        <v>0.085</v>
      </c>
    </row>
    <row r="1401">
      <c r="B1401" s="1"/>
      <c r="C1401" s="10"/>
      <c r="D1401" s="1"/>
      <c r="E1401" s="1"/>
      <c r="F1401" s="1"/>
      <c r="G1401" s="1"/>
      <c r="H1401" s="4"/>
      <c r="I1401" s="1"/>
      <c r="J1401" s="12"/>
      <c r="L1401" s="9">
        <v>1582.0</v>
      </c>
      <c r="M1401" s="9">
        <v>1.0</v>
      </c>
      <c r="N1401" s="9">
        <v>4.831</v>
      </c>
      <c r="O1401" s="9">
        <v>0.034</v>
      </c>
      <c r="P1401" s="9">
        <v>-4.796</v>
      </c>
      <c r="Q1401" s="9">
        <v>1.0</v>
      </c>
      <c r="R1401" s="9">
        <v>0.0</v>
      </c>
      <c r="S1401" s="9">
        <v>0.0</v>
      </c>
    </row>
    <row r="1402">
      <c r="B1402" s="1"/>
      <c r="C1402" s="10"/>
      <c r="D1402" s="1"/>
      <c r="E1402" s="1"/>
      <c r="F1402" s="1"/>
      <c r="G1402" s="1"/>
      <c r="H1402" s="4"/>
      <c r="I1402" s="1"/>
      <c r="J1402" s="12"/>
      <c r="L1402" s="9">
        <v>1583.0</v>
      </c>
      <c r="M1402" s="9">
        <v>1.0</v>
      </c>
      <c r="N1402" s="9">
        <v>13.94</v>
      </c>
      <c r="O1402" s="9">
        <v>0.083</v>
      </c>
      <c r="P1402" s="9">
        <v>-13.856</v>
      </c>
      <c r="Q1402" s="9">
        <v>1.0</v>
      </c>
      <c r="R1402" s="9">
        <v>0.0</v>
      </c>
      <c r="S1402" s="9">
        <v>0.0</v>
      </c>
    </row>
    <row r="1403">
      <c r="B1403" s="1"/>
      <c r="C1403" s="10"/>
      <c r="D1403" s="1"/>
      <c r="E1403" s="1"/>
      <c r="F1403" s="1"/>
      <c r="G1403" s="1"/>
      <c r="H1403" s="4"/>
      <c r="I1403" s="1"/>
      <c r="J1403" s="12"/>
      <c r="L1403" s="9">
        <v>1584.0</v>
      </c>
      <c r="M1403" s="9">
        <v>1.0</v>
      </c>
      <c r="N1403" s="9">
        <v>13.717</v>
      </c>
      <c r="O1403" s="9">
        <v>0.056</v>
      </c>
      <c r="P1403" s="9">
        <v>-13.66</v>
      </c>
      <c r="Q1403" s="9">
        <v>1.0</v>
      </c>
      <c r="R1403" s="9">
        <v>0.0</v>
      </c>
      <c r="S1403" s="9">
        <v>0.0</v>
      </c>
    </row>
    <row r="1404">
      <c r="B1404" s="1"/>
      <c r="C1404" s="10"/>
      <c r="D1404" s="1"/>
      <c r="E1404" s="1"/>
      <c r="F1404" s="1"/>
      <c r="G1404" s="1"/>
      <c r="H1404" s="4"/>
      <c r="I1404" s="1"/>
      <c r="J1404" s="12"/>
      <c r="L1404" s="9">
        <v>1585.0</v>
      </c>
      <c r="M1404" s="9">
        <v>1.0</v>
      </c>
      <c r="N1404" s="9">
        <v>1.895</v>
      </c>
      <c r="O1404" s="9">
        <v>0.029</v>
      </c>
      <c r="P1404" s="9">
        <v>-1.865</v>
      </c>
      <c r="Q1404" s="9">
        <v>0.997</v>
      </c>
      <c r="R1404" s="9">
        <v>0.002</v>
      </c>
      <c r="S1404" s="9">
        <v>0.021</v>
      </c>
    </row>
    <row r="1405">
      <c r="B1405" s="1"/>
      <c r="C1405" s="10"/>
      <c r="D1405" s="1"/>
      <c r="E1405" s="1"/>
      <c r="F1405" s="1"/>
      <c r="G1405" s="1"/>
      <c r="H1405" s="4"/>
      <c r="I1405" s="1"/>
      <c r="J1405" s="12"/>
      <c r="L1405" s="9">
        <v>1586.0</v>
      </c>
      <c r="M1405" s="9">
        <v>1.0</v>
      </c>
      <c r="N1405" s="9">
        <v>7.487</v>
      </c>
      <c r="O1405" s="9">
        <v>0.037</v>
      </c>
      <c r="P1405" s="9">
        <v>-7.45</v>
      </c>
      <c r="Q1405" s="9">
        <v>1.0</v>
      </c>
      <c r="R1405" s="9">
        <v>0.0</v>
      </c>
      <c r="S1405" s="9">
        <v>0.0</v>
      </c>
    </row>
    <row r="1406">
      <c r="B1406" s="1"/>
      <c r="C1406" s="10"/>
      <c r="D1406" s="1"/>
      <c r="E1406" s="1"/>
      <c r="F1406" s="1"/>
      <c r="G1406" s="1"/>
      <c r="H1406" s="4"/>
      <c r="I1406" s="1"/>
      <c r="J1406" s="12"/>
      <c r="L1406" s="9">
        <v>1588.0</v>
      </c>
      <c r="M1406" s="9">
        <v>1.0</v>
      </c>
      <c r="N1406" s="9">
        <v>5.368</v>
      </c>
      <c r="O1406" s="9">
        <v>0.303</v>
      </c>
      <c r="P1406" s="9">
        <v>-5.064</v>
      </c>
      <c r="Q1406" s="9">
        <v>0.997</v>
      </c>
      <c r="R1406" s="9">
        <v>0.002</v>
      </c>
      <c r="S1406" s="9">
        <v>0.021</v>
      </c>
    </row>
    <row r="1407">
      <c r="B1407" s="1"/>
      <c r="C1407" s="10"/>
      <c r="D1407" s="1"/>
      <c r="E1407" s="1"/>
      <c r="F1407" s="1"/>
      <c r="G1407" s="1"/>
      <c r="H1407" s="4"/>
      <c r="I1407" s="1"/>
      <c r="J1407" s="12"/>
      <c r="L1407" s="9">
        <v>1589.0</v>
      </c>
      <c r="M1407" s="9">
        <v>1.0</v>
      </c>
      <c r="N1407" s="9">
        <v>3.812</v>
      </c>
      <c r="O1407" s="9">
        <v>0.032</v>
      </c>
      <c r="P1407" s="9">
        <v>-3.78</v>
      </c>
      <c r="Q1407" s="9">
        <v>1.0</v>
      </c>
      <c r="R1407" s="9">
        <v>0.0</v>
      </c>
      <c r="S1407" s="9">
        <v>0.003</v>
      </c>
    </row>
    <row r="1408">
      <c r="B1408" s="1"/>
      <c r="C1408" s="10"/>
      <c r="D1408" s="1"/>
      <c r="E1408" s="1"/>
      <c r="F1408" s="1"/>
      <c r="G1408" s="1"/>
      <c r="H1408" s="4"/>
      <c r="I1408" s="1"/>
      <c r="J1408" s="12"/>
      <c r="L1408" s="9">
        <v>1590.0</v>
      </c>
      <c r="M1408" s="9">
        <v>1.0</v>
      </c>
      <c r="N1408" s="9">
        <v>1.997</v>
      </c>
      <c r="O1408" s="9">
        <v>0.039</v>
      </c>
      <c r="P1408" s="9">
        <v>-1.959</v>
      </c>
      <c r="Q1408" s="9">
        <v>0.972</v>
      </c>
      <c r="R1408" s="9">
        <v>0.018</v>
      </c>
      <c r="S1408" s="9">
        <v>0.198</v>
      </c>
    </row>
    <row r="1409">
      <c r="B1409" s="1"/>
      <c r="C1409" s="10"/>
      <c r="D1409" s="1"/>
      <c r="E1409" s="1"/>
      <c r="F1409" s="1"/>
      <c r="G1409" s="1"/>
      <c r="H1409" s="4"/>
      <c r="I1409" s="1"/>
      <c r="J1409" s="12"/>
      <c r="L1409" s="9">
        <v>1591.0</v>
      </c>
      <c r="M1409" s="9">
        <v>1.0</v>
      </c>
      <c r="N1409" s="9">
        <v>3.214</v>
      </c>
      <c r="O1409" s="9">
        <v>0.028</v>
      </c>
      <c r="P1409" s="9">
        <v>-3.186</v>
      </c>
      <c r="Q1409" s="9">
        <v>1.0</v>
      </c>
      <c r="R1409" s="9">
        <v>0.0</v>
      </c>
      <c r="S1409" s="9">
        <v>0.003</v>
      </c>
    </row>
    <row r="1410">
      <c r="B1410" s="1"/>
      <c r="C1410" s="10"/>
      <c r="D1410" s="1"/>
      <c r="E1410" s="1"/>
      <c r="F1410" s="1"/>
      <c r="G1410" s="1"/>
      <c r="H1410" s="4"/>
      <c r="I1410" s="1"/>
      <c r="J1410" s="12"/>
      <c r="L1410" s="9">
        <v>1592.0</v>
      </c>
      <c r="M1410" s="9">
        <v>1.0</v>
      </c>
      <c r="N1410" s="9">
        <v>1.58</v>
      </c>
      <c r="O1410" s="9">
        <v>0.067</v>
      </c>
      <c r="P1410" s="9">
        <v>-1.513</v>
      </c>
      <c r="Q1410" s="9">
        <v>0.975</v>
      </c>
      <c r="R1410" s="9">
        <v>0.019</v>
      </c>
      <c r="S1410" s="9">
        <v>0.213</v>
      </c>
    </row>
    <row r="1411">
      <c r="B1411" s="1"/>
      <c r="C1411" s="10"/>
      <c r="D1411" s="1"/>
      <c r="E1411" s="1"/>
      <c r="F1411" s="1"/>
      <c r="G1411" s="1"/>
      <c r="H1411" s="4"/>
      <c r="I1411" s="1"/>
      <c r="J1411" s="12"/>
      <c r="L1411" s="9">
        <v>1593.0</v>
      </c>
      <c r="M1411" s="9">
        <v>1.0</v>
      </c>
      <c r="N1411" s="9">
        <v>1.441</v>
      </c>
      <c r="O1411" s="9">
        <v>0.037</v>
      </c>
      <c r="P1411" s="9">
        <v>-1.405</v>
      </c>
      <c r="Q1411" s="9">
        <v>0.99</v>
      </c>
      <c r="R1411" s="9">
        <v>0.007</v>
      </c>
      <c r="S1411" s="9">
        <v>0.078</v>
      </c>
    </row>
    <row r="1412">
      <c r="B1412" s="1"/>
      <c r="C1412" s="10"/>
      <c r="D1412" s="1"/>
      <c r="E1412" s="1"/>
      <c r="F1412" s="1"/>
      <c r="G1412" s="1"/>
      <c r="H1412" s="4"/>
      <c r="I1412" s="1"/>
      <c r="J1412" s="12"/>
      <c r="L1412" s="9">
        <v>1594.0</v>
      </c>
      <c r="M1412" s="9">
        <v>1.0</v>
      </c>
      <c r="N1412" s="9">
        <v>0.89</v>
      </c>
      <c r="O1412" s="9">
        <v>0.043</v>
      </c>
      <c r="P1412" s="9">
        <v>-0.847</v>
      </c>
      <c r="Q1412" s="9">
        <v>0.941</v>
      </c>
      <c r="R1412" s="9">
        <v>0.036</v>
      </c>
      <c r="S1412" s="9">
        <v>0.41</v>
      </c>
    </row>
    <row r="1413">
      <c r="B1413" s="1"/>
      <c r="C1413" s="10"/>
      <c r="D1413" s="1"/>
      <c r="E1413" s="1"/>
      <c r="F1413" s="1"/>
      <c r="G1413" s="1"/>
      <c r="H1413" s="4"/>
      <c r="I1413" s="1"/>
      <c r="J1413" s="12"/>
      <c r="L1413" s="9">
        <v>1596.0</v>
      </c>
      <c r="M1413" s="9">
        <v>1.0</v>
      </c>
      <c r="N1413" s="9">
        <v>1.414</v>
      </c>
      <c r="O1413" s="9">
        <v>0.05</v>
      </c>
      <c r="P1413" s="9">
        <v>-1.364</v>
      </c>
      <c r="Q1413" s="9">
        <v>0.983</v>
      </c>
      <c r="R1413" s="9">
        <v>0.013</v>
      </c>
      <c r="S1413" s="9">
        <v>0.142</v>
      </c>
    </row>
    <row r="1414">
      <c r="B1414" s="1"/>
      <c r="C1414" s="10"/>
      <c r="D1414" s="1"/>
      <c r="E1414" s="1"/>
      <c r="F1414" s="1"/>
      <c r="G1414" s="1"/>
      <c r="H1414" s="4"/>
      <c r="I1414" s="1"/>
      <c r="J1414" s="12"/>
      <c r="L1414" s="9">
        <v>1597.0</v>
      </c>
      <c r="M1414" s="9">
        <v>1.0</v>
      </c>
      <c r="N1414" s="9">
        <v>3.18</v>
      </c>
      <c r="O1414" s="9">
        <v>0.03</v>
      </c>
      <c r="P1414" s="9">
        <v>-3.15</v>
      </c>
      <c r="Q1414" s="9">
        <v>0.984</v>
      </c>
      <c r="R1414" s="9">
        <v>0.009</v>
      </c>
      <c r="S1414" s="9">
        <v>0.101</v>
      </c>
    </row>
    <row r="1415">
      <c r="B1415" s="1"/>
      <c r="C1415" s="10"/>
      <c r="D1415" s="1"/>
      <c r="E1415" s="1"/>
      <c r="F1415" s="1"/>
      <c r="G1415" s="1"/>
      <c r="H1415" s="4"/>
      <c r="I1415" s="1"/>
      <c r="J1415" s="12"/>
      <c r="L1415" s="9">
        <v>1598.0</v>
      </c>
      <c r="M1415" s="9">
        <v>1.0</v>
      </c>
      <c r="N1415" s="9">
        <v>0.898</v>
      </c>
      <c r="O1415" s="9">
        <v>0.036</v>
      </c>
      <c r="P1415" s="9">
        <v>-0.861</v>
      </c>
      <c r="Q1415" s="9">
        <v>0.949</v>
      </c>
      <c r="R1415" s="9">
        <v>0.029</v>
      </c>
      <c r="S1415" s="9">
        <v>0.333</v>
      </c>
    </row>
    <row r="1416">
      <c r="B1416" s="1"/>
      <c r="C1416" s="10"/>
      <c r="D1416" s="1"/>
      <c r="E1416" s="1"/>
      <c r="F1416" s="1"/>
      <c r="G1416" s="1"/>
      <c r="H1416" s="4"/>
      <c r="I1416" s="1"/>
      <c r="J1416" s="12"/>
      <c r="L1416" s="9">
        <v>1599.0</v>
      </c>
      <c r="M1416" s="9">
        <v>1.0</v>
      </c>
      <c r="N1416" s="9">
        <v>0.988</v>
      </c>
      <c r="O1416" s="9">
        <v>0.05</v>
      </c>
      <c r="P1416" s="9">
        <v>-0.938</v>
      </c>
      <c r="Q1416" s="9">
        <v>0.976</v>
      </c>
      <c r="R1416" s="9">
        <v>0.017</v>
      </c>
      <c r="S1416" s="9">
        <v>0.189</v>
      </c>
    </row>
    <row r="1417">
      <c r="B1417" s="1"/>
      <c r="C1417" s="10"/>
      <c r="D1417" s="1"/>
      <c r="E1417" s="1"/>
      <c r="F1417" s="1"/>
      <c r="G1417" s="1"/>
      <c r="H1417" s="4"/>
      <c r="I1417" s="1"/>
      <c r="J1417" s="12"/>
      <c r="L1417" s="9">
        <v>1600.0</v>
      </c>
      <c r="M1417" s="9">
        <v>1.0</v>
      </c>
      <c r="N1417" s="9">
        <v>2.493</v>
      </c>
      <c r="O1417" s="9">
        <v>0.029</v>
      </c>
      <c r="P1417" s="9">
        <v>-2.463</v>
      </c>
      <c r="Q1417" s="9">
        <v>1.0</v>
      </c>
      <c r="R1417" s="9">
        <v>0.0</v>
      </c>
      <c r="S1417" s="9">
        <v>0.002</v>
      </c>
    </row>
    <row r="1418">
      <c r="B1418" s="1"/>
      <c r="C1418" s="10"/>
      <c r="D1418" s="1"/>
      <c r="E1418" s="1"/>
      <c r="F1418" s="1"/>
      <c r="G1418" s="1"/>
      <c r="H1418" s="4"/>
      <c r="I1418" s="1"/>
      <c r="J1418" s="12"/>
      <c r="L1418" s="9">
        <v>1601.0</v>
      </c>
      <c r="M1418" s="9">
        <v>1.0</v>
      </c>
      <c r="N1418" s="9">
        <v>3.873</v>
      </c>
      <c r="O1418" s="9">
        <v>0.033</v>
      </c>
      <c r="P1418" s="9">
        <v>-3.84</v>
      </c>
      <c r="Q1418" s="9">
        <v>1.0</v>
      </c>
      <c r="R1418" s="9">
        <v>0.0</v>
      </c>
      <c r="S1418" s="9">
        <v>0.0</v>
      </c>
    </row>
    <row r="1419">
      <c r="B1419" s="1"/>
      <c r="C1419" s="10"/>
      <c r="D1419" s="1"/>
      <c r="E1419" s="1"/>
      <c r="F1419" s="1"/>
      <c r="G1419" s="1"/>
      <c r="H1419" s="4"/>
      <c r="I1419" s="1"/>
      <c r="J1419" s="12"/>
      <c r="L1419" s="9">
        <v>1602.0</v>
      </c>
      <c r="M1419" s="9">
        <v>1.0</v>
      </c>
      <c r="N1419" s="9">
        <v>1.891</v>
      </c>
      <c r="O1419" s="9">
        <v>0.274</v>
      </c>
      <c r="P1419" s="9">
        <v>-1.617</v>
      </c>
      <c r="Q1419" s="9">
        <v>0.944</v>
      </c>
      <c r="R1419" s="9">
        <v>0.04</v>
      </c>
      <c r="S1419" s="9">
        <v>0.465</v>
      </c>
    </row>
    <row r="1420">
      <c r="B1420" s="1"/>
      <c r="C1420" s="10"/>
      <c r="D1420" s="1"/>
      <c r="E1420" s="1"/>
      <c r="F1420" s="1"/>
      <c r="G1420" s="1"/>
      <c r="H1420" s="4"/>
      <c r="I1420" s="1"/>
      <c r="J1420" s="12"/>
      <c r="L1420" s="9">
        <v>1603.0</v>
      </c>
      <c r="M1420" s="9">
        <v>1.0</v>
      </c>
      <c r="N1420" s="9">
        <v>0.928</v>
      </c>
      <c r="O1420" s="9">
        <v>0.06</v>
      </c>
      <c r="P1420" s="9">
        <v>-0.868</v>
      </c>
      <c r="Q1420" s="9">
        <v>0.98</v>
      </c>
      <c r="R1420" s="9">
        <v>0.015</v>
      </c>
      <c r="S1420" s="9">
        <v>0.168</v>
      </c>
    </row>
    <row r="1421">
      <c r="B1421" s="1"/>
      <c r="C1421" s="10"/>
      <c r="D1421" s="1"/>
      <c r="E1421" s="1"/>
      <c r="F1421" s="1"/>
      <c r="G1421" s="1"/>
      <c r="H1421" s="4"/>
      <c r="I1421" s="1"/>
      <c r="J1421" s="12"/>
      <c r="L1421" s="9">
        <v>1604.0</v>
      </c>
      <c r="M1421" s="9">
        <v>1.0</v>
      </c>
      <c r="N1421" s="9">
        <v>1.025</v>
      </c>
      <c r="O1421" s="9">
        <v>0.057</v>
      </c>
      <c r="P1421" s="9">
        <v>-0.967</v>
      </c>
      <c r="Q1421" s="9">
        <v>0.972</v>
      </c>
      <c r="R1421" s="9">
        <v>0.02</v>
      </c>
      <c r="S1421" s="9">
        <v>0.228</v>
      </c>
    </row>
    <row r="1422">
      <c r="B1422" s="1"/>
      <c r="C1422" s="10"/>
      <c r="D1422" s="1"/>
      <c r="E1422" s="1"/>
      <c r="F1422" s="1"/>
      <c r="G1422" s="1"/>
      <c r="H1422" s="4"/>
      <c r="I1422" s="1"/>
      <c r="J1422" s="12"/>
      <c r="L1422" s="9">
        <v>1605.0</v>
      </c>
      <c r="M1422" s="9">
        <v>1.0</v>
      </c>
      <c r="N1422" s="9">
        <v>1.065</v>
      </c>
      <c r="O1422" s="9">
        <v>0.034</v>
      </c>
      <c r="P1422" s="9">
        <v>-1.031</v>
      </c>
      <c r="Q1422" s="9">
        <v>0.988</v>
      </c>
      <c r="R1422" s="9">
        <v>0.008</v>
      </c>
      <c r="S1422" s="9">
        <v>0.089</v>
      </c>
    </row>
    <row r="1423">
      <c r="B1423" s="1"/>
      <c r="C1423" s="10"/>
      <c r="D1423" s="1"/>
      <c r="E1423" s="1"/>
      <c r="F1423" s="1"/>
      <c r="G1423" s="1"/>
      <c r="H1423" s="4"/>
      <c r="I1423" s="1"/>
      <c r="J1423" s="12"/>
      <c r="L1423" s="9">
        <v>1606.0</v>
      </c>
      <c r="M1423" s="9">
        <v>1.0</v>
      </c>
      <c r="N1423" s="9">
        <v>1.998</v>
      </c>
      <c r="O1423" s="9">
        <v>0.039</v>
      </c>
      <c r="P1423" s="9">
        <v>-1.959</v>
      </c>
      <c r="Q1423" s="9">
        <v>0.972</v>
      </c>
      <c r="R1423" s="9">
        <v>0.018</v>
      </c>
      <c r="S1423" s="9">
        <v>0.199</v>
      </c>
    </row>
    <row r="1424">
      <c r="B1424" s="1"/>
      <c r="C1424" s="10"/>
      <c r="D1424" s="1"/>
      <c r="E1424" s="1"/>
      <c r="F1424" s="1"/>
      <c r="G1424" s="1"/>
      <c r="H1424" s="4"/>
      <c r="I1424" s="1"/>
      <c r="J1424" s="12"/>
      <c r="L1424" s="9">
        <v>1607.0</v>
      </c>
      <c r="M1424" s="9">
        <v>1.0</v>
      </c>
      <c r="N1424" s="9">
        <v>1.262</v>
      </c>
      <c r="O1424" s="9">
        <v>0.035</v>
      </c>
      <c r="P1424" s="9">
        <v>-1.227</v>
      </c>
      <c r="Q1424" s="9">
        <v>0.989</v>
      </c>
      <c r="R1424" s="9">
        <v>0.007</v>
      </c>
      <c r="S1424" s="9">
        <v>0.081</v>
      </c>
    </row>
    <row r="1425">
      <c r="B1425" s="1"/>
      <c r="C1425" s="10"/>
      <c r="D1425" s="1"/>
      <c r="E1425" s="1"/>
      <c r="F1425" s="1"/>
      <c r="G1425" s="1"/>
      <c r="H1425" s="4"/>
      <c r="I1425" s="1"/>
      <c r="J1425" s="12"/>
      <c r="L1425" s="9">
        <v>1608.0</v>
      </c>
      <c r="M1425" s="9">
        <v>1.0</v>
      </c>
      <c r="N1425" s="9">
        <v>1.423</v>
      </c>
      <c r="O1425" s="9">
        <v>0.053</v>
      </c>
      <c r="P1425" s="9">
        <v>-1.37</v>
      </c>
      <c r="Q1425" s="9">
        <v>0.982</v>
      </c>
      <c r="R1425" s="9">
        <v>0.013</v>
      </c>
      <c r="S1425" s="9">
        <v>0.152</v>
      </c>
    </row>
    <row r="1426">
      <c r="B1426" s="1"/>
      <c r="C1426" s="10"/>
      <c r="D1426" s="1"/>
      <c r="E1426" s="1"/>
      <c r="F1426" s="1"/>
      <c r="G1426" s="1"/>
      <c r="H1426" s="4"/>
      <c r="I1426" s="1"/>
      <c r="J1426" s="12"/>
      <c r="L1426" s="9">
        <v>1609.0</v>
      </c>
      <c r="M1426" s="9">
        <v>1.0</v>
      </c>
      <c r="N1426" s="9">
        <v>6.158</v>
      </c>
      <c r="O1426" s="9">
        <v>0.037</v>
      </c>
      <c r="P1426" s="9">
        <v>-6.121</v>
      </c>
      <c r="Q1426" s="9">
        <v>1.0</v>
      </c>
      <c r="R1426" s="9">
        <v>0.0</v>
      </c>
      <c r="S1426" s="9">
        <v>0.0</v>
      </c>
    </row>
    <row r="1427">
      <c r="B1427" s="1"/>
      <c r="C1427" s="10"/>
      <c r="D1427" s="1"/>
      <c r="E1427" s="1"/>
      <c r="F1427" s="1"/>
      <c r="G1427" s="1"/>
      <c r="H1427" s="4"/>
      <c r="I1427" s="1"/>
      <c r="J1427" s="12"/>
      <c r="L1427" s="9">
        <v>1610.0</v>
      </c>
      <c r="M1427" s="9">
        <v>1.0</v>
      </c>
      <c r="N1427" s="9">
        <v>0.898</v>
      </c>
      <c r="O1427" s="9">
        <v>0.036</v>
      </c>
      <c r="P1427" s="9">
        <v>-0.862</v>
      </c>
      <c r="Q1427" s="9">
        <v>0.949</v>
      </c>
      <c r="R1427" s="9">
        <v>0.029</v>
      </c>
      <c r="S1427" s="9">
        <v>0.333</v>
      </c>
    </row>
    <row r="1428">
      <c r="B1428" s="1"/>
      <c r="C1428" s="10"/>
      <c r="D1428" s="1"/>
      <c r="E1428" s="1"/>
      <c r="F1428" s="1"/>
      <c r="G1428" s="1"/>
      <c r="H1428" s="4"/>
      <c r="I1428" s="1"/>
      <c r="J1428" s="12"/>
      <c r="L1428" s="9">
        <v>1611.0</v>
      </c>
      <c r="M1428" s="9">
        <v>1.0</v>
      </c>
      <c r="N1428" s="9">
        <v>0.89</v>
      </c>
      <c r="O1428" s="9">
        <v>0.043</v>
      </c>
      <c r="P1428" s="9">
        <v>-0.847</v>
      </c>
      <c r="Q1428" s="9">
        <v>0.941</v>
      </c>
      <c r="R1428" s="9">
        <v>0.036</v>
      </c>
      <c r="S1428" s="9">
        <v>0.41</v>
      </c>
    </row>
    <row r="1429">
      <c r="B1429" s="1"/>
      <c r="C1429" s="10"/>
      <c r="D1429" s="1"/>
      <c r="E1429" s="1"/>
      <c r="F1429" s="1"/>
      <c r="G1429" s="1"/>
      <c r="H1429" s="4"/>
      <c r="I1429" s="1"/>
      <c r="J1429" s="12"/>
      <c r="L1429" s="9">
        <v>1612.0</v>
      </c>
      <c r="M1429" s="9">
        <v>1.0</v>
      </c>
      <c r="N1429" s="9">
        <v>1.936</v>
      </c>
      <c r="O1429" s="9">
        <v>0.291</v>
      </c>
      <c r="P1429" s="9">
        <v>-1.645</v>
      </c>
      <c r="Q1429" s="9">
        <v>0.94</v>
      </c>
      <c r="R1429" s="9">
        <v>0.044</v>
      </c>
      <c r="S1429" s="9">
        <v>0.506</v>
      </c>
    </row>
    <row r="1430">
      <c r="B1430" s="1"/>
      <c r="C1430" s="10"/>
      <c r="D1430" s="1"/>
      <c r="E1430" s="1"/>
      <c r="F1430" s="1"/>
      <c r="G1430" s="1"/>
      <c r="H1430" s="4"/>
      <c r="I1430" s="1"/>
      <c r="J1430" s="12"/>
      <c r="L1430" s="9">
        <v>1613.0</v>
      </c>
      <c r="M1430" s="9">
        <v>1.0</v>
      </c>
      <c r="N1430" s="9">
        <v>1.836</v>
      </c>
      <c r="O1430" s="9">
        <v>0.032</v>
      </c>
      <c r="P1430" s="9">
        <v>-1.804</v>
      </c>
      <c r="Q1430" s="9">
        <v>0.996</v>
      </c>
      <c r="R1430" s="9">
        <v>0.002</v>
      </c>
      <c r="S1430" s="9">
        <v>0.027</v>
      </c>
    </row>
    <row r="1431">
      <c r="B1431" s="1"/>
      <c r="C1431" s="10"/>
      <c r="D1431" s="1"/>
      <c r="E1431" s="1"/>
      <c r="F1431" s="1"/>
      <c r="G1431" s="1"/>
      <c r="H1431" s="4"/>
      <c r="I1431" s="1"/>
      <c r="J1431" s="12"/>
      <c r="L1431" s="9">
        <v>1614.0</v>
      </c>
      <c r="M1431" s="9">
        <v>1.0</v>
      </c>
      <c r="N1431" s="9">
        <v>1.622</v>
      </c>
      <c r="O1431" s="9">
        <v>0.061</v>
      </c>
      <c r="P1431" s="9">
        <v>-1.56</v>
      </c>
      <c r="Q1431" s="9">
        <v>0.984</v>
      </c>
      <c r="R1431" s="9">
        <v>0.013</v>
      </c>
      <c r="S1431" s="9">
        <v>0.141</v>
      </c>
    </row>
    <row r="1432">
      <c r="B1432" s="1"/>
      <c r="C1432" s="10"/>
      <c r="D1432" s="1"/>
      <c r="E1432" s="1"/>
      <c r="F1432" s="1"/>
      <c r="G1432" s="1"/>
      <c r="H1432" s="4"/>
      <c r="I1432" s="1"/>
      <c r="J1432" s="12"/>
      <c r="L1432" s="9">
        <v>1615.0</v>
      </c>
      <c r="M1432" s="9">
        <v>1.0</v>
      </c>
      <c r="N1432" s="9">
        <v>2.406</v>
      </c>
      <c r="O1432" s="9">
        <v>0.031</v>
      </c>
      <c r="P1432" s="9">
        <v>-2.375</v>
      </c>
      <c r="Q1432" s="9">
        <v>0.998</v>
      </c>
      <c r="R1432" s="9">
        <v>0.001</v>
      </c>
      <c r="S1432" s="9">
        <v>0.016</v>
      </c>
    </row>
    <row r="1433">
      <c r="B1433" s="1"/>
      <c r="C1433" s="10"/>
      <c r="D1433" s="1"/>
      <c r="E1433" s="1"/>
      <c r="F1433" s="1"/>
      <c r="G1433" s="1"/>
      <c r="H1433" s="4"/>
      <c r="I1433" s="1"/>
      <c r="J1433" s="12"/>
      <c r="L1433" s="9">
        <v>1617.0</v>
      </c>
      <c r="M1433" s="9">
        <v>1.0</v>
      </c>
      <c r="N1433" s="9">
        <v>2.088</v>
      </c>
      <c r="O1433" s="9">
        <v>0.045</v>
      </c>
      <c r="P1433" s="9">
        <v>-2.043</v>
      </c>
      <c r="Q1433" s="9">
        <v>0.994</v>
      </c>
      <c r="R1433" s="9">
        <v>0.004</v>
      </c>
      <c r="S1433" s="9">
        <v>0.05</v>
      </c>
    </row>
    <row r="1434">
      <c r="B1434" s="1"/>
      <c r="C1434" s="10"/>
      <c r="D1434" s="1"/>
      <c r="E1434" s="1"/>
      <c r="F1434" s="1"/>
      <c r="G1434" s="1"/>
      <c r="H1434" s="4"/>
      <c r="I1434" s="1"/>
      <c r="J1434" s="12"/>
      <c r="L1434" s="9">
        <v>1618.0</v>
      </c>
      <c r="M1434" s="9">
        <v>1.0</v>
      </c>
      <c r="N1434" s="9">
        <v>3.745</v>
      </c>
      <c r="O1434" s="9">
        <v>0.032</v>
      </c>
      <c r="P1434" s="9">
        <v>-3.713</v>
      </c>
      <c r="Q1434" s="9">
        <v>1.0</v>
      </c>
      <c r="R1434" s="9">
        <v>0.0</v>
      </c>
      <c r="S1434" s="9">
        <v>0.0</v>
      </c>
    </row>
    <row r="1435">
      <c r="B1435" s="1"/>
      <c r="C1435" s="10"/>
      <c r="D1435" s="1"/>
      <c r="E1435" s="1"/>
      <c r="F1435" s="1"/>
      <c r="G1435" s="1"/>
      <c r="H1435" s="4"/>
      <c r="I1435" s="1"/>
      <c r="J1435" s="12"/>
      <c r="L1435" s="9">
        <v>1619.0</v>
      </c>
      <c r="M1435" s="9">
        <v>1.0</v>
      </c>
      <c r="N1435" s="9">
        <v>2.139</v>
      </c>
      <c r="O1435" s="9">
        <v>0.031</v>
      </c>
      <c r="P1435" s="9">
        <v>-2.108</v>
      </c>
      <c r="Q1435" s="9">
        <v>0.997</v>
      </c>
      <c r="R1435" s="9">
        <v>0.002</v>
      </c>
      <c r="S1435" s="9">
        <v>0.019</v>
      </c>
    </row>
    <row r="1436">
      <c r="B1436" s="1"/>
      <c r="C1436" s="10"/>
      <c r="D1436" s="1"/>
      <c r="E1436" s="1"/>
      <c r="F1436" s="1"/>
      <c r="G1436" s="1"/>
      <c r="H1436" s="4"/>
      <c r="I1436" s="1"/>
      <c r="J1436" s="12"/>
      <c r="L1436" s="9">
        <v>1620.0</v>
      </c>
      <c r="M1436" s="9">
        <v>1.0</v>
      </c>
      <c r="N1436" s="9">
        <v>1.199</v>
      </c>
      <c r="O1436" s="9">
        <v>0.03</v>
      </c>
      <c r="P1436" s="9">
        <v>-1.168</v>
      </c>
      <c r="Q1436" s="9">
        <v>0.995</v>
      </c>
      <c r="R1436" s="9">
        <v>0.003</v>
      </c>
      <c r="S1436" s="9">
        <v>0.039</v>
      </c>
    </row>
    <row r="1437">
      <c r="B1437" s="1"/>
      <c r="C1437" s="10"/>
      <c r="D1437" s="1"/>
      <c r="E1437" s="1"/>
      <c r="F1437" s="1"/>
      <c r="G1437" s="1"/>
      <c r="H1437" s="4"/>
      <c r="I1437" s="1"/>
      <c r="J1437" s="12"/>
      <c r="L1437" s="9">
        <v>1621.0</v>
      </c>
      <c r="M1437" s="9">
        <v>1.0</v>
      </c>
      <c r="N1437" s="9">
        <v>0.898</v>
      </c>
      <c r="O1437" s="9">
        <v>0.036</v>
      </c>
      <c r="P1437" s="9">
        <v>-0.861</v>
      </c>
      <c r="Q1437" s="9">
        <v>0.949</v>
      </c>
      <c r="R1437" s="9">
        <v>0.029</v>
      </c>
      <c r="S1437" s="9">
        <v>0.333</v>
      </c>
    </row>
    <row r="1438">
      <c r="B1438" s="1"/>
      <c r="C1438" s="10"/>
      <c r="D1438" s="1"/>
      <c r="E1438" s="1"/>
      <c r="F1438" s="1"/>
      <c r="G1438" s="1"/>
      <c r="H1438" s="4"/>
      <c r="I1438" s="1"/>
      <c r="J1438" s="12"/>
      <c r="L1438" s="9">
        <v>1624.0</v>
      </c>
      <c r="M1438" s="9">
        <v>1.0</v>
      </c>
      <c r="N1438" s="9">
        <v>1.834</v>
      </c>
      <c r="O1438" s="9">
        <v>0.03</v>
      </c>
      <c r="P1438" s="9">
        <v>-1.804</v>
      </c>
      <c r="Q1438" s="9">
        <v>0.998</v>
      </c>
      <c r="R1438" s="9">
        <v>0.001</v>
      </c>
      <c r="S1438" s="9">
        <v>0.015</v>
      </c>
    </row>
    <row r="1439">
      <c r="B1439" s="1"/>
      <c r="C1439" s="10"/>
      <c r="D1439" s="1"/>
      <c r="E1439" s="1"/>
      <c r="F1439" s="1"/>
      <c r="G1439" s="1"/>
      <c r="H1439" s="4"/>
      <c r="I1439" s="1"/>
      <c r="J1439" s="12"/>
      <c r="L1439" s="9">
        <v>1625.0</v>
      </c>
      <c r="M1439" s="9">
        <v>1.0</v>
      </c>
      <c r="N1439" s="9">
        <v>3.34</v>
      </c>
      <c r="O1439" s="9">
        <v>0.206</v>
      </c>
      <c r="P1439" s="9">
        <v>-3.133</v>
      </c>
      <c r="Q1439" s="9">
        <v>0.993</v>
      </c>
      <c r="R1439" s="9">
        <v>0.004</v>
      </c>
      <c r="S1439" s="9">
        <v>0.048</v>
      </c>
    </row>
    <row r="1440">
      <c r="B1440" s="1"/>
      <c r="C1440" s="10"/>
      <c r="D1440" s="1"/>
      <c r="E1440" s="1"/>
      <c r="F1440" s="1"/>
      <c r="G1440" s="1"/>
      <c r="H1440" s="4"/>
      <c r="I1440" s="1"/>
      <c r="J1440" s="12"/>
      <c r="L1440" s="9">
        <v>1627.0</v>
      </c>
      <c r="M1440" s="9">
        <v>1.0</v>
      </c>
      <c r="N1440" s="9">
        <v>2.123</v>
      </c>
      <c r="O1440" s="9">
        <v>0.289</v>
      </c>
      <c r="P1440" s="9">
        <v>-1.834</v>
      </c>
      <c r="Q1440" s="9">
        <v>0.943</v>
      </c>
      <c r="R1440" s="9">
        <v>0.041</v>
      </c>
      <c r="S1440" s="9">
        <v>0.477</v>
      </c>
    </row>
    <row r="1441">
      <c r="B1441" s="1"/>
      <c r="C1441" s="10"/>
      <c r="D1441" s="1"/>
      <c r="E1441" s="1"/>
      <c r="F1441" s="1"/>
      <c r="G1441" s="1"/>
      <c r="H1441" s="4"/>
      <c r="I1441" s="1"/>
      <c r="J1441" s="12"/>
      <c r="L1441" s="9">
        <v>1628.0</v>
      </c>
      <c r="M1441" s="9">
        <v>1.0</v>
      </c>
      <c r="N1441" s="9">
        <v>6.994</v>
      </c>
      <c r="O1441" s="9">
        <v>0.044</v>
      </c>
      <c r="P1441" s="9">
        <v>-6.951</v>
      </c>
      <c r="Q1441" s="9">
        <v>1.0</v>
      </c>
      <c r="R1441" s="9">
        <v>0.0</v>
      </c>
      <c r="S1441" s="9">
        <v>0.0</v>
      </c>
    </row>
    <row r="1442">
      <c r="B1442" s="1"/>
      <c r="C1442" s="10"/>
      <c r="D1442" s="1"/>
      <c r="E1442" s="1"/>
      <c r="F1442" s="1"/>
      <c r="G1442" s="1"/>
      <c r="H1442" s="4"/>
      <c r="I1442" s="1"/>
      <c r="J1442" s="12"/>
      <c r="L1442" s="9">
        <v>1629.0</v>
      </c>
      <c r="M1442" s="9">
        <v>1.0</v>
      </c>
      <c r="N1442" s="9">
        <v>4.461</v>
      </c>
      <c r="O1442" s="9">
        <v>0.034</v>
      </c>
      <c r="P1442" s="9">
        <v>-4.426</v>
      </c>
      <c r="Q1442" s="9">
        <v>0.998</v>
      </c>
      <c r="R1442" s="9">
        <v>0.002</v>
      </c>
      <c r="S1442" s="9">
        <v>0.019</v>
      </c>
    </row>
    <row r="1443">
      <c r="B1443" s="1"/>
      <c r="C1443" s="10"/>
      <c r="D1443" s="1"/>
      <c r="E1443" s="1"/>
      <c r="F1443" s="1"/>
      <c r="G1443" s="1"/>
      <c r="H1443" s="4"/>
      <c r="I1443" s="1"/>
      <c r="J1443" s="12"/>
      <c r="L1443" s="9">
        <v>1630.0</v>
      </c>
      <c r="M1443" s="9">
        <v>1.0</v>
      </c>
      <c r="N1443" s="9">
        <v>2.005</v>
      </c>
      <c r="O1443" s="9">
        <v>0.033</v>
      </c>
      <c r="P1443" s="9">
        <v>-1.972</v>
      </c>
      <c r="Q1443" s="9">
        <v>0.998</v>
      </c>
      <c r="R1443" s="9">
        <v>0.001</v>
      </c>
      <c r="S1443" s="9">
        <v>0.016</v>
      </c>
    </row>
    <row r="1444">
      <c r="B1444" s="1"/>
      <c r="C1444" s="10"/>
      <c r="D1444" s="1"/>
      <c r="E1444" s="1"/>
      <c r="F1444" s="1"/>
      <c r="G1444" s="1"/>
      <c r="H1444" s="4"/>
      <c r="I1444" s="1"/>
      <c r="J1444" s="12"/>
      <c r="L1444" s="9">
        <v>1631.0</v>
      </c>
      <c r="M1444" s="9">
        <v>1.0</v>
      </c>
      <c r="N1444" s="9">
        <v>2.648</v>
      </c>
      <c r="O1444" s="9">
        <v>0.034</v>
      </c>
      <c r="P1444" s="9">
        <v>-2.614</v>
      </c>
      <c r="Q1444" s="9">
        <v>0.999</v>
      </c>
      <c r="R1444" s="9">
        <v>0.0</v>
      </c>
      <c r="S1444" s="9">
        <v>0.005</v>
      </c>
    </row>
    <row r="1445">
      <c r="B1445" s="1"/>
      <c r="C1445" s="10"/>
      <c r="D1445" s="1"/>
      <c r="E1445" s="1"/>
      <c r="F1445" s="1"/>
      <c r="G1445" s="1"/>
      <c r="H1445" s="4"/>
      <c r="I1445" s="1"/>
      <c r="J1445" s="12"/>
      <c r="L1445" s="9">
        <v>1633.0</v>
      </c>
      <c r="M1445" s="9">
        <v>1.0</v>
      </c>
      <c r="N1445" s="9">
        <v>1.858</v>
      </c>
      <c r="O1445" s="9">
        <v>0.025</v>
      </c>
      <c r="P1445" s="9">
        <v>-1.833</v>
      </c>
      <c r="Q1445" s="9">
        <v>0.999</v>
      </c>
      <c r="R1445" s="9">
        <v>0.001</v>
      </c>
      <c r="S1445" s="9">
        <v>0.008</v>
      </c>
    </row>
    <row r="1446">
      <c r="B1446" s="1"/>
      <c r="C1446" s="10"/>
      <c r="D1446" s="1"/>
      <c r="E1446" s="1"/>
      <c r="F1446" s="1"/>
      <c r="G1446" s="1"/>
      <c r="H1446" s="4"/>
      <c r="I1446" s="1"/>
      <c r="J1446" s="12"/>
      <c r="L1446" s="9">
        <v>1635.0</v>
      </c>
      <c r="M1446" s="9">
        <v>1.0</v>
      </c>
      <c r="N1446" s="9">
        <v>0.857</v>
      </c>
      <c r="O1446" s="9">
        <v>0.062</v>
      </c>
      <c r="P1446" s="9">
        <v>-0.795</v>
      </c>
      <c r="Q1446" s="9">
        <v>0.92</v>
      </c>
      <c r="R1446" s="9">
        <v>0.054</v>
      </c>
      <c r="S1446" s="9">
        <v>0.631</v>
      </c>
    </row>
    <row r="1447">
      <c r="B1447" s="1"/>
      <c r="C1447" s="10"/>
      <c r="D1447" s="1"/>
      <c r="E1447" s="1"/>
      <c r="F1447" s="1"/>
      <c r="G1447" s="1"/>
      <c r="H1447" s="4"/>
      <c r="I1447" s="1"/>
      <c r="J1447" s="12"/>
      <c r="L1447" s="9">
        <v>1636.0</v>
      </c>
      <c r="M1447" s="9">
        <v>1.0</v>
      </c>
      <c r="N1447" s="9">
        <v>0.865</v>
      </c>
      <c r="O1447" s="9">
        <v>0.068</v>
      </c>
      <c r="P1447" s="9">
        <v>-0.797</v>
      </c>
      <c r="Q1447" s="9">
        <v>0.968</v>
      </c>
      <c r="R1447" s="9">
        <v>0.024</v>
      </c>
      <c r="S1447" s="9">
        <v>0.27</v>
      </c>
    </row>
    <row r="1448">
      <c r="B1448" s="1"/>
      <c r="C1448" s="10"/>
      <c r="D1448" s="1"/>
      <c r="E1448" s="1"/>
      <c r="F1448" s="1"/>
      <c r="G1448" s="1"/>
      <c r="H1448" s="4"/>
      <c r="I1448" s="1"/>
      <c r="J1448" s="12"/>
      <c r="L1448" s="9">
        <v>1637.0</v>
      </c>
      <c r="M1448" s="9">
        <v>1.0</v>
      </c>
      <c r="N1448" s="9">
        <v>4.209</v>
      </c>
      <c r="O1448" s="9">
        <v>0.263</v>
      </c>
      <c r="P1448" s="9">
        <v>-3.947</v>
      </c>
      <c r="Q1448" s="9">
        <v>0.995</v>
      </c>
      <c r="R1448" s="9">
        <v>0.003</v>
      </c>
      <c r="S1448" s="9">
        <v>0.031</v>
      </c>
    </row>
    <row r="1449">
      <c r="B1449" s="1"/>
      <c r="C1449" s="10"/>
      <c r="D1449" s="1"/>
      <c r="E1449" s="1"/>
      <c r="F1449" s="1"/>
      <c r="G1449" s="1"/>
      <c r="H1449" s="4"/>
      <c r="I1449" s="1"/>
      <c r="J1449" s="12"/>
      <c r="L1449" s="9">
        <v>1638.0</v>
      </c>
      <c r="M1449" s="9">
        <v>1.0</v>
      </c>
      <c r="N1449" s="9">
        <v>0.868</v>
      </c>
      <c r="O1449" s="9">
        <v>0.05</v>
      </c>
      <c r="P1449" s="9">
        <v>-0.818</v>
      </c>
      <c r="Q1449" s="9">
        <v>0.933</v>
      </c>
      <c r="R1449" s="9">
        <v>0.042</v>
      </c>
      <c r="S1449" s="9">
        <v>0.492</v>
      </c>
    </row>
    <row r="1450">
      <c r="B1450" s="1"/>
      <c r="C1450" s="10"/>
      <c r="D1450" s="1"/>
      <c r="E1450" s="1"/>
      <c r="F1450" s="1"/>
      <c r="G1450" s="1"/>
      <c r="H1450" s="4"/>
      <c r="I1450" s="1"/>
      <c r="J1450" s="12"/>
      <c r="L1450" s="9">
        <v>1639.0</v>
      </c>
      <c r="M1450" s="9">
        <v>1.0</v>
      </c>
      <c r="N1450" s="9">
        <v>0.84</v>
      </c>
      <c r="O1450" s="9">
        <v>0.071</v>
      </c>
      <c r="P1450" s="9">
        <v>-0.769</v>
      </c>
      <c r="Q1450" s="9">
        <v>0.965</v>
      </c>
      <c r="R1450" s="9">
        <v>0.026</v>
      </c>
      <c r="S1450" s="9">
        <v>0.301</v>
      </c>
    </row>
    <row r="1451">
      <c r="B1451" s="1"/>
      <c r="C1451" s="10"/>
      <c r="D1451" s="1"/>
      <c r="E1451" s="1"/>
      <c r="F1451" s="1"/>
      <c r="G1451" s="1"/>
      <c r="H1451" s="4"/>
      <c r="I1451" s="1"/>
      <c r="J1451" s="12"/>
      <c r="L1451" s="9">
        <v>1640.0</v>
      </c>
      <c r="M1451" s="9">
        <v>1.0</v>
      </c>
      <c r="N1451" s="9">
        <v>0.939</v>
      </c>
      <c r="O1451" s="9">
        <v>0.061</v>
      </c>
      <c r="P1451" s="9">
        <v>-0.878</v>
      </c>
      <c r="Q1451" s="9">
        <v>0.928</v>
      </c>
      <c r="R1451" s="9">
        <v>0.049</v>
      </c>
      <c r="S1451" s="9">
        <v>0.57</v>
      </c>
    </row>
    <row r="1452">
      <c r="B1452" s="1"/>
      <c r="C1452" s="10"/>
      <c r="D1452" s="1"/>
      <c r="E1452" s="1"/>
      <c r="F1452" s="1"/>
      <c r="G1452" s="1"/>
      <c r="H1452" s="4"/>
      <c r="I1452" s="1"/>
      <c r="J1452" s="12"/>
      <c r="L1452" s="9">
        <v>1641.0</v>
      </c>
      <c r="M1452" s="9">
        <v>1.0</v>
      </c>
      <c r="N1452" s="9">
        <v>2.31</v>
      </c>
      <c r="O1452" s="9">
        <v>0.033</v>
      </c>
      <c r="P1452" s="9">
        <v>-2.277</v>
      </c>
      <c r="Q1452" s="9">
        <v>0.998</v>
      </c>
      <c r="R1452" s="9">
        <v>0.001</v>
      </c>
      <c r="S1452" s="9">
        <v>0.012</v>
      </c>
    </row>
    <row r="1453">
      <c r="B1453" s="1"/>
      <c r="C1453" s="10"/>
      <c r="D1453" s="1"/>
      <c r="E1453" s="1"/>
      <c r="F1453" s="1"/>
      <c r="G1453" s="1"/>
      <c r="H1453" s="4"/>
      <c r="I1453" s="1"/>
      <c r="J1453" s="12"/>
      <c r="L1453" s="9">
        <v>1643.0</v>
      </c>
      <c r="M1453" s="9">
        <v>1.0</v>
      </c>
      <c r="N1453" s="9">
        <v>1.996</v>
      </c>
      <c r="O1453" s="9">
        <v>0.038</v>
      </c>
      <c r="P1453" s="9">
        <v>-1.958</v>
      </c>
      <c r="Q1453" s="9">
        <v>0.972</v>
      </c>
      <c r="R1453" s="9">
        <v>0.018</v>
      </c>
      <c r="S1453" s="9">
        <v>0.198</v>
      </c>
    </row>
    <row r="1454">
      <c r="B1454" s="1"/>
      <c r="C1454" s="10"/>
      <c r="D1454" s="1"/>
      <c r="E1454" s="1"/>
      <c r="F1454" s="1"/>
      <c r="G1454" s="1"/>
      <c r="H1454" s="4"/>
      <c r="I1454" s="1"/>
      <c r="J1454" s="12"/>
      <c r="L1454" s="9">
        <v>1644.0</v>
      </c>
      <c r="M1454" s="9">
        <v>1.0</v>
      </c>
      <c r="N1454" s="9">
        <v>1.4</v>
      </c>
      <c r="O1454" s="9">
        <v>0.069</v>
      </c>
      <c r="P1454" s="9">
        <v>-1.331</v>
      </c>
      <c r="Q1454" s="9">
        <v>0.972</v>
      </c>
      <c r="R1454" s="9">
        <v>0.021</v>
      </c>
      <c r="S1454" s="9">
        <v>0.242</v>
      </c>
    </row>
    <row r="1455">
      <c r="B1455" s="1"/>
      <c r="C1455" s="10"/>
      <c r="D1455" s="1"/>
      <c r="E1455" s="1"/>
      <c r="F1455" s="1"/>
      <c r="G1455" s="1"/>
      <c r="H1455" s="4"/>
      <c r="I1455" s="1"/>
      <c r="J1455" s="12"/>
      <c r="L1455" s="9">
        <v>1645.0</v>
      </c>
      <c r="M1455" s="9">
        <v>1.0</v>
      </c>
      <c r="N1455" s="9">
        <v>1.763</v>
      </c>
      <c r="O1455" s="9">
        <v>0.028</v>
      </c>
      <c r="P1455" s="9">
        <v>-1.736</v>
      </c>
      <c r="Q1455" s="9">
        <v>0.998</v>
      </c>
      <c r="R1455" s="9">
        <v>0.001</v>
      </c>
      <c r="S1455" s="9">
        <v>0.012</v>
      </c>
    </row>
    <row r="1456">
      <c r="B1456" s="1"/>
      <c r="C1456" s="10"/>
      <c r="D1456" s="1"/>
      <c r="E1456" s="1"/>
      <c r="F1456" s="1"/>
      <c r="G1456" s="1"/>
      <c r="H1456" s="4"/>
      <c r="I1456" s="1"/>
      <c r="J1456" s="12"/>
      <c r="L1456" s="9">
        <v>1646.0</v>
      </c>
      <c r="M1456" s="9">
        <v>1.0</v>
      </c>
      <c r="N1456" s="9">
        <v>5.923</v>
      </c>
      <c r="O1456" s="9">
        <v>0.034</v>
      </c>
      <c r="P1456" s="9">
        <v>-5.889</v>
      </c>
      <c r="Q1456" s="9">
        <v>1.0</v>
      </c>
      <c r="R1456" s="9">
        <v>0.0</v>
      </c>
      <c r="S1456" s="9">
        <v>0.0</v>
      </c>
    </row>
    <row r="1457">
      <c r="B1457" s="1"/>
      <c r="C1457" s="10"/>
      <c r="D1457" s="1"/>
      <c r="E1457" s="1"/>
      <c r="F1457" s="1"/>
      <c r="G1457" s="1"/>
      <c r="H1457" s="4"/>
      <c r="I1457" s="1"/>
      <c r="J1457" s="12"/>
      <c r="L1457" s="9">
        <v>1648.0</v>
      </c>
      <c r="M1457" s="9">
        <v>1.0</v>
      </c>
      <c r="N1457" s="9">
        <v>0.88</v>
      </c>
      <c r="O1457" s="9">
        <v>0.038</v>
      </c>
      <c r="P1457" s="9">
        <v>-0.842</v>
      </c>
      <c r="Q1457" s="9">
        <v>0.982</v>
      </c>
      <c r="R1457" s="9">
        <v>0.012</v>
      </c>
      <c r="S1457" s="9">
        <v>0.132</v>
      </c>
    </row>
    <row r="1458">
      <c r="B1458" s="1"/>
      <c r="C1458" s="10"/>
      <c r="D1458" s="1"/>
      <c r="E1458" s="1"/>
      <c r="F1458" s="1"/>
      <c r="G1458" s="1"/>
      <c r="H1458" s="4"/>
      <c r="I1458" s="1"/>
      <c r="J1458" s="12"/>
      <c r="L1458" s="9">
        <v>1649.0</v>
      </c>
      <c r="M1458" s="9">
        <v>1.0</v>
      </c>
      <c r="N1458" s="9">
        <v>1.478</v>
      </c>
      <c r="O1458" s="9">
        <v>0.035</v>
      </c>
      <c r="P1458" s="9">
        <v>-1.443</v>
      </c>
      <c r="Q1458" s="9">
        <v>0.991</v>
      </c>
      <c r="R1458" s="9">
        <v>0.006</v>
      </c>
      <c r="S1458" s="9">
        <v>0.071</v>
      </c>
    </row>
    <row r="1459">
      <c r="B1459" s="1"/>
      <c r="C1459" s="10"/>
      <c r="D1459" s="1"/>
      <c r="E1459" s="1"/>
      <c r="F1459" s="1"/>
      <c r="G1459" s="1"/>
      <c r="H1459" s="4"/>
      <c r="I1459" s="1"/>
      <c r="J1459" s="12"/>
      <c r="L1459" s="9">
        <v>1650.0</v>
      </c>
      <c r="M1459" s="9">
        <v>1.0</v>
      </c>
      <c r="N1459" s="9">
        <v>1.42</v>
      </c>
      <c r="O1459" s="9">
        <v>0.039</v>
      </c>
      <c r="P1459" s="9">
        <v>-1.381</v>
      </c>
      <c r="Q1459" s="9">
        <v>0.993</v>
      </c>
      <c r="R1459" s="9">
        <v>0.005</v>
      </c>
      <c r="S1459" s="9">
        <v>0.057</v>
      </c>
    </row>
    <row r="1460">
      <c r="B1460" s="1"/>
      <c r="C1460" s="10"/>
      <c r="D1460" s="1"/>
      <c r="E1460" s="1"/>
      <c r="F1460" s="1"/>
      <c r="G1460" s="1"/>
      <c r="H1460" s="4"/>
      <c r="I1460" s="1"/>
      <c r="J1460" s="12"/>
      <c r="L1460" s="9">
        <v>1651.0</v>
      </c>
      <c r="M1460" s="9">
        <v>1.0</v>
      </c>
      <c r="N1460" s="9">
        <v>0.849</v>
      </c>
      <c r="O1460" s="9">
        <v>0.072</v>
      </c>
      <c r="P1460" s="9">
        <v>-0.777</v>
      </c>
      <c r="Q1460" s="9">
        <v>0.91</v>
      </c>
      <c r="R1460" s="9">
        <v>0.063</v>
      </c>
      <c r="S1460" s="9">
        <v>0.75</v>
      </c>
    </row>
    <row r="1461">
      <c r="B1461" s="1"/>
      <c r="C1461" s="10"/>
      <c r="D1461" s="1"/>
      <c r="E1461" s="1"/>
      <c r="F1461" s="1"/>
      <c r="G1461" s="1"/>
      <c r="H1461" s="4"/>
      <c r="I1461" s="1"/>
      <c r="J1461" s="12"/>
      <c r="L1461" s="9">
        <v>1652.0</v>
      </c>
      <c r="M1461" s="9">
        <v>1.0</v>
      </c>
      <c r="N1461" s="9">
        <v>3.18</v>
      </c>
      <c r="O1461" s="9">
        <v>0.03</v>
      </c>
      <c r="P1461" s="9">
        <v>-3.15</v>
      </c>
      <c r="Q1461" s="9">
        <v>0.984</v>
      </c>
      <c r="R1461" s="9">
        <v>0.009</v>
      </c>
      <c r="S1461" s="9">
        <v>0.101</v>
      </c>
    </row>
    <row r="1462">
      <c r="B1462" s="1"/>
      <c r="C1462" s="10"/>
      <c r="D1462" s="1"/>
      <c r="E1462" s="1"/>
      <c r="F1462" s="1"/>
      <c r="G1462" s="1"/>
      <c r="H1462" s="4"/>
      <c r="I1462" s="1"/>
      <c r="J1462" s="12"/>
      <c r="L1462" s="9">
        <v>1653.0</v>
      </c>
      <c r="M1462" s="9">
        <v>1.0</v>
      </c>
      <c r="N1462" s="9">
        <v>1.466</v>
      </c>
      <c r="O1462" s="9">
        <v>0.035</v>
      </c>
      <c r="P1462" s="9">
        <v>-1.431</v>
      </c>
      <c r="Q1462" s="9">
        <v>0.99</v>
      </c>
      <c r="R1462" s="9">
        <v>0.006</v>
      </c>
      <c r="S1462" s="9">
        <v>0.072</v>
      </c>
    </row>
    <row r="1463">
      <c r="B1463" s="1"/>
      <c r="C1463" s="10"/>
      <c r="D1463" s="1"/>
      <c r="E1463" s="1"/>
      <c r="F1463" s="1"/>
      <c r="G1463" s="1"/>
      <c r="H1463" s="4"/>
      <c r="I1463" s="1"/>
      <c r="J1463" s="12"/>
      <c r="L1463" s="9">
        <v>1654.0</v>
      </c>
      <c r="M1463" s="9">
        <v>1.0</v>
      </c>
      <c r="N1463" s="9">
        <v>1.274</v>
      </c>
      <c r="O1463" s="9">
        <v>0.04</v>
      </c>
      <c r="P1463" s="9">
        <v>-1.234</v>
      </c>
      <c r="Q1463" s="9">
        <v>0.991</v>
      </c>
      <c r="R1463" s="9">
        <v>0.006</v>
      </c>
      <c r="S1463" s="9">
        <v>0.069</v>
      </c>
    </row>
    <row r="1464">
      <c r="B1464" s="1"/>
      <c r="C1464" s="10"/>
      <c r="D1464" s="1"/>
      <c r="E1464" s="1"/>
      <c r="F1464" s="1"/>
      <c r="G1464" s="1"/>
      <c r="H1464" s="4"/>
      <c r="I1464" s="1"/>
      <c r="J1464" s="12"/>
      <c r="L1464" s="9">
        <v>1655.0</v>
      </c>
      <c r="M1464" s="9">
        <v>1.0</v>
      </c>
      <c r="N1464" s="9">
        <v>0.923</v>
      </c>
      <c r="O1464" s="9">
        <v>0.05</v>
      </c>
      <c r="P1464" s="9">
        <v>-0.873</v>
      </c>
      <c r="Q1464" s="9">
        <v>0.937</v>
      </c>
      <c r="R1464" s="9">
        <v>0.04</v>
      </c>
      <c r="S1464" s="9">
        <v>0.468</v>
      </c>
    </row>
    <row r="1465">
      <c r="B1465" s="1"/>
      <c r="C1465" s="10"/>
      <c r="D1465" s="1"/>
      <c r="E1465" s="1"/>
      <c r="F1465" s="1"/>
      <c r="G1465" s="1"/>
      <c r="H1465" s="4"/>
      <c r="I1465" s="1"/>
      <c r="J1465" s="12"/>
      <c r="L1465" s="9">
        <v>1656.0</v>
      </c>
      <c r="M1465" s="9">
        <v>1.0</v>
      </c>
      <c r="N1465" s="9">
        <v>1.996</v>
      </c>
      <c r="O1465" s="9">
        <v>0.038</v>
      </c>
      <c r="P1465" s="9">
        <v>-1.958</v>
      </c>
      <c r="Q1465" s="9">
        <v>0.972</v>
      </c>
      <c r="R1465" s="9">
        <v>0.018</v>
      </c>
      <c r="S1465" s="9">
        <v>0.198</v>
      </c>
    </row>
    <row r="1466">
      <c r="B1466" s="1"/>
      <c r="C1466" s="10"/>
      <c r="D1466" s="1"/>
      <c r="E1466" s="1"/>
      <c r="F1466" s="1"/>
      <c r="G1466" s="1"/>
      <c r="H1466" s="4"/>
      <c r="I1466" s="1"/>
      <c r="J1466" s="12"/>
      <c r="L1466" s="9">
        <v>1657.0</v>
      </c>
      <c r="M1466" s="9">
        <v>1.0</v>
      </c>
      <c r="N1466" s="9">
        <v>0.939</v>
      </c>
      <c r="O1466" s="9">
        <v>0.061</v>
      </c>
      <c r="P1466" s="9">
        <v>-0.878</v>
      </c>
      <c r="Q1466" s="9">
        <v>0.928</v>
      </c>
      <c r="R1466" s="9">
        <v>0.049</v>
      </c>
      <c r="S1466" s="9">
        <v>0.57</v>
      </c>
    </row>
    <row r="1467">
      <c r="B1467" s="1"/>
      <c r="C1467" s="10"/>
      <c r="D1467" s="1"/>
      <c r="E1467" s="1"/>
      <c r="F1467" s="1"/>
      <c r="G1467" s="1"/>
      <c r="H1467" s="4"/>
      <c r="I1467" s="1"/>
      <c r="J1467" s="12"/>
      <c r="L1467" s="9">
        <v>1658.0</v>
      </c>
      <c r="M1467" s="9">
        <v>1.0</v>
      </c>
      <c r="N1467" s="9">
        <v>1.996</v>
      </c>
      <c r="O1467" s="9">
        <v>0.038</v>
      </c>
      <c r="P1467" s="9">
        <v>-1.958</v>
      </c>
      <c r="Q1467" s="9">
        <v>0.972</v>
      </c>
      <c r="R1467" s="9">
        <v>0.018</v>
      </c>
      <c r="S1467" s="9">
        <v>0.198</v>
      </c>
    </row>
    <row r="1468">
      <c r="B1468" s="1"/>
      <c r="C1468" s="10"/>
      <c r="D1468" s="1"/>
      <c r="E1468" s="1"/>
      <c r="F1468" s="1"/>
      <c r="G1468" s="1"/>
      <c r="H1468" s="4"/>
      <c r="I1468" s="1"/>
      <c r="J1468" s="12"/>
      <c r="L1468" s="9">
        <v>1659.0</v>
      </c>
      <c r="M1468" s="9">
        <v>1.0</v>
      </c>
      <c r="N1468" s="9">
        <v>0.849</v>
      </c>
      <c r="O1468" s="9">
        <v>0.072</v>
      </c>
      <c r="P1468" s="9">
        <v>-0.777</v>
      </c>
      <c r="Q1468" s="9">
        <v>0.91</v>
      </c>
      <c r="R1468" s="9">
        <v>0.063</v>
      </c>
      <c r="S1468" s="9">
        <v>0.75</v>
      </c>
    </row>
    <row r="1469">
      <c r="B1469" s="1"/>
      <c r="C1469" s="10"/>
      <c r="D1469" s="1"/>
      <c r="E1469" s="1"/>
      <c r="F1469" s="1"/>
      <c r="G1469" s="1"/>
      <c r="H1469" s="4"/>
      <c r="I1469" s="1"/>
      <c r="J1469" s="12"/>
      <c r="L1469" s="9">
        <v>1660.0</v>
      </c>
      <c r="M1469" s="9">
        <v>1.0</v>
      </c>
      <c r="N1469" s="9">
        <v>1.706</v>
      </c>
      <c r="O1469" s="9">
        <v>0.035</v>
      </c>
      <c r="P1469" s="9">
        <v>-1.671</v>
      </c>
      <c r="Q1469" s="9">
        <v>0.997</v>
      </c>
      <c r="R1469" s="9">
        <v>0.002</v>
      </c>
      <c r="S1469" s="9">
        <v>0.025</v>
      </c>
    </row>
    <row r="1470">
      <c r="B1470" s="1"/>
      <c r="C1470" s="10"/>
      <c r="D1470" s="1"/>
      <c r="E1470" s="1"/>
      <c r="F1470" s="1"/>
      <c r="G1470" s="1"/>
      <c r="H1470" s="4"/>
      <c r="I1470" s="1"/>
      <c r="J1470" s="12"/>
      <c r="L1470" s="9">
        <v>1661.0</v>
      </c>
      <c r="M1470" s="9">
        <v>1.0</v>
      </c>
      <c r="N1470" s="9">
        <v>2.834</v>
      </c>
      <c r="O1470" s="9">
        <v>0.04</v>
      </c>
      <c r="P1470" s="9">
        <v>-2.794</v>
      </c>
      <c r="Q1470" s="9">
        <v>0.998</v>
      </c>
      <c r="R1470" s="9">
        <v>0.001</v>
      </c>
      <c r="S1470" s="9">
        <v>0.013</v>
      </c>
    </row>
    <row r="1471">
      <c r="B1471" s="1"/>
      <c r="C1471" s="10"/>
      <c r="D1471" s="1"/>
      <c r="E1471" s="1"/>
      <c r="F1471" s="1"/>
      <c r="G1471" s="1"/>
      <c r="H1471" s="4"/>
      <c r="I1471" s="1"/>
      <c r="J1471" s="12"/>
      <c r="L1471" s="9">
        <v>1662.0</v>
      </c>
      <c r="M1471" s="9">
        <v>1.0</v>
      </c>
      <c r="N1471" s="9">
        <v>1.141</v>
      </c>
      <c r="O1471" s="9">
        <v>0.028</v>
      </c>
      <c r="P1471" s="9">
        <v>-1.113</v>
      </c>
      <c r="Q1471" s="9">
        <v>0.995</v>
      </c>
      <c r="R1471" s="9">
        <v>0.003</v>
      </c>
      <c r="S1471" s="9">
        <v>0.034</v>
      </c>
    </row>
    <row r="1472">
      <c r="B1472" s="1"/>
      <c r="C1472" s="10"/>
      <c r="D1472" s="1"/>
      <c r="E1472" s="1"/>
      <c r="F1472" s="1"/>
      <c r="G1472" s="1"/>
      <c r="H1472" s="4"/>
      <c r="I1472" s="1"/>
      <c r="J1472" s="12"/>
      <c r="L1472" s="9">
        <v>1663.0</v>
      </c>
      <c r="M1472" s="9">
        <v>1.0</v>
      </c>
      <c r="N1472" s="9">
        <v>5.609</v>
      </c>
      <c r="O1472" s="9">
        <v>0.033</v>
      </c>
      <c r="P1472" s="9">
        <v>-5.576</v>
      </c>
      <c r="Q1472" s="9">
        <v>1.0</v>
      </c>
      <c r="R1472" s="9">
        <v>0.0</v>
      </c>
      <c r="S1472" s="9">
        <v>0.0</v>
      </c>
    </row>
    <row r="1473">
      <c r="B1473" s="1"/>
      <c r="C1473" s="10"/>
      <c r="D1473" s="1"/>
      <c r="E1473" s="1"/>
      <c r="F1473" s="1"/>
      <c r="G1473" s="1"/>
      <c r="H1473" s="4"/>
      <c r="I1473" s="1"/>
      <c r="J1473" s="12"/>
      <c r="L1473" s="9">
        <v>1664.0</v>
      </c>
      <c r="M1473" s="9">
        <v>1.0</v>
      </c>
      <c r="N1473" s="9">
        <v>0.949</v>
      </c>
      <c r="O1473" s="9">
        <v>0.071</v>
      </c>
      <c r="P1473" s="9">
        <v>-0.878</v>
      </c>
      <c r="Q1473" s="9">
        <v>0.96</v>
      </c>
      <c r="R1473" s="9">
        <v>0.03</v>
      </c>
      <c r="S1473" s="9">
        <v>0.347</v>
      </c>
    </row>
    <row r="1474">
      <c r="B1474" s="1"/>
      <c r="C1474" s="10"/>
      <c r="D1474" s="1"/>
      <c r="E1474" s="1"/>
      <c r="F1474" s="1"/>
      <c r="G1474" s="1"/>
      <c r="H1474" s="4"/>
      <c r="I1474" s="1"/>
      <c r="J1474" s="12"/>
      <c r="L1474" s="9">
        <v>1665.0</v>
      </c>
      <c r="M1474" s="9">
        <v>1.0</v>
      </c>
      <c r="N1474" s="9">
        <v>2.386</v>
      </c>
      <c r="O1474" s="9">
        <v>0.028</v>
      </c>
      <c r="P1474" s="9">
        <v>-2.359</v>
      </c>
      <c r="Q1474" s="9">
        <v>0.998</v>
      </c>
      <c r="R1474" s="9">
        <v>0.001</v>
      </c>
      <c r="S1474" s="9">
        <v>0.012</v>
      </c>
    </row>
    <row r="1475">
      <c r="B1475" s="1"/>
      <c r="C1475" s="10"/>
      <c r="D1475" s="1"/>
      <c r="E1475" s="1"/>
      <c r="F1475" s="1"/>
      <c r="G1475" s="1"/>
      <c r="H1475" s="4"/>
      <c r="I1475" s="1"/>
      <c r="J1475" s="12"/>
      <c r="L1475" s="9">
        <v>1666.0</v>
      </c>
      <c r="M1475" s="9">
        <v>1.0</v>
      </c>
      <c r="N1475" s="9">
        <v>4.679</v>
      </c>
      <c r="O1475" s="9">
        <v>0.032</v>
      </c>
      <c r="P1475" s="9">
        <v>-4.647</v>
      </c>
      <c r="Q1475" s="9">
        <v>1.0</v>
      </c>
      <c r="R1475" s="9">
        <v>0.0</v>
      </c>
      <c r="S1475" s="9">
        <v>0.0</v>
      </c>
    </row>
    <row r="1476">
      <c r="B1476" s="1"/>
      <c r="C1476" s="10"/>
      <c r="D1476" s="1"/>
      <c r="E1476" s="1"/>
      <c r="F1476" s="1"/>
      <c r="G1476" s="1"/>
      <c r="H1476" s="4"/>
      <c r="I1476" s="1"/>
      <c r="J1476" s="12"/>
      <c r="L1476" s="9">
        <v>1667.0</v>
      </c>
      <c r="M1476" s="9">
        <v>1.0</v>
      </c>
      <c r="N1476" s="9">
        <v>1.338</v>
      </c>
      <c r="O1476" s="9">
        <v>0.042</v>
      </c>
      <c r="P1476" s="9">
        <v>-1.295</v>
      </c>
      <c r="Q1476" s="9">
        <v>0.986</v>
      </c>
      <c r="R1476" s="9">
        <v>0.01</v>
      </c>
      <c r="S1476" s="9">
        <v>0.111</v>
      </c>
    </row>
    <row r="1477">
      <c r="B1477" s="1"/>
      <c r="C1477" s="10"/>
      <c r="D1477" s="1"/>
      <c r="E1477" s="1"/>
      <c r="F1477" s="1"/>
      <c r="G1477" s="1"/>
      <c r="H1477" s="4"/>
      <c r="I1477" s="1"/>
      <c r="J1477" s="12"/>
      <c r="L1477" s="9">
        <v>1670.0</v>
      </c>
      <c r="M1477" s="9">
        <v>1.0</v>
      </c>
      <c r="N1477" s="9">
        <v>1.887</v>
      </c>
      <c r="O1477" s="9">
        <v>0.035</v>
      </c>
      <c r="P1477" s="9">
        <v>-1.852</v>
      </c>
      <c r="Q1477" s="9">
        <v>0.996</v>
      </c>
      <c r="R1477" s="9">
        <v>0.003</v>
      </c>
      <c r="S1477" s="9">
        <v>0.033</v>
      </c>
    </row>
    <row r="1478">
      <c r="B1478" s="1"/>
      <c r="C1478" s="10"/>
      <c r="D1478" s="1"/>
      <c r="E1478" s="1"/>
      <c r="F1478" s="1"/>
      <c r="G1478" s="1"/>
      <c r="H1478" s="4"/>
      <c r="I1478" s="1"/>
      <c r="J1478" s="12"/>
      <c r="L1478" s="9">
        <v>1671.0</v>
      </c>
      <c r="M1478" s="9">
        <v>1.0</v>
      </c>
      <c r="N1478" s="9">
        <v>0.939</v>
      </c>
      <c r="O1478" s="9">
        <v>0.061</v>
      </c>
      <c r="P1478" s="9">
        <v>-0.878</v>
      </c>
      <c r="Q1478" s="9">
        <v>0.928</v>
      </c>
      <c r="R1478" s="9">
        <v>0.049</v>
      </c>
      <c r="S1478" s="9">
        <v>0.57</v>
      </c>
    </row>
    <row r="1479">
      <c r="B1479" s="1"/>
      <c r="C1479" s="10"/>
      <c r="D1479" s="1"/>
      <c r="E1479" s="1"/>
      <c r="F1479" s="1"/>
      <c r="G1479" s="1"/>
      <c r="H1479" s="4"/>
      <c r="I1479" s="1"/>
      <c r="J1479" s="12"/>
      <c r="L1479" s="9">
        <v>1672.0</v>
      </c>
      <c r="M1479" s="9">
        <v>1.0</v>
      </c>
      <c r="N1479" s="9">
        <v>0.891</v>
      </c>
      <c r="O1479" s="9">
        <v>0.051</v>
      </c>
      <c r="P1479" s="9">
        <v>-0.84</v>
      </c>
      <c r="Q1479" s="9">
        <v>0.973</v>
      </c>
      <c r="R1479" s="9">
        <v>0.019</v>
      </c>
      <c r="S1479" s="9">
        <v>0.214</v>
      </c>
    </row>
    <row r="1480">
      <c r="B1480" s="1"/>
      <c r="C1480" s="10"/>
      <c r="D1480" s="1"/>
      <c r="E1480" s="1"/>
      <c r="F1480" s="1"/>
      <c r="G1480" s="1"/>
      <c r="H1480" s="4"/>
      <c r="I1480" s="1"/>
      <c r="J1480" s="12"/>
      <c r="L1480" s="9">
        <v>1673.0</v>
      </c>
      <c r="M1480" s="9">
        <v>1.0</v>
      </c>
      <c r="N1480" s="9">
        <v>2.314</v>
      </c>
      <c r="O1480" s="9">
        <v>0.042</v>
      </c>
      <c r="P1480" s="9">
        <v>-2.272</v>
      </c>
      <c r="Q1480" s="9">
        <v>0.995</v>
      </c>
      <c r="R1480" s="9">
        <v>0.003</v>
      </c>
      <c r="S1480" s="9">
        <v>0.037</v>
      </c>
    </row>
    <row r="1481">
      <c r="B1481" s="1"/>
      <c r="C1481" s="10"/>
      <c r="D1481" s="1"/>
      <c r="E1481" s="1"/>
      <c r="F1481" s="1"/>
      <c r="G1481" s="1"/>
      <c r="H1481" s="4"/>
      <c r="I1481" s="1"/>
      <c r="J1481" s="12"/>
      <c r="L1481" s="9">
        <v>1674.0</v>
      </c>
      <c r="M1481" s="9">
        <v>1.0</v>
      </c>
      <c r="N1481" s="9">
        <v>0.939</v>
      </c>
      <c r="O1481" s="9">
        <v>0.061</v>
      </c>
      <c r="P1481" s="9">
        <v>-0.878</v>
      </c>
      <c r="Q1481" s="9">
        <v>0.928</v>
      </c>
      <c r="R1481" s="9">
        <v>0.049</v>
      </c>
      <c r="S1481" s="9">
        <v>0.57</v>
      </c>
    </row>
    <row r="1482">
      <c r="B1482" s="1"/>
      <c r="C1482" s="10"/>
      <c r="D1482" s="1"/>
      <c r="E1482" s="1"/>
      <c r="F1482" s="1"/>
      <c r="G1482" s="1"/>
      <c r="H1482" s="4"/>
      <c r="I1482" s="1"/>
      <c r="J1482" s="12"/>
      <c r="L1482" s="9">
        <v>1675.0</v>
      </c>
      <c r="M1482" s="9">
        <v>1.0</v>
      </c>
      <c r="N1482" s="9">
        <v>2.401</v>
      </c>
      <c r="O1482" s="9">
        <v>0.042</v>
      </c>
      <c r="P1482" s="9">
        <v>-2.359</v>
      </c>
      <c r="Q1482" s="9">
        <v>0.999</v>
      </c>
      <c r="R1482" s="9">
        <v>0.001</v>
      </c>
      <c r="S1482" s="9">
        <v>0.007</v>
      </c>
    </row>
    <row r="1483">
      <c r="B1483" s="1"/>
      <c r="C1483" s="10"/>
      <c r="D1483" s="1"/>
      <c r="E1483" s="1"/>
      <c r="F1483" s="1"/>
      <c r="G1483" s="1"/>
      <c r="H1483" s="4"/>
      <c r="I1483" s="1"/>
      <c r="J1483" s="12"/>
      <c r="L1483" s="9">
        <v>1676.0</v>
      </c>
      <c r="M1483" s="9">
        <v>1.0</v>
      </c>
      <c r="N1483" s="9">
        <v>0.807</v>
      </c>
      <c r="O1483" s="9">
        <v>0.052</v>
      </c>
      <c r="P1483" s="9">
        <v>-0.755</v>
      </c>
      <c r="Q1483" s="9">
        <v>0.925</v>
      </c>
      <c r="R1483" s="9">
        <v>0.047</v>
      </c>
      <c r="S1483" s="9">
        <v>0.553</v>
      </c>
    </row>
    <row r="1484">
      <c r="B1484" s="1"/>
      <c r="C1484" s="10"/>
      <c r="D1484" s="1"/>
      <c r="E1484" s="1"/>
      <c r="F1484" s="1"/>
      <c r="G1484" s="1"/>
      <c r="H1484" s="4"/>
      <c r="I1484" s="1"/>
      <c r="J1484" s="12"/>
      <c r="L1484" s="9">
        <v>1678.0</v>
      </c>
      <c r="M1484" s="9">
        <v>1.0</v>
      </c>
      <c r="N1484" s="9">
        <v>1.255</v>
      </c>
      <c r="O1484" s="9">
        <v>0.043</v>
      </c>
      <c r="P1484" s="9">
        <v>-1.212</v>
      </c>
      <c r="Q1484" s="9">
        <v>0.985</v>
      </c>
      <c r="R1484" s="9">
        <v>0.011</v>
      </c>
      <c r="S1484" s="9">
        <v>0.118</v>
      </c>
    </row>
    <row r="1485">
      <c r="B1485" s="1"/>
      <c r="C1485" s="10"/>
      <c r="D1485" s="1"/>
      <c r="E1485" s="1"/>
      <c r="F1485" s="1"/>
      <c r="G1485" s="1"/>
      <c r="H1485" s="4"/>
      <c r="I1485" s="1"/>
      <c r="J1485" s="12"/>
      <c r="L1485" s="9">
        <v>1679.0</v>
      </c>
      <c r="M1485" s="9">
        <v>1.0</v>
      </c>
      <c r="N1485" s="9">
        <v>2.233</v>
      </c>
      <c r="O1485" s="9">
        <v>0.04</v>
      </c>
      <c r="P1485" s="9">
        <v>-2.193</v>
      </c>
      <c r="Q1485" s="9">
        <v>0.998</v>
      </c>
      <c r="R1485" s="9">
        <v>0.001</v>
      </c>
      <c r="S1485" s="9">
        <v>0.014</v>
      </c>
    </row>
    <row r="1486">
      <c r="B1486" s="1"/>
      <c r="C1486" s="10"/>
      <c r="D1486" s="1"/>
      <c r="E1486" s="1"/>
      <c r="F1486" s="1"/>
      <c r="G1486" s="1"/>
      <c r="H1486" s="4"/>
      <c r="I1486" s="1"/>
      <c r="J1486" s="12"/>
      <c r="L1486" s="9">
        <v>1680.0</v>
      </c>
      <c r="M1486" s="9">
        <v>1.0</v>
      </c>
      <c r="N1486" s="9">
        <v>6.204</v>
      </c>
      <c r="O1486" s="9">
        <v>0.066</v>
      </c>
      <c r="P1486" s="9">
        <v>-6.138</v>
      </c>
      <c r="Q1486" s="9">
        <v>1.0</v>
      </c>
      <c r="R1486" s="9">
        <v>0.0</v>
      </c>
      <c r="S1486" s="9">
        <v>0.0</v>
      </c>
    </row>
    <row r="1487">
      <c r="B1487" s="1"/>
      <c r="C1487" s="10"/>
      <c r="D1487" s="1"/>
      <c r="E1487" s="1"/>
      <c r="F1487" s="1"/>
      <c r="G1487" s="1"/>
      <c r="H1487" s="4"/>
      <c r="I1487" s="1"/>
      <c r="J1487" s="12"/>
      <c r="L1487" s="9">
        <v>1681.0</v>
      </c>
      <c r="M1487" s="9">
        <v>1.0</v>
      </c>
      <c r="N1487" s="9">
        <v>7.052</v>
      </c>
      <c r="O1487" s="9">
        <v>0.039</v>
      </c>
      <c r="P1487" s="9">
        <v>-7.013</v>
      </c>
      <c r="Q1487" s="9">
        <v>1.0</v>
      </c>
      <c r="R1487" s="9">
        <v>0.0</v>
      </c>
      <c r="S1487" s="9">
        <v>0.0</v>
      </c>
    </row>
    <row r="1488">
      <c r="B1488" s="1"/>
      <c r="C1488" s="10"/>
      <c r="D1488" s="1"/>
      <c r="E1488" s="1"/>
      <c r="F1488" s="1"/>
      <c r="G1488" s="1"/>
      <c r="H1488" s="4"/>
      <c r="I1488" s="1"/>
      <c r="J1488" s="12"/>
      <c r="L1488" s="9">
        <v>1682.0</v>
      </c>
      <c r="M1488" s="9">
        <v>1.0</v>
      </c>
      <c r="N1488" s="9">
        <v>0.865</v>
      </c>
      <c r="O1488" s="9">
        <v>0.053</v>
      </c>
      <c r="P1488" s="9">
        <v>-0.811</v>
      </c>
      <c r="Q1488" s="9">
        <v>0.929</v>
      </c>
      <c r="R1488" s="9">
        <v>0.046</v>
      </c>
      <c r="S1488" s="9">
        <v>0.531</v>
      </c>
    </row>
    <row r="1489">
      <c r="B1489" s="1"/>
      <c r="C1489" s="10"/>
      <c r="D1489" s="1"/>
      <c r="E1489" s="1"/>
      <c r="F1489" s="1"/>
      <c r="G1489" s="1"/>
      <c r="H1489" s="4"/>
      <c r="I1489" s="1"/>
      <c r="J1489" s="12"/>
      <c r="L1489" s="9">
        <v>1683.0</v>
      </c>
      <c r="M1489" s="9">
        <v>1.0</v>
      </c>
      <c r="N1489" s="9">
        <v>1.332</v>
      </c>
      <c r="O1489" s="9">
        <v>0.054</v>
      </c>
      <c r="P1489" s="9">
        <v>-1.278</v>
      </c>
      <c r="Q1489" s="9">
        <v>0.979</v>
      </c>
      <c r="R1489" s="9">
        <v>0.015</v>
      </c>
      <c r="S1489" s="9">
        <v>0.171</v>
      </c>
    </row>
    <row r="1490">
      <c r="B1490" s="1"/>
      <c r="C1490" s="10"/>
      <c r="D1490" s="1"/>
      <c r="E1490" s="1"/>
      <c r="F1490" s="1"/>
      <c r="G1490" s="1"/>
      <c r="H1490" s="4"/>
      <c r="I1490" s="1"/>
      <c r="J1490" s="12"/>
      <c r="L1490" s="9">
        <v>1684.0</v>
      </c>
      <c r="M1490" s="9">
        <v>1.0</v>
      </c>
      <c r="N1490" s="9">
        <v>1.254</v>
      </c>
      <c r="O1490" s="9">
        <v>0.043</v>
      </c>
      <c r="P1490" s="9">
        <v>-1.211</v>
      </c>
      <c r="Q1490" s="9">
        <v>0.985</v>
      </c>
      <c r="R1490" s="9">
        <v>0.011</v>
      </c>
      <c r="S1490" s="9">
        <v>0.119</v>
      </c>
    </row>
    <row r="1491">
      <c r="B1491" s="1"/>
      <c r="C1491" s="10"/>
      <c r="D1491" s="1"/>
      <c r="E1491" s="1"/>
      <c r="F1491" s="1"/>
      <c r="G1491" s="1"/>
      <c r="H1491" s="4"/>
      <c r="I1491" s="1"/>
      <c r="J1491" s="12"/>
      <c r="L1491" s="9">
        <v>1685.0</v>
      </c>
      <c r="M1491" s="9">
        <v>1.0</v>
      </c>
      <c r="N1491" s="9">
        <v>1.682</v>
      </c>
      <c r="O1491" s="9">
        <v>0.046</v>
      </c>
      <c r="P1491" s="9">
        <v>-1.636</v>
      </c>
      <c r="Q1491" s="9">
        <v>0.992</v>
      </c>
      <c r="R1491" s="9">
        <v>0.006</v>
      </c>
      <c r="S1491" s="9">
        <v>0.067</v>
      </c>
    </row>
    <row r="1492">
      <c r="B1492" s="1"/>
      <c r="C1492" s="10"/>
      <c r="D1492" s="1"/>
      <c r="E1492" s="1"/>
      <c r="F1492" s="1"/>
      <c r="G1492" s="1"/>
      <c r="H1492" s="4"/>
      <c r="I1492" s="1"/>
      <c r="J1492" s="12"/>
      <c r="L1492" s="9">
        <v>1686.0</v>
      </c>
      <c r="M1492" s="9">
        <v>1.0</v>
      </c>
      <c r="N1492" s="9">
        <v>1.996</v>
      </c>
      <c r="O1492" s="9">
        <v>0.038</v>
      </c>
      <c r="P1492" s="9">
        <v>-1.958</v>
      </c>
      <c r="Q1492" s="9">
        <v>0.972</v>
      </c>
      <c r="R1492" s="9">
        <v>0.018</v>
      </c>
      <c r="S1492" s="9">
        <v>0.198</v>
      </c>
    </row>
    <row r="1493">
      <c r="B1493" s="1"/>
      <c r="C1493" s="10"/>
      <c r="D1493" s="1"/>
      <c r="E1493" s="1"/>
      <c r="F1493" s="1"/>
      <c r="G1493" s="1"/>
      <c r="H1493" s="4"/>
      <c r="I1493" s="1"/>
      <c r="J1493" s="12"/>
      <c r="L1493" s="9">
        <v>1687.0</v>
      </c>
      <c r="M1493" s="9">
        <v>1.0</v>
      </c>
      <c r="N1493" s="9">
        <v>1.901</v>
      </c>
      <c r="O1493" s="9">
        <v>0.043</v>
      </c>
      <c r="P1493" s="9">
        <v>-1.859</v>
      </c>
      <c r="Q1493" s="9">
        <v>0.994</v>
      </c>
      <c r="R1493" s="9">
        <v>0.004</v>
      </c>
      <c r="S1493" s="9">
        <v>0.049</v>
      </c>
    </row>
    <row r="1494">
      <c r="B1494" s="1"/>
      <c r="C1494" s="10"/>
      <c r="D1494" s="1"/>
      <c r="E1494" s="1"/>
      <c r="F1494" s="1"/>
      <c r="G1494" s="1"/>
      <c r="H1494" s="4"/>
      <c r="I1494" s="1"/>
      <c r="J1494" s="12"/>
      <c r="L1494" s="9">
        <v>1688.0</v>
      </c>
      <c r="M1494" s="9">
        <v>1.0</v>
      </c>
      <c r="N1494" s="9">
        <v>2.662</v>
      </c>
      <c r="O1494" s="9">
        <v>0.029</v>
      </c>
      <c r="P1494" s="9">
        <v>-2.633</v>
      </c>
      <c r="Q1494" s="9">
        <v>0.999</v>
      </c>
      <c r="R1494" s="9">
        <v>0.001</v>
      </c>
      <c r="S1494" s="9">
        <v>0.006</v>
      </c>
    </row>
    <row r="1495">
      <c r="B1495" s="1"/>
      <c r="C1495" s="10"/>
      <c r="D1495" s="1"/>
      <c r="E1495" s="1"/>
      <c r="F1495" s="1"/>
      <c r="G1495" s="1"/>
      <c r="H1495" s="4"/>
      <c r="I1495" s="1"/>
      <c r="J1495" s="12"/>
      <c r="L1495" s="9">
        <v>1689.0</v>
      </c>
      <c r="M1495" s="9">
        <v>1.0</v>
      </c>
      <c r="N1495" s="9">
        <v>0.884</v>
      </c>
      <c r="O1495" s="9">
        <v>0.049</v>
      </c>
      <c r="P1495" s="9">
        <v>-0.835</v>
      </c>
      <c r="Q1495" s="9">
        <v>0.935</v>
      </c>
      <c r="R1495" s="9">
        <v>0.041</v>
      </c>
      <c r="S1495" s="9">
        <v>0.472</v>
      </c>
    </row>
    <row r="1496">
      <c r="B1496" s="1"/>
      <c r="C1496" s="10"/>
      <c r="D1496" s="1"/>
      <c r="E1496" s="1"/>
      <c r="F1496" s="1"/>
      <c r="G1496" s="1"/>
      <c r="H1496" s="4"/>
      <c r="I1496" s="1"/>
      <c r="J1496" s="12"/>
      <c r="L1496" s="9">
        <v>1690.0</v>
      </c>
      <c r="M1496" s="9">
        <v>1.0</v>
      </c>
      <c r="N1496" s="9">
        <v>1.546</v>
      </c>
      <c r="O1496" s="9">
        <v>0.042</v>
      </c>
      <c r="P1496" s="9">
        <v>-1.504</v>
      </c>
      <c r="Q1496" s="9">
        <v>0.988</v>
      </c>
      <c r="R1496" s="9">
        <v>0.009</v>
      </c>
      <c r="S1496" s="9">
        <v>0.097</v>
      </c>
    </row>
    <row r="1497">
      <c r="B1497" s="1"/>
      <c r="C1497" s="10"/>
      <c r="D1497" s="1"/>
      <c r="E1497" s="1"/>
      <c r="F1497" s="1"/>
      <c r="G1497" s="1"/>
      <c r="H1497" s="4"/>
      <c r="I1497" s="1"/>
      <c r="J1497" s="12"/>
      <c r="L1497" s="9">
        <v>1691.0</v>
      </c>
      <c r="M1497" s="9">
        <v>1.0</v>
      </c>
      <c r="N1497" s="9">
        <v>1.26</v>
      </c>
      <c r="O1497" s="9">
        <v>0.035</v>
      </c>
      <c r="P1497" s="9">
        <v>-1.225</v>
      </c>
      <c r="Q1497" s="9">
        <v>0.989</v>
      </c>
      <c r="R1497" s="9">
        <v>0.007</v>
      </c>
      <c r="S1497" s="9">
        <v>0.081</v>
      </c>
    </row>
    <row r="1498">
      <c r="B1498" s="1"/>
      <c r="C1498" s="10"/>
      <c r="D1498" s="1"/>
      <c r="E1498" s="1"/>
      <c r="F1498" s="1"/>
      <c r="G1498" s="1"/>
      <c r="H1498" s="4"/>
      <c r="I1498" s="1"/>
      <c r="J1498" s="12"/>
      <c r="L1498" s="9">
        <v>1692.0</v>
      </c>
      <c r="M1498" s="9">
        <v>1.0</v>
      </c>
      <c r="N1498" s="9">
        <v>0.93</v>
      </c>
      <c r="O1498" s="9">
        <v>0.071</v>
      </c>
      <c r="P1498" s="9">
        <v>-0.858</v>
      </c>
      <c r="Q1498" s="9">
        <v>0.918</v>
      </c>
      <c r="R1498" s="9">
        <v>0.058</v>
      </c>
      <c r="S1498" s="9">
        <v>0.688</v>
      </c>
    </row>
    <row r="1499">
      <c r="B1499" s="1"/>
      <c r="C1499" s="10"/>
      <c r="D1499" s="1"/>
      <c r="E1499" s="1"/>
      <c r="F1499" s="1"/>
      <c r="G1499" s="1"/>
      <c r="H1499" s="4"/>
      <c r="I1499" s="1"/>
      <c r="J1499" s="12"/>
      <c r="L1499" s="9">
        <v>1694.0</v>
      </c>
      <c r="M1499" s="9">
        <v>1.0</v>
      </c>
      <c r="N1499" s="9">
        <v>0.937</v>
      </c>
      <c r="O1499" s="9">
        <v>0.06</v>
      </c>
      <c r="P1499" s="9">
        <v>-0.877</v>
      </c>
      <c r="Q1499" s="9">
        <v>0.968</v>
      </c>
      <c r="R1499" s="9">
        <v>0.023</v>
      </c>
      <c r="S1499" s="9">
        <v>0.267</v>
      </c>
    </row>
    <row r="1500">
      <c r="B1500" s="1"/>
      <c r="C1500" s="10"/>
      <c r="D1500" s="1"/>
      <c r="E1500" s="1"/>
      <c r="F1500" s="1"/>
      <c r="G1500" s="1"/>
      <c r="H1500" s="4"/>
      <c r="I1500" s="1"/>
      <c r="J1500" s="12"/>
      <c r="L1500" s="9">
        <v>1695.0</v>
      </c>
      <c r="M1500" s="9">
        <v>1.0</v>
      </c>
      <c r="N1500" s="9">
        <v>4.957</v>
      </c>
      <c r="O1500" s="9">
        <v>0.034</v>
      </c>
      <c r="P1500" s="9">
        <v>-4.923</v>
      </c>
      <c r="Q1500" s="9">
        <v>1.0</v>
      </c>
      <c r="R1500" s="9">
        <v>0.0</v>
      </c>
      <c r="S1500" s="9">
        <v>0.001</v>
      </c>
    </row>
    <row r="1501">
      <c r="B1501" s="1"/>
      <c r="C1501" s="10"/>
      <c r="D1501" s="1"/>
      <c r="E1501" s="1"/>
      <c r="F1501" s="1"/>
      <c r="G1501" s="1"/>
      <c r="H1501" s="4"/>
      <c r="I1501" s="1"/>
      <c r="J1501" s="12"/>
      <c r="L1501" s="9">
        <v>1696.0</v>
      </c>
      <c r="M1501" s="9">
        <v>1.0</v>
      </c>
      <c r="N1501" s="9">
        <v>0.924</v>
      </c>
      <c r="O1501" s="9">
        <v>0.049</v>
      </c>
      <c r="P1501" s="9">
        <v>-0.875</v>
      </c>
      <c r="Q1501" s="9">
        <v>0.975</v>
      </c>
      <c r="R1501" s="9">
        <v>0.017</v>
      </c>
      <c r="S1501" s="9">
        <v>0.196</v>
      </c>
    </row>
    <row r="1502">
      <c r="B1502" s="1"/>
      <c r="C1502" s="10"/>
      <c r="D1502" s="1"/>
      <c r="E1502" s="1"/>
      <c r="F1502" s="1"/>
      <c r="G1502" s="1"/>
      <c r="H1502" s="4"/>
      <c r="I1502" s="1"/>
      <c r="J1502" s="12"/>
      <c r="L1502" s="9">
        <v>1697.0</v>
      </c>
      <c r="M1502" s="9">
        <v>1.0</v>
      </c>
      <c r="N1502" s="9">
        <v>4.594</v>
      </c>
      <c r="O1502" s="9">
        <v>0.034</v>
      </c>
      <c r="P1502" s="9">
        <v>-4.56</v>
      </c>
      <c r="Q1502" s="9">
        <v>0.998</v>
      </c>
      <c r="R1502" s="9">
        <v>0.001</v>
      </c>
      <c r="S1502" s="9">
        <v>0.016</v>
      </c>
    </row>
    <row r="1503">
      <c r="B1503" s="1"/>
      <c r="C1503" s="10"/>
      <c r="D1503" s="1"/>
      <c r="E1503" s="1"/>
      <c r="F1503" s="1"/>
      <c r="G1503" s="1"/>
      <c r="H1503" s="4"/>
      <c r="I1503" s="1"/>
      <c r="J1503" s="12"/>
      <c r="L1503" s="9">
        <v>1698.0</v>
      </c>
      <c r="M1503" s="9">
        <v>1.0</v>
      </c>
      <c r="N1503" s="9">
        <v>1.547</v>
      </c>
      <c r="O1503" s="9">
        <v>0.047</v>
      </c>
      <c r="P1503" s="9">
        <v>-1.5</v>
      </c>
      <c r="Q1503" s="9">
        <v>0.994</v>
      </c>
      <c r="R1503" s="9">
        <v>0.004</v>
      </c>
      <c r="S1503" s="9">
        <v>0.048</v>
      </c>
    </row>
    <row r="1504">
      <c r="B1504" s="1"/>
      <c r="C1504" s="10"/>
      <c r="D1504" s="1"/>
      <c r="E1504" s="1"/>
      <c r="F1504" s="1"/>
      <c r="G1504" s="1"/>
      <c r="H1504" s="4"/>
      <c r="I1504" s="1"/>
      <c r="J1504" s="12"/>
      <c r="L1504" s="9">
        <v>1699.0</v>
      </c>
      <c r="M1504" s="9">
        <v>1.0</v>
      </c>
      <c r="N1504" s="9">
        <v>1.407</v>
      </c>
      <c r="O1504" s="9">
        <v>0.026</v>
      </c>
      <c r="P1504" s="9">
        <v>-1.381</v>
      </c>
      <c r="Q1504" s="9">
        <v>0.994</v>
      </c>
      <c r="R1504" s="9">
        <v>0.003</v>
      </c>
      <c r="S1504" s="9">
        <v>0.039</v>
      </c>
    </row>
    <row r="1505">
      <c r="B1505" s="1"/>
      <c r="C1505" s="10"/>
      <c r="D1505" s="1"/>
      <c r="E1505" s="1"/>
      <c r="F1505" s="1"/>
      <c r="G1505" s="1"/>
      <c r="H1505" s="4"/>
      <c r="I1505" s="1"/>
      <c r="J1505" s="12"/>
      <c r="L1505" s="9">
        <v>1701.0</v>
      </c>
      <c r="M1505" s="9">
        <v>1.0</v>
      </c>
      <c r="N1505" s="9">
        <v>0.93</v>
      </c>
      <c r="O1505" s="9">
        <v>0.071</v>
      </c>
      <c r="P1505" s="9">
        <v>-0.858</v>
      </c>
      <c r="Q1505" s="9">
        <v>0.918</v>
      </c>
      <c r="R1505" s="9">
        <v>0.058</v>
      </c>
      <c r="S1505" s="9">
        <v>0.688</v>
      </c>
    </row>
    <row r="1506">
      <c r="B1506" s="1"/>
      <c r="C1506" s="10"/>
      <c r="D1506" s="1"/>
      <c r="E1506" s="1"/>
      <c r="F1506" s="1"/>
      <c r="G1506" s="1"/>
      <c r="H1506" s="4"/>
      <c r="I1506" s="1"/>
      <c r="J1506" s="12"/>
      <c r="L1506" s="9">
        <v>1702.0</v>
      </c>
      <c r="M1506" s="9">
        <v>1.0</v>
      </c>
      <c r="N1506" s="9">
        <v>1.143</v>
      </c>
      <c r="O1506" s="9">
        <v>0.04</v>
      </c>
      <c r="P1506" s="9">
        <v>-1.103</v>
      </c>
      <c r="Q1506" s="9">
        <v>0.986</v>
      </c>
      <c r="R1506" s="9">
        <v>0.01</v>
      </c>
      <c r="S1506" s="9">
        <v>0.111</v>
      </c>
    </row>
    <row r="1507">
      <c r="B1507" s="1"/>
      <c r="C1507" s="10"/>
      <c r="D1507" s="1"/>
      <c r="E1507" s="1"/>
      <c r="F1507" s="1"/>
      <c r="G1507" s="1"/>
      <c r="H1507" s="4"/>
      <c r="I1507" s="1"/>
      <c r="J1507" s="12"/>
      <c r="L1507" s="9">
        <v>1703.0</v>
      </c>
      <c r="M1507" s="9">
        <v>1.0</v>
      </c>
      <c r="N1507" s="9">
        <v>0.928</v>
      </c>
      <c r="O1507" s="9">
        <v>0.049</v>
      </c>
      <c r="P1507" s="9">
        <v>-0.88</v>
      </c>
      <c r="Q1507" s="9">
        <v>0.976</v>
      </c>
      <c r="R1507" s="9">
        <v>0.017</v>
      </c>
      <c r="S1507" s="9">
        <v>0.193</v>
      </c>
    </row>
    <row r="1508">
      <c r="B1508" s="1"/>
      <c r="C1508" s="10"/>
      <c r="D1508" s="1"/>
      <c r="E1508" s="1"/>
      <c r="F1508" s="1"/>
      <c r="G1508" s="1"/>
      <c r="H1508" s="4"/>
      <c r="I1508" s="1"/>
      <c r="J1508" s="12"/>
      <c r="L1508" s="9">
        <v>1704.0</v>
      </c>
      <c r="M1508" s="9">
        <v>1.0</v>
      </c>
      <c r="N1508" s="9">
        <v>0.884</v>
      </c>
      <c r="O1508" s="9">
        <v>0.049</v>
      </c>
      <c r="P1508" s="9">
        <v>-0.836</v>
      </c>
      <c r="Q1508" s="9">
        <v>0.935</v>
      </c>
      <c r="R1508" s="9">
        <v>0.041</v>
      </c>
      <c r="S1508" s="9">
        <v>0.472</v>
      </c>
    </row>
    <row r="1509">
      <c r="B1509" s="1"/>
      <c r="C1509" s="10"/>
      <c r="D1509" s="1"/>
      <c r="E1509" s="1"/>
      <c r="F1509" s="1"/>
      <c r="G1509" s="1"/>
      <c r="H1509" s="4"/>
      <c r="I1509" s="1"/>
      <c r="J1509" s="12"/>
      <c r="L1509" s="9">
        <v>1705.0</v>
      </c>
      <c r="M1509" s="9">
        <v>1.0</v>
      </c>
      <c r="N1509" s="9">
        <v>1.287</v>
      </c>
      <c r="O1509" s="9">
        <v>0.038</v>
      </c>
      <c r="P1509" s="9">
        <v>-1.249</v>
      </c>
      <c r="Q1509" s="9">
        <v>0.988</v>
      </c>
      <c r="R1509" s="9">
        <v>0.008</v>
      </c>
      <c r="S1509" s="9">
        <v>0.092</v>
      </c>
    </row>
    <row r="1510">
      <c r="B1510" s="1"/>
      <c r="C1510" s="10"/>
      <c r="D1510" s="1"/>
      <c r="E1510" s="1"/>
      <c r="F1510" s="1"/>
      <c r="G1510" s="1"/>
      <c r="H1510" s="4"/>
      <c r="I1510" s="1"/>
      <c r="J1510" s="12"/>
      <c r="L1510" s="9">
        <v>1706.0</v>
      </c>
      <c r="M1510" s="9">
        <v>1.0</v>
      </c>
      <c r="N1510" s="9">
        <v>4.293</v>
      </c>
      <c r="O1510" s="9">
        <v>0.034</v>
      </c>
      <c r="P1510" s="9">
        <v>-4.259</v>
      </c>
      <c r="Q1510" s="9">
        <v>1.0</v>
      </c>
      <c r="R1510" s="9">
        <v>0.0</v>
      </c>
      <c r="S1510" s="9">
        <v>0.002</v>
      </c>
    </row>
    <row r="1511">
      <c r="B1511" s="1"/>
      <c r="C1511" s="10"/>
      <c r="D1511" s="1"/>
      <c r="E1511" s="1"/>
      <c r="F1511" s="1"/>
      <c r="G1511" s="1"/>
      <c r="H1511" s="4"/>
      <c r="I1511" s="1"/>
      <c r="J1511" s="12"/>
      <c r="L1511" s="9">
        <v>1707.0</v>
      </c>
      <c r="M1511" s="9">
        <v>1.0</v>
      </c>
      <c r="N1511" s="9">
        <v>0.939</v>
      </c>
      <c r="O1511" s="9">
        <v>0.061</v>
      </c>
      <c r="P1511" s="9">
        <v>-0.878</v>
      </c>
      <c r="Q1511" s="9">
        <v>0.928</v>
      </c>
      <c r="R1511" s="9">
        <v>0.049</v>
      </c>
      <c r="S1511" s="9">
        <v>0.57</v>
      </c>
    </row>
    <row r="1512">
      <c r="B1512" s="1"/>
      <c r="C1512" s="10"/>
      <c r="D1512" s="1"/>
      <c r="E1512" s="1"/>
      <c r="F1512" s="1"/>
      <c r="G1512" s="1"/>
      <c r="H1512" s="4"/>
      <c r="I1512" s="1"/>
      <c r="J1512" s="12"/>
      <c r="L1512" s="9">
        <v>1708.0</v>
      </c>
      <c r="M1512" s="9">
        <v>1.0</v>
      </c>
      <c r="N1512" s="9">
        <v>0.928</v>
      </c>
      <c r="O1512" s="9">
        <v>0.049</v>
      </c>
      <c r="P1512" s="9">
        <v>-0.88</v>
      </c>
      <c r="Q1512" s="9">
        <v>0.976</v>
      </c>
      <c r="R1512" s="9">
        <v>0.017</v>
      </c>
      <c r="S1512" s="9">
        <v>0.193</v>
      </c>
    </row>
    <row r="1513">
      <c r="B1513" s="1"/>
      <c r="C1513" s="10"/>
      <c r="D1513" s="1"/>
      <c r="E1513" s="1"/>
      <c r="F1513" s="1"/>
      <c r="G1513" s="1"/>
      <c r="H1513" s="4"/>
      <c r="I1513" s="1"/>
      <c r="J1513" s="12"/>
      <c r="L1513" s="9">
        <v>1709.0</v>
      </c>
      <c r="M1513" s="9">
        <v>1.0</v>
      </c>
      <c r="N1513" s="9">
        <v>15.53</v>
      </c>
      <c r="O1513" s="9">
        <v>0.071</v>
      </c>
      <c r="P1513" s="9">
        <v>-15.46</v>
      </c>
      <c r="Q1513" s="9">
        <v>1.0</v>
      </c>
      <c r="R1513" s="9">
        <v>0.0</v>
      </c>
      <c r="S1513" s="9">
        <v>0.0</v>
      </c>
    </row>
    <row r="1514">
      <c r="B1514" s="1"/>
      <c r="C1514" s="10"/>
      <c r="D1514" s="1"/>
      <c r="E1514" s="1"/>
      <c r="F1514" s="1"/>
      <c r="G1514" s="1"/>
      <c r="H1514" s="4"/>
      <c r="I1514" s="1"/>
      <c r="J1514" s="12"/>
      <c r="L1514" s="9">
        <v>1710.0</v>
      </c>
      <c r="M1514" s="9">
        <v>1.0</v>
      </c>
      <c r="N1514" s="9">
        <v>10.471</v>
      </c>
      <c r="O1514" s="9">
        <v>0.045</v>
      </c>
      <c r="P1514" s="9">
        <v>-10.426</v>
      </c>
      <c r="Q1514" s="9">
        <v>1.0</v>
      </c>
      <c r="R1514" s="9">
        <v>0.0</v>
      </c>
      <c r="S1514" s="9">
        <v>0.0</v>
      </c>
    </row>
    <row r="1515">
      <c r="B1515" s="1"/>
      <c r="C1515" s="10"/>
      <c r="D1515" s="1"/>
      <c r="E1515" s="1"/>
      <c r="F1515" s="1"/>
      <c r="G1515" s="1"/>
      <c r="H1515" s="4"/>
      <c r="I1515" s="1"/>
      <c r="J1515" s="12"/>
      <c r="L1515" s="9">
        <v>1711.0</v>
      </c>
      <c r="M1515" s="9">
        <v>1.0</v>
      </c>
      <c r="N1515" s="9">
        <v>1.432</v>
      </c>
      <c r="O1515" s="9">
        <v>0.03</v>
      </c>
      <c r="P1515" s="9">
        <v>-1.402</v>
      </c>
      <c r="Q1515" s="9">
        <v>0.993</v>
      </c>
      <c r="R1515" s="9">
        <v>0.005</v>
      </c>
      <c r="S1515" s="9">
        <v>0.052</v>
      </c>
    </row>
    <row r="1516">
      <c r="B1516" s="1"/>
      <c r="C1516" s="10"/>
      <c r="D1516" s="1"/>
      <c r="E1516" s="1"/>
      <c r="F1516" s="1"/>
      <c r="G1516" s="1"/>
      <c r="H1516" s="4"/>
      <c r="I1516" s="1"/>
      <c r="J1516" s="12"/>
      <c r="L1516" s="9">
        <v>1712.0</v>
      </c>
      <c r="M1516" s="9">
        <v>1.0</v>
      </c>
      <c r="N1516" s="9">
        <v>0.782</v>
      </c>
      <c r="O1516" s="9">
        <v>0.077</v>
      </c>
      <c r="P1516" s="9">
        <v>-0.705</v>
      </c>
      <c r="Q1516" s="9">
        <v>0.956</v>
      </c>
      <c r="R1516" s="9">
        <v>0.033</v>
      </c>
      <c r="S1516" s="9">
        <v>0.379</v>
      </c>
    </row>
    <row r="1517">
      <c r="B1517" s="1"/>
      <c r="C1517" s="10"/>
      <c r="D1517" s="1"/>
      <c r="E1517" s="1"/>
      <c r="F1517" s="1"/>
      <c r="G1517" s="1"/>
      <c r="H1517" s="4"/>
      <c r="I1517" s="1"/>
      <c r="J1517" s="12"/>
      <c r="L1517" s="9">
        <v>1714.0</v>
      </c>
      <c r="M1517" s="9">
        <v>1.0</v>
      </c>
      <c r="N1517" s="9">
        <v>7.235</v>
      </c>
      <c r="O1517" s="9">
        <v>0.035</v>
      </c>
      <c r="P1517" s="9">
        <v>-7.2</v>
      </c>
      <c r="Q1517" s="9">
        <v>1.0</v>
      </c>
      <c r="R1517" s="9">
        <v>0.0</v>
      </c>
      <c r="S1517" s="9">
        <v>0.0</v>
      </c>
    </row>
    <row r="1518">
      <c r="B1518" s="1"/>
      <c r="C1518" s="10"/>
      <c r="D1518" s="1"/>
      <c r="E1518" s="1"/>
      <c r="F1518" s="1"/>
      <c r="G1518" s="1"/>
      <c r="H1518" s="4"/>
      <c r="I1518" s="1"/>
      <c r="J1518" s="12"/>
      <c r="L1518" s="9">
        <v>1716.0</v>
      </c>
      <c r="M1518" s="9">
        <v>1.0</v>
      </c>
      <c r="N1518" s="9">
        <v>4.788</v>
      </c>
      <c r="O1518" s="9">
        <v>0.051</v>
      </c>
      <c r="P1518" s="9">
        <v>-4.736</v>
      </c>
      <c r="Q1518" s="9">
        <v>1.0</v>
      </c>
      <c r="R1518" s="9">
        <v>0.0</v>
      </c>
      <c r="S1518" s="9">
        <v>0.0</v>
      </c>
    </row>
    <row r="1519">
      <c r="B1519" s="1"/>
      <c r="C1519" s="10"/>
      <c r="D1519" s="1"/>
      <c r="E1519" s="1"/>
      <c r="F1519" s="1"/>
      <c r="G1519" s="1"/>
      <c r="H1519" s="4"/>
      <c r="I1519" s="1"/>
      <c r="J1519" s="12"/>
      <c r="L1519" s="9">
        <v>1717.0</v>
      </c>
      <c r="M1519" s="9">
        <v>1.0</v>
      </c>
      <c r="N1519" s="9">
        <v>1.998</v>
      </c>
      <c r="O1519" s="9">
        <v>0.039</v>
      </c>
      <c r="P1519" s="9">
        <v>-1.959</v>
      </c>
      <c r="Q1519" s="9">
        <v>0.972</v>
      </c>
      <c r="R1519" s="9">
        <v>0.018</v>
      </c>
      <c r="S1519" s="9">
        <v>0.199</v>
      </c>
    </row>
    <row r="1520">
      <c r="B1520" s="1"/>
      <c r="C1520" s="10"/>
      <c r="D1520" s="1"/>
      <c r="E1520" s="1"/>
      <c r="F1520" s="1"/>
      <c r="G1520" s="1"/>
      <c r="H1520" s="4"/>
      <c r="I1520" s="1"/>
      <c r="J1520" s="12"/>
      <c r="L1520" s="9">
        <v>1718.0</v>
      </c>
      <c r="M1520" s="9">
        <v>1.0</v>
      </c>
      <c r="N1520" s="9">
        <v>2.121</v>
      </c>
      <c r="O1520" s="9">
        <v>0.355</v>
      </c>
      <c r="P1520" s="9">
        <v>-1.767</v>
      </c>
      <c r="Q1520" s="9">
        <v>0.915</v>
      </c>
      <c r="R1520" s="9">
        <v>0.063</v>
      </c>
      <c r="S1520" s="9">
        <v>0.749</v>
      </c>
    </row>
    <row r="1521">
      <c r="B1521" s="1"/>
      <c r="C1521" s="10"/>
      <c r="D1521" s="1"/>
      <c r="E1521" s="1"/>
      <c r="F1521" s="1"/>
      <c r="G1521" s="1"/>
      <c r="H1521" s="4"/>
      <c r="I1521" s="1"/>
      <c r="J1521" s="12"/>
      <c r="L1521" s="9">
        <v>1719.0</v>
      </c>
      <c r="M1521" s="9">
        <v>1.0</v>
      </c>
      <c r="N1521" s="9">
        <v>2.837</v>
      </c>
      <c r="O1521" s="9">
        <v>0.032</v>
      </c>
      <c r="P1521" s="9">
        <v>-2.805</v>
      </c>
      <c r="Q1521" s="9">
        <v>1.0</v>
      </c>
      <c r="R1521" s="9">
        <v>0.0</v>
      </c>
      <c r="S1521" s="9">
        <v>0.002</v>
      </c>
    </row>
    <row r="1522">
      <c r="B1522" s="1"/>
      <c r="C1522" s="10"/>
      <c r="D1522" s="1"/>
      <c r="E1522" s="1"/>
      <c r="F1522" s="1"/>
      <c r="G1522" s="1"/>
      <c r="H1522" s="4"/>
      <c r="I1522" s="1"/>
      <c r="J1522" s="12"/>
      <c r="L1522" s="9">
        <v>1720.0</v>
      </c>
      <c r="M1522" s="9">
        <v>1.0</v>
      </c>
      <c r="N1522" s="9">
        <v>1.544</v>
      </c>
      <c r="O1522" s="9">
        <v>0.049</v>
      </c>
      <c r="P1522" s="9">
        <v>-1.494</v>
      </c>
      <c r="Q1522" s="9">
        <v>0.984</v>
      </c>
      <c r="R1522" s="9">
        <v>0.012</v>
      </c>
      <c r="S1522" s="9">
        <v>0.129</v>
      </c>
    </row>
    <row r="1523">
      <c r="B1523" s="1"/>
      <c r="C1523" s="10"/>
      <c r="D1523" s="1"/>
      <c r="E1523" s="1"/>
      <c r="F1523" s="1"/>
      <c r="G1523" s="1"/>
      <c r="H1523" s="4"/>
      <c r="I1523" s="1"/>
      <c r="J1523" s="12"/>
      <c r="L1523" s="9">
        <v>1721.0</v>
      </c>
      <c r="M1523" s="9">
        <v>1.0</v>
      </c>
      <c r="N1523" s="9">
        <v>6.404</v>
      </c>
      <c r="O1523" s="9">
        <v>0.439</v>
      </c>
      <c r="P1523" s="9">
        <v>-5.965</v>
      </c>
      <c r="Q1523" s="9">
        <v>0.999</v>
      </c>
      <c r="R1523" s="9">
        <v>0.0</v>
      </c>
      <c r="S1523" s="9">
        <v>0.0</v>
      </c>
    </row>
    <row r="1524">
      <c r="B1524" s="1"/>
      <c r="C1524" s="10"/>
      <c r="D1524" s="1"/>
      <c r="E1524" s="1"/>
      <c r="F1524" s="1"/>
      <c r="G1524" s="1"/>
      <c r="H1524" s="4"/>
      <c r="I1524" s="1"/>
      <c r="J1524" s="12"/>
      <c r="L1524" s="9">
        <v>1722.0</v>
      </c>
      <c r="M1524" s="9">
        <v>1.0</v>
      </c>
      <c r="N1524" s="9">
        <v>3.273</v>
      </c>
      <c r="O1524" s="9">
        <v>0.073</v>
      </c>
      <c r="P1524" s="9">
        <v>-3.2</v>
      </c>
      <c r="Q1524" s="9">
        <v>0.961</v>
      </c>
      <c r="R1524" s="9">
        <v>0.029</v>
      </c>
      <c r="S1524" s="9">
        <v>0.331</v>
      </c>
    </row>
    <row r="1525">
      <c r="B1525" s="1"/>
      <c r="C1525" s="10"/>
      <c r="D1525" s="1"/>
      <c r="E1525" s="1"/>
      <c r="F1525" s="1"/>
      <c r="G1525" s="1"/>
      <c r="H1525" s="4"/>
      <c r="I1525" s="1"/>
      <c r="J1525" s="12"/>
      <c r="L1525" s="9">
        <v>1723.0</v>
      </c>
      <c r="M1525" s="9">
        <v>1.0</v>
      </c>
      <c r="N1525" s="9">
        <v>7.22</v>
      </c>
      <c r="O1525" s="9">
        <v>0.055</v>
      </c>
      <c r="P1525" s="9">
        <v>-7.165</v>
      </c>
      <c r="Q1525" s="9">
        <v>1.0</v>
      </c>
      <c r="R1525" s="9">
        <v>0.0</v>
      </c>
      <c r="S1525" s="9">
        <v>0.0</v>
      </c>
    </row>
    <row r="1526">
      <c r="B1526" s="1"/>
      <c r="C1526" s="10"/>
      <c r="D1526" s="1"/>
      <c r="E1526" s="1"/>
      <c r="F1526" s="1"/>
      <c r="G1526" s="1"/>
      <c r="H1526" s="4"/>
      <c r="I1526" s="1"/>
      <c r="J1526" s="12"/>
      <c r="L1526" s="9">
        <v>1724.0</v>
      </c>
      <c r="M1526" s="9">
        <v>1.0</v>
      </c>
      <c r="N1526" s="9">
        <v>1.997</v>
      </c>
      <c r="O1526" s="9">
        <v>0.039</v>
      </c>
      <c r="P1526" s="9">
        <v>-1.959</v>
      </c>
      <c r="Q1526" s="9">
        <v>0.972</v>
      </c>
      <c r="R1526" s="9">
        <v>0.018</v>
      </c>
      <c r="S1526" s="9">
        <v>0.198</v>
      </c>
    </row>
    <row r="1527">
      <c r="B1527" s="1"/>
      <c r="C1527" s="10"/>
      <c r="D1527" s="1"/>
      <c r="E1527" s="1"/>
      <c r="F1527" s="1"/>
      <c r="G1527" s="1"/>
      <c r="H1527" s="4"/>
      <c r="I1527" s="1"/>
      <c r="J1527" s="12"/>
      <c r="L1527" s="9">
        <v>1725.0</v>
      </c>
      <c r="M1527" s="9">
        <v>1.0</v>
      </c>
      <c r="N1527" s="9">
        <v>8.364</v>
      </c>
      <c r="O1527" s="9">
        <v>0.041</v>
      </c>
      <c r="P1527" s="9">
        <v>-8.323</v>
      </c>
      <c r="Q1527" s="9">
        <v>1.0</v>
      </c>
      <c r="R1527" s="9">
        <v>0.0</v>
      </c>
      <c r="S1527" s="9">
        <v>0.0</v>
      </c>
    </row>
    <row r="1528">
      <c r="B1528" s="1"/>
      <c r="C1528" s="10"/>
      <c r="D1528" s="1"/>
      <c r="E1528" s="1"/>
      <c r="F1528" s="1"/>
      <c r="G1528" s="1"/>
      <c r="H1528" s="4"/>
      <c r="I1528" s="1"/>
      <c r="J1528" s="12"/>
      <c r="L1528" s="9">
        <v>1726.0</v>
      </c>
      <c r="M1528" s="9">
        <v>1.0</v>
      </c>
      <c r="N1528" s="9">
        <v>1.262</v>
      </c>
      <c r="O1528" s="9">
        <v>0.035</v>
      </c>
      <c r="P1528" s="9">
        <v>-1.227</v>
      </c>
      <c r="Q1528" s="9">
        <v>0.989</v>
      </c>
      <c r="R1528" s="9">
        <v>0.007</v>
      </c>
      <c r="S1528" s="9">
        <v>0.081</v>
      </c>
    </row>
    <row r="1529">
      <c r="B1529" s="1"/>
      <c r="C1529" s="10"/>
      <c r="D1529" s="1"/>
      <c r="E1529" s="1"/>
      <c r="F1529" s="1"/>
      <c r="G1529" s="1"/>
      <c r="H1529" s="4"/>
      <c r="I1529" s="1"/>
      <c r="J1529" s="12"/>
      <c r="L1529" s="9">
        <v>1727.0</v>
      </c>
      <c r="M1529" s="9">
        <v>1.0</v>
      </c>
      <c r="N1529" s="9">
        <v>6.894</v>
      </c>
      <c r="O1529" s="9">
        <v>0.053</v>
      </c>
      <c r="P1529" s="9">
        <v>-6.84</v>
      </c>
      <c r="Q1529" s="9">
        <v>1.0</v>
      </c>
      <c r="R1529" s="9">
        <v>0.0</v>
      </c>
      <c r="S1529" s="9">
        <v>0.0</v>
      </c>
    </row>
    <row r="1530">
      <c r="B1530" s="1"/>
      <c r="C1530" s="10"/>
      <c r="D1530" s="1"/>
      <c r="E1530" s="1"/>
      <c r="F1530" s="1"/>
      <c r="G1530" s="1"/>
      <c r="H1530" s="4"/>
      <c r="I1530" s="1"/>
      <c r="J1530" s="12"/>
      <c r="L1530" s="9">
        <v>1728.0</v>
      </c>
      <c r="M1530" s="9">
        <v>1.0</v>
      </c>
      <c r="N1530" s="9">
        <v>14.81</v>
      </c>
      <c r="O1530" s="9">
        <v>0.099</v>
      </c>
      <c r="P1530" s="9">
        <v>-14.711</v>
      </c>
      <c r="Q1530" s="9">
        <v>1.0</v>
      </c>
      <c r="R1530" s="9">
        <v>0.0</v>
      </c>
      <c r="S1530" s="9">
        <v>0.0</v>
      </c>
    </row>
    <row r="1531">
      <c r="B1531" s="1"/>
      <c r="C1531" s="10"/>
      <c r="D1531" s="1"/>
      <c r="E1531" s="1"/>
      <c r="F1531" s="1"/>
      <c r="G1531" s="1"/>
      <c r="H1531" s="4"/>
      <c r="I1531" s="1"/>
      <c r="J1531" s="12"/>
      <c r="L1531" s="9">
        <v>1729.0</v>
      </c>
      <c r="M1531" s="9">
        <v>1.0</v>
      </c>
      <c r="N1531" s="9">
        <v>0.93</v>
      </c>
      <c r="O1531" s="9">
        <v>0.071</v>
      </c>
      <c r="P1531" s="9">
        <v>-0.859</v>
      </c>
      <c r="Q1531" s="9">
        <v>0.918</v>
      </c>
      <c r="R1531" s="9">
        <v>0.058</v>
      </c>
      <c r="S1531" s="9">
        <v>0.688</v>
      </c>
    </row>
    <row r="1532">
      <c r="B1532" s="1"/>
      <c r="C1532" s="10"/>
      <c r="D1532" s="1"/>
      <c r="E1532" s="1"/>
      <c r="F1532" s="1"/>
      <c r="G1532" s="1"/>
      <c r="H1532" s="4"/>
      <c r="I1532" s="1"/>
      <c r="J1532" s="12"/>
      <c r="L1532" s="9">
        <v>1730.0</v>
      </c>
      <c r="M1532" s="9">
        <v>1.0</v>
      </c>
      <c r="N1532" s="9">
        <v>0.849</v>
      </c>
      <c r="O1532" s="9">
        <v>0.072</v>
      </c>
      <c r="P1532" s="9">
        <v>-0.778</v>
      </c>
      <c r="Q1532" s="9">
        <v>0.91</v>
      </c>
      <c r="R1532" s="9">
        <v>0.063</v>
      </c>
      <c r="S1532" s="9">
        <v>0.75</v>
      </c>
    </row>
    <row r="1533">
      <c r="B1533" s="1"/>
      <c r="C1533" s="10"/>
      <c r="D1533" s="1"/>
      <c r="E1533" s="1"/>
      <c r="F1533" s="1"/>
      <c r="G1533" s="1"/>
      <c r="H1533" s="4"/>
      <c r="I1533" s="1"/>
      <c r="J1533" s="12"/>
      <c r="L1533" s="9">
        <v>1731.0</v>
      </c>
      <c r="M1533" s="9">
        <v>1.0</v>
      </c>
      <c r="N1533" s="9">
        <v>1.997</v>
      </c>
      <c r="O1533" s="9">
        <v>0.039</v>
      </c>
      <c r="P1533" s="9">
        <v>-1.959</v>
      </c>
      <c r="Q1533" s="9">
        <v>0.972</v>
      </c>
      <c r="R1533" s="9">
        <v>0.018</v>
      </c>
      <c r="S1533" s="9">
        <v>0.198</v>
      </c>
    </row>
    <row r="1534">
      <c r="B1534" s="1"/>
      <c r="C1534" s="10"/>
      <c r="D1534" s="1"/>
      <c r="E1534" s="1"/>
      <c r="F1534" s="1"/>
      <c r="G1534" s="1"/>
      <c r="H1534" s="4"/>
      <c r="I1534" s="1"/>
      <c r="J1534" s="12"/>
      <c r="L1534" s="9">
        <v>1732.0</v>
      </c>
      <c r="M1534" s="9">
        <v>1.0</v>
      </c>
      <c r="N1534" s="9">
        <v>5.741</v>
      </c>
      <c r="O1534" s="9">
        <v>0.036</v>
      </c>
      <c r="P1534" s="9">
        <v>-5.705</v>
      </c>
      <c r="Q1534" s="9">
        <v>1.0</v>
      </c>
      <c r="R1534" s="9">
        <v>0.0</v>
      </c>
      <c r="S1534" s="9">
        <v>0.0</v>
      </c>
    </row>
    <row r="1535">
      <c r="B1535" s="1"/>
      <c r="C1535" s="10"/>
      <c r="D1535" s="1"/>
      <c r="E1535" s="1"/>
      <c r="F1535" s="1"/>
      <c r="G1535" s="1"/>
      <c r="H1535" s="4"/>
      <c r="I1535" s="1"/>
      <c r="J1535" s="12"/>
      <c r="L1535" s="9">
        <v>1733.0</v>
      </c>
      <c r="M1535" s="9">
        <v>1.0</v>
      </c>
      <c r="N1535" s="9">
        <v>6.642</v>
      </c>
      <c r="O1535" s="9">
        <v>0.036</v>
      </c>
      <c r="P1535" s="9">
        <v>-6.605</v>
      </c>
      <c r="Q1535" s="9">
        <v>1.0</v>
      </c>
      <c r="R1535" s="9">
        <v>0.0</v>
      </c>
      <c r="S1535" s="9">
        <v>0.0</v>
      </c>
    </row>
    <row r="1536">
      <c r="B1536" s="1"/>
      <c r="C1536" s="10"/>
      <c r="D1536" s="1"/>
      <c r="E1536" s="1"/>
      <c r="F1536" s="1"/>
      <c r="G1536" s="1"/>
      <c r="H1536" s="4"/>
      <c r="I1536" s="1"/>
      <c r="J1536" s="12"/>
      <c r="L1536" s="9">
        <v>1734.0</v>
      </c>
      <c r="M1536" s="9">
        <v>1.0</v>
      </c>
      <c r="N1536" s="9">
        <v>0.807</v>
      </c>
      <c r="O1536" s="9">
        <v>0.052</v>
      </c>
      <c r="P1536" s="9">
        <v>-0.756</v>
      </c>
      <c r="Q1536" s="9">
        <v>0.925</v>
      </c>
      <c r="R1536" s="9">
        <v>0.047</v>
      </c>
      <c r="S1536" s="9">
        <v>0.553</v>
      </c>
    </row>
    <row r="1537">
      <c r="B1537" s="1"/>
      <c r="C1537" s="10"/>
      <c r="D1537" s="1"/>
      <c r="E1537" s="1"/>
      <c r="F1537" s="1"/>
      <c r="G1537" s="1"/>
      <c r="H1537" s="4"/>
      <c r="I1537" s="1"/>
      <c r="J1537" s="12"/>
      <c r="L1537" s="9">
        <v>1735.0</v>
      </c>
      <c r="M1537" s="9">
        <v>1.0</v>
      </c>
      <c r="N1537" s="9">
        <v>2.277</v>
      </c>
      <c r="O1537" s="9">
        <v>0.029</v>
      </c>
      <c r="P1537" s="9">
        <v>-2.248</v>
      </c>
      <c r="Q1537" s="9">
        <v>0.998</v>
      </c>
      <c r="R1537" s="9">
        <v>0.001</v>
      </c>
      <c r="S1537" s="9">
        <v>0.015</v>
      </c>
    </row>
    <row r="1538">
      <c r="B1538" s="1"/>
      <c r="C1538" s="10"/>
      <c r="D1538" s="1"/>
      <c r="E1538" s="1"/>
      <c r="F1538" s="1"/>
      <c r="G1538" s="1"/>
      <c r="H1538" s="4"/>
      <c r="I1538" s="1"/>
      <c r="J1538" s="12"/>
      <c r="L1538" s="9">
        <v>1736.0</v>
      </c>
      <c r="M1538" s="9">
        <v>1.0</v>
      </c>
      <c r="N1538" s="9">
        <v>7.025</v>
      </c>
      <c r="O1538" s="9">
        <v>0.036</v>
      </c>
      <c r="P1538" s="9">
        <v>-6.989</v>
      </c>
      <c r="Q1538" s="9">
        <v>1.0</v>
      </c>
      <c r="R1538" s="9">
        <v>0.0</v>
      </c>
      <c r="S1538" s="9">
        <v>0.0</v>
      </c>
    </row>
    <row r="1539">
      <c r="B1539" s="1"/>
      <c r="C1539" s="10"/>
      <c r="D1539" s="1"/>
      <c r="E1539" s="1"/>
      <c r="F1539" s="1"/>
      <c r="G1539" s="1"/>
      <c r="H1539" s="4"/>
      <c r="I1539" s="1"/>
      <c r="J1539" s="12"/>
      <c r="L1539" s="9">
        <v>1737.0</v>
      </c>
      <c r="M1539" s="9">
        <v>1.0</v>
      </c>
      <c r="N1539" s="9">
        <v>2.9</v>
      </c>
      <c r="O1539" s="9">
        <v>0.039</v>
      </c>
      <c r="P1539" s="9">
        <v>-2.862</v>
      </c>
      <c r="Q1539" s="9">
        <v>1.0</v>
      </c>
      <c r="R1539" s="9">
        <v>0.0</v>
      </c>
      <c r="S1539" s="9">
        <v>0.003</v>
      </c>
    </row>
    <row r="1540">
      <c r="B1540" s="1"/>
      <c r="C1540" s="10"/>
      <c r="D1540" s="1"/>
      <c r="E1540" s="1"/>
      <c r="F1540" s="1"/>
      <c r="G1540" s="1"/>
      <c r="H1540" s="4"/>
      <c r="I1540" s="1"/>
      <c r="J1540" s="12"/>
      <c r="L1540" s="9">
        <v>1738.0</v>
      </c>
      <c r="M1540" s="9">
        <v>1.0</v>
      </c>
      <c r="N1540" s="9">
        <v>1.38</v>
      </c>
      <c r="O1540" s="9">
        <v>0.03</v>
      </c>
      <c r="P1540" s="9">
        <v>-1.35</v>
      </c>
      <c r="Q1540" s="9">
        <v>0.992</v>
      </c>
      <c r="R1540" s="9">
        <v>0.005</v>
      </c>
      <c r="S1540" s="9">
        <v>0.056</v>
      </c>
    </row>
    <row r="1541">
      <c r="B1541" s="1"/>
      <c r="C1541" s="10"/>
      <c r="D1541" s="1"/>
      <c r="E1541" s="1"/>
      <c r="F1541" s="1"/>
      <c r="G1541" s="1"/>
      <c r="H1541" s="4"/>
      <c r="I1541" s="1"/>
      <c r="J1541" s="12"/>
      <c r="L1541" s="9">
        <v>1739.0</v>
      </c>
      <c r="M1541" s="9">
        <v>1.0</v>
      </c>
      <c r="N1541" s="9">
        <v>2.316</v>
      </c>
      <c r="O1541" s="9">
        <v>0.057</v>
      </c>
      <c r="P1541" s="9">
        <v>-2.259</v>
      </c>
      <c r="Q1541" s="9">
        <v>0.991</v>
      </c>
      <c r="R1541" s="9">
        <v>0.006</v>
      </c>
      <c r="S1541" s="9">
        <v>0.069</v>
      </c>
    </row>
    <row r="1542">
      <c r="B1542" s="1"/>
      <c r="C1542" s="10"/>
      <c r="D1542" s="1"/>
      <c r="E1542" s="1"/>
      <c r="F1542" s="1"/>
      <c r="G1542" s="1"/>
      <c r="H1542" s="4"/>
      <c r="I1542" s="1"/>
      <c r="J1542" s="12"/>
      <c r="L1542" s="9">
        <v>1740.0</v>
      </c>
      <c r="M1542" s="9">
        <v>1.0</v>
      </c>
      <c r="N1542" s="9">
        <v>1.231</v>
      </c>
      <c r="O1542" s="9">
        <v>0.043</v>
      </c>
      <c r="P1542" s="9">
        <v>-1.188</v>
      </c>
      <c r="Q1542" s="9">
        <v>0.984</v>
      </c>
      <c r="R1542" s="9">
        <v>0.011</v>
      </c>
      <c r="S1542" s="9">
        <v>0.124</v>
      </c>
    </row>
    <row r="1543">
      <c r="B1543" s="1"/>
      <c r="C1543" s="10"/>
      <c r="D1543" s="1"/>
      <c r="E1543" s="1"/>
      <c r="F1543" s="1"/>
      <c r="G1543" s="1"/>
      <c r="H1543" s="4"/>
      <c r="I1543" s="1"/>
      <c r="J1543" s="12"/>
      <c r="L1543" s="9">
        <v>1741.0</v>
      </c>
      <c r="M1543" s="9">
        <v>1.0</v>
      </c>
      <c r="N1543" s="9">
        <v>5.407</v>
      </c>
      <c r="O1543" s="9">
        <v>0.035</v>
      </c>
      <c r="P1543" s="9">
        <v>-5.372</v>
      </c>
      <c r="Q1543" s="9">
        <v>1.0</v>
      </c>
      <c r="R1543" s="9">
        <v>0.0</v>
      </c>
      <c r="S1543" s="9">
        <v>0.0</v>
      </c>
    </row>
    <row r="1544">
      <c r="B1544" s="1"/>
      <c r="C1544" s="10"/>
      <c r="D1544" s="1"/>
      <c r="E1544" s="1"/>
      <c r="F1544" s="1"/>
      <c r="G1544" s="1"/>
      <c r="H1544" s="4"/>
      <c r="I1544" s="1"/>
      <c r="J1544" s="12"/>
      <c r="L1544" s="9">
        <v>1742.0</v>
      </c>
      <c r="M1544" s="9">
        <v>1.0</v>
      </c>
      <c r="N1544" s="9">
        <v>4.56</v>
      </c>
      <c r="O1544" s="9">
        <v>0.032</v>
      </c>
      <c r="P1544" s="9">
        <v>-4.528</v>
      </c>
      <c r="Q1544" s="9">
        <v>1.0</v>
      </c>
      <c r="R1544" s="9">
        <v>0.0</v>
      </c>
      <c r="S1544" s="9">
        <v>0.0</v>
      </c>
    </row>
    <row r="1545">
      <c r="B1545" s="1"/>
      <c r="C1545" s="10"/>
      <c r="D1545" s="1"/>
      <c r="E1545" s="1"/>
      <c r="F1545" s="1"/>
      <c r="G1545" s="1"/>
      <c r="H1545" s="4"/>
      <c r="I1545" s="1"/>
      <c r="J1545" s="12"/>
      <c r="L1545" s="9">
        <v>1743.0</v>
      </c>
      <c r="M1545" s="9">
        <v>1.0</v>
      </c>
      <c r="N1545" s="9">
        <v>1.465</v>
      </c>
      <c r="O1545" s="9">
        <v>0.037</v>
      </c>
      <c r="P1545" s="9">
        <v>-1.429</v>
      </c>
      <c r="Q1545" s="9">
        <v>0.99</v>
      </c>
      <c r="R1545" s="9">
        <v>0.007</v>
      </c>
      <c r="S1545" s="9">
        <v>0.078</v>
      </c>
    </row>
    <row r="1546">
      <c r="B1546" s="1"/>
      <c r="C1546" s="10"/>
      <c r="D1546" s="1"/>
      <c r="E1546" s="1"/>
      <c r="F1546" s="1"/>
      <c r="G1546" s="1"/>
      <c r="H1546" s="4"/>
      <c r="I1546" s="1"/>
      <c r="J1546" s="12"/>
      <c r="L1546" s="9">
        <v>1744.0</v>
      </c>
      <c r="M1546" s="9">
        <v>1.0</v>
      </c>
      <c r="N1546" s="9">
        <v>0.821</v>
      </c>
      <c r="O1546" s="9">
        <v>0.038</v>
      </c>
      <c r="P1546" s="9">
        <v>-0.782</v>
      </c>
      <c r="Q1546" s="9">
        <v>0.94</v>
      </c>
      <c r="R1546" s="9">
        <v>0.034</v>
      </c>
      <c r="S1546" s="9">
        <v>0.393</v>
      </c>
    </row>
    <row r="1547">
      <c r="B1547" s="1"/>
      <c r="C1547" s="10"/>
      <c r="D1547" s="1"/>
      <c r="E1547" s="1"/>
      <c r="F1547" s="1"/>
      <c r="G1547" s="1"/>
      <c r="H1547" s="4"/>
      <c r="I1547" s="1"/>
      <c r="J1547" s="12"/>
      <c r="L1547" s="9">
        <v>1745.0</v>
      </c>
      <c r="M1547" s="9">
        <v>1.0</v>
      </c>
      <c r="N1547" s="9">
        <v>0.939</v>
      </c>
      <c r="O1547" s="9">
        <v>0.061</v>
      </c>
      <c r="P1547" s="9">
        <v>-0.878</v>
      </c>
      <c r="Q1547" s="9">
        <v>0.928</v>
      </c>
      <c r="R1547" s="9">
        <v>0.049</v>
      </c>
      <c r="S1547" s="9">
        <v>0.57</v>
      </c>
    </row>
    <row r="1548">
      <c r="B1548" s="1"/>
      <c r="C1548" s="10"/>
      <c r="D1548" s="1"/>
      <c r="E1548" s="1"/>
      <c r="F1548" s="1"/>
      <c r="G1548" s="1"/>
      <c r="H1548" s="4"/>
      <c r="I1548" s="1"/>
      <c r="J1548" s="12"/>
      <c r="L1548" s="9">
        <v>1746.0</v>
      </c>
      <c r="M1548" s="9">
        <v>1.0</v>
      </c>
      <c r="N1548" s="9">
        <v>0.92</v>
      </c>
      <c r="O1548" s="9">
        <v>0.066</v>
      </c>
      <c r="P1548" s="9">
        <v>-0.854</v>
      </c>
      <c r="Q1548" s="9">
        <v>0.972</v>
      </c>
      <c r="R1548" s="9">
        <v>0.021</v>
      </c>
      <c r="S1548" s="9">
        <v>0.241</v>
      </c>
    </row>
    <row r="1549">
      <c r="B1549" s="1"/>
      <c r="C1549" s="10"/>
      <c r="D1549" s="1"/>
      <c r="E1549" s="1"/>
      <c r="F1549" s="1"/>
      <c r="G1549" s="1"/>
      <c r="H1549" s="4"/>
      <c r="I1549" s="1"/>
      <c r="J1549" s="12"/>
      <c r="L1549" s="9">
        <v>1747.0</v>
      </c>
      <c r="M1549" s="9">
        <v>1.0</v>
      </c>
      <c r="N1549" s="9">
        <v>0.939</v>
      </c>
      <c r="O1549" s="9">
        <v>0.061</v>
      </c>
      <c r="P1549" s="9">
        <v>-0.878</v>
      </c>
      <c r="Q1549" s="9">
        <v>0.928</v>
      </c>
      <c r="R1549" s="9">
        <v>0.049</v>
      </c>
      <c r="S1549" s="9">
        <v>0.57</v>
      </c>
    </row>
    <row r="1550">
      <c r="B1550" s="1"/>
      <c r="C1550" s="10"/>
      <c r="D1550" s="1"/>
      <c r="E1550" s="1"/>
      <c r="F1550" s="1"/>
      <c r="G1550" s="1"/>
      <c r="H1550" s="4"/>
      <c r="I1550" s="1"/>
      <c r="J1550" s="12"/>
      <c r="L1550" s="9">
        <v>1748.0</v>
      </c>
      <c r="M1550" s="9">
        <v>1.0</v>
      </c>
      <c r="N1550" s="9">
        <v>1.135</v>
      </c>
      <c r="O1550" s="9">
        <v>0.054</v>
      </c>
      <c r="P1550" s="9">
        <v>-1.081</v>
      </c>
      <c r="Q1550" s="9">
        <v>0.986</v>
      </c>
      <c r="R1550" s="9">
        <v>0.01</v>
      </c>
      <c r="S1550" s="9">
        <v>0.112</v>
      </c>
    </row>
    <row r="1551">
      <c r="B1551" s="1"/>
      <c r="C1551" s="10"/>
      <c r="D1551" s="1"/>
      <c r="E1551" s="1"/>
      <c r="F1551" s="1"/>
      <c r="G1551" s="1"/>
      <c r="H1551" s="4"/>
      <c r="I1551" s="1"/>
      <c r="J1551" s="12"/>
      <c r="L1551" s="9">
        <v>1750.0</v>
      </c>
      <c r="M1551" s="9">
        <v>1.0</v>
      </c>
      <c r="N1551" s="9">
        <v>13.716</v>
      </c>
      <c r="O1551" s="9">
        <v>0.065</v>
      </c>
      <c r="P1551" s="9">
        <v>-13.651</v>
      </c>
      <c r="Q1551" s="9">
        <v>1.0</v>
      </c>
      <c r="R1551" s="9">
        <v>0.0</v>
      </c>
      <c r="S1551" s="9">
        <v>0.0</v>
      </c>
    </row>
    <row r="1552">
      <c r="B1552" s="1"/>
      <c r="C1552" s="10"/>
      <c r="D1552" s="1"/>
      <c r="E1552" s="1"/>
      <c r="F1552" s="1"/>
      <c r="G1552" s="1"/>
      <c r="H1552" s="4"/>
      <c r="I1552" s="1"/>
      <c r="J1552" s="12"/>
      <c r="L1552" s="9">
        <v>1751.0</v>
      </c>
      <c r="M1552" s="9">
        <v>1.0</v>
      </c>
      <c r="N1552" s="9">
        <v>0.813</v>
      </c>
      <c r="O1552" s="9">
        <v>0.046</v>
      </c>
      <c r="P1552" s="9">
        <v>-0.767</v>
      </c>
      <c r="Q1552" s="9">
        <v>0.931</v>
      </c>
      <c r="R1552" s="9">
        <v>0.042</v>
      </c>
      <c r="S1552" s="9">
        <v>0.482</v>
      </c>
    </row>
    <row r="1553">
      <c r="B1553" s="1"/>
      <c r="C1553" s="10"/>
      <c r="D1553" s="1"/>
      <c r="E1553" s="1"/>
      <c r="F1553" s="1"/>
      <c r="G1553" s="1"/>
      <c r="H1553" s="4"/>
      <c r="I1553" s="1"/>
      <c r="J1553" s="12"/>
      <c r="L1553" s="9">
        <v>1752.0</v>
      </c>
      <c r="M1553" s="9">
        <v>1.0</v>
      </c>
      <c r="N1553" s="9">
        <v>5.25</v>
      </c>
      <c r="O1553" s="9">
        <v>0.039</v>
      </c>
      <c r="P1553" s="9">
        <v>-5.211</v>
      </c>
      <c r="Q1553" s="9">
        <v>1.0</v>
      </c>
      <c r="R1553" s="9">
        <v>0.0</v>
      </c>
      <c r="S1553" s="9">
        <v>0.0</v>
      </c>
    </row>
    <row r="1554">
      <c r="B1554" s="1"/>
      <c r="C1554" s="10"/>
      <c r="D1554" s="1"/>
      <c r="E1554" s="1"/>
      <c r="F1554" s="1"/>
      <c r="G1554" s="1"/>
      <c r="H1554" s="4"/>
      <c r="I1554" s="1"/>
      <c r="J1554" s="12"/>
      <c r="L1554" s="9">
        <v>1753.0</v>
      </c>
      <c r="M1554" s="9">
        <v>1.0</v>
      </c>
      <c r="N1554" s="9">
        <v>12.587</v>
      </c>
      <c r="O1554" s="9">
        <v>0.068</v>
      </c>
      <c r="P1554" s="9">
        <v>-12.52</v>
      </c>
      <c r="Q1554" s="9">
        <v>1.0</v>
      </c>
      <c r="R1554" s="9">
        <v>0.0</v>
      </c>
      <c r="S1554" s="9">
        <v>0.0</v>
      </c>
    </row>
    <row r="1555">
      <c r="B1555" s="1"/>
      <c r="C1555" s="10"/>
      <c r="D1555" s="1"/>
      <c r="E1555" s="1"/>
      <c r="F1555" s="1"/>
      <c r="G1555" s="1"/>
      <c r="H1555" s="4"/>
      <c r="I1555" s="1"/>
      <c r="J1555" s="12"/>
      <c r="L1555" s="9">
        <v>1754.0</v>
      </c>
      <c r="M1555" s="9">
        <v>1.0</v>
      </c>
      <c r="N1555" s="9">
        <v>0.89</v>
      </c>
      <c r="O1555" s="9">
        <v>0.043</v>
      </c>
      <c r="P1555" s="9">
        <v>-0.847</v>
      </c>
      <c r="Q1555" s="9">
        <v>0.941</v>
      </c>
      <c r="R1555" s="9">
        <v>0.036</v>
      </c>
      <c r="S1555" s="9">
        <v>0.41</v>
      </c>
    </row>
    <row r="1556">
      <c r="B1556" s="1"/>
      <c r="C1556" s="10"/>
      <c r="D1556" s="1"/>
      <c r="E1556" s="1"/>
      <c r="F1556" s="1"/>
      <c r="G1556" s="1"/>
      <c r="H1556" s="4"/>
      <c r="I1556" s="1"/>
      <c r="J1556" s="12"/>
      <c r="L1556" s="9">
        <v>1755.0</v>
      </c>
      <c r="M1556" s="9">
        <v>1.0</v>
      </c>
      <c r="N1556" s="9">
        <v>2.544</v>
      </c>
      <c r="O1556" s="9">
        <v>0.041</v>
      </c>
      <c r="P1556" s="9">
        <v>-2.503</v>
      </c>
      <c r="Q1556" s="9">
        <v>1.0</v>
      </c>
      <c r="R1556" s="9">
        <v>0.0</v>
      </c>
      <c r="S1556" s="9">
        <v>0.002</v>
      </c>
    </row>
    <row r="1557">
      <c r="B1557" s="1"/>
      <c r="C1557" s="10"/>
      <c r="D1557" s="1"/>
      <c r="E1557" s="1"/>
      <c r="F1557" s="1"/>
      <c r="G1557" s="1"/>
      <c r="H1557" s="4"/>
      <c r="I1557" s="1"/>
      <c r="J1557" s="12"/>
      <c r="L1557" s="9">
        <v>1756.0</v>
      </c>
      <c r="M1557" s="9">
        <v>1.0</v>
      </c>
      <c r="N1557" s="9">
        <v>6.106</v>
      </c>
      <c r="O1557" s="9">
        <v>0.036</v>
      </c>
      <c r="P1557" s="9">
        <v>-6.071</v>
      </c>
      <c r="Q1557" s="9">
        <v>1.0</v>
      </c>
      <c r="R1557" s="9">
        <v>0.0</v>
      </c>
      <c r="S1557" s="9">
        <v>0.0</v>
      </c>
    </row>
    <row r="1558">
      <c r="B1558" s="1"/>
      <c r="C1558" s="10"/>
      <c r="D1558" s="1"/>
      <c r="E1558" s="1"/>
      <c r="F1558" s="1"/>
      <c r="G1558" s="1"/>
      <c r="H1558" s="4"/>
      <c r="I1558" s="1"/>
      <c r="J1558" s="12"/>
      <c r="L1558" s="9">
        <v>1757.0</v>
      </c>
      <c r="M1558" s="9">
        <v>1.0</v>
      </c>
      <c r="N1558" s="9">
        <v>1.067</v>
      </c>
      <c r="O1558" s="9">
        <v>0.055</v>
      </c>
      <c r="P1558" s="9">
        <v>-1.012</v>
      </c>
      <c r="Q1558" s="9">
        <v>0.985</v>
      </c>
      <c r="R1558" s="9">
        <v>0.011</v>
      </c>
      <c r="S1558" s="9">
        <v>0.121</v>
      </c>
    </row>
    <row r="1559">
      <c r="B1559" s="1"/>
      <c r="C1559" s="10"/>
      <c r="D1559" s="1"/>
      <c r="E1559" s="1"/>
      <c r="F1559" s="1"/>
      <c r="G1559" s="1"/>
      <c r="H1559" s="4"/>
      <c r="I1559" s="1"/>
      <c r="J1559" s="12"/>
      <c r="L1559" s="9">
        <v>1759.0</v>
      </c>
      <c r="M1559" s="9">
        <v>1.0</v>
      </c>
      <c r="N1559" s="9">
        <v>0.89</v>
      </c>
      <c r="O1559" s="9">
        <v>0.043</v>
      </c>
      <c r="P1559" s="9">
        <v>-0.847</v>
      </c>
      <c r="Q1559" s="9">
        <v>0.941</v>
      </c>
      <c r="R1559" s="9">
        <v>0.036</v>
      </c>
      <c r="S1559" s="9">
        <v>0.41</v>
      </c>
    </row>
    <row r="1560">
      <c r="B1560" s="1"/>
      <c r="C1560" s="10"/>
      <c r="D1560" s="1"/>
      <c r="E1560" s="1"/>
      <c r="F1560" s="1"/>
      <c r="G1560" s="1"/>
      <c r="H1560" s="4"/>
      <c r="I1560" s="1"/>
      <c r="J1560" s="12"/>
      <c r="L1560" s="9">
        <v>1760.0</v>
      </c>
      <c r="M1560" s="9">
        <v>1.0</v>
      </c>
      <c r="N1560" s="9">
        <v>7.558</v>
      </c>
      <c r="O1560" s="9">
        <v>0.038</v>
      </c>
      <c r="P1560" s="9">
        <v>-7.52</v>
      </c>
      <c r="Q1560" s="9">
        <v>1.0</v>
      </c>
      <c r="R1560" s="9">
        <v>0.0</v>
      </c>
      <c r="S1560" s="9">
        <v>0.0</v>
      </c>
    </row>
    <row r="1561">
      <c r="B1561" s="1"/>
      <c r="C1561" s="10"/>
      <c r="D1561" s="1"/>
      <c r="E1561" s="1"/>
      <c r="F1561" s="1"/>
      <c r="G1561" s="1"/>
      <c r="H1561" s="4"/>
      <c r="I1561" s="1"/>
      <c r="J1561" s="12"/>
      <c r="L1561" s="9">
        <v>1761.0</v>
      </c>
      <c r="M1561" s="9">
        <v>1.0</v>
      </c>
      <c r="N1561" s="9">
        <v>1.339</v>
      </c>
      <c r="O1561" s="9">
        <v>0.042</v>
      </c>
      <c r="P1561" s="9">
        <v>-1.296</v>
      </c>
      <c r="Q1561" s="9">
        <v>0.986</v>
      </c>
      <c r="R1561" s="9">
        <v>0.01</v>
      </c>
      <c r="S1561" s="9">
        <v>0.11</v>
      </c>
    </row>
    <row r="1562">
      <c r="B1562" s="1"/>
      <c r="C1562" s="10"/>
      <c r="D1562" s="1"/>
      <c r="E1562" s="1"/>
      <c r="F1562" s="1"/>
      <c r="G1562" s="1"/>
      <c r="H1562" s="4"/>
      <c r="I1562" s="1"/>
      <c r="J1562" s="12"/>
      <c r="L1562" s="9">
        <v>1762.0</v>
      </c>
      <c r="M1562" s="9">
        <v>1.0</v>
      </c>
      <c r="N1562" s="9">
        <v>7.095</v>
      </c>
      <c r="O1562" s="9">
        <v>0.033</v>
      </c>
      <c r="P1562" s="9">
        <v>-7.062</v>
      </c>
      <c r="Q1562" s="9">
        <v>1.0</v>
      </c>
      <c r="R1562" s="9">
        <v>0.0</v>
      </c>
      <c r="S1562" s="9">
        <v>0.0</v>
      </c>
    </row>
    <row r="1563">
      <c r="B1563" s="1"/>
      <c r="C1563" s="10"/>
      <c r="D1563" s="1"/>
      <c r="E1563" s="1"/>
      <c r="F1563" s="1"/>
      <c r="G1563" s="1"/>
      <c r="H1563" s="4"/>
      <c r="I1563" s="1"/>
      <c r="J1563" s="12"/>
      <c r="L1563" s="9">
        <v>1763.0</v>
      </c>
      <c r="M1563" s="9">
        <v>1.0</v>
      </c>
      <c r="N1563" s="9">
        <v>1.256</v>
      </c>
      <c r="O1563" s="9">
        <v>0.043</v>
      </c>
      <c r="P1563" s="9">
        <v>-1.212</v>
      </c>
      <c r="Q1563" s="9">
        <v>0.985</v>
      </c>
      <c r="R1563" s="9">
        <v>0.011</v>
      </c>
      <c r="S1563" s="9">
        <v>0.119</v>
      </c>
    </row>
    <row r="1564">
      <c r="B1564" s="1"/>
      <c r="C1564" s="10"/>
      <c r="D1564" s="1"/>
      <c r="E1564" s="1"/>
      <c r="F1564" s="1"/>
      <c r="G1564" s="1"/>
      <c r="H1564" s="4"/>
      <c r="I1564" s="1"/>
      <c r="J1564" s="12"/>
      <c r="L1564" s="9">
        <v>1764.0</v>
      </c>
      <c r="M1564" s="9">
        <v>1.0</v>
      </c>
      <c r="N1564" s="9">
        <v>1.266</v>
      </c>
      <c r="O1564" s="9">
        <v>0.035</v>
      </c>
      <c r="P1564" s="9">
        <v>-1.231</v>
      </c>
      <c r="Q1564" s="9">
        <v>0.989</v>
      </c>
      <c r="R1564" s="9">
        <v>0.007</v>
      </c>
      <c r="S1564" s="9">
        <v>0.079</v>
      </c>
    </row>
    <row r="1565">
      <c r="B1565" s="1"/>
      <c r="C1565" s="10"/>
      <c r="D1565" s="1"/>
      <c r="E1565" s="1"/>
      <c r="F1565" s="1"/>
      <c r="G1565" s="1"/>
      <c r="H1565" s="4"/>
      <c r="I1565" s="1"/>
      <c r="J1565" s="12"/>
      <c r="L1565" s="9">
        <v>1765.0</v>
      </c>
      <c r="M1565" s="9">
        <v>1.0</v>
      </c>
      <c r="N1565" s="9">
        <v>0.932</v>
      </c>
      <c r="O1565" s="9">
        <v>0.049</v>
      </c>
      <c r="P1565" s="9">
        <v>-0.883</v>
      </c>
      <c r="Q1565" s="9">
        <v>0.976</v>
      </c>
      <c r="R1565" s="9">
        <v>0.017</v>
      </c>
      <c r="S1565" s="9">
        <v>0.193</v>
      </c>
    </row>
    <row r="1566">
      <c r="B1566" s="1"/>
      <c r="C1566" s="10"/>
      <c r="D1566" s="1"/>
      <c r="E1566" s="1"/>
      <c r="F1566" s="1"/>
      <c r="G1566" s="1"/>
      <c r="H1566" s="4"/>
      <c r="I1566" s="1"/>
      <c r="J1566" s="12"/>
      <c r="L1566" s="9">
        <v>1766.0</v>
      </c>
      <c r="M1566" s="9">
        <v>1.0</v>
      </c>
      <c r="N1566" s="9">
        <v>2.397</v>
      </c>
      <c r="O1566" s="9">
        <v>0.043</v>
      </c>
      <c r="P1566" s="9">
        <v>-2.355</v>
      </c>
      <c r="Q1566" s="9">
        <v>0.999</v>
      </c>
      <c r="R1566" s="9">
        <v>0.001</v>
      </c>
      <c r="S1566" s="9">
        <v>0.007</v>
      </c>
    </row>
    <row r="1567">
      <c r="B1567" s="1"/>
      <c r="C1567" s="10"/>
      <c r="D1567" s="1"/>
      <c r="E1567" s="1"/>
      <c r="F1567" s="1"/>
      <c r="G1567" s="1"/>
      <c r="H1567" s="4"/>
      <c r="I1567" s="1"/>
      <c r="J1567" s="12"/>
      <c r="L1567" s="9">
        <v>1767.0</v>
      </c>
      <c r="M1567" s="9">
        <v>1.0</v>
      </c>
      <c r="N1567" s="9">
        <v>2.139</v>
      </c>
      <c r="O1567" s="9">
        <v>0.026</v>
      </c>
      <c r="P1567" s="9">
        <v>-2.113</v>
      </c>
      <c r="Q1567" s="9">
        <v>0.998</v>
      </c>
      <c r="R1567" s="9">
        <v>0.001</v>
      </c>
      <c r="S1567" s="9">
        <v>0.013</v>
      </c>
    </row>
    <row r="1568">
      <c r="B1568" s="1"/>
      <c r="C1568" s="10"/>
      <c r="D1568" s="1"/>
      <c r="E1568" s="1"/>
      <c r="F1568" s="1"/>
      <c r="G1568" s="1"/>
      <c r="H1568" s="4"/>
      <c r="I1568" s="1"/>
      <c r="J1568" s="12"/>
      <c r="L1568" s="9">
        <v>1768.0</v>
      </c>
      <c r="M1568" s="9">
        <v>1.0</v>
      </c>
      <c r="N1568" s="9">
        <v>8.325</v>
      </c>
      <c r="O1568" s="9">
        <v>0.276</v>
      </c>
      <c r="P1568" s="9">
        <v>-8.05</v>
      </c>
      <c r="Q1568" s="9">
        <v>1.0</v>
      </c>
      <c r="R1568" s="9">
        <v>0.0</v>
      </c>
      <c r="S1568" s="9">
        <v>0.0</v>
      </c>
    </row>
    <row r="1569">
      <c r="B1569" s="1"/>
      <c r="C1569" s="10"/>
      <c r="D1569" s="1"/>
      <c r="E1569" s="1"/>
      <c r="F1569" s="1"/>
      <c r="G1569" s="1"/>
      <c r="H1569" s="4"/>
      <c r="I1569" s="1"/>
      <c r="J1569" s="12"/>
      <c r="L1569" s="9">
        <v>1769.0</v>
      </c>
      <c r="M1569" s="9">
        <v>1.0</v>
      </c>
      <c r="N1569" s="9">
        <v>2.653</v>
      </c>
      <c r="O1569" s="9">
        <v>0.037</v>
      </c>
      <c r="P1569" s="9">
        <v>-2.616</v>
      </c>
      <c r="Q1569" s="9">
        <v>0.997</v>
      </c>
      <c r="R1569" s="9">
        <v>0.002</v>
      </c>
      <c r="S1569" s="9">
        <v>0.022</v>
      </c>
    </row>
    <row r="1570">
      <c r="B1570" s="1"/>
      <c r="C1570" s="10"/>
      <c r="D1570" s="1"/>
      <c r="E1570" s="1"/>
      <c r="F1570" s="1"/>
      <c r="G1570" s="1"/>
      <c r="H1570" s="4"/>
      <c r="I1570" s="1"/>
      <c r="J1570" s="12"/>
      <c r="L1570" s="9">
        <v>1770.0</v>
      </c>
      <c r="M1570" s="9">
        <v>1.0</v>
      </c>
      <c r="N1570" s="9">
        <v>0.88</v>
      </c>
      <c r="O1570" s="9">
        <v>0.054</v>
      </c>
      <c r="P1570" s="9">
        <v>-0.826</v>
      </c>
      <c r="Q1570" s="9">
        <v>0.93</v>
      </c>
      <c r="R1570" s="9">
        <v>0.045</v>
      </c>
      <c r="S1570" s="9">
        <v>0.528</v>
      </c>
    </row>
    <row r="1571">
      <c r="B1571" s="1"/>
      <c r="C1571" s="10"/>
      <c r="D1571" s="1"/>
      <c r="E1571" s="1"/>
      <c r="F1571" s="1"/>
      <c r="G1571" s="1"/>
      <c r="H1571" s="4"/>
      <c r="I1571" s="1"/>
      <c r="J1571" s="12"/>
      <c r="L1571" s="9">
        <v>1771.0</v>
      </c>
      <c r="M1571" s="9">
        <v>1.0</v>
      </c>
      <c r="N1571" s="9">
        <v>5.172</v>
      </c>
      <c r="O1571" s="9">
        <v>0.034</v>
      </c>
      <c r="P1571" s="9">
        <v>-5.138</v>
      </c>
      <c r="Q1571" s="9">
        <v>1.0</v>
      </c>
      <c r="R1571" s="9">
        <v>0.0</v>
      </c>
      <c r="S1571" s="9">
        <v>0.0</v>
      </c>
    </row>
    <row r="1572">
      <c r="B1572" s="1"/>
      <c r="C1572" s="10"/>
      <c r="D1572" s="1"/>
      <c r="E1572" s="1"/>
      <c r="F1572" s="1"/>
      <c r="G1572" s="1"/>
      <c r="H1572" s="4"/>
      <c r="I1572" s="1"/>
      <c r="J1572" s="12"/>
      <c r="L1572" s="9">
        <v>1772.0</v>
      </c>
      <c r="M1572" s="9">
        <v>1.0</v>
      </c>
      <c r="N1572" s="9">
        <v>10.986</v>
      </c>
      <c r="O1572" s="9">
        <v>0.288</v>
      </c>
      <c r="P1572" s="9">
        <v>-10.697</v>
      </c>
      <c r="Q1572" s="9">
        <v>1.0</v>
      </c>
      <c r="R1572" s="9">
        <v>0.0</v>
      </c>
      <c r="S1572" s="9">
        <v>0.0</v>
      </c>
    </row>
    <row r="1573">
      <c r="B1573" s="1"/>
      <c r="C1573" s="10"/>
      <c r="D1573" s="1"/>
      <c r="E1573" s="1"/>
      <c r="F1573" s="1"/>
      <c r="G1573" s="1"/>
      <c r="H1573" s="4"/>
      <c r="I1573" s="1"/>
      <c r="J1573" s="12"/>
      <c r="L1573" s="9">
        <v>1773.0</v>
      </c>
      <c r="M1573" s="9">
        <v>1.0</v>
      </c>
      <c r="N1573" s="9">
        <v>1.58</v>
      </c>
      <c r="O1573" s="9">
        <v>0.067</v>
      </c>
      <c r="P1573" s="9">
        <v>-1.513</v>
      </c>
      <c r="Q1573" s="9">
        <v>0.975</v>
      </c>
      <c r="R1573" s="9">
        <v>0.019</v>
      </c>
      <c r="S1573" s="9">
        <v>0.213</v>
      </c>
    </row>
    <row r="1574">
      <c r="B1574" s="1"/>
      <c r="C1574" s="10"/>
      <c r="D1574" s="1"/>
      <c r="E1574" s="1"/>
      <c r="F1574" s="1"/>
      <c r="G1574" s="1"/>
      <c r="H1574" s="4"/>
      <c r="I1574" s="1"/>
      <c r="J1574" s="12"/>
      <c r="L1574" s="9">
        <v>1774.0</v>
      </c>
      <c r="M1574" s="9">
        <v>1.0</v>
      </c>
      <c r="N1574" s="9">
        <v>0.858</v>
      </c>
      <c r="O1574" s="9">
        <v>0.061</v>
      </c>
      <c r="P1574" s="9">
        <v>-0.796</v>
      </c>
      <c r="Q1574" s="9">
        <v>0.921</v>
      </c>
      <c r="R1574" s="9">
        <v>0.053</v>
      </c>
      <c r="S1574" s="9">
        <v>0.628</v>
      </c>
    </row>
    <row r="1575">
      <c r="B1575" s="1"/>
      <c r="C1575" s="10"/>
      <c r="D1575" s="1"/>
      <c r="E1575" s="1"/>
      <c r="F1575" s="1"/>
      <c r="G1575" s="1"/>
      <c r="H1575" s="4"/>
      <c r="I1575" s="1"/>
      <c r="J1575" s="12"/>
      <c r="L1575" s="9">
        <v>1775.0</v>
      </c>
      <c r="M1575" s="9">
        <v>1.0</v>
      </c>
      <c r="N1575" s="9">
        <v>0.915</v>
      </c>
      <c r="O1575" s="9">
        <v>0.058</v>
      </c>
      <c r="P1575" s="9">
        <v>-0.858</v>
      </c>
      <c r="Q1575" s="9">
        <v>0.981</v>
      </c>
      <c r="R1575" s="9">
        <v>0.014</v>
      </c>
      <c r="S1575" s="9">
        <v>0.158</v>
      </c>
    </row>
    <row r="1576">
      <c r="B1576" s="1"/>
      <c r="C1576" s="10"/>
      <c r="D1576" s="1"/>
      <c r="E1576" s="1"/>
      <c r="F1576" s="1"/>
      <c r="G1576" s="1"/>
      <c r="H1576" s="4"/>
      <c r="I1576" s="1"/>
      <c r="J1576" s="12"/>
      <c r="L1576" s="9">
        <v>1776.0</v>
      </c>
      <c r="M1576" s="9">
        <v>1.0</v>
      </c>
      <c r="N1576" s="9">
        <v>5.808</v>
      </c>
      <c r="O1576" s="9">
        <v>0.74</v>
      </c>
      <c r="P1576" s="9">
        <v>-5.068</v>
      </c>
      <c r="Q1576" s="9">
        <v>0.992</v>
      </c>
      <c r="R1576" s="9">
        <v>0.002</v>
      </c>
      <c r="S1576" s="9">
        <v>0.018</v>
      </c>
    </row>
    <row r="1577">
      <c r="B1577" s="1"/>
      <c r="C1577" s="10"/>
      <c r="D1577" s="1"/>
      <c r="E1577" s="1"/>
      <c r="F1577" s="1"/>
      <c r="G1577" s="1"/>
      <c r="H1577" s="4"/>
      <c r="I1577" s="1"/>
      <c r="J1577" s="12"/>
      <c r="L1577" s="9">
        <v>1777.0</v>
      </c>
      <c r="M1577" s="9">
        <v>1.0</v>
      </c>
      <c r="N1577" s="9">
        <v>6.236</v>
      </c>
      <c r="O1577" s="9">
        <v>0.74</v>
      </c>
      <c r="P1577" s="9">
        <v>-5.496</v>
      </c>
      <c r="Q1577" s="9">
        <v>0.995</v>
      </c>
      <c r="R1577" s="9">
        <v>0.001</v>
      </c>
      <c r="S1577" s="9">
        <v>0.01</v>
      </c>
    </row>
    <row r="1578">
      <c r="B1578" s="1"/>
      <c r="C1578" s="10"/>
      <c r="D1578" s="1"/>
      <c r="E1578" s="1"/>
      <c r="F1578" s="1"/>
      <c r="G1578" s="1"/>
      <c r="H1578" s="4"/>
      <c r="I1578" s="1"/>
      <c r="J1578" s="12"/>
      <c r="L1578" s="9">
        <v>1779.0</v>
      </c>
      <c r="M1578" s="9">
        <v>1.0</v>
      </c>
      <c r="N1578" s="9">
        <v>5.921</v>
      </c>
      <c r="O1578" s="9">
        <v>0.549</v>
      </c>
      <c r="P1578" s="9">
        <v>-5.372</v>
      </c>
      <c r="Q1578" s="9">
        <v>0.998</v>
      </c>
      <c r="R1578" s="9">
        <v>0.0</v>
      </c>
      <c r="S1578" s="9">
        <v>0.003</v>
      </c>
    </row>
    <row r="1579">
      <c r="B1579" s="1"/>
      <c r="C1579" s="10"/>
      <c r="D1579" s="1"/>
      <c r="E1579" s="1"/>
      <c r="F1579" s="1"/>
      <c r="G1579" s="1"/>
      <c r="H1579" s="4"/>
      <c r="I1579" s="1"/>
      <c r="J1579" s="12"/>
      <c r="L1579" s="9">
        <v>1780.0</v>
      </c>
      <c r="M1579" s="9">
        <v>1.0</v>
      </c>
      <c r="N1579" s="9">
        <v>7.661</v>
      </c>
      <c r="O1579" s="9">
        <v>0.575</v>
      </c>
      <c r="P1579" s="9">
        <v>-7.086</v>
      </c>
      <c r="Q1579" s="9">
        <v>0.999</v>
      </c>
      <c r="R1579" s="9">
        <v>0.0</v>
      </c>
      <c r="S1579" s="9">
        <v>0.001</v>
      </c>
    </row>
    <row r="1580">
      <c r="B1580" s="1"/>
      <c r="C1580" s="10"/>
      <c r="D1580" s="1"/>
      <c r="E1580" s="1"/>
      <c r="F1580" s="1"/>
      <c r="G1580" s="1"/>
      <c r="H1580" s="4"/>
      <c r="I1580" s="1"/>
      <c r="J1580" s="12"/>
      <c r="L1580" s="9">
        <v>1781.0</v>
      </c>
      <c r="M1580" s="9">
        <v>1.0</v>
      </c>
      <c r="N1580" s="9">
        <v>2.528</v>
      </c>
      <c r="O1580" s="9">
        <v>0.037</v>
      </c>
      <c r="P1580" s="9">
        <v>-2.491</v>
      </c>
      <c r="Q1580" s="9">
        <v>0.997</v>
      </c>
      <c r="R1580" s="9">
        <v>0.002</v>
      </c>
      <c r="S1580" s="9">
        <v>0.023</v>
      </c>
    </row>
    <row r="1581">
      <c r="B1581" s="1"/>
      <c r="C1581" s="10"/>
      <c r="D1581" s="1"/>
      <c r="E1581" s="1"/>
      <c r="F1581" s="1"/>
      <c r="G1581" s="1"/>
      <c r="H1581" s="4"/>
      <c r="I1581" s="1"/>
      <c r="J1581" s="12"/>
      <c r="L1581" s="9">
        <v>1783.0</v>
      </c>
      <c r="M1581" s="9">
        <v>1.0</v>
      </c>
      <c r="N1581" s="9">
        <v>0.885</v>
      </c>
      <c r="O1581" s="9">
        <v>0.049</v>
      </c>
      <c r="P1581" s="9">
        <v>-0.836</v>
      </c>
      <c r="Q1581" s="9">
        <v>0.935</v>
      </c>
      <c r="R1581" s="9">
        <v>0.041</v>
      </c>
      <c r="S1581" s="9">
        <v>0.472</v>
      </c>
    </row>
    <row r="1582">
      <c r="B1582" s="1"/>
      <c r="C1582" s="10"/>
      <c r="D1582" s="1"/>
      <c r="E1582" s="1"/>
      <c r="F1582" s="1"/>
      <c r="G1582" s="1"/>
      <c r="H1582" s="4"/>
      <c r="I1582" s="1"/>
      <c r="J1582" s="12"/>
      <c r="L1582" s="9">
        <v>1785.0</v>
      </c>
      <c r="M1582" s="9">
        <v>1.0</v>
      </c>
      <c r="N1582" s="9">
        <v>4.62</v>
      </c>
      <c r="O1582" s="9">
        <v>0.044</v>
      </c>
      <c r="P1582" s="9">
        <v>-4.576</v>
      </c>
      <c r="Q1582" s="9">
        <v>1.0</v>
      </c>
      <c r="R1582" s="9">
        <v>0.0</v>
      </c>
      <c r="S1582" s="9">
        <v>0.002</v>
      </c>
    </row>
    <row r="1583">
      <c r="B1583" s="1"/>
      <c r="C1583" s="10"/>
      <c r="D1583" s="1"/>
      <c r="E1583" s="1"/>
      <c r="F1583" s="1"/>
      <c r="G1583" s="1"/>
      <c r="H1583" s="4"/>
      <c r="I1583" s="1"/>
      <c r="J1583" s="12"/>
      <c r="L1583" s="9">
        <v>1786.0</v>
      </c>
      <c r="M1583" s="9">
        <v>1.0</v>
      </c>
      <c r="N1583" s="9">
        <v>2.573</v>
      </c>
      <c r="O1583" s="9">
        <v>0.026</v>
      </c>
      <c r="P1583" s="9">
        <v>-2.547</v>
      </c>
      <c r="Q1583" s="9">
        <v>1.0</v>
      </c>
      <c r="R1583" s="9">
        <v>0.0</v>
      </c>
      <c r="S1583" s="9">
        <v>0.002</v>
      </c>
    </row>
    <row r="1584">
      <c r="B1584" s="1"/>
      <c r="C1584" s="10"/>
      <c r="D1584" s="1"/>
      <c r="E1584" s="1"/>
      <c r="F1584" s="1"/>
      <c r="G1584" s="1"/>
      <c r="H1584" s="4"/>
      <c r="I1584" s="1"/>
      <c r="J1584" s="12"/>
      <c r="L1584" s="9">
        <v>1787.0</v>
      </c>
      <c r="M1584" s="9">
        <v>1.0</v>
      </c>
      <c r="N1584" s="9">
        <v>1.997</v>
      </c>
      <c r="O1584" s="9">
        <v>0.039</v>
      </c>
      <c r="P1584" s="9">
        <v>-1.959</v>
      </c>
      <c r="Q1584" s="9">
        <v>0.972</v>
      </c>
      <c r="R1584" s="9">
        <v>0.018</v>
      </c>
      <c r="S1584" s="9">
        <v>0.198</v>
      </c>
    </row>
    <row r="1585">
      <c r="B1585" s="1"/>
      <c r="C1585" s="10"/>
      <c r="D1585" s="1"/>
      <c r="E1585" s="1"/>
      <c r="F1585" s="1"/>
      <c r="G1585" s="1"/>
      <c r="H1585" s="4"/>
      <c r="I1585" s="1"/>
      <c r="J1585" s="12"/>
      <c r="L1585" s="9">
        <v>1788.0</v>
      </c>
      <c r="M1585" s="9">
        <v>1.0</v>
      </c>
      <c r="N1585" s="9">
        <v>0.821</v>
      </c>
      <c r="O1585" s="9">
        <v>0.038</v>
      </c>
      <c r="P1585" s="9">
        <v>-0.782</v>
      </c>
      <c r="Q1585" s="9">
        <v>0.94</v>
      </c>
      <c r="R1585" s="9">
        <v>0.034</v>
      </c>
      <c r="S1585" s="9">
        <v>0.393</v>
      </c>
    </row>
    <row r="1586">
      <c r="B1586" s="1"/>
      <c r="C1586" s="10"/>
      <c r="D1586" s="1"/>
      <c r="E1586" s="1"/>
      <c r="F1586" s="1"/>
      <c r="G1586" s="1"/>
      <c r="H1586" s="4"/>
      <c r="I1586" s="1"/>
      <c r="J1586" s="12"/>
      <c r="L1586" s="9">
        <v>1789.0</v>
      </c>
      <c r="M1586" s="9">
        <v>1.0</v>
      </c>
      <c r="N1586" s="9">
        <v>1.988</v>
      </c>
      <c r="O1586" s="9">
        <v>0.032</v>
      </c>
      <c r="P1586" s="9">
        <v>-1.956</v>
      </c>
      <c r="Q1586" s="9">
        <v>0.997</v>
      </c>
      <c r="R1586" s="9">
        <v>0.002</v>
      </c>
      <c r="S1586" s="9">
        <v>0.024</v>
      </c>
    </row>
    <row r="1587">
      <c r="B1587" s="1"/>
      <c r="C1587" s="10"/>
      <c r="D1587" s="1"/>
      <c r="E1587" s="1"/>
      <c r="F1587" s="1"/>
      <c r="G1587" s="1"/>
      <c r="H1587" s="4"/>
      <c r="I1587" s="1"/>
      <c r="J1587" s="12"/>
      <c r="L1587" s="9">
        <v>1790.0</v>
      </c>
      <c r="M1587" s="9">
        <v>1.0</v>
      </c>
      <c r="N1587" s="9">
        <v>2.325</v>
      </c>
      <c r="O1587" s="9">
        <v>0.364</v>
      </c>
      <c r="P1587" s="9">
        <v>-1.961</v>
      </c>
      <c r="Q1587" s="9">
        <v>0.92</v>
      </c>
      <c r="R1587" s="9">
        <v>0.06</v>
      </c>
      <c r="S1587" s="9">
        <v>0.706</v>
      </c>
    </row>
    <row r="1588">
      <c r="B1588" s="1"/>
      <c r="C1588" s="10"/>
      <c r="D1588" s="1"/>
      <c r="E1588" s="1"/>
      <c r="F1588" s="1"/>
      <c r="G1588" s="1"/>
      <c r="H1588" s="4"/>
      <c r="I1588" s="1"/>
      <c r="J1588" s="12"/>
      <c r="L1588" s="9">
        <v>1791.0</v>
      </c>
      <c r="M1588" s="9">
        <v>1.0</v>
      </c>
      <c r="N1588" s="9">
        <v>0.868</v>
      </c>
      <c r="O1588" s="9">
        <v>0.05</v>
      </c>
      <c r="P1588" s="9">
        <v>-0.819</v>
      </c>
      <c r="Q1588" s="9">
        <v>0.933</v>
      </c>
      <c r="R1588" s="9">
        <v>0.042</v>
      </c>
      <c r="S1588" s="9">
        <v>0.492</v>
      </c>
    </row>
    <row r="1589">
      <c r="B1589" s="1"/>
      <c r="C1589" s="10"/>
      <c r="D1589" s="1"/>
      <c r="E1589" s="1"/>
      <c r="F1589" s="1"/>
      <c r="G1589" s="1"/>
      <c r="H1589" s="4"/>
      <c r="I1589" s="1"/>
      <c r="J1589" s="12"/>
      <c r="L1589" s="9">
        <v>1792.0</v>
      </c>
      <c r="M1589" s="9">
        <v>1.0</v>
      </c>
      <c r="N1589" s="9">
        <v>1.227</v>
      </c>
      <c r="O1589" s="9">
        <v>0.057</v>
      </c>
      <c r="P1589" s="9">
        <v>-1.17</v>
      </c>
      <c r="Q1589" s="9">
        <v>0.983</v>
      </c>
      <c r="R1589" s="9">
        <v>0.013</v>
      </c>
      <c r="S1589" s="9">
        <v>0.143</v>
      </c>
    </row>
    <row r="1590">
      <c r="B1590" s="1"/>
      <c r="C1590" s="10"/>
      <c r="D1590" s="1"/>
      <c r="E1590" s="1"/>
      <c r="F1590" s="1"/>
      <c r="G1590" s="1"/>
      <c r="H1590" s="4"/>
      <c r="I1590" s="1"/>
      <c r="J1590" s="12"/>
      <c r="L1590" s="9">
        <v>1793.0</v>
      </c>
      <c r="M1590" s="9">
        <v>1.0</v>
      </c>
      <c r="N1590" s="9">
        <v>5.736</v>
      </c>
      <c r="O1590" s="9">
        <v>0.049</v>
      </c>
      <c r="P1590" s="9">
        <v>-5.686</v>
      </c>
      <c r="Q1590" s="9">
        <v>1.0</v>
      </c>
      <c r="R1590" s="9">
        <v>0.0</v>
      </c>
      <c r="S1590" s="9">
        <v>0.0</v>
      </c>
    </row>
    <row r="1591">
      <c r="B1591" s="1"/>
      <c r="C1591" s="10"/>
      <c r="D1591" s="1"/>
      <c r="E1591" s="1"/>
      <c r="F1591" s="1"/>
      <c r="G1591" s="1"/>
      <c r="H1591" s="4"/>
      <c r="I1591" s="1"/>
      <c r="J1591" s="12"/>
      <c r="L1591" s="9">
        <v>1794.0</v>
      </c>
      <c r="M1591" s="9">
        <v>1.0</v>
      </c>
      <c r="N1591" s="9">
        <v>6.832</v>
      </c>
      <c r="O1591" s="9">
        <v>0.271</v>
      </c>
      <c r="P1591" s="9">
        <v>-6.561</v>
      </c>
      <c r="Q1591" s="9">
        <v>1.0</v>
      </c>
      <c r="R1591" s="9">
        <v>0.0</v>
      </c>
      <c r="S1591" s="9">
        <v>0.0</v>
      </c>
    </row>
    <row r="1592">
      <c r="B1592" s="1"/>
      <c r="C1592" s="10"/>
      <c r="D1592" s="1"/>
      <c r="E1592" s="1"/>
      <c r="F1592" s="1"/>
      <c r="G1592" s="1"/>
      <c r="H1592" s="4"/>
      <c r="I1592" s="1"/>
      <c r="J1592" s="12"/>
      <c r="L1592" s="9">
        <v>1795.0</v>
      </c>
      <c r="M1592" s="9">
        <v>1.0</v>
      </c>
      <c r="N1592" s="9">
        <v>0.93</v>
      </c>
      <c r="O1592" s="9">
        <v>0.071</v>
      </c>
      <c r="P1592" s="9">
        <v>-0.859</v>
      </c>
      <c r="Q1592" s="9">
        <v>0.918</v>
      </c>
      <c r="R1592" s="9">
        <v>0.058</v>
      </c>
      <c r="S1592" s="9">
        <v>0.688</v>
      </c>
    </row>
    <row r="1593">
      <c r="B1593" s="1"/>
      <c r="C1593" s="10"/>
      <c r="D1593" s="1"/>
      <c r="E1593" s="1"/>
      <c r="F1593" s="1"/>
      <c r="G1593" s="1"/>
      <c r="H1593" s="4"/>
      <c r="I1593" s="1"/>
      <c r="J1593" s="12"/>
      <c r="L1593" s="9">
        <v>1796.0</v>
      </c>
      <c r="M1593" s="9">
        <v>1.0</v>
      </c>
      <c r="N1593" s="9">
        <v>4.616</v>
      </c>
      <c r="O1593" s="9">
        <v>0.035</v>
      </c>
      <c r="P1593" s="9">
        <v>-4.582</v>
      </c>
      <c r="Q1593" s="9">
        <v>0.998</v>
      </c>
      <c r="R1593" s="9">
        <v>0.001</v>
      </c>
      <c r="S1593" s="9">
        <v>0.017</v>
      </c>
    </row>
    <row r="1594">
      <c r="B1594" s="1"/>
      <c r="C1594" s="10"/>
      <c r="D1594" s="1"/>
      <c r="E1594" s="1"/>
      <c r="F1594" s="1"/>
      <c r="G1594" s="1"/>
      <c r="H1594" s="4"/>
      <c r="I1594" s="1"/>
      <c r="J1594" s="12"/>
      <c r="L1594" s="9">
        <v>1797.0</v>
      </c>
      <c r="M1594" s="9">
        <v>1.0</v>
      </c>
      <c r="N1594" s="9">
        <v>0.938</v>
      </c>
      <c r="O1594" s="9">
        <v>0.06</v>
      </c>
      <c r="P1594" s="9">
        <v>-0.878</v>
      </c>
      <c r="Q1594" s="9">
        <v>0.968</v>
      </c>
      <c r="R1594" s="9">
        <v>0.023</v>
      </c>
      <c r="S1594" s="9">
        <v>0.267</v>
      </c>
    </row>
    <row r="1595">
      <c r="B1595" s="1"/>
      <c r="C1595" s="10"/>
      <c r="D1595" s="1"/>
      <c r="E1595" s="1"/>
      <c r="F1595" s="1"/>
      <c r="G1595" s="1"/>
      <c r="H1595" s="4"/>
      <c r="I1595" s="1"/>
      <c r="J1595" s="12"/>
      <c r="L1595" s="9">
        <v>1798.0</v>
      </c>
      <c r="M1595" s="9">
        <v>1.0</v>
      </c>
      <c r="N1595" s="9">
        <v>5.731</v>
      </c>
      <c r="O1595" s="9">
        <v>0.045</v>
      </c>
      <c r="P1595" s="9">
        <v>-5.687</v>
      </c>
      <c r="Q1595" s="9">
        <v>1.0</v>
      </c>
      <c r="R1595" s="9">
        <v>0.0</v>
      </c>
      <c r="S1595" s="9">
        <v>0.0</v>
      </c>
    </row>
    <row r="1596">
      <c r="B1596" s="1"/>
      <c r="C1596" s="10"/>
      <c r="D1596" s="1"/>
      <c r="E1596" s="1"/>
      <c r="F1596" s="1"/>
      <c r="G1596" s="1"/>
      <c r="H1596" s="4"/>
      <c r="I1596" s="1"/>
      <c r="J1596" s="12"/>
      <c r="L1596" s="9">
        <v>1799.0</v>
      </c>
      <c r="M1596" s="9">
        <v>1.0</v>
      </c>
      <c r="N1596" s="9">
        <v>0.916</v>
      </c>
      <c r="O1596" s="9">
        <v>0.042</v>
      </c>
      <c r="P1596" s="9">
        <v>-0.874</v>
      </c>
      <c r="Q1596" s="9">
        <v>0.98</v>
      </c>
      <c r="R1596" s="9">
        <v>0.014</v>
      </c>
      <c r="S1596" s="9">
        <v>0.153</v>
      </c>
    </row>
    <row r="1597">
      <c r="B1597" s="1"/>
      <c r="C1597" s="10"/>
      <c r="D1597" s="1"/>
      <c r="E1597" s="1"/>
      <c r="F1597" s="1"/>
      <c r="G1597" s="1"/>
      <c r="H1597" s="4"/>
      <c r="I1597" s="1"/>
      <c r="J1597" s="12"/>
      <c r="L1597" s="9">
        <v>1800.0</v>
      </c>
      <c r="M1597" s="9">
        <v>1.0</v>
      </c>
      <c r="N1597" s="9">
        <v>1.031</v>
      </c>
      <c r="O1597" s="9">
        <v>0.056</v>
      </c>
      <c r="P1597" s="9">
        <v>-0.974</v>
      </c>
      <c r="Q1597" s="9">
        <v>0.974</v>
      </c>
      <c r="R1597" s="9">
        <v>0.019</v>
      </c>
      <c r="S1597" s="9">
        <v>0.218</v>
      </c>
    </row>
    <row r="1598">
      <c r="B1598" s="1"/>
      <c r="C1598" s="10"/>
      <c r="D1598" s="1"/>
      <c r="E1598" s="1"/>
      <c r="F1598" s="1"/>
      <c r="G1598" s="1"/>
      <c r="H1598" s="4"/>
      <c r="I1598" s="1"/>
      <c r="J1598" s="12"/>
      <c r="L1598" s="9">
        <v>1801.0</v>
      </c>
      <c r="M1598" s="9">
        <v>1.0</v>
      </c>
      <c r="N1598" s="9">
        <v>4.704</v>
      </c>
      <c r="O1598" s="9">
        <v>0.051</v>
      </c>
      <c r="P1598" s="9">
        <v>-4.653</v>
      </c>
      <c r="Q1598" s="9">
        <v>1.0</v>
      </c>
      <c r="R1598" s="9">
        <v>0.0</v>
      </c>
      <c r="S1598" s="9">
        <v>0.0</v>
      </c>
    </row>
    <row r="1599">
      <c r="B1599" s="1"/>
      <c r="C1599" s="10"/>
      <c r="D1599" s="1"/>
      <c r="E1599" s="1"/>
      <c r="F1599" s="1"/>
      <c r="G1599" s="1"/>
      <c r="H1599" s="4"/>
      <c r="I1599" s="1"/>
      <c r="J1599" s="12"/>
      <c r="L1599" s="9">
        <v>1802.0</v>
      </c>
      <c r="M1599" s="9">
        <v>1.0</v>
      </c>
      <c r="N1599" s="9">
        <v>2.23</v>
      </c>
      <c r="O1599" s="9">
        <v>0.028</v>
      </c>
      <c r="P1599" s="9">
        <v>-2.203</v>
      </c>
      <c r="Q1599" s="9">
        <v>0.999</v>
      </c>
      <c r="R1599" s="9">
        <v>0.0</v>
      </c>
      <c r="S1599" s="9">
        <v>0.005</v>
      </c>
    </row>
    <row r="1600">
      <c r="B1600" s="1"/>
      <c r="C1600" s="10"/>
      <c r="D1600" s="1"/>
      <c r="E1600" s="1"/>
      <c r="F1600" s="1"/>
      <c r="G1600" s="1"/>
      <c r="H1600" s="4"/>
      <c r="I1600" s="1"/>
      <c r="J1600" s="12"/>
      <c r="L1600" s="9">
        <v>1803.0</v>
      </c>
      <c r="M1600" s="9">
        <v>1.0</v>
      </c>
      <c r="N1600" s="9">
        <v>8.308</v>
      </c>
      <c r="O1600" s="9">
        <v>0.043</v>
      </c>
      <c r="P1600" s="9">
        <v>-8.264</v>
      </c>
      <c r="Q1600" s="9">
        <v>1.0</v>
      </c>
      <c r="R1600" s="9">
        <v>0.0</v>
      </c>
      <c r="S1600" s="9">
        <v>0.0</v>
      </c>
    </row>
    <row r="1601">
      <c r="B1601" s="1"/>
      <c r="C1601" s="10"/>
      <c r="D1601" s="1"/>
      <c r="E1601" s="1"/>
      <c r="F1601" s="1"/>
      <c r="G1601" s="1"/>
      <c r="H1601" s="4"/>
      <c r="I1601" s="1"/>
      <c r="J1601" s="12"/>
      <c r="L1601" s="9">
        <v>1804.0</v>
      </c>
      <c r="M1601" s="9">
        <v>1.0</v>
      </c>
      <c r="N1601" s="9">
        <v>0.93</v>
      </c>
      <c r="O1601" s="9">
        <v>0.071</v>
      </c>
      <c r="P1601" s="9">
        <v>-0.859</v>
      </c>
      <c r="Q1601" s="9">
        <v>0.918</v>
      </c>
      <c r="R1601" s="9">
        <v>0.058</v>
      </c>
      <c r="S1601" s="9">
        <v>0.688</v>
      </c>
    </row>
    <row r="1602">
      <c r="B1602" s="1"/>
      <c r="C1602" s="10"/>
      <c r="D1602" s="1"/>
      <c r="E1602" s="1"/>
      <c r="F1602" s="1"/>
      <c r="G1602" s="1"/>
      <c r="H1602" s="4"/>
      <c r="I1602" s="1"/>
      <c r="J1602" s="12"/>
      <c r="L1602" s="9">
        <v>1805.0</v>
      </c>
      <c r="M1602" s="9">
        <v>1.0</v>
      </c>
      <c r="N1602" s="9">
        <v>4.675</v>
      </c>
      <c r="O1602" s="9">
        <v>0.037</v>
      </c>
      <c r="P1602" s="9">
        <v>-4.639</v>
      </c>
      <c r="Q1602" s="9">
        <v>1.0</v>
      </c>
      <c r="R1602" s="9">
        <v>0.0</v>
      </c>
      <c r="S1602" s="9">
        <v>0.0</v>
      </c>
    </row>
    <row r="1603">
      <c r="B1603" s="1"/>
      <c r="C1603" s="10"/>
      <c r="D1603" s="1"/>
      <c r="E1603" s="1"/>
      <c r="F1603" s="1"/>
      <c r="G1603" s="1"/>
      <c r="H1603" s="4"/>
      <c r="I1603" s="1"/>
      <c r="J1603" s="12"/>
      <c r="L1603" s="9">
        <v>1806.0</v>
      </c>
      <c r="M1603" s="9">
        <v>1.0</v>
      </c>
      <c r="N1603" s="9">
        <v>3.138</v>
      </c>
      <c r="O1603" s="9">
        <v>0.044</v>
      </c>
      <c r="P1603" s="9">
        <v>-3.094</v>
      </c>
      <c r="Q1603" s="9">
        <v>1.0</v>
      </c>
      <c r="R1603" s="9">
        <v>0.0</v>
      </c>
      <c r="S1603" s="9">
        <v>0.0</v>
      </c>
    </row>
    <row r="1604">
      <c r="B1604" s="1"/>
      <c r="C1604" s="10"/>
      <c r="D1604" s="1"/>
      <c r="E1604" s="1"/>
      <c r="F1604" s="1"/>
      <c r="G1604" s="1"/>
      <c r="H1604" s="4"/>
      <c r="I1604" s="1"/>
      <c r="J1604" s="12"/>
      <c r="L1604" s="9">
        <v>1807.0</v>
      </c>
      <c r="M1604" s="9">
        <v>1.0</v>
      </c>
      <c r="N1604" s="9">
        <v>1.666</v>
      </c>
      <c r="O1604" s="9">
        <v>0.026</v>
      </c>
      <c r="P1604" s="9">
        <v>-1.64</v>
      </c>
      <c r="Q1604" s="9">
        <v>0.998</v>
      </c>
      <c r="R1604" s="9">
        <v>0.001</v>
      </c>
      <c r="S1604" s="9">
        <v>0.012</v>
      </c>
    </row>
    <row r="1605">
      <c r="B1605" s="1"/>
      <c r="C1605" s="10"/>
      <c r="D1605" s="1"/>
      <c r="E1605" s="1"/>
      <c r="F1605" s="1"/>
      <c r="G1605" s="1"/>
      <c r="H1605" s="4"/>
      <c r="I1605" s="1"/>
      <c r="J1605" s="12"/>
      <c r="L1605" s="9">
        <v>1808.0</v>
      </c>
      <c r="M1605" s="9">
        <v>1.0</v>
      </c>
      <c r="N1605" s="9">
        <v>6.748</v>
      </c>
      <c r="O1605" s="9">
        <v>0.303</v>
      </c>
      <c r="P1605" s="9">
        <v>-6.445</v>
      </c>
      <c r="Q1605" s="9">
        <v>1.0</v>
      </c>
      <c r="R1605" s="9">
        <v>0.0</v>
      </c>
      <c r="S1605" s="9">
        <v>0.0</v>
      </c>
    </row>
    <row r="1606">
      <c r="B1606" s="1"/>
      <c r="C1606" s="10"/>
      <c r="D1606" s="1"/>
      <c r="E1606" s="1"/>
      <c r="F1606" s="1"/>
      <c r="G1606" s="1"/>
      <c r="H1606" s="4"/>
      <c r="I1606" s="1"/>
      <c r="J1606" s="12"/>
      <c r="L1606" s="9">
        <v>1809.0</v>
      </c>
      <c r="M1606" s="9">
        <v>1.0</v>
      </c>
      <c r="N1606" s="9">
        <v>1.148</v>
      </c>
      <c r="O1606" s="9">
        <v>0.033</v>
      </c>
      <c r="P1606" s="9">
        <v>-1.115</v>
      </c>
      <c r="Q1606" s="9">
        <v>0.989</v>
      </c>
      <c r="R1606" s="9">
        <v>0.007</v>
      </c>
      <c r="S1606" s="9">
        <v>0.077</v>
      </c>
    </row>
    <row r="1607">
      <c r="B1607" s="1"/>
      <c r="C1607" s="10"/>
      <c r="D1607" s="1"/>
      <c r="E1607" s="1"/>
      <c r="F1607" s="1"/>
      <c r="G1607" s="1"/>
      <c r="H1607" s="4"/>
      <c r="I1607" s="1"/>
      <c r="J1607" s="12"/>
      <c r="L1607" s="9">
        <v>1810.0</v>
      </c>
      <c r="M1607" s="9">
        <v>1.0</v>
      </c>
      <c r="N1607" s="9">
        <v>7.087</v>
      </c>
      <c r="O1607" s="9">
        <v>0.06</v>
      </c>
      <c r="P1607" s="9">
        <v>-7.027</v>
      </c>
      <c r="Q1607" s="9">
        <v>1.0</v>
      </c>
      <c r="R1607" s="9">
        <v>0.0</v>
      </c>
      <c r="S1607" s="9">
        <v>0.0</v>
      </c>
    </row>
    <row r="1608">
      <c r="B1608" s="1"/>
      <c r="C1608" s="10"/>
      <c r="D1608" s="1"/>
      <c r="E1608" s="1"/>
      <c r="F1608" s="1"/>
      <c r="G1608" s="1"/>
      <c r="H1608" s="4"/>
      <c r="I1608" s="1"/>
      <c r="J1608" s="12"/>
      <c r="L1608" s="9">
        <v>1811.0</v>
      </c>
      <c r="M1608" s="9">
        <v>1.0</v>
      </c>
      <c r="N1608" s="9">
        <v>3.273</v>
      </c>
      <c r="O1608" s="9">
        <v>0.073</v>
      </c>
      <c r="P1608" s="9">
        <v>-3.2</v>
      </c>
      <c r="Q1608" s="9">
        <v>0.961</v>
      </c>
      <c r="R1608" s="9">
        <v>0.029</v>
      </c>
      <c r="S1608" s="9">
        <v>0.331</v>
      </c>
    </row>
    <row r="1609">
      <c r="B1609" s="1"/>
      <c r="C1609" s="10"/>
      <c r="D1609" s="1"/>
      <c r="E1609" s="1"/>
      <c r="F1609" s="1"/>
      <c r="G1609" s="1"/>
      <c r="H1609" s="4"/>
      <c r="I1609" s="1"/>
      <c r="J1609" s="12"/>
      <c r="L1609" s="9">
        <v>1812.0</v>
      </c>
      <c r="M1609" s="9">
        <v>1.0</v>
      </c>
      <c r="N1609" s="9">
        <v>5.98</v>
      </c>
      <c r="O1609" s="9">
        <v>0.056</v>
      </c>
      <c r="P1609" s="9">
        <v>-5.924</v>
      </c>
      <c r="Q1609" s="9">
        <v>1.0</v>
      </c>
      <c r="R1609" s="9">
        <v>0.0</v>
      </c>
      <c r="S1609" s="9">
        <v>0.0</v>
      </c>
    </row>
    <row r="1610">
      <c r="B1610" s="1"/>
      <c r="C1610" s="10"/>
      <c r="D1610" s="1"/>
      <c r="E1610" s="1"/>
      <c r="F1610" s="1"/>
      <c r="G1610" s="1"/>
      <c r="H1610" s="4"/>
      <c r="I1610" s="1"/>
      <c r="J1610" s="12"/>
      <c r="L1610" s="9">
        <v>1814.0</v>
      </c>
      <c r="M1610" s="9">
        <v>1.0</v>
      </c>
      <c r="N1610" s="9">
        <v>7.309</v>
      </c>
      <c r="O1610" s="9">
        <v>0.044</v>
      </c>
      <c r="P1610" s="9">
        <v>-7.265</v>
      </c>
      <c r="Q1610" s="9">
        <v>1.0</v>
      </c>
      <c r="R1610" s="9">
        <v>0.0</v>
      </c>
      <c r="S1610" s="9">
        <v>0.0</v>
      </c>
    </row>
    <row r="1611">
      <c r="B1611" s="1"/>
      <c r="C1611" s="10"/>
      <c r="D1611" s="1"/>
      <c r="E1611" s="1"/>
      <c r="F1611" s="1"/>
      <c r="G1611" s="1"/>
      <c r="H1611" s="4"/>
      <c r="I1611" s="1"/>
      <c r="J1611" s="12"/>
      <c r="L1611" s="9">
        <v>1816.0</v>
      </c>
      <c r="M1611" s="9">
        <v>1.0</v>
      </c>
      <c r="N1611" s="9">
        <v>3.095</v>
      </c>
      <c r="O1611" s="9">
        <v>0.029</v>
      </c>
      <c r="P1611" s="9">
        <v>-3.067</v>
      </c>
      <c r="Q1611" s="9">
        <v>0.999</v>
      </c>
      <c r="R1611" s="9">
        <v>0.0</v>
      </c>
      <c r="S1611" s="9">
        <v>0.004</v>
      </c>
    </row>
    <row r="1612">
      <c r="B1612" s="1"/>
      <c r="C1612" s="10"/>
      <c r="D1612" s="1"/>
      <c r="E1612" s="1"/>
      <c r="F1612" s="1"/>
      <c r="G1612" s="1"/>
      <c r="H1612" s="4"/>
      <c r="I1612" s="1"/>
      <c r="J1612" s="12"/>
      <c r="L1612" s="9">
        <v>1817.0</v>
      </c>
      <c r="M1612" s="9">
        <v>1.0</v>
      </c>
      <c r="N1612" s="9">
        <v>6.913</v>
      </c>
      <c r="O1612" s="9">
        <v>0.069</v>
      </c>
      <c r="P1612" s="9">
        <v>-6.844</v>
      </c>
      <c r="Q1612" s="9">
        <v>1.0</v>
      </c>
      <c r="R1612" s="9">
        <v>0.0</v>
      </c>
      <c r="S1612" s="9">
        <v>0.0</v>
      </c>
    </row>
    <row r="1613">
      <c r="B1613" s="1"/>
      <c r="C1613" s="10"/>
      <c r="D1613" s="1"/>
      <c r="E1613" s="1"/>
      <c r="F1613" s="1"/>
      <c r="G1613" s="1"/>
      <c r="H1613" s="4"/>
      <c r="I1613" s="1"/>
      <c r="J1613" s="12"/>
      <c r="L1613" s="9">
        <v>1818.0</v>
      </c>
      <c r="M1613" s="9">
        <v>1.0</v>
      </c>
      <c r="N1613" s="9">
        <v>0.849</v>
      </c>
      <c r="O1613" s="9">
        <v>0.072</v>
      </c>
      <c r="P1613" s="9">
        <v>-0.778</v>
      </c>
      <c r="Q1613" s="9">
        <v>0.91</v>
      </c>
      <c r="R1613" s="9">
        <v>0.063</v>
      </c>
      <c r="S1613" s="9">
        <v>0.75</v>
      </c>
    </row>
    <row r="1614">
      <c r="B1614" s="1"/>
      <c r="C1614" s="10"/>
      <c r="D1614" s="1"/>
      <c r="E1614" s="1"/>
      <c r="F1614" s="1"/>
      <c r="G1614" s="1"/>
      <c r="H1614" s="4"/>
      <c r="I1614" s="1"/>
      <c r="J1614" s="12"/>
      <c r="L1614" s="9">
        <v>1819.0</v>
      </c>
      <c r="M1614" s="9">
        <v>1.0</v>
      </c>
      <c r="N1614" s="9">
        <v>2.088</v>
      </c>
      <c r="O1614" s="9">
        <v>0.036</v>
      </c>
      <c r="P1614" s="9">
        <v>-2.052</v>
      </c>
      <c r="Q1614" s="9">
        <v>0.996</v>
      </c>
      <c r="R1614" s="9">
        <v>0.003</v>
      </c>
      <c r="S1614" s="9">
        <v>0.03</v>
      </c>
    </row>
    <row r="1615">
      <c r="B1615" s="1"/>
      <c r="C1615" s="10"/>
      <c r="D1615" s="1"/>
      <c r="E1615" s="1"/>
      <c r="F1615" s="1"/>
      <c r="G1615" s="1"/>
      <c r="H1615" s="4"/>
      <c r="I1615" s="1"/>
      <c r="J1615" s="12"/>
      <c r="L1615" s="9">
        <v>1820.0</v>
      </c>
      <c r="M1615" s="9">
        <v>1.0</v>
      </c>
      <c r="N1615" s="9">
        <v>3.606</v>
      </c>
      <c r="O1615" s="9">
        <v>0.046</v>
      </c>
      <c r="P1615" s="9">
        <v>-3.561</v>
      </c>
      <c r="Q1615" s="9">
        <v>1.0</v>
      </c>
      <c r="R1615" s="9">
        <v>0.0</v>
      </c>
      <c r="S1615" s="9">
        <v>0.0</v>
      </c>
    </row>
    <row r="1616">
      <c r="B1616" s="1"/>
      <c r="C1616" s="10"/>
      <c r="D1616" s="1"/>
      <c r="E1616" s="1"/>
      <c r="F1616" s="1"/>
      <c r="G1616" s="1"/>
      <c r="H1616" s="4"/>
      <c r="I1616" s="1"/>
      <c r="J1616" s="12"/>
      <c r="L1616" s="9">
        <v>1821.0</v>
      </c>
      <c r="M1616" s="9">
        <v>1.0</v>
      </c>
      <c r="N1616" s="9">
        <v>4.584</v>
      </c>
      <c r="O1616" s="9">
        <v>0.037</v>
      </c>
      <c r="P1616" s="9">
        <v>-4.546</v>
      </c>
      <c r="Q1616" s="9">
        <v>1.0</v>
      </c>
      <c r="R1616" s="9">
        <v>0.0</v>
      </c>
      <c r="S1616" s="9">
        <v>0.001</v>
      </c>
    </row>
    <row r="1617">
      <c r="B1617" s="1"/>
      <c r="C1617" s="10"/>
      <c r="D1617" s="1"/>
      <c r="E1617" s="1"/>
      <c r="F1617" s="1"/>
      <c r="G1617" s="1"/>
      <c r="H1617" s="4"/>
      <c r="I1617" s="1"/>
      <c r="J1617" s="12"/>
      <c r="L1617" s="9">
        <v>1822.0</v>
      </c>
      <c r="M1617" s="9">
        <v>1.0</v>
      </c>
      <c r="N1617" s="9">
        <v>7.595</v>
      </c>
      <c r="O1617" s="9">
        <v>0.054</v>
      </c>
      <c r="P1617" s="9">
        <v>-7.542</v>
      </c>
      <c r="Q1617" s="9">
        <v>1.0</v>
      </c>
      <c r="R1617" s="9">
        <v>0.0</v>
      </c>
      <c r="S1617" s="9">
        <v>0.0</v>
      </c>
    </row>
    <row r="1618">
      <c r="B1618" s="1"/>
      <c r="C1618" s="10"/>
      <c r="D1618" s="1"/>
      <c r="E1618" s="1"/>
      <c r="F1618" s="1"/>
      <c r="G1618" s="1"/>
      <c r="H1618" s="4"/>
      <c r="I1618" s="1"/>
      <c r="J1618" s="12"/>
      <c r="L1618" s="9">
        <v>1823.0</v>
      </c>
      <c r="M1618" s="9">
        <v>1.0</v>
      </c>
      <c r="N1618" s="9">
        <v>1.256</v>
      </c>
      <c r="O1618" s="9">
        <v>0.043</v>
      </c>
      <c r="P1618" s="9">
        <v>-1.213</v>
      </c>
      <c r="Q1618" s="9">
        <v>0.985</v>
      </c>
      <c r="R1618" s="9">
        <v>0.011</v>
      </c>
      <c r="S1618" s="9">
        <v>0.119</v>
      </c>
    </row>
    <row r="1619">
      <c r="B1619" s="1"/>
      <c r="C1619" s="10"/>
      <c r="D1619" s="1"/>
      <c r="E1619" s="1"/>
      <c r="F1619" s="1"/>
      <c r="G1619" s="1"/>
      <c r="H1619" s="4"/>
      <c r="I1619" s="1"/>
      <c r="J1619" s="12"/>
      <c r="L1619" s="9">
        <v>1824.0</v>
      </c>
      <c r="M1619" s="9">
        <v>1.0</v>
      </c>
      <c r="N1619" s="9">
        <v>0.858</v>
      </c>
      <c r="O1619" s="9">
        <v>0.062</v>
      </c>
      <c r="P1619" s="9">
        <v>-0.796</v>
      </c>
      <c r="Q1619" s="9">
        <v>0.92</v>
      </c>
      <c r="R1619" s="9">
        <v>0.054</v>
      </c>
      <c r="S1619" s="9">
        <v>0.631</v>
      </c>
    </row>
    <row r="1620">
      <c r="B1620" s="1"/>
      <c r="C1620" s="10"/>
      <c r="D1620" s="1"/>
      <c r="E1620" s="1"/>
      <c r="F1620" s="1"/>
      <c r="G1620" s="1"/>
      <c r="H1620" s="4"/>
      <c r="I1620" s="1"/>
      <c r="J1620" s="12"/>
      <c r="L1620" s="9">
        <v>1825.0</v>
      </c>
      <c r="M1620" s="9">
        <v>1.0</v>
      </c>
      <c r="N1620" s="9">
        <v>2.131</v>
      </c>
      <c r="O1620" s="9">
        <v>0.026</v>
      </c>
      <c r="P1620" s="9">
        <v>-2.104</v>
      </c>
      <c r="Q1620" s="9">
        <v>0.998</v>
      </c>
      <c r="R1620" s="9">
        <v>0.001</v>
      </c>
      <c r="S1620" s="9">
        <v>0.013</v>
      </c>
    </row>
    <row r="1621">
      <c r="B1621" s="1"/>
      <c r="C1621" s="10"/>
      <c r="D1621" s="1"/>
      <c r="E1621" s="1"/>
      <c r="F1621" s="1"/>
      <c r="G1621" s="1"/>
      <c r="H1621" s="4"/>
      <c r="I1621" s="1"/>
      <c r="J1621" s="12"/>
      <c r="L1621" s="9">
        <v>1827.0</v>
      </c>
      <c r="M1621" s="9">
        <v>1.0</v>
      </c>
      <c r="N1621" s="9">
        <v>1.476</v>
      </c>
      <c r="O1621" s="9">
        <v>0.05</v>
      </c>
      <c r="P1621" s="9">
        <v>-1.427</v>
      </c>
      <c r="Q1621" s="9">
        <v>0.983</v>
      </c>
      <c r="R1621" s="9">
        <v>0.012</v>
      </c>
      <c r="S1621" s="9">
        <v>0.136</v>
      </c>
    </row>
    <row r="1622">
      <c r="B1622" s="1"/>
      <c r="C1622" s="10"/>
      <c r="D1622" s="1"/>
      <c r="E1622" s="1"/>
      <c r="F1622" s="1"/>
      <c r="G1622" s="1"/>
      <c r="H1622" s="4"/>
      <c r="I1622" s="1"/>
      <c r="J1622" s="12"/>
      <c r="L1622" s="9">
        <v>1828.0</v>
      </c>
      <c r="M1622" s="9">
        <v>1.0</v>
      </c>
      <c r="N1622" s="9">
        <v>1.375</v>
      </c>
      <c r="O1622" s="9">
        <v>0.037</v>
      </c>
      <c r="P1622" s="9">
        <v>-1.337</v>
      </c>
      <c r="Q1622" s="9">
        <v>0.989</v>
      </c>
      <c r="R1622" s="9">
        <v>0.008</v>
      </c>
      <c r="S1622" s="9">
        <v>0.085</v>
      </c>
    </row>
    <row r="1623">
      <c r="B1623" s="1"/>
      <c r="C1623" s="10"/>
      <c r="D1623" s="1"/>
      <c r="E1623" s="1"/>
      <c r="F1623" s="1"/>
      <c r="G1623" s="1"/>
      <c r="H1623" s="4"/>
      <c r="I1623" s="1"/>
      <c r="J1623" s="12"/>
      <c r="L1623" s="9">
        <v>1829.0</v>
      </c>
      <c r="M1623" s="9">
        <v>1.0</v>
      </c>
      <c r="N1623" s="9">
        <v>11.933</v>
      </c>
      <c r="O1623" s="9">
        <v>0.062</v>
      </c>
      <c r="P1623" s="9">
        <v>-11.871</v>
      </c>
      <c r="Q1623" s="9">
        <v>1.0</v>
      </c>
      <c r="R1623" s="9">
        <v>0.0</v>
      </c>
      <c r="S1623" s="9">
        <v>0.0</v>
      </c>
    </row>
    <row r="1624">
      <c r="B1624" s="1"/>
      <c r="C1624" s="10"/>
      <c r="D1624" s="1"/>
      <c r="E1624" s="1"/>
      <c r="F1624" s="1"/>
      <c r="G1624" s="1"/>
      <c r="H1624" s="4"/>
      <c r="I1624" s="1"/>
      <c r="J1624" s="12"/>
      <c r="L1624" s="9">
        <v>1831.0</v>
      </c>
      <c r="M1624" s="9">
        <v>1.0</v>
      </c>
      <c r="N1624" s="9">
        <v>0.928</v>
      </c>
      <c r="O1624" s="9">
        <v>0.061</v>
      </c>
      <c r="P1624" s="9">
        <v>-0.867</v>
      </c>
      <c r="Q1624" s="9">
        <v>0.967</v>
      </c>
      <c r="R1624" s="9">
        <v>0.024</v>
      </c>
      <c r="S1624" s="9">
        <v>0.275</v>
      </c>
    </row>
    <row r="1625">
      <c r="B1625" s="1"/>
      <c r="C1625" s="10"/>
      <c r="D1625" s="1"/>
      <c r="E1625" s="1"/>
      <c r="F1625" s="1"/>
      <c r="G1625" s="1"/>
      <c r="H1625" s="4"/>
      <c r="I1625" s="1"/>
      <c r="J1625" s="12"/>
      <c r="L1625" s="9">
        <v>1832.0</v>
      </c>
      <c r="M1625" s="9">
        <v>1.0</v>
      </c>
      <c r="N1625" s="9">
        <v>1.23</v>
      </c>
      <c r="O1625" s="9">
        <v>0.044</v>
      </c>
      <c r="P1625" s="9">
        <v>-1.186</v>
      </c>
      <c r="Q1625" s="9">
        <v>0.984</v>
      </c>
      <c r="R1625" s="9">
        <v>0.011</v>
      </c>
      <c r="S1625" s="9">
        <v>0.124</v>
      </c>
    </row>
    <row r="1626">
      <c r="B1626" s="1"/>
      <c r="C1626" s="10"/>
      <c r="D1626" s="1"/>
      <c r="E1626" s="1"/>
      <c r="F1626" s="1"/>
      <c r="G1626" s="1"/>
      <c r="H1626" s="4"/>
      <c r="I1626" s="1"/>
      <c r="J1626" s="12"/>
      <c r="L1626" s="9">
        <v>1833.0</v>
      </c>
      <c r="M1626" s="9">
        <v>1.0</v>
      </c>
      <c r="N1626" s="9">
        <v>4.579</v>
      </c>
      <c r="O1626" s="9">
        <v>0.034</v>
      </c>
      <c r="P1626" s="9">
        <v>-4.545</v>
      </c>
      <c r="Q1626" s="9">
        <v>0.998</v>
      </c>
      <c r="R1626" s="9">
        <v>0.001</v>
      </c>
      <c r="S1626" s="9">
        <v>0.016</v>
      </c>
    </row>
    <row r="1627">
      <c r="B1627" s="1"/>
      <c r="C1627" s="10"/>
      <c r="D1627" s="1"/>
      <c r="E1627" s="1"/>
      <c r="F1627" s="1"/>
      <c r="G1627" s="1"/>
      <c r="H1627" s="4"/>
      <c r="I1627" s="1"/>
      <c r="J1627" s="12"/>
      <c r="L1627" s="9">
        <v>1834.0</v>
      </c>
      <c r="M1627" s="9">
        <v>1.0</v>
      </c>
      <c r="N1627" s="9">
        <v>3.273</v>
      </c>
      <c r="O1627" s="9">
        <v>0.073</v>
      </c>
      <c r="P1627" s="9">
        <v>-3.2</v>
      </c>
      <c r="Q1627" s="9">
        <v>0.961</v>
      </c>
      <c r="R1627" s="9">
        <v>0.029</v>
      </c>
      <c r="S1627" s="9">
        <v>0.331</v>
      </c>
    </row>
    <row r="1628">
      <c r="B1628" s="1"/>
      <c r="C1628" s="10"/>
      <c r="D1628" s="1"/>
      <c r="E1628" s="1"/>
      <c r="F1628" s="1"/>
      <c r="G1628" s="1"/>
      <c r="H1628" s="4"/>
      <c r="I1628" s="1"/>
      <c r="J1628" s="12"/>
      <c r="L1628" s="9">
        <v>1835.0</v>
      </c>
      <c r="M1628" s="9">
        <v>1.0</v>
      </c>
      <c r="N1628" s="9">
        <v>2.94</v>
      </c>
      <c r="O1628" s="9">
        <v>0.039</v>
      </c>
      <c r="P1628" s="9">
        <v>-2.901</v>
      </c>
      <c r="Q1628" s="9">
        <v>0.999</v>
      </c>
      <c r="R1628" s="9">
        <v>0.001</v>
      </c>
      <c r="S1628" s="9">
        <v>0.011</v>
      </c>
    </row>
    <row r="1629">
      <c r="B1629" s="1"/>
      <c r="C1629" s="10"/>
      <c r="D1629" s="1"/>
      <c r="E1629" s="1"/>
      <c r="F1629" s="1"/>
      <c r="G1629" s="1"/>
      <c r="H1629" s="4"/>
      <c r="I1629" s="1"/>
      <c r="J1629" s="12"/>
      <c r="L1629" s="9">
        <v>1836.0</v>
      </c>
      <c r="M1629" s="9">
        <v>1.0</v>
      </c>
      <c r="N1629" s="9">
        <v>1.231</v>
      </c>
      <c r="O1629" s="9">
        <v>0.045</v>
      </c>
      <c r="P1629" s="9">
        <v>-1.187</v>
      </c>
      <c r="Q1629" s="9">
        <v>0.989</v>
      </c>
      <c r="R1629" s="9">
        <v>0.008</v>
      </c>
      <c r="S1629" s="9">
        <v>0.088</v>
      </c>
    </row>
    <row r="1630">
      <c r="B1630" s="1"/>
      <c r="C1630" s="10"/>
      <c r="D1630" s="1"/>
      <c r="E1630" s="1"/>
      <c r="F1630" s="1"/>
      <c r="G1630" s="1"/>
      <c r="H1630" s="4"/>
      <c r="I1630" s="1"/>
      <c r="J1630" s="12"/>
      <c r="L1630" s="9">
        <v>1837.0</v>
      </c>
      <c r="M1630" s="9">
        <v>1.0</v>
      </c>
      <c r="N1630" s="9">
        <v>3.273</v>
      </c>
      <c r="O1630" s="9">
        <v>0.073</v>
      </c>
      <c r="P1630" s="9">
        <v>-3.2</v>
      </c>
      <c r="Q1630" s="9">
        <v>0.961</v>
      </c>
      <c r="R1630" s="9">
        <v>0.029</v>
      </c>
      <c r="S1630" s="9">
        <v>0.331</v>
      </c>
    </row>
    <row r="1631">
      <c r="B1631" s="1"/>
      <c r="C1631" s="10"/>
      <c r="D1631" s="1"/>
      <c r="E1631" s="1"/>
      <c r="F1631" s="1"/>
      <c r="G1631" s="1"/>
      <c r="H1631" s="4"/>
      <c r="I1631" s="1"/>
      <c r="J1631" s="12"/>
      <c r="L1631" s="9">
        <v>1838.0</v>
      </c>
      <c r="M1631" s="9">
        <v>1.0</v>
      </c>
      <c r="N1631" s="9">
        <v>12.758</v>
      </c>
      <c r="O1631" s="9">
        <v>0.101</v>
      </c>
      <c r="P1631" s="9">
        <v>-12.657</v>
      </c>
      <c r="Q1631" s="9">
        <v>1.0</v>
      </c>
      <c r="R1631" s="9">
        <v>0.0</v>
      </c>
      <c r="S1631" s="9">
        <v>0.0</v>
      </c>
    </row>
    <row r="1632">
      <c r="B1632" s="1"/>
      <c r="C1632" s="10"/>
      <c r="D1632" s="1"/>
      <c r="E1632" s="1"/>
      <c r="F1632" s="1"/>
      <c r="G1632" s="1"/>
      <c r="H1632" s="4"/>
      <c r="I1632" s="1"/>
      <c r="J1632" s="12"/>
      <c r="L1632" s="9">
        <v>1839.0</v>
      </c>
      <c r="M1632" s="9">
        <v>1.0</v>
      </c>
      <c r="N1632" s="9">
        <v>15.299</v>
      </c>
      <c r="O1632" s="9">
        <v>0.07</v>
      </c>
      <c r="P1632" s="9">
        <v>-15.228</v>
      </c>
      <c r="Q1632" s="9">
        <v>1.0</v>
      </c>
      <c r="R1632" s="9">
        <v>0.0</v>
      </c>
      <c r="S1632" s="9">
        <v>0.0</v>
      </c>
    </row>
    <row r="1633">
      <c r="B1633" s="1"/>
      <c r="C1633" s="10"/>
      <c r="D1633" s="1"/>
      <c r="E1633" s="1"/>
      <c r="F1633" s="1"/>
      <c r="G1633" s="1"/>
      <c r="H1633" s="4"/>
      <c r="I1633" s="1"/>
      <c r="J1633" s="12"/>
      <c r="L1633" s="9">
        <v>1840.0</v>
      </c>
      <c r="M1633" s="9">
        <v>1.0</v>
      </c>
      <c r="N1633" s="9">
        <v>1.376</v>
      </c>
      <c r="O1633" s="9">
        <v>0.037</v>
      </c>
      <c r="P1633" s="9">
        <v>-1.339</v>
      </c>
      <c r="Q1633" s="9">
        <v>0.989</v>
      </c>
      <c r="R1633" s="9">
        <v>0.008</v>
      </c>
      <c r="S1633" s="9">
        <v>0.085</v>
      </c>
    </row>
    <row r="1634">
      <c r="B1634" s="1"/>
      <c r="C1634" s="10"/>
      <c r="D1634" s="1"/>
      <c r="E1634" s="1"/>
      <c r="F1634" s="1"/>
      <c r="G1634" s="1"/>
      <c r="H1634" s="4"/>
      <c r="I1634" s="1"/>
      <c r="J1634" s="12"/>
      <c r="L1634" s="9">
        <v>1841.0</v>
      </c>
      <c r="M1634" s="9">
        <v>1.0</v>
      </c>
      <c r="N1634" s="9">
        <v>0.925</v>
      </c>
      <c r="O1634" s="9">
        <v>0.05</v>
      </c>
      <c r="P1634" s="9">
        <v>-0.875</v>
      </c>
      <c r="Q1634" s="9">
        <v>0.937</v>
      </c>
      <c r="R1634" s="9">
        <v>0.04</v>
      </c>
      <c r="S1634" s="9">
        <v>0.469</v>
      </c>
    </row>
    <row r="1635">
      <c r="B1635" s="1"/>
      <c r="C1635" s="10"/>
      <c r="D1635" s="1"/>
      <c r="E1635" s="1"/>
      <c r="F1635" s="1"/>
      <c r="G1635" s="1"/>
      <c r="H1635" s="4"/>
      <c r="I1635" s="1"/>
      <c r="J1635" s="12"/>
      <c r="L1635" s="9">
        <v>1842.0</v>
      </c>
      <c r="M1635" s="9">
        <v>1.0</v>
      </c>
      <c r="N1635" s="9">
        <v>1.345</v>
      </c>
      <c r="O1635" s="9">
        <v>0.042</v>
      </c>
      <c r="P1635" s="9">
        <v>-1.303</v>
      </c>
      <c r="Q1635" s="9">
        <v>0.986</v>
      </c>
      <c r="R1635" s="9">
        <v>0.01</v>
      </c>
      <c r="S1635" s="9">
        <v>0.111</v>
      </c>
    </row>
    <row r="1636">
      <c r="B1636" s="1"/>
      <c r="C1636" s="10"/>
      <c r="D1636" s="1"/>
      <c r="E1636" s="1"/>
      <c r="F1636" s="1"/>
      <c r="G1636" s="1"/>
      <c r="H1636" s="4"/>
      <c r="I1636" s="1"/>
      <c r="J1636" s="12"/>
      <c r="L1636" s="9">
        <v>1843.0</v>
      </c>
      <c r="M1636" s="9">
        <v>1.0</v>
      </c>
      <c r="N1636" s="9">
        <v>3.18</v>
      </c>
      <c r="O1636" s="9">
        <v>0.03</v>
      </c>
      <c r="P1636" s="9">
        <v>-3.15</v>
      </c>
      <c r="Q1636" s="9">
        <v>0.984</v>
      </c>
      <c r="R1636" s="9">
        <v>0.009</v>
      </c>
      <c r="S1636" s="9">
        <v>0.102</v>
      </c>
    </row>
    <row r="1637">
      <c r="B1637" s="1"/>
      <c r="C1637" s="10"/>
      <c r="D1637" s="1"/>
      <c r="E1637" s="1"/>
      <c r="F1637" s="1"/>
      <c r="G1637" s="1"/>
      <c r="H1637" s="4"/>
      <c r="I1637" s="1"/>
      <c r="J1637" s="12"/>
      <c r="L1637" s="9">
        <v>1844.0</v>
      </c>
      <c r="M1637" s="9">
        <v>1.0</v>
      </c>
      <c r="N1637" s="9">
        <v>11.783</v>
      </c>
      <c r="O1637" s="9">
        <v>0.351</v>
      </c>
      <c r="P1637" s="9">
        <v>-11.432</v>
      </c>
      <c r="Q1637" s="9">
        <v>1.0</v>
      </c>
      <c r="R1637" s="9">
        <v>0.0</v>
      </c>
      <c r="S1637" s="9">
        <v>0.0</v>
      </c>
    </row>
    <row r="1638">
      <c r="B1638" s="1"/>
      <c r="C1638" s="10"/>
      <c r="D1638" s="1"/>
      <c r="E1638" s="1"/>
      <c r="F1638" s="1"/>
      <c r="G1638" s="1"/>
      <c r="H1638" s="4"/>
      <c r="I1638" s="1"/>
      <c r="J1638" s="12"/>
      <c r="L1638" s="9">
        <v>1845.0</v>
      </c>
      <c r="M1638" s="9">
        <v>1.0</v>
      </c>
      <c r="N1638" s="9">
        <v>1.647</v>
      </c>
      <c r="O1638" s="9">
        <v>0.03</v>
      </c>
      <c r="P1638" s="9">
        <v>-1.617</v>
      </c>
      <c r="Q1638" s="9">
        <v>0.996</v>
      </c>
      <c r="R1638" s="9">
        <v>0.002</v>
      </c>
      <c r="S1638" s="9">
        <v>0.026</v>
      </c>
    </row>
    <row r="1639">
      <c r="B1639" s="1"/>
      <c r="C1639" s="10"/>
      <c r="D1639" s="1"/>
      <c r="E1639" s="1"/>
      <c r="F1639" s="1"/>
      <c r="G1639" s="1"/>
      <c r="H1639" s="4"/>
      <c r="I1639" s="1"/>
      <c r="J1639" s="12"/>
      <c r="L1639" s="9">
        <v>1846.0</v>
      </c>
      <c r="M1639" s="9">
        <v>1.0</v>
      </c>
      <c r="N1639" s="9">
        <v>3.139</v>
      </c>
      <c r="O1639" s="9">
        <v>0.028</v>
      </c>
      <c r="P1639" s="9">
        <v>-3.111</v>
      </c>
      <c r="Q1639" s="9">
        <v>1.0</v>
      </c>
      <c r="R1639" s="9">
        <v>0.0</v>
      </c>
      <c r="S1639" s="9">
        <v>0.003</v>
      </c>
    </row>
    <row r="1640">
      <c r="B1640" s="1"/>
      <c r="C1640" s="10"/>
      <c r="D1640" s="1"/>
      <c r="E1640" s="1"/>
      <c r="F1640" s="1"/>
      <c r="G1640" s="1"/>
      <c r="H1640" s="4"/>
      <c r="I1640" s="1"/>
      <c r="J1640" s="12"/>
      <c r="L1640" s="9">
        <v>1847.0</v>
      </c>
      <c r="M1640" s="9">
        <v>1.0</v>
      </c>
      <c r="N1640" s="9">
        <v>1.421</v>
      </c>
      <c r="O1640" s="9">
        <v>0.026</v>
      </c>
      <c r="P1640" s="9">
        <v>-1.395</v>
      </c>
      <c r="Q1640" s="9">
        <v>0.994</v>
      </c>
      <c r="R1640" s="9">
        <v>0.003</v>
      </c>
      <c r="S1640" s="9">
        <v>0.039</v>
      </c>
    </row>
    <row r="1641">
      <c r="B1641" s="1"/>
      <c r="C1641" s="10"/>
      <c r="D1641" s="1"/>
      <c r="E1641" s="1"/>
      <c r="F1641" s="1"/>
      <c r="G1641" s="1"/>
      <c r="H1641" s="4"/>
      <c r="I1641" s="1"/>
      <c r="J1641" s="12"/>
      <c r="L1641" s="9">
        <v>1849.0</v>
      </c>
      <c r="M1641" s="9">
        <v>1.0</v>
      </c>
      <c r="N1641" s="9">
        <v>11.461</v>
      </c>
      <c r="O1641" s="9">
        <v>0.061</v>
      </c>
      <c r="P1641" s="9">
        <v>-11.4</v>
      </c>
      <c r="Q1641" s="9">
        <v>1.0</v>
      </c>
      <c r="R1641" s="9">
        <v>0.0</v>
      </c>
      <c r="S1641" s="9">
        <v>0.0</v>
      </c>
    </row>
    <row r="1642">
      <c r="B1642" s="1"/>
      <c r="C1642" s="10"/>
      <c r="D1642" s="1"/>
      <c r="E1642" s="1"/>
      <c r="F1642" s="1"/>
      <c r="G1642" s="1"/>
      <c r="H1642" s="4"/>
      <c r="I1642" s="1"/>
      <c r="J1642" s="12"/>
      <c r="L1642" s="9">
        <v>1850.0</v>
      </c>
      <c r="M1642" s="9">
        <v>1.0</v>
      </c>
      <c r="N1642" s="9">
        <v>1.815</v>
      </c>
      <c r="O1642" s="9">
        <v>0.048</v>
      </c>
      <c r="P1642" s="9">
        <v>-1.767</v>
      </c>
      <c r="Q1642" s="9">
        <v>0.994</v>
      </c>
      <c r="R1642" s="9">
        <v>0.004</v>
      </c>
      <c r="S1642" s="9">
        <v>0.049</v>
      </c>
    </row>
    <row r="1643">
      <c r="B1643" s="1"/>
      <c r="C1643" s="10"/>
      <c r="D1643" s="1"/>
      <c r="E1643" s="1"/>
      <c r="F1643" s="1"/>
      <c r="G1643" s="1"/>
      <c r="H1643" s="4"/>
      <c r="I1643" s="1"/>
      <c r="J1643" s="12"/>
      <c r="L1643" s="9">
        <v>1851.0</v>
      </c>
      <c r="M1643" s="9">
        <v>1.0</v>
      </c>
      <c r="N1643" s="9">
        <v>3.18</v>
      </c>
      <c r="O1643" s="9">
        <v>0.03</v>
      </c>
      <c r="P1643" s="9">
        <v>-3.15</v>
      </c>
      <c r="Q1643" s="9">
        <v>0.984</v>
      </c>
      <c r="R1643" s="9">
        <v>0.009</v>
      </c>
      <c r="S1643" s="9">
        <v>0.102</v>
      </c>
    </row>
    <row r="1644">
      <c r="B1644" s="1"/>
      <c r="C1644" s="10"/>
      <c r="D1644" s="1"/>
      <c r="E1644" s="1"/>
      <c r="F1644" s="1"/>
      <c r="G1644" s="1"/>
      <c r="H1644" s="4"/>
      <c r="I1644" s="1"/>
      <c r="J1644" s="12"/>
      <c r="L1644" s="9">
        <v>1853.0</v>
      </c>
      <c r="M1644" s="9">
        <v>1.0</v>
      </c>
      <c r="N1644" s="9">
        <v>15.563</v>
      </c>
      <c r="O1644" s="9">
        <v>0.068</v>
      </c>
      <c r="P1644" s="9">
        <v>-15.496</v>
      </c>
      <c r="Q1644" s="9">
        <v>1.0</v>
      </c>
      <c r="R1644" s="9">
        <v>0.0</v>
      </c>
      <c r="S1644" s="9">
        <v>0.0</v>
      </c>
    </row>
    <row r="1645">
      <c r="B1645" s="1"/>
      <c r="C1645" s="10"/>
      <c r="D1645" s="1"/>
      <c r="E1645" s="1"/>
      <c r="F1645" s="1"/>
      <c r="G1645" s="1"/>
      <c r="H1645" s="4"/>
      <c r="I1645" s="1"/>
      <c r="J1645" s="12"/>
      <c r="L1645" s="9">
        <v>1854.0</v>
      </c>
      <c r="M1645" s="9">
        <v>1.0</v>
      </c>
      <c r="N1645" s="9">
        <v>8.159</v>
      </c>
      <c r="O1645" s="9">
        <v>0.038</v>
      </c>
      <c r="P1645" s="9">
        <v>-8.122</v>
      </c>
      <c r="Q1645" s="9">
        <v>1.0</v>
      </c>
      <c r="R1645" s="9">
        <v>0.0</v>
      </c>
      <c r="S1645" s="9">
        <v>0.0</v>
      </c>
    </row>
    <row r="1646">
      <c r="B1646" s="1"/>
      <c r="C1646" s="10"/>
      <c r="D1646" s="1"/>
      <c r="E1646" s="1"/>
      <c r="F1646" s="1"/>
      <c r="G1646" s="1"/>
      <c r="H1646" s="4"/>
      <c r="I1646" s="1"/>
      <c r="J1646" s="12"/>
      <c r="L1646" s="9">
        <v>1855.0</v>
      </c>
      <c r="M1646" s="9">
        <v>1.0</v>
      </c>
      <c r="N1646" s="9">
        <v>13.109</v>
      </c>
      <c r="O1646" s="9">
        <v>0.083</v>
      </c>
      <c r="P1646" s="9">
        <v>-13.026</v>
      </c>
      <c r="Q1646" s="9">
        <v>1.0</v>
      </c>
      <c r="R1646" s="9">
        <v>0.0</v>
      </c>
      <c r="S1646" s="9">
        <v>0.0</v>
      </c>
    </row>
    <row r="1647">
      <c r="B1647" s="1"/>
      <c r="C1647" s="10"/>
      <c r="D1647" s="1"/>
      <c r="E1647" s="1"/>
      <c r="F1647" s="1"/>
      <c r="G1647" s="1"/>
      <c r="H1647" s="4"/>
      <c r="I1647" s="1"/>
      <c r="J1647" s="12"/>
      <c r="L1647" s="9">
        <v>1856.0</v>
      </c>
      <c r="M1647" s="9">
        <v>1.0</v>
      </c>
      <c r="N1647" s="9">
        <v>11.524</v>
      </c>
      <c r="O1647" s="9">
        <v>0.053</v>
      </c>
      <c r="P1647" s="9">
        <v>-11.471</v>
      </c>
      <c r="Q1647" s="9">
        <v>1.0</v>
      </c>
      <c r="R1647" s="9">
        <v>0.0</v>
      </c>
      <c r="S1647" s="9">
        <v>0.0</v>
      </c>
    </row>
    <row r="1648">
      <c r="B1648" s="1"/>
      <c r="C1648" s="10"/>
      <c r="D1648" s="1"/>
      <c r="E1648" s="1"/>
      <c r="F1648" s="1"/>
      <c r="G1648" s="1"/>
      <c r="H1648" s="4"/>
      <c r="I1648" s="1"/>
      <c r="J1648" s="12"/>
      <c r="L1648" s="9">
        <v>1857.0</v>
      </c>
      <c r="M1648" s="9">
        <v>1.0</v>
      </c>
      <c r="N1648" s="9">
        <v>9.583</v>
      </c>
      <c r="O1648" s="9">
        <v>0.046</v>
      </c>
      <c r="P1648" s="9">
        <v>-9.537</v>
      </c>
      <c r="Q1648" s="9">
        <v>1.0</v>
      </c>
      <c r="R1648" s="9">
        <v>0.0</v>
      </c>
      <c r="S1648" s="9">
        <v>0.0</v>
      </c>
    </row>
    <row r="1649">
      <c r="B1649" s="1"/>
      <c r="C1649" s="10"/>
      <c r="D1649" s="1"/>
      <c r="E1649" s="1"/>
      <c r="F1649" s="1"/>
      <c r="G1649" s="1"/>
      <c r="H1649" s="4"/>
      <c r="I1649" s="1"/>
      <c r="J1649" s="12"/>
      <c r="L1649" s="9">
        <v>1858.0</v>
      </c>
      <c r="M1649" s="9">
        <v>1.0</v>
      </c>
      <c r="N1649" s="9">
        <v>13.425</v>
      </c>
      <c r="O1649" s="9">
        <v>0.105</v>
      </c>
      <c r="P1649" s="9">
        <v>-13.32</v>
      </c>
      <c r="Q1649" s="9">
        <v>1.0</v>
      </c>
      <c r="R1649" s="9">
        <v>0.0</v>
      </c>
      <c r="S1649" s="9">
        <v>0.0</v>
      </c>
    </row>
    <row r="1650">
      <c r="B1650" s="1"/>
      <c r="C1650" s="10"/>
      <c r="D1650" s="1"/>
      <c r="E1650" s="1"/>
      <c r="F1650" s="1"/>
      <c r="G1650" s="1"/>
      <c r="H1650" s="4"/>
      <c r="I1650" s="1"/>
      <c r="J1650" s="12"/>
      <c r="L1650" s="9">
        <v>1859.0</v>
      </c>
      <c r="M1650" s="9">
        <v>1.0</v>
      </c>
      <c r="N1650" s="9">
        <v>1.037</v>
      </c>
      <c r="O1650" s="9">
        <v>0.053</v>
      </c>
      <c r="P1650" s="9">
        <v>-0.984</v>
      </c>
      <c r="Q1650" s="9">
        <v>0.988</v>
      </c>
      <c r="R1650" s="9">
        <v>0.009</v>
      </c>
      <c r="S1650" s="9">
        <v>0.098</v>
      </c>
    </row>
    <row r="1651">
      <c r="B1651" s="1"/>
      <c r="C1651" s="10"/>
      <c r="D1651" s="1"/>
      <c r="E1651" s="1"/>
      <c r="F1651" s="1"/>
      <c r="G1651" s="1"/>
      <c r="H1651" s="4"/>
      <c r="I1651" s="1"/>
      <c r="J1651" s="12"/>
      <c r="L1651" s="9">
        <v>1860.0</v>
      </c>
      <c r="M1651" s="9">
        <v>1.0</v>
      </c>
      <c r="N1651" s="9">
        <v>1.546</v>
      </c>
      <c r="O1651" s="9">
        <v>0.025</v>
      </c>
      <c r="P1651" s="9">
        <v>-1.522</v>
      </c>
      <c r="Q1651" s="9">
        <v>0.998</v>
      </c>
      <c r="R1651" s="9">
        <v>0.001</v>
      </c>
      <c r="S1651" s="9">
        <v>0.011</v>
      </c>
    </row>
    <row r="1652">
      <c r="B1652" s="1"/>
      <c r="C1652" s="10"/>
      <c r="D1652" s="1"/>
      <c r="E1652" s="1"/>
      <c r="F1652" s="1"/>
      <c r="G1652" s="1"/>
      <c r="H1652" s="4"/>
      <c r="I1652" s="1"/>
      <c r="J1652" s="12"/>
      <c r="L1652" s="9">
        <v>1861.0</v>
      </c>
      <c r="M1652" s="9">
        <v>1.0</v>
      </c>
      <c r="N1652" s="9">
        <v>1.678</v>
      </c>
      <c r="O1652" s="9">
        <v>0.034</v>
      </c>
      <c r="P1652" s="9">
        <v>-1.644</v>
      </c>
      <c r="Q1652" s="9">
        <v>0.997</v>
      </c>
      <c r="R1652" s="9">
        <v>0.002</v>
      </c>
      <c r="S1652" s="9">
        <v>0.024</v>
      </c>
    </row>
    <row r="1653">
      <c r="B1653" s="1"/>
      <c r="C1653" s="10"/>
      <c r="D1653" s="1"/>
      <c r="E1653" s="1"/>
      <c r="F1653" s="1"/>
      <c r="G1653" s="1"/>
      <c r="H1653" s="4"/>
      <c r="I1653" s="1"/>
      <c r="J1653" s="12"/>
      <c r="L1653" s="9">
        <v>1862.0</v>
      </c>
      <c r="M1653" s="9">
        <v>1.0</v>
      </c>
      <c r="N1653" s="9">
        <v>12.147</v>
      </c>
      <c r="O1653" s="9">
        <v>0.054</v>
      </c>
      <c r="P1653" s="9">
        <v>-12.092</v>
      </c>
      <c r="Q1653" s="9">
        <v>1.0</v>
      </c>
      <c r="R1653" s="9">
        <v>0.0</v>
      </c>
      <c r="S1653" s="9">
        <v>0.0</v>
      </c>
    </row>
    <row r="1654">
      <c r="B1654" s="1"/>
      <c r="C1654" s="10"/>
      <c r="D1654" s="1"/>
      <c r="E1654" s="1"/>
      <c r="F1654" s="1"/>
      <c r="G1654" s="1"/>
      <c r="H1654" s="4"/>
      <c r="I1654" s="1"/>
      <c r="J1654" s="12"/>
      <c r="L1654" s="9">
        <v>1863.0</v>
      </c>
      <c r="M1654" s="9">
        <v>1.0</v>
      </c>
      <c r="N1654" s="9">
        <v>1.189</v>
      </c>
      <c r="O1654" s="9">
        <v>0.03</v>
      </c>
      <c r="P1654" s="9">
        <v>-1.159</v>
      </c>
      <c r="Q1654" s="9">
        <v>0.995</v>
      </c>
      <c r="R1654" s="9">
        <v>0.004</v>
      </c>
      <c r="S1654" s="9">
        <v>0.04</v>
      </c>
    </row>
    <row r="1655">
      <c r="B1655" s="1"/>
      <c r="C1655" s="10"/>
      <c r="D1655" s="1"/>
      <c r="E1655" s="1"/>
      <c r="F1655" s="1"/>
      <c r="G1655" s="1"/>
      <c r="H1655" s="4"/>
      <c r="I1655" s="1"/>
      <c r="J1655" s="12"/>
      <c r="L1655" s="9">
        <v>1864.0</v>
      </c>
      <c r="M1655" s="9">
        <v>1.0</v>
      </c>
      <c r="N1655" s="9">
        <v>1.421</v>
      </c>
      <c r="O1655" s="9">
        <v>0.043</v>
      </c>
      <c r="P1655" s="9">
        <v>-1.378</v>
      </c>
      <c r="Q1655" s="9">
        <v>0.986</v>
      </c>
      <c r="R1655" s="9">
        <v>0.01</v>
      </c>
      <c r="S1655" s="9">
        <v>0.107</v>
      </c>
    </row>
    <row r="1656">
      <c r="B1656" s="1"/>
      <c r="C1656" s="10"/>
      <c r="D1656" s="1"/>
      <c r="E1656" s="1"/>
      <c r="F1656" s="1"/>
      <c r="G1656" s="1"/>
      <c r="H1656" s="4"/>
      <c r="I1656" s="1"/>
      <c r="J1656" s="12"/>
      <c r="L1656" s="9">
        <v>1865.0</v>
      </c>
      <c r="M1656" s="9">
        <v>1.0</v>
      </c>
      <c r="N1656" s="9">
        <v>0.859</v>
      </c>
      <c r="O1656" s="9">
        <v>0.062</v>
      </c>
      <c r="P1656" s="9">
        <v>-0.797</v>
      </c>
      <c r="Q1656" s="9">
        <v>0.92</v>
      </c>
      <c r="R1656" s="9">
        <v>0.054</v>
      </c>
      <c r="S1656" s="9">
        <v>0.632</v>
      </c>
    </row>
    <row r="1657">
      <c r="B1657" s="1"/>
      <c r="C1657" s="10"/>
      <c r="D1657" s="1"/>
      <c r="E1657" s="1"/>
      <c r="F1657" s="1"/>
      <c r="G1657" s="1"/>
      <c r="H1657" s="4"/>
      <c r="I1657" s="1"/>
      <c r="J1657" s="12"/>
      <c r="L1657" s="9">
        <v>1866.0</v>
      </c>
      <c r="M1657" s="9">
        <v>1.0</v>
      </c>
      <c r="N1657" s="9">
        <v>11.837</v>
      </c>
      <c r="O1657" s="9">
        <v>0.062</v>
      </c>
      <c r="P1657" s="9">
        <v>-11.774</v>
      </c>
      <c r="Q1657" s="9">
        <v>1.0</v>
      </c>
      <c r="R1657" s="9">
        <v>0.0</v>
      </c>
      <c r="S1657" s="9">
        <v>0.0</v>
      </c>
    </row>
    <row r="1658">
      <c r="B1658" s="1"/>
      <c r="C1658" s="10"/>
      <c r="D1658" s="1"/>
      <c r="E1658" s="1"/>
      <c r="F1658" s="1"/>
      <c r="G1658" s="1"/>
      <c r="H1658" s="4"/>
      <c r="I1658" s="1"/>
      <c r="J1658" s="12"/>
      <c r="L1658" s="9">
        <v>1867.0</v>
      </c>
      <c r="M1658" s="9">
        <v>1.0</v>
      </c>
      <c r="N1658" s="9">
        <v>1.417</v>
      </c>
      <c r="O1658" s="9">
        <v>0.05</v>
      </c>
      <c r="P1658" s="9">
        <v>-1.366</v>
      </c>
      <c r="Q1658" s="9">
        <v>0.983</v>
      </c>
      <c r="R1658" s="9">
        <v>0.013</v>
      </c>
      <c r="S1658" s="9">
        <v>0.142</v>
      </c>
    </row>
    <row r="1659">
      <c r="B1659" s="1"/>
      <c r="C1659" s="10"/>
      <c r="D1659" s="1"/>
      <c r="E1659" s="1"/>
      <c r="F1659" s="1"/>
      <c r="G1659" s="1"/>
      <c r="H1659" s="4"/>
      <c r="I1659" s="1"/>
      <c r="J1659" s="12"/>
      <c r="L1659" s="9">
        <v>1868.0</v>
      </c>
      <c r="M1659" s="9">
        <v>1.0</v>
      </c>
      <c r="N1659" s="9">
        <v>0.751</v>
      </c>
      <c r="O1659" s="9">
        <v>0.086</v>
      </c>
      <c r="P1659" s="9">
        <v>-0.665</v>
      </c>
      <c r="Q1659" s="9">
        <v>0.934</v>
      </c>
      <c r="R1659" s="9">
        <v>0.05</v>
      </c>
      <c r="S1659" s="9">
        <v>0.581</v>
      </c>
    </row>
    <row r="1660">
      <c r="B1660" s="1"/>
      <c r="C1660" s="10"/>
      <c r="D1660" s="1"/>
      <c r="E1660" s="1"/>
      <c r="F1660" s="1"/>
      <c r="G1660" s="1"/>
      <c r="H1660" s="4"/>
      <c r="I1660" s="1"/>
      <c r="J1660" s="12"/>
      <c r="L1660" s="9">
        <v>1869.0</v>
      </c>
      <c r="M1660" s="9">
        <v>1.0</v>
      </c>
      <c r="N1660" s="9">
        <v>2.051</v>
      </c>
      <c r="O1660" s="9">
        <v>0.035</v>
      </c>
      <c r="P1660" s="9">
        <v>-2.016</v>
      </c>
      <c r="Q1660" s="9">
        <v>0.996</v>
      </c>
      <c r="R1660" s="9">
        <v>0.003</v>
      </c>
      <c r="S1660" s="9">
        <v>0.029</v>
      </c>
    </row>
    <row r="1661">
      <c r="B1661" s="1"/>
      <c r="C1661" s="10"/>
      <c r="D1661" s="1"/>
      <c r="E1661" s="1"/>
      <c r="F1661" s="1"/>
      <c r="G1661" s="1"/>
      <c r="H1661" s="4"/>
      <c r="I1661" s="1"/>
      <c r="J1661" s="12"/>
      <c r="L1661" s="9">
        <v>1870.0</v>
      </c>
      <c r="M1661" s="9">
        <v>1.0</v>
      </c>
      <c r="N1661" s="9">
        <v>0.814</v>
      </c>
      <c r="O1661" s="9">
        <v>0.046</v>
      </c>
      <c r="P1661" s="9">
        <v>-0.768</v>
      </c>
      <c r="Q1661" s="9">
        <v>0.931</v>
      </c>
      <c r="R1661" s="9">
        <v>0.042</v>
      </c>
      <c r="S1661" s="9">
        <v>0.482</v>
      </c>
    </row>
    <row r="1662">
      <c r="B1662" s="1"/>
      <c r="C1662" s="10"/>
      <c r="D1662" s="1"/>
      <c r="E1662" s="1"/>
      <c r="F1662" s="1"/>
      <c r="G1662" s="1"/>
      <c r="H1662" s="4"/>
      <c r="I1662" s="1"/>
      <c r="J1662" s="12"/>
      <c r="L1662" s="9">
        <v>1871.0</v>
      </c>
      <c r="M1662" s="9">
        <v>1.0</v>
      </c>
      <c r="N1662" s="9">
        <v>1.272</v>
      </c>
      <c r="O1662" s="9">
        <v>0.031</v>
      </c>
      <c r="P1662" s="9">
        <v>-1.241</v>
      </c>
      <c r="Q1662" s="9">
        <v>0.991</v>
      </c>
      <c r="R1662" s="9">
        <v>0.006</v>
      </c>
      <c r="S1662" s="9">
        <v>0.063</v>
      </c>
    </row>
    <row r="1663">
      <c r="B1663" s="1"/>
      <c r="C1663" s="10"/>
      <c r="D1663" s="1"/>
      <c r="E1663" s="1"/>
      <c r="F1663" s="1"/>
      <c r="G1663" s="1"/>
      <c r="H1663" s="4"/>
      <c r="I1663" s="1"/>
      <c r="J1663" s="12"/>
      <c r="L1663" s="9">
        <v>1872.0</v>
      </c>
      <c r="M1663" s="9">
        <v>1.0</v>
      </c>
      <c r="N1663" s="9">
        <v>2.572</v>
      </c>
      <c r="O1663" s="9">
        <v>0.037</v>
      </c>
      <c r="P1663" s="9">
        <v>-2.535</v>
      </c>
      <c r="Q1663" s="9">
        <v>0.997</v>
      </c>
      <c r="R1663" s="9">
        <v>0.002</v>
      </c>
      <c r="S1663" s="9">
        <v>0.023</v>
      </c>
    </row>
    <row r="1664">
      <c r="B1664" s="1"/>
      <c r="C1664" s="10"/>
      <c r="D1664" s="1"/>
      <c r="E1664" s="1"/>
      <c r="F1664" s="1"/>
      <c r="G1664" s="1"/>
      <c r="H1664" s="4"/>
      <c r="I1664" s="1"/>
      <c r="J1664" s="12"/>
      <c r="L1664" s="9">
        <v>1874.0</v>
      </c>
      <c r="M1664" s="9">
        <v>1.0</v>
      </c>
      <c r="N1664" s="9">
        <v>2.468</v>
      </c>
      <c r="O1664" s="9">
        <v>0.051</v>
      </c>
      <c r="P1664" s="9">
        <v>-2.417</v>
      </c>
      <c r="Q1664" s="9">
        <v>0.997</v>
      </c>
      <c r="R1664" s="9">
        <v>0.002</v>
      </c>
      <c r="S1664" s="9">
        <v>0.02</v>
      </c>
    </row>
    <row r="1665">
      <c r="B1665" s="1"/>
      <c r="C1665" s="10"/>
      <c r="D1665" s="1"/>
      <c r="E1665" s="1"/>
      <c r="F1665" s="1"/>
      <c r="G1665" s="1"/>
      <c r="H1665" s="4"/>
      <c r="I1665" s="1"/>
      <c r="J1665" s="12"/>
      <c r="L1665" s="9">
        <v>1875.0</v>
      </c>
      <c r="M1665" s="9">
        <v>1.0</v>
      </c>
      <c r="N1665" s="9">
        <v>15.208</v>
      </c>
      <c r="O1665" s="9">
        <v>0.069</v>
      </c>
      <c r="P1665" s="9">
        <v>-15.138</v>
      </c>
      <c r="Q1665" s="9">
        <v>1.0</v>
      </c>
      <c r="R1665" s="9">
        <v>0.0</v>
      </c>
      <c r="S1665" s="9">
        <v>0.0</v>
      </c>
    </row>
    <row r="1666">
      <c r="B1666" s="1"/>
      <c r="C1666" s="10"/>
      <c r="D1666" s="1"/>
      <c r="E1666" s="1"/>
      <c r="F1666" s="1"/>
      <c r="G1666" s="1"/>
      <c r="H1666" s="4"/>
      <c r="I1666" s="1"/>
      <c r="J1666" s="12"/>
      <c r="L1666" s="9">
        <v>1876.0</v>
      </c>
      <c r="M1666" s="9">
        <v>1.0</v>
      </c>
      <c r="N1666" s="9">
        <v>1.214</v>
      </c>
      <c r="O1666" s="9">
        <v>0.036</v>
      </c>
      <c r="P1666" s="9">
        <v>-1.178</v>
      </c>
      <c r="Q1666" s="9">
        <v>0.988</v>
      </c>
      <c r="R1666" s="9">
        <v>0.008</v>
      </c>
      <c r="S1666" s="9">
        <v>0.086</v>
      </c>
    </row>
    <row r="1667">
      <c r="B1667" s="1"/>
      <c r="C1667" s="10"/>
      <c r="D1667" s="1"/>
      <c r="E1667" s="1"/>
      <c r="F1667" s="1"/>
      <c r="G1667" s="1"/>
      <c r="H1667" s="4"/>
      <c r="I1667" s="1"/>
      <c r="J1667" s="12"/>
      <c r="L1667" s="9">
        <v>1877.0</v>
      </c>
      <c r="M1667" s="9">
        <v>1.0</v>
      </c>
      <c r="N1667" s="9">
        <v>1.373</v>
      </c>
      <c r="O1667" s="9">
        <v>0.036</v>
      </c>
      <c r="P1667" s="9">
        <v>-1.337</v>
      </c>
      <c r="Q1667" s="9">
        <v>0.99</v>
      </c>
      <c r="R1667" s="9">
        <v>0.007</v>
      </c>
      <c r="S1667" s="9">
        <v>0.078</v>
      </c>
    </row>
    <row r="1668">
      <c r="B1668" s="1"/>
      <c r="C1668" s="10"/>
      <c r="D1668" s="1"/>
      <c r="E1668" s="1"/>
      <c r="F1668" s="1"/>
      <c r="G1668" s="1"/>
      <c r="H1668" s="4"/>
      <c r="I1668" s="1"/>
      <c r="J1668" s="12"/>
      <c r="L1668" s="9">
        <v>1878.0</v>
      </c>
      <c r="M1668" s="9">
        <v>1.0</v>
      </c>
      <c r="N1668" s="9">
        <v>0.772</v>
      </c>
      <c r="O1668" s="9">
        <v>0.083</v>
      </c>
      <c r="P1668" s="9">
        <v>-0.689</v>
      </c>
      <c r="Q1668" s="9">
        <v>0.939</v>
      </c>
      <c r="R1668" s="9">
        <v>0.046</v>
      </c>
      <c r="S1668" s="9">
        <v>0.538</v>
      </c>
    </row>
    <row r="1669">
      <c r="B1669" s="1"/>
      <c r="C1669" s="10"/>
      <c r="D1669" s="1"/>
      <c r="E1669" s="1"/>
      <c r="F1669" s="1"/>
      <c r="G1669" s="1"/>
      <c r="H1669" s="4"/>
      <c r="I1669" s="1"/>
      <c r="J1669" s="12"/>
      <c r="L1669" s="9">
        <v>1879.0</v>
      </c>
      <c r="M1669" s="9">
        <v>1.0</v>
      </c>
      <c r="N1669" s="9">
        <v>1.955</v>
      </c>
      <c r="O1669" s="9">
        <v>0.032</v>
      </c>
      <c r="P1669" s="9">
        <v>-1.924</v>
      </c>
      <c r="Q1669" s="9">
        <v>0.997</v>
      </c>
      <c r="R1669" s="9">
        <v>0.002</v>
      </c>
      <c r="S1669" s="9">
        <v>0.024</v>
      </c>
    </row>
    <row r="1670">
      <c r="B1670" s="1"/>
      <c r="C1670" s="10"/>
      <c r="D1670" s="1"/>
      <c r="E1670" s="1"/>
      <c r="F1670" s="1"/>
      <c r="G1670" s="1"/>
      <c r="H1670" s="4"/>
      <c r="I1670" s="1"/>
      <c r="J1670" s="12"/>
      <c r="L1670" s="9">
        <v>1880.0</v>
      </c>
      <c r="M1670" s="9">
        <v>1.0</v>
      </c>
      <c r="N1670" s="9">
        <v>2.326</v>
      </c>
      <c r="O1670" s="9">
        <v>0.037</v>
      </c>
      <c r="P1670" s="9">
        <v>-2.289</v>
      </c>
      <c r="Q1670" s="9">
        <v>0.997</v>
      </c>
      <c r="R1670" s="9">
        <v>0.002</v>
      </c>
      <c r="S1670" s="9">
        <v>0.026</v>
      </c>
    </row>
    <row r="1671">
      <c r="B1671" s="1"/>
      <c r="C1671" s="10"/>
      <c r="D1671" s="1"/>
      <c r="E1671" s="1"/>
      <c r="F1671" s="1"/>
      <c r="G1671" s="1"/>
      <c r="H1671" s="4"/>
      <c r="I1671" s="1"/>
      <c r="J1671" s="12"/>
      <c r="L1671" s="9">
        <v>1881.0</v>
      </c>
      <c r="M1671" s="9">
        <v>1.0</v>
      </c>
      <c r="N1671" s="9">
        <v>0.859</v>
      </c>
      <c r="O1671" s="9">
        <v>0.062</v>
      </c>
      <c r="P1671" s="9">
        <v>-0.797</v>
      </c>
      <c r="Q1671" s="9">
        <v>0.92</v>
      </c>
      <c r="R1671" s="9">
        <v>0.054</v>
      </c>
      <c r="S1671" s="9">
        <v>0.632</v>
      </c>
    </row>
    <row r="1672">
      <c r="B1672" s="1"/>
      <c r="C1672" s="10"/>
      <c r="D1672" s="1"/>
      <c r="E1672" s="1"/>
      <c r="F1672" s="1"/>
      <c r="G1672" s="1"/>
      <c r="H1672" s="4"/>
      <c r="I1672" s="1"/>
      <c r="J1672" s="12"/>
      <c r="L1672" s="9">
        <v>1882.0</v>
      </c>
      <c r="M1672" s="9">
        <v>1.0</v>
      </c>
      <c r="N1672" s="9">
        <v>7.302</v>
      </c>
      <c r="O1672" s="9">
        <v>0.061</v>
      </c>
      <c r="P1672" s="9">
        <v>-7.241</v>
      </c>
      <c r="Q1672" s="9">
        <v>1.0</v>
      </c>
      <c r="R1672" s="9">
        <v>0.0</v>
      </c>
      <c r="S1672" s="9">
        <v>0.0</v>
      </c>
    </row>
    <row r="1673">
      <c r="B1673" s="1"/>
      <c r="C1673" s="10"/>
      <c r="D1673" s="1"/>
      <c r="E1673" s="1"/>
      <c r="F1673" s="1"/>
      <c r="G1673" s="1"/>
      <c r="H1673" s="4"/>
      <c r="I1673" s="1"/>
      <c r="J1673" s="12"/>
      <c r="L1673" s="9">
        <v>1884.0</v>
      </c>
      <c r="M1673" s="9">
        <v>1.0</v>
      </c>
      <c r="N1673" s="9">
        <v>7.656</v>
      </c>
      <c r="O1673" s="9">
        <v>0.057</v>
      </c>
      <c r="P1673" s="9">
        <v>-7.599</v>
      </c>
      <c r="Q1673" s="9">
        <v>1.0</v>
      </c>
      <c r="R1673" s="9">
        <v>0.0</v>
      </c>
      <c r="S1673" s="9">
        <v>0.0</v>
      </c>
    </row>
    <row r="1674">
      <c r="B1674" s="1"/>
      <c r="C1674" s="10"/>
      <c r="D1674" s="1"/>
      <c r="E1674" s="1"/>
      <c r="F1674" s="1"/>
      <c r="G1674" s="1"/>
      <c r="H1674" s="4"/>
      <c r="I1674" s="1"/>
      <c r="J1674" s="12"/>
      <c r="L1674" s="9">
        <v>1886.0</v>
      </c>
      <c r="M1674" s="9">
        <v>1.0</v>
      </c>
      <c r="N1674" s="9">
        <v>1.226</v>
      </c>
      <c r="O1674" s="9">
        <v>0.032</v>
      </c>
      <c r="P1674" s="9">
        <v>-1.195</v>
      </c>
      <c r="Q1674" s="9">
        <v>0.994</v>
      </c>
      <c r="R1674" s="9">
        <v>0.004</v>
      </c>
      <c r="S1674" s="9">
        <v>0.043</v>
      </c>
    </row>
    <row r="1675">
      <c r="B1675" s="1"/>
      <c r="C1675" s="10"/>
      <c r="D1675" s="1"/>
      <c r="E1675" s="1"/>
      <c r="F1675" s="1"/>
      <c r="G1675" s="1"/>
      <c r="H1675" s="4"/>
      <c r="I1675" s="1"/>
      <c r="J1675" s="12"/>
      <c r="L1675" s="9">
        <v>1887.0</v>
      </c>
      <c r="M1675" s="9">
        <v>1.0</v>
      </c>
      <c r="N1675" s="9">
        <v>7.098</v>
      </c>
      <c r="O1675" s="9">
        <v>0.034</v>
      </c>
      <c r="P1675" s="9">
        <v>-7.063</v>
      </c>
      <c r="Q1675" s="9">
        <v>1.0</v>
      </c>
      <c r="R1675" s="9">
        <v>0.0</v>
      </c>
      <c r="S1675" s="9">
        <v>0.0</v>
      </c>
    </row>
    <row r="1676">
      <c r="B1676" s="1"/>
      <c r="C1676" s="10"/>
      <c r="D1676" s="1"/>
      <c r="E1676" s="1"/>
      <c r="F1676" s="1"/>
      <c r="G1676" s="1"/>
      <c r="H1676" s="4"/>
      <c r="I1676" s="1"/>
      <c r="J1676" s="12"/>
      <c r="L1676" s="9">
        <v>1889.0</v>
      </c>
      <c r="M1676" s="9">
        <v>1.0</v>
      </c>
      <c r="N1676" s="9">
        <v>5.519</v>
      </c>
      <c r="O1676" s="9">
        <v>0.03</v>
      </c>
      <c r="P1676" s="9">
        <v>-5.489</v>
      </c>
      <c r="Q1676" s="9">
        <v>1.0</v>
      </c>
      <c r="R1676" s="9">
        <v>0.0</v>
      </c>
      <c r="S1676" s="9">
        <v>0.0</v>
      </c>
    </row>
    <row r="1677">
      <c r="B1677" s="1"/>
      <c r="C1677" s="10"/>
      <c r="D1677" s="1"/>
      <c r="E1677" s="1"/>
      <c r="F1677" s="1"/>
      <c r="G1677" s="1"/>
      <c r="H1677" s="4"/>
      <c r="I1677" s="1"/>
      <c r="J1677" s="12"/>
      <c r="L1677" s="9">
        <v>1890.0</v>
      </c>
      <c r="M1677" s="9">
        <v>1.0</v>
      </c>
      <c r="N1677" s="9">
        <v>3.18</v>
      </c>
      <c r="O1677" s="9">
        <v>0.03</v>
      </c>
      <c r="P1677" s="9">
        <v>-3.15</v>
      </c>
      <c r="Q1677" s="9">
        <v>0.984</v>
      </c>
      <c r="R1677" s="9">
        <v>0.009</v>
      </c>
      <c r="S1677" s="9">
        <v>0.102</v>
      </c>
    </row>
    <row r="1678">
      <c r="B1678" s="1"/>
      <c r="C1678" s="10"/>
      <c r="D1678" s="1"/>
      <c r="E1678" s="1"/>
      <c r="F1678" s="1"/>
      <c r="G1678" s="1"/>
      <c r="H1678" s="4"/>
      <c r="I1678" s="1"/>
      <c r="J1678" s="12"/>
      <c r="L1678" s="9">
        <v>1891.0</v>
      </c>
      <c r="M1678" s="9">
        <v>1.0</v>
      </c>
      <c r="N1678" s="9">
        <v>9.045</v>
      </c>
      <c r="O1678" s="9">
        <v>0.068</v>
      </c>
      <c r="P1678" s="9">
        <v>-8.977</v>
      </c>
      <c r="Q1678" s="9">
        <v>1.0</v>
      </c>
      <c r="R1678" s="9">
        <v>0.0</v>
      </c>
      <c r="S1678" s="9">
        <v>0.0</v>
      </c>
    </row>
    <row r="1679">
      <c r="B1679" s="1"/>
      <c r="C1679" s="10"/>
      <c r="D1679" s="1"/>
      <c r="E1679" s="1"/>
      <c r="F1679" s="1"/>
      <c r="G1679" s="1"/>
      <c r="H1679" s="4"/>
      <c r="I1679" s="1"/>
      <c r="J1679" s="12"/>
      <c r="L1679" s="9">
        <v>1892.0</v>
      </c>
      <c r="M1679" s="9">
        <v>1.0</v>
      </c>
      <c r="N1679" s="9">
        <v>1.254</v>
      </c>
      <c r="O1679" s="9">
        <v>0.05</v>
      </c>
      <c r="P1679" s="9">
        <v>-1.204</v>
      </c>
      <c r="Q1679" s="9">
        <v>0.981</v>
      </c>
      <c r="R1679" s="9">
        <v>0.014</v>
      </c>
      <c r="S1679" s="9">
        <v>0.155</v>
      </c>
    </row>
    <row r="1680">
      <c r="B1680" s="1"/>
      <c r="C1680" s="10"/>
      <c r="D1680" s="1"/>
      <c r="E1680" s="1"/>
      <c r="F1680" s="1"/>
      <c r="G1680" s="1"/>
      <c r="H1680" s="4"/>
      <c r="I1680" s="1"/>
      <c r="J1680" s="12"/>
      <c r="L1680" s="9">
        <v>1893.0</v>
      </c>
      <c r="M1680" s="9">
        <v>1.0</v>
      </c>
      <c r="N1680" s="9">
        <v>7.889</v>
      </c>
      <c r="O1680" s="9">
        <v>0.055</v>
      </c>
      <c r="P1680" s="9">
        <v>-7.834</v>
      </c>
      <c r="Q1680" s="9">
        <v>1.0</v>
      </c>
      <c r="R1680" s="9">
        <v>0.0</v>
      </c>
      <c r="S1680" s="9">
        <v>0.0</v>
      </c>
    </row>
    <row r="1681">
      <c r="B1681" s="1"/>
      <c r="C1681" s="10"/>
      <c r="D1681" s="1"/>
      <c r="E1681" s="1"/>
      <c r="F1681" s="1"/>
      <c r="G1681" s="1"/>
      <c r="H1681" s="4"/>
      <c r="I1681" s="1"/>
      <c r="J1681" s="12"/>
      <c r="L1681" s="9">
        <v>1894.0</v>
      </c>
      <c r="M1681" s="9">
        <v>1.0</v>
      </c>
      <c r="N1681" s="9">
        <v>5.807</v>
      </c>
      <c r="O1681" s="9">
        <v>0.027</v>
      </c>
      <c r="P1681" s="9">
        <v>-5.78</v>
      </c>
      <c r="Q1681" s="9">
        <v>1.0</v>
      </c>
      <c r="R1681" s="9">
        <v>0.0</v>
      </c>
      <c r="S1681" s="9">
        <v>0.0</v>
      </c>
    </row>
    <row r="1682">
      <c r="B1682" s="1"/>
      <c r="C1682" s="10"/>
      <c r="D1682" s="1"/>
      <c r="E1682" s="1"/>
      <c r="F1682" s="1"/>
      <c r="G1682" s="1"/>
      <c r="H1682" s="4"/>
      <c r="I1682" s="1"/>
      <c r="J1682" s="12"/>
      <c r="L1682" s="9">
        <v>1895.0</v>
      </c>
      <c r="M1682" s="9">
        <v>1.0</v>
      </c>
      <c r="N1682" s="9">
        <v>1.23</v>
      </c>
      <c r="O1682" s="9">
        <v>0.032</v>
      </c>
      <c r="P1682" s="9">
        <v>-1.199</v>
      </c>
      <c r="Q1682" s="9">
        <v>0.994</v>
      </c>
      <c r="R1682" s="9">
        <v>0.004</v>
      </c>
      <c r="S1682" s="9">
        <v>0.042</v>
      </c>
    </row>
    <row r="1683">
      <c r="B1683" s="1"/>
      <c r="C1683" s="10"/>
      <c r="D1683" s="1"/>
      <c r="E1683" s="1"/>
      <c r="F1683" s="1"/>
      <c r="G1683" s="1"/>
      <c r="H1683" s="4"/>
      <c r="I1683" s="1"/>
      <c r="J1683" s="12"/>
      <c r="L1683" s="9">
        <v>1896.0</v>
      </c>
      <c r="M1683" s="9">
        <v>1.0</v>
      </c>
      <c r="N1683" s="9">
        <v>6.685</v>
      </c>
      <c r="O1683" s="9">
        <v>0.034</v>
      </c>
      <c r="P1683" s="9">
        <v>-6.651</v>
      </c>
      <c r="Q1683" s="9">
        <v>1.0</v>
      </c>
      <c r="R1683" s="9">
        <v>0.0</v>
      </c>
      <c r="S1683" s="9">
        <v>0.0</v>
      </c>
    </row>
    <row r="1684">
      <c r="B1684" s="1"/>
      <c r="C1684" s="10"/>
      <c r="D1684" s="1"/>
      <c r="E1684" s="1"/>
      <c r="F1684" s="1"/>
      <c r="G1684" s="1"/>
      <c r="H1684" s="4"/>
      <c r="I1684" s="1"/>
      <c r="J1684" s="12"/>
      <c r="L1684" s="9">
        <v>1897.0</v>
      </c>
      <c r="M1684" s="9">
        <v>1.0</v>
      </c>
      <c r="N1684" s="9">
        <v>4.223</v>
      </c>
      <c r="O1684" s="9">
        <v>0.049</v>
      </c>
      <c r="P1684" s="9">
        <v>-4.174</v>
      </c>
      <c r="Q1684" s="9">
        <v>1.0</v>
      </c>
      <c r="R1684" s="9">
        <v>0.0</v>
      </c>
      <c r="S1684" s="9">
        <v>0.0</v>
      </c>
    </row>
    <row r="1685">
      <c r="B1685" s="1"/>
      <c r="C1685" s="10"/>
      <c r="D1685" s="1"/>
      <c r="E1685" s="1"/>
      <c r="F1685" s="1"/>
      <c r="G1685" s="1"/>
      <c r="H1685" s="4"/>
      <c r="I1685" s="1"/>
      <c r="J1685" s="12"/>
      <c r="L1685" s="9">
        <v>1898.0</v>
      </c>
      <c r="M1685" s="9">
        <v>1.0</v>
      </c>
      <c r="N1685" s="9">
        <v>0.929</v>
      </c>
      <c r="O1685" s="9">
        <v>0.061</v>
      </c>
      <c r="P1685" s="9">
        <v>-0.869</v>
      </c>
      <c r="Q1685" s="9">
        <v>0.967</v>
      </c>
      <c r="R1685" s="9">
        <v>0.024</v>
      </c>
      <c r="S1685" s="9">
        <v>0.275</v>
      </c>
    </row>
    <row r="1686">
      <c r="B1686" s="1"/>
      <c r="C1686" s="10"/>
      <c r="D1686" s="1"/>
      <c r="E1686" s="1"/>
      <c r="F1686" s="1"/>
      <c r="G1686" s="1"/>
      <c r="H1686" s="4"/>
      <c r="I1686" s="1"/>
      <c r="J1686" s="12"/>
      <c r="L1686" s="9">
        <v>1900.0</v>
      </c>
      <c r="M1686" s="9">
        <v>1.0</v>
      </c>
      <c r="N1686" s="9">
        <v>0.941</v>
      </c>
      <c r="O1686" s="9">
        <v>0.061</v>
      </c>
      <c r="P1686" s="9">
        <v>-0.88</v>
      </c>
      <c r="Q1686" s="9">
        <v>0.928</v>
      </c>
      <c r="R1686" s="9">
        <v>0.049</v>
      </c>
      <c r="S1686" s="9">
        <v>0.571</v>
      </c>
    </row>
    <row r="1687">
      <c r="B1687" s="1"/>
      <c r="C1687" s="10"/>
      <c r="D1687" s="1"/>
      <c r="E1687" s="1"/>
      <c r="F1687" s="1"/>
      <c r="G1687" s="1"/>
      <c r="H1687" s="4"/>
      <c r="I1687" s="1"/>
      <c r="J1687" s="12"/>
      <c r="L1687" s="9">
        <v>1901.0</v>
      </c>
      <c r="M1687" s="9">
        <v>1.0</v>
      </c>
      <c r="N1687" s="9">
        <v>5.183</v>
      </c>
      <c r="O1687" s="9">
        <v>0.045</v>
      </c>
      <c r="P1687" s="9">
        <v>-5.138</v>
      </c>
      <c r="Q1687" s="9">
        <v>1.0</v>
      </c>
      <c r="R1687" s="9">
        <v>0.0</v>
      </c>
      <c r="S1687" s="9">
        <v>0.0</v>
      </c>
    </row>
    <row r="1688">
      <c r="B1688" s="1"/>
      <c r="C1688" s="10"/>
      <c r="D1688" s="1"/>
      <c r="E1688" s="1"/>
      <c r="F1688" s="1"/>
      <c r="G1688" s="1"/>
      <c r="H1688" s="4"/>
      <c r="I1688" s="1"/>
      <c r="J1688" s="12"/>
      <c r="L1688" s="9">
        <v>1902.0</v>
      </c>
      <c r="M1688" s="9">
        <v>1.0</v>
      </c>
      <c r="N1688" s="9">
        <v>3.18</v>
      </c>
      <c r="O1688" s="9">
        <v>0.03</v>
      </c>
      <c r="P1688" s="9">
        <v>-3.15</v>
      </c>
      <c r="Q1688" s="9">
        <v>0.984</v>
      </c>
      <c r="R1688" s="9">
        <v>0.009</v>
      </c>
      <c r="S1688" s="9">
        <v>0.102</v>
      </c>
    </row>
    <row r="1689">
      <c r="B1689" s="1"/>
      <c r="C1689" s="10"/>
      <c r="D1689" s="1"/>
      <c r="E1689" s="1"/>
      <c r="F1689" s="1"/>
      <c r="G1689" s="1"/>
      <c r="H1689" s="4"/>
      <c r="I1689" s="1"/>
      <c r="J1689" s="12"/>
      <c r="L1689" s="9">
        <v>1903.0</v>
      </c>
      <c r="M1689" s="9">
        <v>1.0</v>
      </c>
      <c r="N1689" s="9">
        <v>7.19</v>
      </c>
      <c r="O1689" s="9">
        <v>0.071</v>
      </c>
      <c r="P1689" s="9">
        <v>-7.119</v>
      </c>
      <c r="Q1689" s="9">
        <v>1.0</v>
      </c>
      <c r="R1689" s="9">
        <v>0.0</v>
      </c>
      <c r="S1689" s="9">
        <v>0.0</v>
      </c>
    </row>
    <row r="1690">
      <c r="B1690" s="1"/>
      <c r="C1690" s="10"/>
      <c r="D1690" s="1"/>
      <c r="E1690" s="1"/>
      <c r="F1690" s="1"/>
      <c r="G1690" s="1"/>
      <c r="H1690" s="4"/>
      <c r="I1690" s="1"/>
      <c r="J1690" s="12"/>
      <c r="L1690" s="9">
        <v>1905.0</v>
      </c>
      <c r="M1690" s="9">
        <v>1.0</v>
      </c>
      <c r="N1690" s="9">
        <v>7.309</v>
      </c>
      <c r="O1690" s="9">
        <v>0.279</v>
      </c>
      <c r="P1690" s="9">
        <v>-7.03</v>
      </c>
      <c r="Q1690" s="9">
        <v>1.0</v>
      </c>
      <c r="R1690" s="9">
        <v>0.0</v>
      </c>
      <c r="S1690" s="9">
        <v>0.0</v>
      </c>
    </row>
    <row r="1691">
      <c r="B1691" s="1"/>
      <c r="C1691" s="10"/>
      <c r="D1691" s="1"/>
      <c r="E1691" s="1"/>
      <c r="F1691" s="1"/>
      <c r="G1691" s="1"/>
      <c r="H1691" s="4"/>
      <c r="I1691" s="1"/>
      <c r="J1691" s="12"/>
      <c r="L1691" s="9">
        <v>1908.0</v>
      </c>
      <c r="M1691" s="9">
        <v>1.0</v>
      </c>
      <c r="N1691" s="9">
        <v>3.18</v>
      </c>
      <c r="O1691" s="9">
        <v>0.03</v>
      </c>
      <c r="P1691" s="9">
        <v>-3.15</v>
      </c>
      <c r="Q1691" s="9">
        <v>0.984</v>
      </c>
      <c r="R1691" s="9">
        <v>0.009</v>
      </c>
      <c r="S1691" s="9">
        <v>0.102</v>
      </c>
    </row>
    <row r="1692">
      <c r="B1692" s="1"/>
      <c r="C1692" s="10"/>
      <c r="D1692" s="1"/>
      <c r="E1692" s="1"/>
      <c r="F1692" s="1"/>
      <c r="G1692" s="1"/>
      <c r="H1692" s="4"/>
      <c r="I1692" s="1"/>
      <c r="J1692" s="12"/>
      <c r="L1692" s="9">
        <v>1909.0</v>
      </c>
      <c r="M1692" s="9">
        <v>1.0</v>
      </c>
      <c r="N1692" s="9">
        <v>1.891</v>
      </c>
      <c r="O1692" s="9">
        <v>0.03</v>
      </c>
      <c r="P1692" s="9">
        <v>-1.861</v>
      </c>
      <c r="Q1692" s="9">
        <v>0.997</v>
      </c>
      <c r="R1692" s="9">
        <v>0.002</v>
      </c>
      <c r="S1692" s="9">
        <v>0.022</v>
      </c>
    </row>
    <row r="1693">
      <c r="B1693" s="1"/>
      <c r="C1693" s="10"/>
      <c r="D1693" s="1"/>
      <c r="E1693" s="1"/>
      <c r="F1693" s="1"/>
      <c r="G1693" s="1"/>
      <c r="H1693" s="4"/>
      <c r="I1693" s="1"/>
      <c r="J1693" s="12"/>
      <c r="L1693" s="9">
        <v>1910.0</v>
      </c>
      <c r="M1693" s="9">
        <v>1.0</v>
      </c>
      <c r="N1693" s="9">
        <v>2.218</v>
      </c>
      <c r="O1693" s="9">
        <v>0.357</v>
      </c>
      <c r="P1693" s="9">
        <v>-1.861</v>
      </c>
      <c r="Q1693" s="9">
        <v>0.919</v>
      </c>
      <c r="R1693" s="9">
        <v>0.06</v>
      </c>
      <c r="S1693" s="9">
        <v>0.714</v>
      </c>
    </row>
    <row r="1694">
      <c r="B1694" s="1"/>
      <c r="C1694" s="10"/>
      <c r="D1694" s="1"/>
      <c r="E1694" s="1"/>
      <c r="F1694" s="1"/>
      <c r="G1694" s="1"/>
      <c r="H1694" s="4"/>
      <c r="I1694" s="1"/>
      <c r="J1694" s="12"/>
      <c r="L1694" s="9">
        <v>1912.0</v>
      </c>
      <c r="M1694" s="9">
        <v>1.0</v>
      </c>
      <c r="N1694" s="9">
        <v>1.209</v>
      </c>
      <c r="O1694" s="9">
        <v>0.052</v>
      </c>
      <c r="P1694" s="9">
        <v>-1.157</v>
      </c>
      <c r="Q1694" s="9">
        <v>0.988</v>
      </c>
      <c r="R1694" s="9">
        <v>0.009</v>
      </c>
      <c r="S1694" s="9">
        <v>0.098</v>
      </c>
    </row>
    <row r="1695">
      <c r="B1695" s="1"/>
      <c r="C1695" s="10"/>
      <c r="D1695" s="1"/>
      <c r="E1695" s="1"/>
      <c r="F1695" s="1"/>
      <c r="G1695" s="1"/>
      <c r="H1695" s="4"/>
      <c r="I1695" s="1"/>
      <c r="J1695" s="12"/>
      <c r="L1695" s="9">
        <v>1913.0</v>
      </c>
      <c r="M1695" s="9">
        <v>1.0</v>
      </c>
      <c r="N1695" s="9">
        <v>1.347</v>
      </c>
      <c r="O1695" s="9">
        <v>0.035</v>
      </c>
      <c r="P1695" s="9">
        <v>-1.313</v>
      </c>
      <c r="Q1695" s="9">
        <v>0.99</v>
      </c>
      <c r="R1695" s="9">
        <v>0.007</v>
      </c>
      <c r="S1695" s="9">
        <v>0.075</v>
      </c>
    </row>
    <row r="1696">
      <c r="B1696" s="1"/>
      <c r="C1696" s="10"/>
      <c r="D1696" s="1"/>
      <c r="E1696" s="1"/>
      <c r="F1696" s="1"/>
      <c r="G1696" s="1"/>
      <c r="H1696" s="4"/>
      <c r="I1696" s="1"/>
      <c r="J1696" s="12"/>
      <c r="L1696" s="9">
        <v>1914.0</v>
      </c>
      <c r="M1696" s="9">
        <v>1.0</v>
      </c>
      <c r="N1696" s="9">
        <v>1.896</v>
      </c>
      <c r="O1696" s="9">
        <v>0.045</v>
      </c>
      <c r="P1696" s="9">
        <v>-1.85</v>
      </c>
      <c r="Q1696" s="9">
        <v>0.993</v>
      </c>
      <c r="R1696" s="9">
        <v>0.005</v>
      </c>
      <c r="S1696" s="9">
        <v>0.056</v>
      </c>
    </row>
    <row r="1697">
      <c r="B1697" s="1"/>
      <c r="C1697" s="10"/>
      <c r="D1697" s="1"/>
      <c r="E1697" s="1"/>
      <c r="F1697" s="1"/>
      <c r="G1697" s="1"/>
      <c r="H1697" s="4"/>
      <c r="I1697" s="1"/>
      <c r="J1697" s="12"/>
      <c r="L1697" s="9">
        <v>1915.0</v>
      </c>
      <c r="M1697" s="9">
        <v>1.0</v>
      </c>
      <c r="N1697" s="9">
        <v>2.612</v>
      </c>
      <c r="O1697" s="9">
        <v>0.032</v>
      </c>
      <c r="P1697" s="9">
        <v>-2.58</v>
      </c>
      <c r="Q1697" s="9">
        <v>1.0</v>
      </c>
      <c r="R1697" s="9">
        <v>0.0</v>
      </c>
      <c r="S1697" s="9">
        <v>0.003</v>
      </c>
    </row>
    <row r="1698">
      <c r="B1698" s="1"/>
      <c r="C1698" s="10"/>
      <c r="D1698" s="1"/>
      <c r="E1698" s="1"/>
      <c r="F1698" s="1"/>
      <c r="G1698" s="1"/>
      <c r="H1698" s="4"/>
      <c r="I1698" s="1"/>
      <c r="J1698" s="12"/>
      <c r="L1698" s="9">
        <v>1916.0</v>
      </c>
      <c r="M1698" s="9">
        <v>1.0</v>
      </c>
      <c r="N1698" s="9">
        <v>5.674</v>
      </c>
      <c r="O1698" s="9">
        <v>0.036</v>
      </c>
      <c r="P1698" s="9">
        <v>-5.638</v>
      </c>
      <c r="Q1698" s="9">
        <v>1.0</v>
      </c>
      <c r="R1698" s="9">
        <v>0.0</v>
      </c>
      <c r="S1698" s="9">
        <v>0.0</v>
      </c>
    </row>
    <row r="1699">
      <c r="B1699" s="1"/>
      <c r="C1699" s="10"/>
      <c r="D1699" s="1"/>
      <c r="E1699" s="1"/>
      <c r="F1699" s="1"/>
      <c r="G1699" s="1"/>
      <c r="H1699" s="4"/>
      <c r="I1699" s="1"/>
      <c r="J1699" s="12"/>
      <c r="L1699" s="9">
        <v>1917.0</v>
      </c>
      <c r="M1699" s="9">
        <v>1.0</v>
      </c>
      <c r="N1699" s="9">
        <v>1.662</v>
      </c>
      <c r="O1699" s="9">
        <v>0.034</v>
      </c>
      <c r="P1699" s="9">
        <v>-1.628</v>
      </c>
      <c r="Q1699" s="9">
        <v>0.997</v>
      </c>
      <c r="R1699" s="9">
        <v>0.002</v>
      </c>
      <c r="S1699" s="9">
        <v>0.024</v>
      </c>
    </row>
    <row r="1700">
      <c r="B1700" s="1"/>
      <c r="C1700" s="10"/>
      <c r="D1700" s="1"/>
      <c r="E1700" s="1"/>
      <c r="F1700" s="1"/>
      <c r="G1700" s="1"/>
      <c r="H1700" s="4"/>
      <c r="I1700" s="1"/>
      <c r="J1700" s="12"/>
      <c r="L1700" s="9">
        <v>1918.0</v>
      </c>
      <c r="M1700" s="9">
        <v>1.0</v>
      </c>
      <c r="N1700" s="9">
        <v>2.401</v>
      </c>
      <c r="O1700" s="9">
        <v>0.051</v>
      </c>
      <c r="P1700" s="9">
        <v>-2.35</v>
      </c>
      <c r="Q1700" s="9">
        <v>0.997</v>
      </c>
      <c r="R1700" s="9">
        <v>0.002</v>
      </c>
      <c r="S1700" s="9">
        <v>0.021</v>
      </c>
    </row>
    <row r="1701">
      <c r="B1701" s="1"/>
      <c r="C1701" s="10"/>
      <c r="D1701" s="1"/>
      <c r="E1701" s="1"/>
      <c r="F1701" s="1"/>
      <c r="G1701" s="1"/>
      <c r="H1701" s="4"/>
      <c r="I1701" s="1"/>
      <c r="J1701" s="12"/>
      <c r="L1701" s="9">
        <v>1919.0</v>
      </c>
      <c r="M1701" s="9">
        <v>1.0</v>
      </c>
      <c r="N1701" s="9">
        <v>2.086</v>
      </c>
      <c r="O1701" s="9">
        <v>0.053</v>
      </c>
      <c r="P1701" s="9">
        <v>-2.033</v>
      </c>
      <c r="Q1701" s="9">
        <v>0.994</v>
      </c>
      <c r="R1701" s="9">
        <v>0.004</v>
      </c>
      <c r="S1701" s="9">
        <v>0.046</v>
      </c>
    </row>
    <row r="1702">
      <c r="B1702" s="1"/>
      <c r="C1702" s="10"/>
      <c r="D1702" s="1"/>
      <c r="E1702" s="1"/>
      <c r="F1702" s="1"/>
      <c r="G1702" s="1"/>
      <c r="H1702" s="4"/>
      <c r="I1702" s="1"/>
      <c r="J1702" s="12"/>
      <c r="L1702" s="9">
        <v>1920.0</v>
      </c>
      <c r="M1702" s="9">
        <v>1.0</v>
      </c>
      <c r="N1702" s="9">
        <v>2.026</v>
      </c>
      <c r="O1702" s="9">
        <v>0.029</v>
      </c>
      <c r="P1702" s="9">
        <v>-1.998</v>
      </c>
      <c r="Q1702" s="9">
        <v>0.999</v>
      </c>
      <c r="R1702" s="9">
        <v>0.001</v>
      </c>
      <c r="S1702" s="9">
        <v>0.01</v>
      </c>
    </row>
    <row r="1703">
      <c r="B1703" s="1"/>
      <c r="C1703" s="10"/>
      <c r="D1703" s="1"/>
      <c r="E1703" s="1"/>
      <c r="F1703" s="1"/>
      <c r="G1703" s="1"/>
      <c r="H1703" s="4"/>
      <c r="I1703" s="1"/>
      <c r="J1703" s="12"/>
      <c r="L1703" s="9">
        <v>1921.0</v>
      </c>
      <c r="M1703" s="9">
        <v>1.0</v>
      </c>
      <c r="N1703" s="9">
        <v>1.378</v>
      </c>
      <c r="O1703" s="9">
        <v>0.037</v>
      </c>
      <c r="P1703" s="9">
        <v>-1.341</v>
      </c>
      <c r="Q1703" s="9">
        <v>0.989</v>
      </c>
      <c r="R1703" s="9">
        <v>0.008</v>
      </c>
      <c r="S1703" s="9">
        <v>0.085</v>
      </c>
    </row>
    <row r="1704">
      <c r="B1704" s="1"/>
      <c r="C1704" s="10"/>
      <c r="D1704" s="1"/>
      <c r="E1704" s="1"/>
      <c r="F1704" s="1"/>
      <c r="G1704" s="1"/>
      <c r="H1704" s="4"/>
      <c r="I1704" s="1"/>
      <c r="J1704" s="12"/>
      <c r="L1704" s="9">
        <v>1922.0</v>
      </c>
      <c r="M1704" s="9">
        <v>1.0</v>
      </c>
      <c r="N1704" s="9">
        <v>3.793</v>
      </c>
      <c r="O1704" s="9">
        <v>0.031</v>
      </c>
      <c r="P1704" s="9">
        <v>-3.762</v>
      </c>
      <c r="Q1704" s="9">
        <v>1.0</v>
      </c>
      <c r="R1704" s="9">
        <v>0.0</v>
      </c>
      <c r="S1704" s="9">
        <v>0.001</v>
      </c>
    </row>
    <row r="1705">
      <c r="B1705" s="1"/>
      <c r="C1705" s="10"/>
      <c r="D1705" s="1"/>
      <c r="E1705" s="1"/>
      <c r="F1705" s="1"/>
      <c r="G1705" s="1"/>
      <c r="H1705" s="4"/>
      <c r="I1705" s="1"/>
      <c r="J1705" s="12"/>
      <c r="L1705" s="9">
        <v>1923.0</v>
      </c>
      <c r="M1705" s="9">
        <v>1.0</v>
      </c>
      <c r="N1705" s="9">
        <v>2.697</v>
      </c>
      <c r="O1705" s="9">
        <v>0.039</v>
      </c>
      <c r="P1705" s="9">
        <v>-2.658</v>
      </c>
      <c r="Q1705" s="9">
        <v>0.999</v>
      </c>
      <c r="R1705" s="9">
        <v>0.001</v>
      </c>
      <c r="S1705" s="9">
        <v>0.007</v>
      </c>
    </row>
    <row r="1706">
      <c r="B1706" s="1"/>
      <c r="C1706" s="10"/>
      <c r="D1706" s="1"/>
      <c r="E1706" s="1"/>
      <c r="F1706" s="1"/>
      <c r="G1706" s="1"/>
      <c r="H1706" s="4"/>
      <c r="I1706" s="1"/>
      <c r="J1706" s="12"/>
      <c r="L1706" s="9">
        <v>1924.0</v>
      </c>
      <c r="M1706" s="9">
        <v>1.0</v>
      </c>
      <c r="N1706" s="9">
        <v>3.501</v>
      </c>
      <c r="O1706" s="9">
        <v>0.027</v>
      </c>
      <c r="P1706" s="9">
        <v>-3.473</v>
      </c>
      <c r="Q1706" s="9">
        <v>1.0</v>
      </c>
      <c r="R1706" s="9">
        <v>0.0</v>
      </c>
      <c r="S1706" s="9">
        <v>0.0</v>
      </c>
    </row>
    <row r="1707">
      <c r="B1707" s="1"/>
      <c r="C1707" s="10"/>
      <c r="D1707" s="1"/>
      <c r="E1707" s="1"/>
      <c r="F1707" s="1"/>
      <c r="G1707" s="1"/>
      <c r="H1707" s="4"/>
      <c r="I1707" s="1"/>
      <c r="J1707" s="12"/>
      <c r="L1707" s="9">
        <v>1925.0</v>
      </c>
      <c r="M1707" s="9">
        <v>1.0</v>
      </c>
      <c r="N1707" s="9">
        <v>1.664</v>
      </c>
      <c r="O1707" s="9">
        <v>0.043</v>
      </c>
      <c r="P1707" s="9">
        <v>-1.621</v>
      </c>
      <c r="Q1707" s="9">
        <v>0.994</v>
      </c>
      <c r="R1707" s="9">
        <v>0.004</v>
      </c>
      <c r="S1707" s="9">
        <v>0.044</v>
      </c>
    </row>
    <row r="1708">
      <c r="B1708" s="1"/>
      <c r="C1708" s="10"/>
      <c r="D1708" s="1"/>
      <c r="E1708" s="1"/>
      <c r="F1708" s="1"/>
      <c r="G1708" s="1"/>
      <c r="H1708" s="4"/>
      <c r="I1708" s="1"/>
      <c r="J1708" s="12"/>
      <c r="L1708" s="9">
        <v>1926.0</v>
      </c>
      <c r="M1708" s="9">
        <v>1.0</v>
      </c>
      <c r="N1708" s="9">
        <v>1.223</v>
      </c>
      <c r="O1708" s="9">
        <v>0.039</v>
      </c>
      <c r="P1708" s="9">
        <v>-1.185</v>
      </c>
      <c r="Q1708" s="9">
        <v>0.991</v>
      </c>
      <c r="R1708" s="9">
        <v>0.006</v>
      </c>
      <c r="S1708" s="9">
        <v>0.066</v>
      </c>
    </row>
    <row r="1709">
      <c r="B1709" s="1"/>
      <c r="C1709" s="10"/>
      <c r="D1709" s="1"/>
      <c r="E1709" s="1"/>
      <c r="F1709" s="1"/>
      <c r="G1709" s="1"/>
      <c r="H1709" s="4"/>
      <c r="I1709" s="1"/>
      <c r="J1709" s="12"/>
      <c r="L1709" s="9">
        <v>1927.0</v>
      </c>
      <c r="M1709" s="9">
        <v>1.0</v>
      </c>
      <c r="N1709" s="9">
        <v>1.897</v>
      </c>
      <c r="O1709" s="9">
        <v>0.045</v>
      </c>
      <c r="P1709" s="9">
        <v>-1.852</v>
      </c>
      <c r="Q1709" s="9">
        <v>0.993</v>
      </c>
      <c r="R1709" s="9">
        <v>0.005</v>
      </c>
      <c r="S1709" s="9">
        <v>0.056</v>
      </c>
    </row>
    <row r="1710">
      <c r="B1710" s="1"/>
      <c r="C1710" s="10"/>
      <c r="D1710" s="1"/>
      <c r="E1710" s="1"/>
      <c r="F1710" s="1"/>
      <c r="G1710" s="1"/>
      <c r="H1710" s="4"/>
      <c r="I1710" s="1"/>
      <c r="J1710" s="12"/>
      <c r="L1710" s="9">
        <v>1928.0</v>
      </c>
      <c r="M1710" s="9">
        <v>1.0</v>
      </c>
      <c r="N1710" s="9">
        <v>6.252</v>
      </c>
      <c r="O1710" s="9">
        <v>0.036</v>
      </c>
      <c r="P1710" s="9">
        <v>-6.217</v>
      </c>
      <c r="Q1710" s="9">
        <v>1.0</v>
      </c>
      <c r="R1710" s="9">
        <v>0.0</v>
      </c>
      <c r="S1710" s="9">
        <v>0.0</v>
      </c>
    </row>
    <row r="1711">
      <c r="B1711" s="1"/>
      <c r="C1711" s="10"/>
      <c r="D1711" s="1"/>
      <c r="E1711" s="1"/>
      <c r="F1711" s="1"/>
      <c r="G1711" s="1"/>
      <c r="H1711" s="4"/>
      <c r="I1711" s="1"/>
      <c r="J1711" s="12"/>
      <c r="L1711" s="9">
        <v>1929.0</v>
      </c>
      <c r="M1711" s="9">
        <v>1.0</v>
      </c>
      <c r="N1711" s="9">
        <v>2.0</v>
      </c>
      <c r="O1711" s="9">
        <v>0.039</v>
      </c>
      <c r="P1711" s="9">
        <v>-1.961</v>
      </c>
      <c r="Q1711" s="9">
        <v>0.972</v>
      </c>
      <c r="R1711" s="9">
        <v>0.018</v>
      </c>
      <c r="S1711" s="9">
        <v>0.199</v>
      </c>
    </row>
    <row r="1712">
      <c r="B1712" s="1"/>
      <c r="C1712" s="10"/>
      <c r="D1712" s="1"/>
      <c r="E1712" s="1"/>
      <c r="F1712" s="1"/>
      <c r="G1712" s="1"/>
      <c r="H1712" s="4"/>
      <c r="I1712" s="1"/>
      <c r="J1712" s="12"/>
      <c r="L1712" s="9">
        <v>1930.0</v>
      </c>
      <c r="M1712" s="9">
        <v>1.0</v>
      </c>
      <c r="N1712" s="9">
        <v>2.129</v>
      </c>
      <c r="O1712" s="9">
        <v>0.045</v>
      </c>
      <c r="P1712" s="9">
        <v>-2.084</v>
      </c>
      <c r="Q1712" s="9">
        <v>0.997</v>
      </c>
      <c r="R1712" s="9">
        <v>0.002</v>
      </c>
      <c r="S1712" s="9">
        <v>0.023</v>
      </c>
    </row>
    <row r="1713">
      <c r="B1713" s="1"/>
      <c r="C1713" s="10"/>
      <c r="D1713" s="1"/>
      <c r="E1713" s="1"/>
      <c r="F1713" s="1"/>
      <c r="G1713" s="1"/>
      <c r="H1713" s="4"/>
      <c r="I1713" s="1"/>
      <c r="J1713" s="12"/>
      <c r="L1713" s="9">
        <v>1931.0</v>
      </c>
      <c r="M1713" s="9">
        <v>1.0</v>
      </c>
      <c r="N1713" s="9">
        <v>1.158</v>
      </c>
      <c r="O1713" s="9">
        <v>0.025</v>
      </c>
      <c r="P1713" s="9">
        <v>-1.133</v>
      </c>
      <c r="Q1713" s="9">
        <v>0.996</v>
      </c>
      <c r="R1713" s="9">
        <v>0.002</v>
      </c>
      <c r="S1713" s="9">
        <v>0.026</v>
      </c>
    </row>
    <row r="1714">
      <c r="B1714" s="1"/>
      <c r="C1714" s="10"/>
      <c r="D1714" s="1"/>
      <c r="E1714" s="1"/>
      <c r="F1714" s="1"/>
      <c r="G1714" s="1"/>
      <c r="H1714" s="4"/>
      <c r="I1714" s="1"/>
      <c r="J1714" s="12"/>
      <c r="L1714" s="9">
        <v>1932.0</v>
      </c>
      <c r="M1714" s="9">
        <v>1.0</v>
      </c>
      <c r="N1714" s="9">
        <v>6.856</v>
      </c>
      <c r="O1714" s="9">
        <v>0.26</v>
      </c>
      <c r="P1714" s="9">
        <v>-6.596</v>
      </c>
      <c r="Q1714" s="9">
        <v>1.0</v>
      </c>
      <c r="R1714" s="9">
        <v>0.0</v>
      </c>
      <c r="S1714" s="9">
        <v>0.0</v>
      </c>
    </row>
    <row r="1715">
      <c r="B1715" s="1"/>
      <c r="C1715" s="10"/>
      <c r="D1715" s="1"/>
      <c r="E1715" s="1"/>
      <c r="F1715" s="1"/>
      <c r="G1715" s="1"/>
      <c r="H1715" s="4"/>
      <c r="I1715" s="1"/>
      <c r="J1715" s="12"/>
      <c r="L1715" s="9">
        <v>1933.0</v>
      </c>
      <c r="M1715" s="9">
        <v>1.0</v>
      </c>
      <c r="N1715" s="9">
        <v>2.685</v>
      </c>
      <c r="O1715" s="9">
        <v>0.057</v>
      </c>
      <c r="P1715" s="9">
        <v>-2.628</v>
      </c>
      <c r="Q1715" s="9">
        <v>0.993</v>
      </c>
      <c r="R1715" s="9">
        <v>0.005</v>
      </c>
      <c r="S1715" s="9">
        <v>0.057</v>
      </c>
    </row>
    <row r="1716">
      <c r="B1716" s="1"/>
      <c r="C1716" s="10"/>
      <c r="D1716" s="1"/>
      <c r="E1716" s="1"/>
      <c r="F1716" s="1"/>
      <c r="G1716" s="1"/>
      <c r="H1716" s="4"/>
      <c r="I1716" s="1"/>
      <c r="J1716" s="12"/>
      <c r="L1716" s="9">
        <v>1935.0</v>
      </c>
      <c r="M1716" s="9">
        <v>1.0</v>
      </c>
      <c r="N1716" s="9">
        <v>0.811</v>
      </c>
      <c r="O1716" s="9">
        <v>0.064</v>
      </c>
      <c r="P1716" s="9">
        <v>-0.747</v>
      </c>
      <c r="Q1716" s="9">
        <v>0.913</v>
      </c>
      <c r="R1716" s="9">
        <v>0.058</v>
      </c>
      <c r="S1716" s="9">
        <v>0.689</v>
      </c>
    </row>
    <row r="1717">
      <c r="B1717" s="1"/>
      <c r="C1717" s="10"/>
      <c r="D1717" s="1"/>
      <c r="E1717" s="1"/>
      <c r="F1717" s="1"/>
      <c r="G1717" s="1"/>
      <c r="H1717" s="4"/>
      <c r="I1717" s="1"/>
      <c r="J1717" s="12"/>
      <c r="L1717" s="9">
        <v>1936.0</v>
      </c>
      <c r="M1717" s="9">
        <v>1.0</v>
      </c>
      <c r="N1717" s="9">
        <v>2.965</v>
      </c>
      <c r="O1717" s="9">
        <v>0.035</v>
      </c>
      <c r="P1717" s="9">
        <v>-2.93</v>
      </c>
      <c r="Q1717" s="9">
        <v>0.999</v>
      </c>
      <c r="R1717" s="9">
        <v>0.001</v>
      </c>
      <c r="S1717" s="9">
        <v>0.009</v>
      </c>
    </row>
    <row r="1718">
      <c r="B1718" s="1"/>
      <c r="C1718" s="10"/>
      <c r="D1718" s="1"/>
      <c r="E1718" s="1"/>
      <c r="F1718" s="1"/>
      <c r="G1718" s="1"/>
      <c r="H1718" s="4"/>
      <c r="I1718" s="1"/>
      <c r="J1718" s="12"/>
      <c r="L1718" s="9">
        <v>1937.0</v>
      </c>
      <c r="M1718" s="9">
        <v>1.0</v>
      </c>
      <c r="N1718" s="9">
        <v>7.976</v>
      </c>
      <c r="O1718" s="9">
        <v>0.047</v>
      </c>
      <c r="P1718" s="9">
        <v>-7.93</v>
      </c>
      <c r="Q1718" s="9">
        <v>1.0</v>
      </c>
      <c r="R1718" s="9">
        <v>0.0</v>
      </c>
      <c r="S1718" s="9">
        <v>0.0</v>
      </c>
    </row>
    <row r="1719">
      <c r="B1719" s="1"/>
      <c r="C1719" s="10"/>
      <c r="D1719" s="1"/>
      <c r="E1719" s="1"/>
      <c r="F1719" s="1"/>
      <c r="G1719" s="1"/>
      <c r="H1719" s="4"/>
      <c r="I1719" s="1"/>
      <c r="J1719" s="12"/>
      <c r="L1719" s="9">
        <v>1938.0</v>
      </c>
      <c r="M1719" s="9">
        <v>1.0</v>
      </c>
      <c r="N1719" s="9">
        <v>4.24</v>
      </c>
      <c r="O1719" s="9">
        <v>0.031</v>
      </c>
      <c r="P1719" s="9">
        <v>-4.209</v>
      </c>
      <c r="Q1719" s="9">
        <v>1.0</v>
      </c>
      <c r="R1719" s="9">
        <v>0.0</v>
      </c>
      <c r="S1719" s="9">
        <v>0.001</v>
      </c>
    </row>
    <row r="1720">
      <c r="B1720" s="1"/>
      <c r="C1720" s="10"/>
      <c r="D1720" s="1"/>
      <c r="E1720" s="1"/>
      <c r="F1720" s="1"/>
      <c r="G1720" s="1"/>
      <c r="H1720" s="4"/>
      <c r="I1720" s="1"/>
      <c r="J1720" s="12"/>
      <c r="L1720" s="9">
        <v>1939.0</v>
      </c>
      <c r="M1720" s="9">
        <v>1.0</v>
      </c>
      <c r="N1720" s="9">
        <v>1.337</v>
      </c>
      <c r="O1720" s="9">
        <v>0.049</v>
      </c>
      <c r="P1720" s="9">
        <v>-1.288</v>
      </c>
      <c r="Q1720" s="9">
        <v>0.982</v>
      </c>
      <c r="R1720" s="9">
        <v>0.013</v>
      </c>
      <c r="S1720" s="9">
        <v>0.144</v>
      </c>
    </row>
    <row r="1721">
      <c r="B1721" s="1"/>
      <c r="C1721" s="10"/>
      <c r="D1721" s="1"/>
      <c r="E1721" s="1"/>
      <c r="F1721" s="1"/>
      <c r="G1721" s="1"/>
      <c r="H1721" s="4"/>
      <c r="I1721" s="1"/>
      <c r="J1721" s="12"/>
      <c r="L1721" s="9">
        <v>1940.0</v>
      </c>
      <c r="M1721" s="9">
        <v>1.0</v>
      </c>
      <c r="N1721" s="9">
        <v>1.265</v>
      </c>
      <c r="O1721" s="9">
        <v>0.036</v>
      </c>
      <c r="P1721" s="9">
        <v>-1.229</v>
      </c>
      <c r="Q1721" s="9">
        <v>0.989</v>
      </c>
      <c r="R1721" s="9">
        <v>0.008</v>
      </c>
      <c r="S1721" s="9">
        <v>0.085</v>
      </c>
    </row>
    <row r="1722">
      <c r="B1722" s="1"/>
      <c r="C1722" s="10"/>
      <c r="D1722" s="1"/>
      <c r="E1722" s="1"/>
      <c r="F1722" s="1"/>
      <c r="G1722" s="1"/>
      <c r="H1722" s="4"/>
      <c r="I1722" s="1"/>
      <c r="J1722" s="12"/>
      <c r="L1722" s="9">
        <v>1941.0</v>
      </c>
      <c r="M1722" s="9">
        <v>1.0</v>
      </c>
      <c r="N1722" s="9">
        <v>0.923</v>
      </c>
      <c r="O1722" s="9">
        <v>0.05</v>
      </c>
      <c r="P1722" s="9">
        <v>-0.873</v>
      </c>
      <c r="Q1722" s="9">
        <v>0.937</v>
      </c>
      <c r="R1722" s="9">
        <v>0.04</v>
      </c>
      <c r="S1722" s="9">
        <v>0.468</v>
      </c>
    </row>
    <row r="1723">
      <c r="B1723" s="1"/>
      <c r="C1723" s="10"/>
      <c r="D1723" s="1"/>
      <c r="E1723" s="1"/>
      <c r="F1723" s="1"/>
      <c r="G1723" s="1"/>
      <c r="H1723" s="4"/>
      <c r="I1723" s="1"/>
      <c r="J1723" s="12"/>
      <c r="L1723" s="9">
        <v>1942.0</v>
      </c>
      <c r="M1723" s="9">
        <v>1.0</v>
      </c>
      <c r="N1723" s="9">
        <v>7.076</v>
      </c>
      <c r="O1723" s="9">
        <v>2.649</v>
      </c>
      <c r="P1723" s="9">
        <v>-4.428</v>
      </c>
      <c r="Q1723" s="9">
        <v>0.988</v>
      </c>
      <c r="R1723" s="9">
        <v>0.0</v>
      </c>
      <c r="S1723" s="9">
        <v>0.001</v>
      </c>
    </row>
    <row r="1724">
      <c r="B1724" s="1"/>
      <c r="C1724" s="10"/>
      <c r="D1724" s="1"/>
      <c r="E1724" s="1"/>
      <c r="F1724" s="1"/>
      <c r="G1724" s="1"/>
      <c r="H1724" s="4"/>
      <c r="I1724" s="1"/>
      <c r="J1724" s="12"/>
      <c r="L1724" s="9">
        <v>1943.0</v>
      </c>
      <c r="M1724" s="9">
        <v>1.0</v>
      </c>
      <c r="N1724" s="9">
        <v>2.318</v>
      </c>
      <c r="O1724" s="9">
        <v>0.036</v>
      </c>
      <c r="P1724" s="9">
        <v>-2.281</v>
      </c>
      <c r="Q1724" s="9">
        <v>0.997</v>
      </c>
      <c r="R1724" s="9">
        <v>0.002</v>
      </c>
      <c r="S1724" s="9">
        <v>0.026</v>
      </c>
    </row>
    <row r="1725">
      <c r="B1725" s="1"/>
      <c r="C1725" s="10"/>
      <c r="D1725" s="1"/>
      <c r="E1725" s="1"/>
      <c r="F1725" s="1"/>
      <c r="G1725" s="1"/>
      <c r="H1725" s="4"/>
      <c r="I1725" s="1"/>
      <c r="J1725" s="12"/>
      <c r="L1725" s="9">
        <v>1944.0</v>
      </c>
      <c r="M1725" s="9">
        <v>1.0</v>
      </c>
      <c r="N1725" s="9">
        <v>0.88</v>
      </c>
      <c r="O1725" s="9">
        <v>0.054</v>
      </c>
      <c r="P1725" s="9">
        <v>-0.826</v>
      </c>
      <c r="Q1725" s="9">
        <v>0.93</v>
      </c>
      <c r="R1725" s="9">
        <v>0.045</v>
      </c>
      <c r="S1725" s="9">
        <v>0.528</v>
      </c>
    </row>
    <row r="1726">
      <c r="B1726" s="1"/>
      <c r="C1726" s="10"/>
      <c r="D1726" s="1"/>
      <c r="E1726" s="1"/>
      <c r="F1726" s="1"/>
      <c r="G1726" s="1"/>
      <c r="H1726" s="4"/>
      <c r="I1726" s="1"/>
      <c r="J1726" s="12"/>
      <c r="L1726" s="9">
        <v>1945.0</v>
      </c>
      <c r="M1726" s="9">
        <v>1.0</v>
      </c>
      <c r="N1726" s="9">
        <v>1.144</v>
      </c>
      <c r="O1726" s="9">
        <v>0.037</v>
      </c>
      <c r="P1726" s="9">
        <v>-1.107</v>
      </c>
      <c r="Q1726" s="9">
        <v>0.987</v>
      </c>
      <c r="R1726" s="9">
        <v>0.009</v>
      </c>
      <c r="S1726" s="9">
        <v>0.099</v>
      </c>
    </row>
    <row r="1727">
      <c r="B1727" s="1"/>
      <c r="C1727" s="10"/>
      <c r="D1727" s="1"/>
      <c r="E1727" s="1"/>
      <c r="F1727" s="1"/>
      <c r="G1727" s="1"/>
      <c r="H1727" s="4"/>
      <c r="I1727" s="1"/>
      <c r="J1727" s="12"/>
      <c r="L1727" s="9">
        <v>1946.0</v>
      </c>
      <c r="M1727" s="9">
        <v>1.0</v>
      </c>
      <c r="N1727" s="9">
        <v>0.937</v>
      </c>
      <c r="O1727" s="9">
        <v>0.041</v>
      </c>
      <c r="P1727" s="9">
        <v>-0.895</v>
      </c>
      <c r="Q1727" s="9">
        <v>0.981</v>
      </c>
      <c r="R1727" s="9">
        <v>0.013</v>
      </c>
      <c r="S1727" s="9">
        <v>0.143</v>
      </c>
    </row>
    <row r="1728">
      <c r="B1728" s="1"/>
      <c r="C1728" s="10"/>
      <c r="D1728" s="1"/>
      <c r="E1728" s="1"/>
      <c r="F1728" s="1"/>
      <c r="G1728" s="1"/>
      <c r="H1728" s="4"/>
      <c r="I1728" s="1"/>
      <c r="J1728" s="12"/>
      <c r="L1728" s="9">
        <v>1947.0</v>
      </c>
      <c r="M1728" s="9">
        <v>1.0</v>
      </c>
      <c r="N1728" s="9">
        <v>3.526</v>
      </c>
      <c r="O1728" s="9">
        <v>0.046</v>
      </c>
      <c r="P1728" s="9">
        <v>-3.48</v>
      </c>
      <c r="Q1728" s="9">
        <v>1.0</v>
      </c>
      <c r="R1728" s="9">
        <v>0.0</v>
      </c>
      <c r="S1728" s="9">
        <v>0.001</v>
      </c>
    </row>
    <row r="1729">
      <c r="B1729" s="1"/>
      <c r="C1729" s="10"/>
      <c r="D1729" s="1"/>
      <c r="E1729" s="1"/>
      <c r="F1729" s="1"/>
      <c r="G1729" s="1"/>
      <c r="H1729" s="4"/>
      <c r="I1729" s="1"/>
      <c r="J1729" s="12"/>
      <c r="L1729" s="9">
        <v>1949.0</v>
      </c>
      <c r="M1729" s="9">
        <v>1.0</v>
      </c>
      <c r="N1729" s="9">
        <v>2.379</v>
      </c>
      <c r="O1729" s="9">
        <v>0.031</v>
      </c>
      <c r="P1729" s="9">
        <v>-2.348</v>
      </c>
      <c r="Q1729" s="9">
        <v>0.998</v>
      </c>
      <c r="R1729" s="9">
        <v>0.001</v>
      </c>
      <c r="S1729" s="9">
        <v>0.017</v>
      </c>
    </row>
    <row r="1730">
      <c r="B1730" s="1"/>
      <c r="C1730" s="10"/>
      <c r="D1730" s="1"/>
      <c r="E1730" s="1"/>
      <c r="F1730" s="1"/>
      <c r="G1730" s="1"/>
      <c r="H1730" s="4"/>
      <c r="I1730" s="1"/>
      <c r="J1730" s="12"/>
      <c r="L1730" s="9">
        <v>1950.0</v>
      </c>
      <c r="M1730" s="9">
        <v>1.0</v>
      </c>
      <c r="N1730" s="9">
        <v>1.256</v>
      </c>
      <c r="O1730" s="9">
        <v>0.043</v>
      </c>
      <c r="P1730" s="9">
        <v>-1.213</v>
      </c>
      <c r="Q1730" s="9">
        <v>0.985</v>
      </c>
      <c r="R1730" s="9">
        <v>0.011</v>
      </c>
      <c r="S1730" s="9">
        <v>0.119</v>
      </c>
    </row>
    <row r="1731">
      <c r="B1731" s="1"/>
      <c r="C1731" s="10"/>
      <c r="D1731" s="1"/>
      <c r="E1731" s="1"/>
      <c r="F1731" s="1"/>
      <c r="G1731" s="1"/>
      <c r="H1731" s="4"/>
      <c r="I1731" s="1"/>
      <c r="J1731" s="12"/>
      <c r="L1731" s="9">
        <v>1951.0</v>
      </c>
      <c r="M1731" s="9">
        <v>1.0</v>
      </c>
      <c r="N1731" s="9">
        <v>0.88</v>
      </c>
      <c r="O1731" s="9">
        <v>0.054</v>
      </c>
      <c r="P1731" s="9">
        <v>-0.826</v>
      </c>
      <c r="Q1731" s="9">
        <v>0.93</v>
      </c>
      <c r="R1731" s="9">
        <v>0.045</v>
      </c>
      <c r="S1731" s="9">
        <v>0.528</v>
      </c>
    </row>
    <row r="1732">
      <c r="B1732" s="1"/>
      <c r="C1732" s="10"/>
      <c r="D1732" s="1"/>
      <c r="E1732" s="1"/>
      <c r="F1732" s="1"/>
      <c r="G1732" s="1"/>
      <c r="H1732" s="4"/>
      <c r="I1732" s="1"/>
      <c r="J1732" s="12"/>
      <c r="L1732" s="9">
        <v>1952.0</v>
      </c>
      <c r="M1732" s="9">
        <v>1.0</v>
      </c>
      <c r="N1732" s="9">
        <v>1.414</v>
      </c>
      <c r="O1732" s="9">
        <v>0.05</v>
      </c>
      <c r="P1732" s="9">
        <v>-1.363</v>
      </c>
      <c r="Q1732" s="9">
        <v>0.983</v>
      </c>
      <c r="R1732" s="9">
        <v>0.013</v>
      </c>
      <c r="S1732" s="9">
        <v>0.142</v>
      </c>
    </row>
    <row r="1733">
      <c r="B1733" s="1"/>
      <c r="C1733" s="10"/>
      <c r="D1733" s="1"/>
      <c r="E1733" s="1"/>
      <c r="F1733" s="1"/>
      <c r="G1733" s="1"/>
      <c r="H1733" s="4"/>
      <c r="I1733" s="1"/>
      <c r="J1733" s="12"/>
      <c r="L1733" s="9">
        <v>1953.0</v>
      </c>
      <c r="M1733" s="9">
        <v>1.0</v>
      </c>
      <c r="N1733" s="9">
        <v>3.273</v>
      </c>
      <c r="O1733" s="9">
        <v>0.073</v>
      </c>
      <c r="P1733" s="9">
        <v>-3.2</v>
      </c>
      <c r="Q1733" s="9">
        <v>0.961</v>
      </c>
      <c r="R1733" s="9">
        <v>0.029</v>
      </c>
      <c r="S1733" s="9">
        <v>0.331</v>
      </c>
    </row>
    <row r="1734">
      <c r="B1734" s="1"/>
      <c r="C1734" s="10"/>
      <c r="D1734" s="1"/>
      <c r="E1734" s="1"/>
      <c r="F1734" s="1"/>
      <c r="G1734" s="1"/>
      <c r="H1734" s="4"/>
      <c r="I1734" s="1"/>
      <c r="J1734" s="12"/>
      <c r="L1734" s="9">
        <v>1955.0</v>
      </c>
      <c r="M1734" s="9">
        <v>1.0</v>
      </c>
      <c r="N1734" s="9">
        <v>0.821</v>
      </c>
      <c r="O1734" s="9">
        <v>0.038</v>
      </c>
      <c r="P1734" s="9">
        <v>-0.782</v>
      </c>
      <c r="Q1734" s="9">
        <v>0.94</v>
      </c>
      <c r="R1734" s="9">
        <v>0.034</v>
      </c>
      <c r="S1734" s="9">
        <v>0.393</v>
      </c>
    </row>
    <row r="1735">
      <c r="B1735" s="1"/>
      <c r="C1735" s="10"/>
      <c r="D1735" s="1"/>
      <c r="E1735" s="1"/>
      <c r="F1735" s="1"/>
      <c r="G1735" s="1"/>
      <c r="H1735" s="4"/>
      <c r="I1735" s="1"/>
      <c r="J1735" s="12"/>
      <c r="L1735" s="9">
        <v>1956.0</v>
      </c>
      <c r="M1735" s="9">
        <v>1.0</v>
      </c>
      <c r="N1735" s="9">
        <v>7.127</v>
      </c>
      <c r="O1735" s="9">
        <v>0.039</v>
      </c>
      <c r="P1735" s="9">
        <v>-7.088</v>
      </c>
      <c r="Q1735" s="9">
        <v>1.0</v>
      </c>
      <c r="R1735" s="9">
        <v>0.0</v>
      </c>
      <c r="S1735" s="9">
        <v>0.0</v>
      </c>
    </row>
    <row r="1736">
      <c r="B1736" s="1"/>
      <c r="C1736" s="10"/>
      <c r="D1736" s="1"/>
      <c r="E1736" s="1"/>
      <c r="F1736" s="1"/>
      <c r="G1736" s="1"/>
      <c r="H1736" s="4"/>
      <c r="I1736" s="1"/>
      <c r="J1736" s="12"/>
      <c r="L1736" s="9">
        <v>1957.0</v>
      </c>
      <c r="M1736" s="9">
        <v>1.0</v>
      </c>
      <c r="N1736" s="9">
        <v>6.446</v>
      </c>
      <c r="O1736" s="9">
        <v>0.037</v>
      </c>
      <c r="P1736" s="9">
        <v>-6.409</v>
      </c>
      <c r="Q1736" s="9">
        <v>1.0</v>
      </c>
      <c r="R1736" s="9">
        <v>0.0</v>
      </c>
      <c r="S1736" s="9">
        <v>0.0</v>
      </c>
    </row>
    <row r="1737">
      <c r="B1737" s="1"/>
      <c r="C1737" s="10"/>
      <c r="D1737" s="1"/>
      <c r="E1737" s="1"/>
      <c r="F1737" s="1"/>
      <c r="G1737" s="1"/>
      <c r="H1737" s="4"/>
      <c r="I1737" s="1"/>
      <c r="J1737" s="12"/>
      <c r="L1737" s="9">
        <v>1958.0</v>
      </c>
      <c r="M1737" s="9">
        <v>1.0</v>
      </c>
      <c r="N1737" s="9">
        <v>1.209</v>
      </c>
      <c r="O1737" s="9">
        <v>0.027</v>
      </c>
      <c r="P1737" s="9">
        <v>-1.182</v>
      </c>
      <c r="Q1737" s="9">
        <v>0.993</v>
      </c>
      <c r="R1737" s="9">
        <v>0.004</v>
      </c>
      <c r="S1737" s="9">
        <v>0.049</v>
      </c>
    </row>
    <row r="1738">
      <c r="B1738" s="1"/>
      <c r="C1738" s="10"/>
      <c r="D1738" s="1"/>
      <c r="E1738" s="1"/>
      <c r="F1738" s="1"/>
      <c r="G1738" s="1"/>
      <c r="H1738" s="4"/>
      <c r="I1738" s="1"/>
      <c r="J1738" s="12"/>
      <c r="L1738" s="9">
        <v>1959.0</v>
      </c>
      <c r="M1738" s="9">
        <v>1.0</v>
      </c>
      <c r="N1738" s="9">
        <v>6.419</v>
      </c>
      <c r="O1738" s="9">
        <v>0.274</v>
      </c>
      <c r="P1738" s="9">
        <v>-6.146</v>
      </c>
      <c r="Q1738" s="9">
        <v>1.0</v>
      </c>
      <c r="R1738" s="9">
        <v>0.0</v>
      </c>
      <c r="S1738" s="9">
        <v>0.001</v>
      </c>
    </row>
    <row r="1739">
      <c r="B1739" s="1"/>
      <c r="C1739" s="10"/>
      <c r="D1739" s="1"/>
      <c r="E1739" s="1"/>
      <c r="F1739" s="1"/>
      <c r="G1739" s="1"/>
      <c r="H1739" s="4"/>
      <c r="I1739" s="1"/>
      <c r="J1739" s="12"/>
      <c r="L1739" s="9">
        <v>1960.0</v>
      </c>
      <c r="M1739" s="9">
        <v>1.0</v>
      </c>
      <c r="N1739" s="9">
        <v>0.89</v>
      </c>
      <c r="O1739" s="9">
        <v>0.043</v>
      </c>
      <c r="P1739" s="9">
        <v>-0.847</v>
      </c>
      <c r="Q1739" s="9">
        <v>0.941</v>
      </c>
      <c r="R1739" s="9">
        <v>0.036</v>
      </c>
      <c r="S1739" s="9">
        <v>0.41</v>
      </c>
    </row>
    <row r="1740">
      <c r="B1740" s="1"/>
      <c r="C1740" s="10"/>
      <c r="D1740" s="1"/>
      <c r="E1740" s="1"/>
      <c r="F1740" s="1"/>
      <c r="G1740" s="1"/>
      <c r="H1740" s="4"/>
      <c r="I1740" s="1"/>
      <c r="J1740" s="12"/>
      <c r="L1740" s="9">
        <v>1963.0</v>
      </c>
      <c r="M1740" s="9">
        <v>1.0</v>
      </c>
      <c r="N1740" s="9">
        <v>0.93</v>
      </c>
      <c r="O1740" s="9">
        <v>0.071</v>
      </c>
      <c r="P1740" s="9">
        <v>-0.859</v>
      </c>
      <c r="Q1740" s="9">
        <v>0.918</v>
      </c>
      <c r="R1740" s="9">
        <v>0.058</v>
      </c>
      <c r="S1740" s="9">
        <v>0.688</v>
      </c>
    </row>
    <row r="1741">
      <c r="B1741" s="1"/>
      <c r="C1741" s="10"/>
      <c r="D1741" s="1"/>
      <c r="E1741" s="1"/>
      <c r="F1741" s="1"/>
      <c r="G1741" s="1"/>
      <c r="H1741" s="4"/>
      <c r="I1741" s="1"/>
      <c r="J1741" s="12"/>
      <c r="L1741" s="9">
        <v>1964.0</v>
      </c>
      <c r="M1741" s="9">
        <v>1.0</v>
      </c>
      <c r="N1741" s="9">
        <v>1.529</v>
      </c>
      <c r="O1741" s="9">
        <v>0.032</v>
      </c>
      <c r="P1741" s="9">
        <v>-1.496</v>
      </c>
      <c r="Q1741" s="9">
        <v>0.994</v>
      </c>
      <c r="R1741" s="9">
        <v>0.005</v>
      </c>
      <c r="S1741" s="9">
        <v>0.055</v>
      </c>
    </row>
    <row r="1742">
      <c r="B1742" s="1"/>
      <c r="C1742" s="10"/>
      <c r="D1742" s="1"/>
      <c r="E1742" s="1"/>
      <c r="F1742" s="1"/>
      <c r="G1742" s="1"/>
      <c r="H1742" s="4"/>
      <c r="I1742" s="1"/>
      <c r="J1742" s="12"/>
      <c r="L1742" s="9">
        <v>1965.0</v>
      </c>
      <c r="M1742" s="9">
        <v>1.0</v>
      </c>
      <c r="N1742" s="9">
        <v>6.461</v>
      </c>
      <c r="O1742" s="9">
        <v>0.052</v>
      </c>
      <c r="P1742" s="9">
        <v>-6.409</v>
      </c>
      <c r="Q1742" s="9">
        <v>1.0</v>
      </c>
      <c r="R1742" s="9">
        <v>0.0</v>
      </c>
      <c r="S1742" s="9">
        <v>0.0</v>
      </c>
    </row>
    <row r="1743">
      <c r="B1743" s="1"/>
      <c r="C1743" s="10"/>
      <c r="D1743" s="1"/>
      <c r="E1743" s="1"/>
      <c r="F1743" s="1"/>
      <c r="G1743" s="1"/>
      <c r="H1743" s="4"/>
      <c r="I1743" s="1"/>
      <c r="J1743" s="12"/>
      <c r="L1743" s="9">
        <v>1966.0</v>
      </c>
      <c r="M1743" s="9">
        <v>1.0</v>
      </c>
      <c r="N1743" s="9">
        <v>6.354</v>
      </c>
      <c r="O1743" s="9">
        <v>0.066</v>
      </c>
      <c r="P1743" s="9">
        <v>-6.287</v>
      </c>
      <c r="Q1743" s="9">
        <v>1.0</v>
      </c>
      <c r="R1743" s="9">
        <v>0.0</v>
      </c>
      <c r="S1743" s="9">
        <v>0.0</v>
      </c>
    </row>
    <row r="1744">
      <c r="B1744" s="1"/>
      <c r="C1744" s="10"/>
      <c r="D1744" s="1"/>
      <c r="E1744" s="1"/>
      <c r="F1744" s="1"/>
      <c r="G1744" s="1"/>
      <c r="H1744" s="4"/>
      <c r="I1744" s="1"/>
      <c r="J1744" s="12"/>
      <c r="L1744" s="9">
        <v>1968.0</v>
      </c>
      <c r="M1744" s="9">
        <v>1.0</v>
      </c>
      <c r="N1744" s="9">
        <v>1.379</v>
      </c>
      <c r="O1744" s="9">
        <v>0.032</v>
      </c>
      <c r="P1744" s="9">
        <v>-1.347</v>
      </c>
      <c r="Q1744" s="9">
        <v>0.991</v>
      </c>
      <c r="R1744" s="9">
        <v>0.006</v>
      </c>
      <c r="S1744" s="9">
        <v>0.064</v>
      </c>
    </row>
    <row r="1745">
      <c r="B1745" s="1"/>
      <c r="C1745" s="10"/>
      <c r="D1745" s="1"/>
      <c r="E1745" s="1"/>
      <c r="F1745" s="1"/>
      <c r="G1745" s="1"/>
      <c r="H1745" s="4"/>
      <c r="I1745" s="1"/>
      <c r="J1745" s="12"/>
      <c r="L1745" s="9">
        <v>1969.0</v>
      </c>
      <c r="M1745" s="9">
        <v>1.0</v>
      </c>
      <c r="N1745" s="9">
        <v>7.234</v>
      </c>
      <c r="O1745" s="9">
        <v>0.042</v>
      </c>
      <c r="P1745" s="9">
        <v>-7.192</v>
      </c>
      <c r="Q1745" s="9">
        <v>1.0</v>
      </c>
      <c r="R1745" s="9">
        <v>0.0</v>
      </c>
      <c r="S1745" s="9">
        <v>0.0</v>
      </c>
    </row>
    <row r="1746">
      <c r="B1746" s="1"/>
      <c r="C1746" s="10"/>
      <c r="D1746" s="1"/>
      <c r="E1746" s="1"/>
      <c r="F1746" s="1"/>
      <c r="G1746" s="1"/>
      <c r="H1746" s="4"/>
      <c r="I1746" s="1"/>
      <c r="J1746" s="12"/>
      <c r="L1746" s="9">
        <v>1970.0</v>
      </c>
      <c r="M1746" s="9">
        <v>1.0</v>
      </c>
      <c r="N1746" s="9">
        <v>0.821</v>
      </c>
      <c r="O1746" s="9">
        <v>0.038</v>
      </c>
      <c r="P1746" s="9">
        <v>-0.782</v>
      </c>
      <c r="Q1746" s="9">
        <v>0.94</v>
      </c>
      <c r="R1746" s="9">
        <v>0.034</v>
      </c>
      <c r="S1746" s="9">
        <v>0.393</v>
      </c>
    </row>
    <row r="1747">
      <c r="B1747" s="1"/>
      <c r="C1747" s="10"/>
      <c r="D1747" s="1"/>
      <c r="E1747" s="1"/>
      <c r="F1747" s="1"/>
      <c r="G1747" s="1"/>
      <c r="H1747" s="4"/>
      <c r="I1747" s="1"/>
      <c r="J1747" s="12"/>
      <c r="L1747" s="9">
        <v>1971.0</v>
      </c>
      <c r="M1747" s="9">
        <v>1.0</v>
      </c>
      <c r="N1747" s="9">
        <v>1.997</v>
      </c>
      <c r="O1747" s="9">
        <v>0.039</v>
      </c>
      <c r="P1747" s="9">
        <v>-1.959</v>
      </c>
      <c r="Q1747" s="9">
        <v>0.972</v>
      </c>
      <c r="R1747" s="9">
        <v>0.018</v>
      </c>
      <c r="S1747" s="9">
        <v>0.199</v>
      </c>
    </row>
    <row r="1748">
      <c r="B1748" s="1"/>
      <c r="C1748" s="10"/>
      <c r="D1748" s="1"/>
      <c r="E1748" s="1"/>
      <c r="F1748" s="1"/>
      <c r="G1748" s="1"/>
      <c r="H1748" s="4"/>
      <c r="I1748" s="1"/>
      <c r="J1748" s="12"/>
      <c r="L1748" s="9">
        <v>1972.0</v>
      </c>
      <c r="M1748" s="9">
        <v>1.0</v>
      </c>
      <c r="N1748" s="9">
        <v>1.705</v>
      </c>
      <c r="O1748" s="9">
        <v>0.036</v>
      </c>
      <c r="P1748" s="9">
        <v>-1.669</v>
      </c>
      <c r="Q1748" s="9">
        <v>0.988</v>
      </c>
      <c r="R1748" s="9">
        <v>0.01</v>
      </c>
      <c r="S1748" s="9">
        <v>0.11</v>
      </c>
    </row>
    <row r="1749">
      <c r="B1749" s="1"/>
      <c r="C1749" s="10"/>
      <c r="D1749" s="1"/>
      <c r="E1749" s="1"/>
      <c r="F1749" s="1"/>
      <c r="G1749" s="1"/>
      <c r="H1749" s="4"/>
      <c r="I1749" s="1"/>
      <c r="J1749" s="12"/>
      <c r="L1749" s="9">
        <v>1974.0</v>
      </c>
      <c r="M1749" s="9">
        <v>1.0</v>
      </c>
      <c r="N1749" s="9">
        <v>7.195</v>
      </c>
      <c r="O1749" s="9">
        <v>0.052</v>
      </c>
      <c r="P1749" s="9">
        <v>-7.143</v>
      </c>
      <c r="Q1749" s="9">
        <v>1.0</v>
      </c>
      <c r="R1749" s="9">
        <v>0.0</v>
      </c>
      <c r="S1749" s="9">
        <v>0.0</v>
      </c>
    </row>
    <row r="1750">
      <c r="B1750" s="1"/>
      <c r="C1750" s="10"/>
      <c r="D1750" s="1"/>
      <c r="E1750" s="1"/>
      <c r="F1750" s="1"/>
      <c r="G1750" s="1"/>
      <c r="H1750" s="4"/>
      <c r="I1750" s="1"/>
      <c r="J1750" s="12"/>
      <c r="L1750" s="9">
        <v>1976.0</v>
      </c>
      <c r="M1750" s="9">
        <v>1.0</v>
      </c>
      <c r="N1750" s="9">
        <v>7.158</v>
      </c>
      <c r="O1750" s="9">
        <v>3.045</v>
      </c>
      <c r="P1750" s="9">
        <v>-4.113</v>
      </c>
      <c r="Q1750" s="9">
        <v>0.939</v>
      </c>
      <c r="R1750" s="9">
        <v>0.001</v>
      </c>
      <c r="S1750" s="9">
        <v>0.016</v>
      </c>
    </row>
    <row r="1751">
      <c r="B1751" s="1"/>
      <c r="C1751" s="10"/>
      <c r="D1751" s="1"/>
      <c r="E1751" s="1"/>
      <c r="F1751" s="1"/>
      <c r="G1751" s="1"/>
      <c r="H1751" s="4"/>
      <c r="I1751" s="1"/>
      <c r="J1751" s="12"/>
      <c r="L1751" s="9">
        <v>1977.0</v>
      </c>
      <c r="M1751" s="9">
        <v>1.0</v>
      </c>
      <c r="N1751" s="9">
        <v>0.85</v>
      </c>
      <c r="O1751" s="9">
        <v>0.072</v>
      </c>
      <c r="P1751" s="9">
        <v>-0.778</v>
      </c>
      <c r="Q1751" s="9">
        <v>0.91</v>
      </c>
      <c r="R1751" s="9">
        <v>0.063</v>
      </c>
      <c r="S1751" s="9">
        <v>0.75</v>
      </c>
    </row>
    <row r="1752">
      <c r="B1752" s="1"/>
      <c r="C1752" s="10"/>
      <c r="D1752" s="1"/>
      <c r="E1752" s="1"/>
      <c r="F1752" s="1"/>
      <c r="G1752" s="1"/>
      <c r="H1752" s="4"/>
      <c r="I1752" s="1"/>
      <c r="J1752" s="12"/>
      <c r="L1752" s="9">
        <v>1978.0</v>
      </c>
      <c r="M1752" s="9">
        <v>1.0</v>
      </c>
      <c r="N1752" s="9">
        <v>0.896</v>
      </c>
      <c r="O1752" s="9">
        <v>0.062</v>
      </c>
      <c r="P1752" s="9">
        <v>-0.834</v>
      </c>
      <c r="Q1752" s="9">
        <v>0.978</v>
      </c>
      <c r="R1752" s="9">
        <v>0.017</v>
      </c>
      <c r="S1752" s="9">
        <v>0.188</v>
      </c>
    </row>
    <row r="1753">
      <c r="B1753" s="1"/>
      <c r="C1753" s="10"/>
      <c r="D1753" s="1"/>
      <c r="E1753" s="1"/>
      <c r="F1753" s="1"/>
      <c r="G1753" s="1"/>
      <c r="H1753" s="4"/>
      <c r="I1753" s="1"/>
      <c r="J1753" s="12"/>
      <c r="L1753" s="9">
        <v>1979.0</v>
      </c>
      <c r="M1753" s="9">
        <v>1.0</v>
      </c>
      <c r="N1753" s="9">
        <v>0.849</v>
      </c>
      <c r="O1753" s="9">
        <v>0.072</v>
      </c>
      <c r="P1753" s="9">
        <v>-0.778</v>
      </c>
      <c r="Q1753" s="9">
        <v>0.91</v>
      </c>
      <c r="R1753" s="9">
        <v>0.063</v>
      </c>
      <c r="S1753" s="9">
        <v>0.75</v>
      </c>
    </row>
    <row r="1754">
      <c r="B1754" s="1"/>
      <c r="C1754" s="10"/>
      <c r="D1754" s="1"/>
      <c r="E1754" s="1"/>
      <c r="F1754" s="1"/>
      <c r="G1754" s="1"/>
      <c r="H1754" s="4"/>
      <c r="I1754" s="1"/>
      <c r="J1754" s="12"/>
      <c r="L1754" s="9">
        <v>1981.0</v>
      </c>
      <c r="M1754" s="9">
        <v>1.0</v>
      </c>
      <c r="N1754" s="9">
        <v>0.927</v>
      </c>
      <c r="O1754" s="9">
        <v>0.084</v>
      </c>
      <c r="P1754" s="9">
        <v>-0.843</v>
      </c>
      <c r="Q1754" s="9">
        <v>0.951</v>
      </c>
      <c r="R1754" s="9">
        <v>0.038</v>
      </c>
      <c r="S1754" s="9">
        <v>0.439</v>
      </c>
    </row>
    <row r="1755">
      <c r="B1755" s="1"/>
      <c r="C1755" s="10"/>
      <c r="D1755" s="1"/>
      <c r="E1755" s="1"/>
      <c r="F1755" s="1"/>
      <c r="G1755" s="1"/>
      <c r="H1755" s="4"/>
      <c r="I1755" s="1"/>
      <c r="J1755" s="12"/>
      <c r="L1755" s="9">
        <v>1983.0</v>
      </c>
      <c r="M1755" s="9">
        <v>1.0</v>
      </c>
      <c r="N1755" s="9">
        <v>2.964</v>
      </c>
      <c r="O1755" s="9">
        <v>0.259</v>
      </c>
      <c r="P1755" s="9">
        <v>-2.705</v>
      </c>
      <c r="Q1755" s="9">
        <v>0.982</v>
      </c>
      <c r="R1755" s="9">
        <v>0.012</v>
      </c>
      <c r="S1755" s="9">
        <v>0.137</v>
      </c>
    </row>
    <row r="1756">
      <c r="B1756" s="1"/>
      <c r="C1756" s="10"/>
      <c r="D1756" s="1"/>
      <c r="E1756" s="1"/>
      <c r="F1756" s="1"/>
      <c r="G1756" s="1"/>
      <c r="H1756" s="4"/>
      <c r="I1756" s="1"/>
      <c r="J1756" s="12"/>
      <c r="L1756" s="9">
        <v>1984.0</v>
      </c>
      <c r="M1756" s="9">
        <v>1.0</v>
      </c>
      <c r="N1756" s="9">
        <v>7.936</v>
      </c>
      <c r="O1756" s="9">
        <v>0.042</v>
      </c>
      <c r="P1756" s="9">
        <v>-7.894</v>
      </c>
      <c r="Q1756" s="9">
        <v>1.0</v>
      </c>
      <c r="R1756" s="9">
        <v>0.0</v>
      </c>
      <c r="S1756" s="9">
        <v>0.0</v>
      </c>
    </row>
    <row r="1757">
      <c r="B1757" s="1"/>
      <c r="C1757" s="10"/>
      <c r="D1757" s="1"/>
      <c r="E1757" s="1"/>
      <c r="F1757" s="1"/>
      <c r="G1757" s="1"/>
      <c r="H1757" s="4"/>
      <c r="I1757" s="1"/>
      <c r="J1757" s="12"/>
      <c r="L1757" s="9">
        <v>1985.0</v>
      </c>
      <c r="M1757" s="9">
        <v>1.0</v>
      </c>
      <c r="N1757" s="9">
        <v>1.704</v>
      </c>
      <c r="O1757" s="9">
        <v>0.036</v>
      </c>
      <c r="P1757" s="9">
        <v>-1.668</v>
      </c>
      <c r="Q1757" s="9">
        <v>0.988</v>
      </c>
      <c r="R1757" s="9">
        <v>0.01</v>
      </c>
      <c r="S1757" s="9">
        <v>0.11</v>
      </c>
    </row>
    <row r="1758">
      <c r="B1758" s="1"/>
      <c r="C1758" s="10"/>
      <c r="D1758" s="1"/>
      <c r="E1758" s="1"/>
      <c r="F1758" s="1"/>
      <c r="G1758" s="1"/>
      <c r="H1758" s="4"/>
      <c r="I1758" s="1"/>
      <c r="J1758" s="12"/>
      <c r="L1758" s="9">
        <v>1986.0</v>
      </c>
      <c r="M1758" s="9">
        <v>1.0</v>
      </c>
      <c r="N1758" s="9">
        <v>7.815</v>
      </c>
      <c r="O1758" s="9">
        <v>0.04</v>
      </c>
      <c r="P1758" s="9">
        <v>-7.775</v>
      </c>
      <c r="Q1758" s="9">
        <v>1.0</v>
      </c>
      <c r="R1758" s="9">
        <v>0.0</v>
      </c>
      <c r="S1758" s="9">
        <v>0.0</v>
      </c>
    </row>
    <row r="1759">
      <c r="B1759" s="1"/>
      <c r="C1759" s="10"/>
      <c r="D1759" s="1"/>
      <c r="E1759" s="1"/>
      <c r="F1759" s="1"/>
      <c r="G1759" s="1"/>
      <c r="H1759" s="4"/>
      <c r="I1759" s="1"/>
      <c r="J1759" s="12"/>
      <c r="L1759" s="9">
        <v>1987.0</v>
      </c>
      <c r="M1759" s="9">
        <v>1.0</v>
      </c>
      <c r="N1759" s="9">
        <v>2.11</v>
      </c>
      <c r="O1759" s="9">
        <v>0.031</v>
      </c>
      <c r="P1759" s="9">
        <v>-2.079</v>
      </c>
      <c r="Q1759" s="9">
        <v>0.997</v>
      </c>
      <c r="R1759" s="9">
        <v>0.002</v>
      </c>
      <c r="S1759" s="9">
        <v>0.019</v>
      </c>
    </row>
    <row r="1760">
      <c r="B1760" s="1"/>
      <c r="C1760" s="10"/>
      <c r="D1760" s="1"/>
      <c r="E1760" s="1"/>
      <c r="F1760" s="1"/>
      <c r="G1760" s="1"/>
      <c r="H1760" s="4"/>
      <c r="I1760" s="1"/>
      <c r="J1760" s="12"/>
      <c r="L1760" s="9">
        <v>1988.0</v>
      </c>
      <c r="M1760" s="9">
        <v>1.0</v>
      </c>
      <c r="N1760" s="9">
        <v>1.997</v>
      </c>
      <c r="O1760" s="9">
        <v>0.039</v>
      </c>
      <c r="P1760" s="9">
        <v>-1.959</v>
      </c>
      <c r="Q1760" s="9">
        <v>0.972</v>
      </c>
      <c r="R1760" s="9">
        <v>0.018</v>
      </c>
      <c r="S1760" s="9">
        <v>0.198</v>
      </c>
    </row>
    <row r="1761">
      <c r="B1761" s="1"/>
      <c r="C1761" s="10"/>
      <c r="D1761" s="1"/>
      <c r="E1761" s="1"/>
      <c r="F1761" s="1"/>
      <c r="G1761" s="1"/>
      <c r="H1761" s="4"/>
      <c r="I1761" s="1"/>
      <c r="J1761" s="12"/>
      <c r="L1761" s="9">
        <v>1989.0</v>
      </c>
      <c r="M1761" s="9">
        <v>1.0</v>
      </c>
      <c r="N1761" s="9">
        <v>3.388</v>
      </c>
      <c r="O1761" s="9">
        <v>0.052</v>
      </c>
      <c r="P1761" s="9">
        <v>-3.335</v>
      </c>
      <c r="Q1761" s="9">
        <v>0.999</v>
      </c>
      <c r="R1761" s="9">
        <v>0.0</v>
      </c>
      <c r="S1761" s="9">
        <v>0.004</v>
      </c>
    </row>
    <row r="1762">
      <c r="B1762" s="1"/>
      <c r="C1762" s="10"/>
      <c r="D1762" s="1"/>
      <c r="E1762" s="1"/>
      <c r="F1762" s="1"/>
      <c r="G1762" s="1"/>
      <c r="H1762" s="4"/>
      <c r="I1762" s="1"/>
      <c r="J1762" s="12"/>
      <c r="L1762" s="9">
        <v>1990.0</v>
      </c>
      <c r="M1762" s="9">
        <v>1.0</v>
      </c>
      <c r="N1762" s="9">
        <v>2.963</v>
      </c>
      <c r="O1762" s="9">
        <v>0.031</v>
      </c>
      <c r="P1762" s="9">
        <v>-2.933</v>
      </c>
      <c r="Q1762" s="9">
        <v>0.999</v>
      </c>
      <c r="R1762" s="9">
        <v>0.0</v>
      </c>
      <c r="S1762" s="9">
        <v>0.005</v>
      </c>
    </row>
    <row r="1763">
      <c r="B1763" s="1"/>
      <c r="C1763" s="10"/>
      <c r="D1763" s="1"/>
      <c r="E1763" s="1"/>
      <c r="F1763" s="1"/>
      <c r="G1763" s="1"/>
      <c r="H1763" s="4"/>
      <c r="I1763" s="1"/>
      <c r="J1763" s="12"/>
      <c r="L1763" s="9">
        <v>1992.0</v>
      </c>
      <c r="M1763" s="9">
        <v>1.0</v>
      </c>
      <c r="N1763" s="9">
        <v>7.109</v>
      </c>
      <c r="O1763" s="9">
        <v>0.039</v>
      </c>
      <c r="P1763" s="9">
        <v>-7.07</v>
      </c>
      <c r="Q1763" s="9">
        <v>1.0</v>
      </c>
      <c r="R1763" s="9">
        <v>0.0</v>
      </c>
      <c r="S1763" s="9">
        <v>0.0</v>
      </c>
    </row>
    <row r="1764">
      <c r="B1764" s="1"/>
      <c r="C1764" s="10"/>
      <c r="D1764" s="1"/>
      <c r="E1764" s="1"/>
      <c r="F1764" s="1"/>
      <c r="G1764" s="1"/>
      <c r="H1764" s="4"/>
      <c r="I1764" s="1"/>
      <c r="J1764" s="12"/>
      <c r="L1764" s="9">
        <v>1993.0</v>
      </c>
      <c r="M1764" s="9">
        <v>1.0</v>
      </c>
      <c r="N1764" s="9">
        <v>3.215</v>
      </c>
      <c r="O1764" s="9">
        <v>0.035</v>
      </c>
      <c r="P1764" s="9">
        <v>-3.181</v>
      </c>
      <c r="Q1764" s="9">
        <v>0.999</v>
      </c>
      <c r="R1764" s="9">
        <v>0.001</v>
      </c>
      <c r="S1764" s="9">
        <v>0.007</v>
      </c>
    </row>
    <row r="1765">
      <c r="B1765" s="1"/>
      <c r="C1765" s="10"/>
      <c r="D1765" s="1"/>
      <c r="E1765" s="1"/>
      <c r="F1765" s="1"/>
      <c r="G1765" s="1"/>
      <c r="H1765" s="4"/>
      <c r="I1765" s="1"/>
      <c r="J1765" s="12"/>
      <c r="L1765" s="9">
        <v>1994.0</v>
      </c>
      <c r="M1765" s="9">
        <v>1.0</v>
      </c>
      <c r="N1765" s="9">
        <v>1.544</v>
      </c>
      <c r="O1765" s="9">
        <v>0.042</v>
      </c>
      <c r="P1765" s="9">
        <v>-1.501</v>
      </c>
      <c r="Q1765" s="9">
        <v>0.988</v>
      </c>
      <c r="R1765" s="9">
        <v>0.009</v>
      </c>
      <c r="S1765" s="9">
        <v>0.098</v>
      </c>
    </row>
    <row r="1766">
      <c r="B1766" s="1"/>
      <c r="C1766" s="10"/>
      <c r="D1766" s="1"/>
      <c r="E1766" s="1"/>
      <c r="F1766" s="1"/>
      <c r="G1766" s="1"/>
      <c r="H1766" s="4"/>
      <c r="I1766" s="1"/>
      <c r="J1766" s="12"/>
      <c r="L1766" s="9">
        <v>1995.0</v>
      </c>
      <c r="M1766" s="9">
        <v>1.0</v>
      </c>
      <c r="N1766" s="9">
        <v>0.843</v>
      </c>
      <c r="O1766" s="9">
        <v>0.08</v>
      </c>
      <c r="P1766" s="9">
        <v>-0.764</v>
      </c>
      <c r="Q1766" s="9">
        <v>0.902</v>
      </c>
      <c r="R1766" s="9">
        <v>0.07</v>
      </c>
      <c r="S1766" s="9">
        <v>0.842</v>
      </c>
    </row>
    <row r="1767">
      <c r="B1767" s="1"/>
      <c r="C1767" s="10"/>
      <c r="D1767" s="1"/>
      <c r="E1767" s="1"/>
      <c r="F1767" s="1"/>
      <c r="G1767" s="1"/>
      <c r="H1767" s="4"/>
      <c r="I1767" s="1"/>
      <c r="J1767" s="12"/>
      <c r="L1767" s="9">
        <v>1997.0</v>
      </c>
      <c r="M1767" s="9">
        <v>1.0</v>
      </c>
      <c r="N1767" s="9">
        <v>4.333</v>
      </c>
      <c r="O1767" s="9">
        <v>0.036</v>
      </c>
      <c r="P1767" s="9">
        <v>-4.296</v>
      </c>
      <c r="Q1767" s="9">
        <v>1.0</v>
      </c>
      <c r="R1767" s="9">
        <v>0.0</v>
      </c>
      <c r="S1767" s="9">
        <v>0.001</v>
      </c>
    </row>
    <row r="1768">
      <c r="B1768" s="1"/>
      <c r="C1768" s="10"/>
      <c r="D1768" s="1"/>
      <c r="E1768" s="1"/>
      <c r="F1768" s="1"/>
      <c r="G1768" s="1"/>
      <c r="H1768" s="4"/>
      <c r="I1768" s="1"/>
      <c r="J1768" s="12"/>
      <c r="L1768" s="9">
        <v>1998.0</v>
      </c>
      <c r="M1768" s="9">
        <v>1.0</v>
      </c>
      <c r="N1768" s="9">
        <v>4.116</v>
      </c>
      <c r="O1768" s="9">
        <v>0.242</v>
      </c>
      <c r="P1768" s="9">
        <v>-3.875</v>
      </c>
      <c r="Q1768" s="9">
        <v>0.999</v>
      </c>
      <c r="R1768" s="9">
        <v>0.001</v>
      </c>
      <c r="S1768" s="9">
        <v>0.006</v>
      </c>
    </row>
    <row r="1769">
      <c r="B1769" s="1"/>
      <c r="C1769" s="10"/>
      <c r="D1769" s="1"/>
      <c r="E1769" s="1"/>
      <c r="F1769" s="1"/>
      <c r="G1769" s="1"/>
      <c r="H1769" s="4"/>
      <c r="I1769" s="1"/>
      <c r="J1769" s="12"/>
      <c r="L1769" s="9">
        <v>1999.0</v>
      </c>
      <c r="M1769" s="9">
        <v>1.0</v>
      </c>
      <c r="N1769" s="9">
        <v>2.338</v>
      </c>
      <c r="O1769" s="9">
        <v>0.031</v>
      </c>
      <c r="P1769" s="9">
        <v>-2.308</v>
      </c>
      <c r="Q1769" s="9">
        <v>0.998</v>
      </c>
      <c r="R1769" s="9">
        <v>0.002</v>
      </c>
      <c r="S1769" s="9">
        <v>0.017</v>
      </c>
    </row>
    <row r="1770">
      <c r="B1770" s="1"/>
      <c r="C1770" s="10"/>
      <c r="D1770" s="1"/>
      <c r="E1770" s="1"/>
      <c r="F1770" s="1"/>
      <c r="G1770" s="1"/>
      <c r="H1770" s="4"/>
      <c r="I1770" s="1"/>
      <c r="J1770" s="12"/>
      <c r="L1770" s="9">
        <v>2000.0</v>
      </c>
      <c r="M1770" s="9">
        <v>1.0</v>
      </c>
      <c r="N1770" s="9">
        <v>2.378</v>
      </c>
      <c r="O1770" s="9">
        <v>0.031</v>
      </c>
      <c r="P1770" s="9">
        <v>-2.347</v>
      </c>
      <c r="Q1770" s="9">
        <v>0.998</v>
      </c>
      <c r="R1770" s="9">
        <v>0.001</v>
      </c>
      <c r="S1770" s="9">
        <v>0.017</v>
      </c>
    </row>
    <row r="1771">
      <c r="B1771" s="1"/>
      <c r="C1771" s="10"/>
      <c r="D1771" s="1"/>
      <c r="E1771" s="1"/>
      <c r="F1771" s="1"/>
      <c r="G1771" s="1"/>
      <c r="H1771" s="4"/>
      <c r="I1771" s="1"/>
      <c r="J1771" s="12"/>
      <c r="L1771" s="9">
        <v>2001.0</v>
      </c>
      <c r="M1771" s="9">
        <v>1.0</v>
      </c>
      <c r="N1771" s="9">
        <v>1.913</v>
      </c>
      <c r="O1771" s="9">
        <v>0.025</v>
      </c>
      <c r="P1771" s="9">
        <v>-1.888</v>
      </c>
      <c r="Q1771" s="9">
        <v>0.999</v>
      </c>
      <c r="R1771" s="9">
        <v>0.001</v>
      </c>
      <c r="S1771" s="9">
        <v>0.008</v>
      </c>
    </row>
    <row r="1772">
      <c r="B1772" s="1"/>
      <c r="C1772" s="10"/>
      <c r="D1772" s="1"/>
      <c r="E1772" s="1"/>
      <c r="F1772" s="1"/>
      <c r="G1772" s="1"/>
      <c r="H1772" s="4"/>
      <c r="I1772" s="1"/>
      <c r="J1772" s="12"/>
      <c r="L1772" s="9">
        <v>2002.0</v>
      </c>
      <c r="M1772" s="9">
        <v>1.0</v>
      </c>
      <c r="N1772" s="9">
        <v>1.342</v>
      </c>
      <c r="O1772" s="9">
        <v>0.034</v>
      </c>
      <c r="P1772" s="9">
        <v>-1.308</v>
      </c>
      <c r="Q1772" s="9">
        <v>0.99</v>
      </c>
      <c r="R1772" s="9">
        <v>0.007</v>
      </c>
      <c r="S1772" s="9">
        <v>0.075</v>
      </c>
    </row>
    <row r="1773">
      <c r="B1773" s="1"/>
      <c r="C1773" s="10"/>
      <c r="D1773" s="1"/>
      <c r="E1773" s="1"/>
      <c r="F1773" s="1"/>
      <c r="G1773" s="1"/>
      <c r="H1773" s="4"/>
      <c r="I1773" s="1"/>
      <c r="J1773" s="12"/>
      <c r="L1773" s="9">
        <v>2003.0</v>
      </c>
      <c r="M1773" s="9">
        <v>1.0</v>
      </c>
      <c r="N1773" s="9">
        <v>1.729</v>
      </c>
      <c r="O1773" s="9">
        <v>0.036</v>
      </c>
      <c r="P1773" s="9">
        <v>-1.693</v>
      </c>
      <c r="Q1773" s="9">
        <v>0.995</v>
      </c>
      <c r="R1773" s="9">
        <v>0.003</v>
      </c>
      <c r="S1773" s="9">
        <v>0.038</v>
      </c>
    </row>
    <row r="1774">
      <c r="B1774" s="1"/>
      <c r="C1774" s="10"/>
      <c r="D1774" s="1"/>
      <c r="E1774" s="1"/>
      <c r="F1774" s="1"/>
      <c r="G1774" s="1"/>
      <c r="H1774" s="4"/>
      <c r="I1774" s="1"/>
      <c r="J1774" s="12"/>
      <c r="L1774" s="9">
        <v>2004.0</v>
      </c>
      <c r="M1774" s="9">
        <v>1.0</v>
      </c>
      <c r="N1774" s="9">
        <v>1.283</v>
      </c>
      <c r="O1774" s="9">
        <v>0.065</v>
      </c>
      <c r="P1774" s="9">
        <v>-1.218</v>
      </c>
      <c r="Q1774" s="9">
        <v>0.98</v>
      </c>
      <c r="R1774" s="9">
        <v>0.015</v>
      </c>
      <c r="S1774" s="9">
        <v>0.169</v>
      </c>
    </row>
    <row r="1775">
      <c r="B1775" s="1"/>
      <c r="C1775" s="10"/>
      <c r="D1775" s="1"/>
      <c r="E1775" s="1"/>
      <c r="F1775" s="1"/>
      <c r="G1775" s="1"/>
      <c r="H1775" s="4"/>
      <c r="I1775" s="1"/>
      <c r="J1775" s="12"/>
      <c r="L1775" s="9">
        <v>2005.0</v>
      </c>
      <c r="M1775" s="9">
        <v>1.0</v>
      </c>
      <c r="N1775" s="9">
        <v>2.435</v>
      </c>
      <c r="O1775" s="9">
        <v>0.038</v>
      </c>
      <c r="P1775" s="9">
        <v>-2.397</v>
      </c>
      <c r="Q1775" s="9">
        <v>0.999</v>
      </c>
      <c r="R1775" s="9">
        <v>0.001</v>
      </c>
      <c r="S1775" s="9">
        <v>0.01</v>
      </c>
    </row>
    <row r="1776">
      <c r="B1776" s="1"/>
      <c r="C1776" s="10"/>
      <c r="D1776" s="1"/>
      <c r="E1776" s="1"/>
      <c r="F1776" s="1"/>
      <c r="G1776" s="1"/>
      <c r="H1776" s="4"/>
      <c r="I1776" s="1"/>
      <c r="J1776" s="12"/>
      <c r="L1776" s="9">
        <v>2006.0</v>
      </c>
      <c r="M1776" s="9">
        <v>1.0</v>
      </c>
      <c r="N1776" s="9">
        <v>3.18</v>
      </c>
      <c r="O1776" s="9">
        <v>0.03</v>
      </c>
      <c r="P1776" s="9">
        <v>-3.15</v>
      </c>
      <c r="Q1776" s="9">
        <v>0.984</v>
      </c>
      <c r="R1776" s="9">
        <v>0.009</v>
      </c>
      <c r="S1776" s="9">
        <v>0.101</v>
      </c>
    </row>
    <row r="1777">
      <c r="B1777" s="1"/>
      <c r="C1777" s="10"/>
      <c r="D1777" s="1"/>
      <c r="E1777" s="1"/>
      <c r="F1777" s="1"/>
      <c r="G1777" s="1"/>
      <c r="H1777" s="4"/>
      <c r="I1777" s="1"/>
      <c r="J1777" s="12"/>
      <c r="L1777" s="9">
        <v>2008.0</v>
      </c>
      <c r="M1777" s="9">
        <v>1.0</v>
      </c>
      <c r="N1777" s="9">
        <v>1.218</v>
      </c>
      <c r="O1777" s="9">
        <v>0.039</v>
      </c>
      <c r="P1777" s="9">
        <v>-1.179</v>
      </c>
      <c r="Q1777" s="9">
        <v>0.991</v>
      </c>
      <c r="R1777" s="9">
        <v>0.006</v>
      </c>
      <c r="S1777" s="9">
        <v>0.066</v>
      </c>
    </row>
    <row r="1778">
      <c r="B1778" s="1"/>
      <c r="C1778" s="10"/>
      <c r="D1778" s="1"/>
      <c r="E1778" s="1"/>
      <c r="F1778" s="1"/>
      <c r="G1778" s="1"/>
      <c r="H1778" s="4"/>
      <c r="I1778" s="1"/>
      <c r="J1778" s="12"/>
      <c r="L1778" s="9">
        <v>2009.0</v>
      </c>
      <c r="M1778" s="9">
        <v>1.0</v>
      </c>
      <c r="N1778" s="9">
        <v>4.815</v>
      </c>
      <c r="O1778" s="9">
        <v>0.037</v>
      </c>
      <c r="P1778" s="9">
        <v>-4.778</v>
      </c>
      <c r="Q1778" s="9">
        <v>1.0</v>
      </c>
      <c r="R1778" s="9">
        <v>0.0</v>
      </c>
      <c r="S1778" s="9">
        <v>0.0</v>
      </c>
    </row>
    <row r="1779">
      <c r="B1779" s="1"/>
      <c r="C1779" s="10"/>
      <c r="D1779" s="1"/>
      <c r="E1779" s="1"/>
      <c r="F1779" s="1"/>
      <c r="G1779" s="1"/>
      <c r="H1779" s="4"/>
      <c r="I1779" s="1"/>
      <c r="J1779" s="12"/>
      <c r="L1779" s="9">
        <v>2010.0</v>
      </c>
      <c r="M1779" s="9">
        <v>1.0</v>
      </c>
      <c r="N1779" s="9">
        <v>1.547</v>
      </c>
      <c r="O1779" s="9">
        <v>0.042</v>
      </c>
      <c r="P1779" s="9">
        <v>-1.505</v>
      </c>
      <c r="Q1779" s="9">
        <v>0.988</v>
      </c>
      <c r="R1779" s="9">
        <v>0.009</v>
      </c>
      <c r="S1779" s="9">
        <v>0.097</v>
      </c>
    </row>
    <row r="1780">
      <c r="B1780" s="1"/>
      <c r="C1780" s="10"/>
      <c r="D1780" s="1"/>
      <c r="E1780" s="1"/>
      <c r="F1780" s="1"/>
      <c r="G1780" s="1"/>
      <c r="H1780" s="4"/>
      <c r="I1780" s="1"/>
      <c r="J1780" s="12"/>
      <c r="L1780" s="9">
        <v>2011.0</v>
      </c>
      <c r="M1780" s="9">
        <v>1.0</v>
      </c>
      <c r="N1780" s="9">
        <v>2.24</v>
      </c>
      <c r="O1780" s="9">
        <v>0.028</v>
      </c>
      <c r="P1780" s="9">
        <v>-2.213</v>
      </c>
      <c r="Q1780" s="9">
        <v>0.998</v>
      </c>
      <c r="R1780" s="9">
        <v>0.001</v>
      </c>
      <c r="S1780" s="9">
        <v>0.014</v>
      </c>
    </row>
    <row r="1781">
      <c r="B1781" s="1"/>
      <c r="C1781" s="10"/>
      <c r="D1781" s="1"/>
      <c r="E1781" s="1"/>
      <c r="F1781" s="1"/>
      <c r="G1781" s="1"/>
      <c r="H1781" s="4"/>
      <c r="I1781" s="1"/>
      <c r="J1781" s="12"/>
      <c r="L1781" s="9">
        <v>2012.0</v>
      </c>
      <c r="M1781" s="9">
        <v>1.0</v>
      </c>
      <c r="N1781" s="9">
        <v>1.382</v>
      </c>
      <c r="O1781" s="9">
        <v>0.026</v>
      </c>
      <c r="P1781" s="9">
        <v>-1.356</v>
      </c>
      <c r="Q1781" s="9">
        <v>0.994</v>
      </c>
      <c r="R1781" s="9">
        <v>0.004</v>
      </c>
      <c r="S1781" s="9">
        <v>0.04</v>
      </c>
    </row>
    <row r="1782">
      <c r="B1782" s="1"/>
      <c r="C1782" s="10"/>
      <c r="D1782" s="1"/>
      <c r="E1782" s="1"/>
      <c r="F1782" s="1"/>
      <c r="G1782" s="1"/>
      <c r="H1782" s="4"/>
      <c r="I1782" s="1"/>
      <c r="J1782" s="12"/>
      <c r="L1782" s="9">
        <v>2013.0</v>
      </c>
      <c r="M1782" s="9">
        <v>1.0</v>
      </c>
      <c r="N1782" s="9">
        <v>2.356</v>
      </c>
      <c r="O1782" s="9">
        <v>0.454</v>
      </c>
      <c r="P1782" s="9">
        <v>-1.902</v>
      </c>
      <c r="Q1782" s="9">
        <v>0.951</v>
      </c>
      <c r="R1782" s="9">
        <v>0.032</v>
      </c>
      <c r="S1782" s="9">
        <v>0.369</v>
      </c>
    </row>
    <row r="1783">
      <c r="B1783" s="1"/>
      <c r="C1783" s="10"/>
      <c r="D1783" s="1"/>
      <c r="E1783" s="1"/>
      <c r="F1783" s="1"/>
      <c r="G1783" s="1"/>
      <c r="H1783" s="4"/>
      <c r="I1783" s="1"/>
      <c r="J1783" s="12"/>
      <c r="L1783" s="9">
        <v>2014.0</v>
      </c>
      <c r="M1783" s="9">
        <v>1.0</v>
      </c>
      <c r="N1783" s="9">
        <v>1.566</v>
      </c>
      <c r="O1783" s="9">
        <v>0.034</v>
      </c>
      <c r="P1783" s="9">
        <v>-1.532</v>
      </c>
      <c r="Q1783" s="9">
        <v>0.996</v>
      </c>
      <c r="R1783" s="9">
        <v>0.002</v>
      </c>
      <c r="S1783" s="9">
        <v>0.027</v>
      </c>
    </row>
    <row r="1784">
      <c r="B1784" s="1"/>
      <c r="C1784" s="10"/>
      <c r="D1784" s="1"/>
      <c r="E1784" s="1"/>
      <c r="F1784" s="1"/>
      <c r="G1784" s="1"/>
      <c r="H1784" s="4"/>
      <c r="I1784" s="1"/>
      <c r="J1784" s="12"/>
      <c r="L1784" s="9">
        <v>2015.0</v>
      </c>
      <c r="M1784" s="9">
        <v>1.0</v>
      </c>
      <c r="N1784" s="9">
        <v>0.821</v>
      </c>
      <c r="O1784" s="9">
        <v>0.038</v>
      </c>
      <c r="P1784" s="9">
        <v>-0.782</v>
      </c>
      <c r="Q1784" s="9">
        <v>0.94</v>
      </c>
      <c r="R1784" s="9">
        <v>0.034</v>
      </c>
      <c r="S1784" s="9">
        <v>0.393</v>
      </c>
    </row>
    <row r="1785">
      <c r="B1785" s="1"/>
      <c r="C1785" s="10"/>
      <c r="D1785" s="1"/>
      <c r="E1785" s="1"/>
      <c r="F1785" s="1"/>
      <c r="G1785" s="1"/>
      <c r="H1785" s="4"/>
      <c r="I1785" s="1"/>
      <c r="J1785" s="12"/>
      <c r="L1785" s="9">
        <v>2016.0</v>
      </c>
      <c r="M1785" s="9">
        <v>1.0</v>
      </c>
      <c r="N1785" s="9">
        <v>1.265</v>
      </c>
      <c r="O1785" s="9">
        <v>0.036</v>
      </c>
      <c r="P1785" s="9">
        <v>-1.229</v>
      </c>
      <c r="Q1785" s="9">
        <v>0.989</v>
      </c>
      <c r="R1785" s="9">
        <v>0.008</v>
      </c>
      <c r="S1785" s="9">
        <v>0.085</v>
      </c>
    </row>
    <row r="1786">
      <c r="B1786" s="1"/>
      <c r="C1786" s="10"/>
      <c r="D1786" s="1"/>
      <c r="E1786" s="1"/>
      <c r="F1786" s="1"/>
      <c r="G1786" s="1"/>
      <c r="H1786" s="4"/>
      <c r="I1786" s="1"/>
      <c r="J1786" s="12"/>
      <c r="L1786" s="9">
        <v>2017.0</v>
      </c>
      <c r="M1786" s="9">
        <v>1.0</v>
      </c>
      <c r="N1786" s="9">
        <v>0.811</v>
      </c>
      <c r="O1786" s="9">
        <v>0.048</v>
      </c>
      <c r="P1786" s="9">
        <v>-0.763</v>
      </c>
      <c r="Q1786" s="9">
        <v>0.929</v>
      </c>
      <c r="R1786" s="9">
        <v>0.044</v>
      </c>
      <c r="S1786" s="9">
        <v>0.509</v>
      </c>
    </row>
    <row r="1787">
      <c r="B1787" s="1"/>
      <c r="C1787" s="10"/>
      <c r="D1787" s="1"/>
      <c r="E1787" s="1"/>
      <c r="F1787" s="1"/>
      <c r="G1787" s="1"/>
      <c r="H1787" s="4"/>
      <c r="I1787" s="1"/>
      <c r="J1787" s="12"/>
      <c r="L1787" s="9">
        <v>2018.0</v>
      </c>
      <c r="M1787" s="9">
        <v>1.0</v>
      </c>
      <c r="N1787" s="9">
        <v>1.167</v>
      </c>
      <c r="O1787" s="9">
        <v>0.03</v>
      </c>
      <c r="P1787" s="9">
        <v>-1.137</v>
      </c>
      <c r="Q1787" s="9">
        <v>0.994</v>
      </c>
      <c r="R1787" s="9">
        <v>0.004</v>
      </c>
      <c r="S1787" s="9">
        <v>0.041</v>
      </c>
    </row>
    <row r="1788">
      <c r="B1788" s="1"/>
      <c r="C1788" s="10"/>
      <c r="D1788" s="1"/>
      <c r="E1788" s="1"/>
      <c r="F1788" s="1"/>
      <c r="G1788" s="1"/>
      <c r="H1788" s="4"/>
      <c r="I1788" s="1"/>
      <c r="J1788" s="12"/>
      <c r="L1788" s="9">
        <v>2019.0</v>
      </c>
      <c r="M1788" s="9">
        <v>1.0</v>
      </c>
      <c r="N1788" s="9">
        <v>3.18</v>
      </c>
      <c r="O1788" s="9">
        <v>0.03</v>
      </c>
      <c r="P1788" s="9">
        <v>-3.15</v>
      </c>
      <c r="Q1788" s="9">
        <v>0.984</v>
      </c>
      <c r="R1788" s="9">
        <v>0.009</v>
      </c>
      <c r="S1788" s="9">
        <v>0.101</v>
      </c>
    </row>
    <row r="1789">
      <c r="B1789" s="1"/>
      <c r="C1789" s="10"/>
      <c r="D1789" s="1"/>
      <c r="E1789" s="1"/>
      <c r="F1789" s="1"/>
      <c r="G1789" s="1"/>
      <c r="H1789" s="4"/>
      <c r="I1789" s="1"/>
      <c r="J1789" s="12"/>
      <c r="L1789" s="9">
        <v>2020.0</v>
      </c>
      <c r="M1789" s="9">
        <v>1.0</v>
      </c>
      <c r="N1789" s="9">
        <v>0.858</v>
      </c>
      <c r="O1789" s="9">
        <v>0.062</v>
      </c>
      <c r="P1789" s="9">
        <v>-0.796</v>
      </c>
      <c r="Q1789" s="9">
        <v>0.92</v>
      </c>
      <c r="R1789" s="9">
        <v>0.054</v>
      </c>
      <c r="S1789" s="9">
        <v>0.631</v>
      </c>
    </row>
    <row r="1790">
      <c r="B1790" s="1"/>
      <c r="C1790" s="10"/>
      <c r="D1790" s="1"/>
      <c r="E1790" s="1"/>
      <c r="F1790" s="1"/>
      <c r="G1790" s="1"/>
      <c r="H1790" s="4"/>
      <c r="I1790" s="1"/>
      <c r="J1790" s="12"/>
      <c r="L1790" s="9">
        <v>2021.0</v>
      </c>
      <c r="M1790" s="9">
        <v>1.0</v>
      </c>
      <c r="N1790" s="9">
        <v>2.295</v>
      </c>
      <c r="O1790" s="9">
        <v>0.042</v>
      </c>
      <c r="P1790" s="9">
        <v>-2.254</v>
      </c>
      <c r="Q1790" s="9">
        <v>0.999</v>
      </c>
      <c r="R1790" s="9">
        <v>0.001</v>
      </c>
      <c r="S1790" s="9">
        <v>0.008</v>
      </c>
    </row>
    <row r="1791">
      <c r="B1791" s="1"/>
      <c r="C1791" s="10"/>
      <c r="D1791" s="1"/>
      <c r="E1791" s="1"/>
      <c r="F1791" s="1"/>
      <c r="G1791" s="1"/>
      <c r="H1791" s="4"/>
      <c r="I1791" s="1"/>
      <c r="J1791" s="12"/>
      <c r="L1791" s="9">
        <v>2022.0</v>
      </c>
      <c r="M1791" s="9">
        <v>1.0</v>
      </c>
      <c r="N1791" s="9">
        <v>5.032</v>
      </c>
      <c r="O1791" s="9">
        <v>0.034</v>
      </c>
      <c r="P1791" s="9">
        <v>-4.997</v>
      </c>
      <c r="Q1791" s="9">
        <v>1.0</v>
      </c>
      <c r="R1791" s="9">
        <v>0.0</v>
      </c>
      <c r="S1791" s="9">
        <v>0.001</v>
      </c>
    </row>
    <row r="1792">
      <c r="B1792" s="1"/>
      <c r="C1792" s="10"/>
      <c r="D1792" s="1"/>
      <c r="E1792" s="1"/>
      <c r="F1792" s="1"/>
      <c r="G1792" s="1"/>
      <c r="H1792" s="4"/>
      <c r="I1792" s="1"/>
      <c r="J1792" s="12"/>
      <c r="L1792" s="9">
        <v>2023.0</v>
      </c>
      <c r="M1792" s="9">
        <v>1.0</v>
      </c>
      <c r="N1792" s="9">
        <v>2.287</v>
      </c>
      <c r="O1792" s="9">
        <v>0.033</v>
      </c>
      <c r="P1792" s="9">
        <v>-2.253</v>
      </c>
      <c r="Q1792" s="9">
        <v>0.999</v>
      </c>
      <c r="R1792" s="9">
        <v>0.001</v>
      </c>
      <c r="S1792" s="9">
        <v>0.008</v>
      </c>
    </row>
    <row r="1793">
      <c r="B1793" s="1"/>
      <c r="C1793" s="10"/>
      <c r="D1793" s="1"/>
      <c r="E1793" s="1"/>
      <c r="F1793" s="1"/>
      <c r="G1793" s="1"/>
      <c r="H1793" s="4"/>
      <c r="I1793" s="1"/>
      <c r="J1793" s="12"/>
      <c r="L1793" s="9">
        <v>2024.0</v>
      </c>
      <c r="M1793" s="9">
        <v>1.0</v>
      </c>
      <c r="N1793" s="9">
        <v>3.094</v>
      </c>
      <c r="O1793" s="9">
        <v>0.045</v>
      </c>
      <c r="P1793" s="9">
        <v>-3.049</v>
      </c>
      <c r="Q1793" s="9">
        <v>0.999</v>
      </c>
      <c r="R1793" s="9">
        <v>0.0</v>
      </c>
      <c r="S1793" s="9">
        <v>0.003</v>
      </c>
    </row>
    <row r="1794">
      <c r="B1794" s="1"/>
      <c r="C1794" s="10"/>
      <c r="D1794" s="1"/>
      <c r="E1794" s="1"/>
      <c r="F1794" s="1"/>
      <c r="G1794" s="1"/>
      <c r="H1794" s="4"/>
      <c r="I1794" s="1"/>
      <c r="J1794" s="12"/>
      <c r="L1794" s="9">
        <v>2025.0</v>
      </c>
      <c r="M1794" s="9">
        <v>1.0</v>
      </c>
      <c r="N1794" s="9">
        <v>3.18</v>
      </c>
      <c r="O1794" s="9">
        <v>0.03</v>
      </c>
      <c r="P1794" s="9">
        <v>-3.15</v>
      </c>
      <c r="Q1794" s="9">
        <v>0.984</v>
      </c>
      <c r="R1794" s="9">
        <v>0.009</v>
      </c>
      <c r="S1794" s="9">
        <v>0.101</v>
      </c>
    </row>
    <row r="1795">
      <c r="B1795" s="1"/>
      <c r="C1795" s="10"/>
      <c r="D1795" s="1"/>
      <c r="E1795" s="1"/>
      <c r="F1795" s="1"/>
      <c r="G1795" s="1"/>
      <c r="H1795" s="4"/>
      <c r="I1795" s="1"/>
      <c r="J1795" s="12"/>
      <c r="L1795" s="9">
        <v>2026.0</v>
      </c>
      <c r="M1795" s="9">
        <v>1.0</v>
      </c>
      <c r="N1795" s="9">
        <v>0.93</v>
      </c>
      <c r="O1795" s="9">
        <v>0.071</v>
      </c>
      <c r="P1795" s="9">
        <v>-0.859</v>
      </c>
      <c r="Q1795" s="9">
        <v>0.918</v>
      </c>
      <c r="R1795" s="9">
        <v>0.058</v>
      </c>
      <c r="S1795" s="9">
        <v>0.688</v>
      </c>
    </row>
    <row r="1796">
      <c r="B1796" s="1"/>
      <c r="C1796" s="10"/>
      <c r="D1796" s="1"/>
      <c r="E1796" s="1"/>
      <c r="F1796" s="1"/>
      <c r="G1796" s="1"/>
      <c r="H1796" s="4"/>
      <c r="I1796" s="1"/>
      <c r="J1796" s="12"/>
      <c r="L1796" s="9">
        <v>2027.0</v>
      </c>
      <c r="M1796" s="9">
        <v>1.0</v>
      </c>
      <c r="N1796" s="9">
        <v>1.225</v>
      </c>
      <c r="O1796" s="9">
        <v>0.033</v>
      </c>
      <c r="P1796" s="9">
        <v>-1.193</v>
      </c>
      <c r="Q1796" s="9">
        <v>0.994</v>
      </c>
      <c r="R1796" s="9">
        <v>0.004</v>
      </c>
      <c r="S1796" s="9">
        <v>0.047</v>
      </c>
    </row>
    <row r="1797">
      <c r="B1797" s="1"/>
      <c r="C1797" s="10"/>
      <c r="D1797" s="1"/>
      <c r="E1797" s="1"/>
      <c r="F1797" s="1"/>
      <c r="G1797" s="1"/>
      <c r="H1797" s="4"/>
      <c r="I1797" s="1"/>
      <c r="J1797" s="12"/>
      <c r="L1797" s="9">
        <v>2029.0</v>
      </c>
      <c r="M1797" s="9">
        <v>1.0</v>
      </c>
      <c r="N1797" s="9">
        <v>1.469</v>
      </c>
      <c r="O1797" s="9">
        <v>0.029</v>
      </c>
      <c r="P1797" s="9">
        <v>-1.44</v>
      </c>
      <c r="Q1797" s="9">
        <v>0.997</v>
      </c>
      <c r="R1797" s="9">
        <v>0.002</v>
      </c>
      <c r="S1797" s="9">
        <v>0.021</v>
      </c>
    </row>
    <row r="1798">
      <c r="B1798" s="1"/>
      <c r="C1798" s="10"/>
      <c r="D1798" s="1"/>
      <c r="E1798" s="1"/>
      <c r="F1798" s="1"/>
      <c r="G1798" s="1"/>
      <c r="H1798" s="4"/>
      <c r="I1798" s="1"/>
      <c r="J1798" s="12"/>
      <c r="L1798" s="9">
        <v>2030.0</v>
      </c>
      <c r="M1798" s="9">
        <v>1.0</v>
      </c>
      <c r="N1798" s="9">
        <v>0.865</v>
      </c>
      <c r="O1798" s="9">
        <v>0.076</v>
      </c>
      <c r="P1798" s="9">
        <v>-0.789</v>
      </c>
      <c r="Q1798" s="9">
        <v>0.952</v>
      </c>
      <c r="R1798" s="9">
        <v>0.036</v>
      </c>
      <c r="S1798" s="9">
        <v>0.413</v>
      </c>
    </row>
    <row r="1799">
      <c r="B1799" s="1"/>
      <c r="C1799" s="10"/>
      <c r="D1799" s="1"/>
      <c r="E1799" s="1"/>
      <c r="F1799" s="1"/>
      <c r="G1799" s="1"/>
      <c r="H1799" s="4"/>
      <c r="I1799" s="1"/>
      <c r="J1799" s="12"/>
      <c r="L1799" s="9">
        <v>2031.0</v>
      </c>
      <c r="M1799" s="9">
        <v>1.0</v>
      </c>
      <c r="N1799" s="9">
        <v>2.118</v>
      </c>
      <c r="O1799" s="9">
        <v>0.043</v>
      </c>
      <c r="P1799" s="9">
        <v>-2.075</v>
      </c>
      <c r="Q1799" s="9">
        <v>0.998</v>
      </c>
      <c r="R1799" s="9">
        <v>0.001</v>
      </c>
      <c r="S1799" s="9">
        <v>0.016</v>
      </c>
    </row>
    <row r="1800">
      <c r="B1800" s="1"/>
      <c r="C1800" s="10"/>
      <c r="D1800" s="1"/>
      <c r="E1800" s="1"/>
      <c r="F1800" s="1"/>
      <c r="G1800" s="1"/>
      <c r="H1800" s="4"/>
      <c r="I1800" s="1"/>
      <c r="J1800" s="12"/>
      <c r="L1800" s="9">
        <v>2032.0</v>
      </c>
      <c r="M1800" s="9">
        <v>1.0</v>
      </c>
      <c r="N1800" s="9">
        <v>0.934</v>
      </c>
      <c r="O1800" s="9">
        <v>0.039</v>
      </c>
      <c r="P1800" s="9">
        <v>-0.895</v>
      </c>
      <c r="Q1800" s="9">
        <v>0.982</v>
      </c>
      <c r="R1800" s="9">
        <v>0.012</v>
      </c>
      <c r="S1800" s="9">
        <v>0.134</v>
      </c>
    </row>
    <row r="1801">
      <c r="B1801" s="1"/>
      <c r="C1801" s="10"/>
      <c r="D1801" s="1"/>
      <c r="E1801" s="1"/>
      <c r="F1801" s="1"/>
      <c r="G1801" s="1"/>
      <c r="H1801" s="4"/>
      <c r="I1801" s="1"/>
      <c r="J1801" s="12"/>
      <c r="L1801" s="9">
        <v>2034.0</v>
      </c>
      <c r="M1801" s="9">
        <v>1.0</v>
      </c>
      <c r="N1801" s="9">
        <v>2.274</v>
      </c>
      <c r="O1801" s="9">
        <v>0.04</v>
      </c>
      <c r="P1801" s="9">
        <v>-2.234</v>
      </c>
      <c r="Q1801" s="9">
        <v>0.996</v>
      </c>
      <c r="R1801" s="9">
        <v>0.003</v>
      </c>
      <c r="S1801" s="9">
        <v>0.033</v>
      </c>
    </row>
    <row r="1802">
      <c r="B1802" s="1"/>
      <c r="C1802" s="10"/>
      <c r="D1802" s="1"/>
      <c r="E1802" s="1"/>
      <c r="F1802" s="1"/>
      <c r="G1802" s="1"/>
      <c r="H1802" s="4"/>
      <c r="I1802" s="1"/>
      <c r="J1802" s="12"/>
      <c r="L1802" s="9">
        <v>2036.0</v>
      </c>
      <c r="M1802" s="9">
        <v>1.0</v>
      </c>
      <c r="N1802" s="9">
        <v>4.038</v>
      </c>
      <c r="O1802" s="9">
        <v>0.278</v>
      </c>
      <c r="P1802" s="9">
        <v>-3.759</v>
      </c>
      <c r="Q1802" s="9">
        <v>0.998</v>
      </c>
      <c r="R1802" s="9">
        <v>0.001</v>
      </c>
      <c r="S1802" s="9">
        <v>0.009</v>
      </c>
    </row>
    <row r="1803">
      <c r="B1803" s="1"/>
      <c r="C1803" s="10"/>
      <c r="D1803" s="1"/>
      <c r="E1803" s="1"/>
      <c r="F1803" s="1"/>
      <c r="G1803" s="1"/>
      <c r="H1803" s="4"/>
      <c r="I1803" s="1"/>
      <c r="J1803" s="12"/>
      <c r="L1803" s="9">
        <v>2037.0</v>
      </c>
      <c r="M1803" s="9">
        <v>1.0</v>
      </c>
      <c r="N1803" s="9">
        <v>11.924</v>
      </c>
      <c r="O1803" s="9">
        <v>0.07</v>
      </c>
      <c r="P1803" s="9">
        <v>-11.853</v>
      </c>
      <c r="Q1803" s="9">
        <v>1.0</v>
      </c>
      <c r="R1803" s="9">
        <v>0.0</v>
      </c>
      <c r="S1803" s="9">
        <v>0.0</v>
      </c>
    </row>
    <row r="1804">
      <c r="B1804" s="1"/>
      <c r="C1804" s="10"/>
      <c r="D1804" s="1"/>
      <c r="E1804" s="1"/>
      <c r="F1804" s="1"/>
      <c r="G1804" s="1"/>
      <c r="H1804" s="4"/>
      <c r="I1804" s="1"/>
      <c r="J1804" s="12"/>
      <c r="L1804" s="9">
        <v>2038.0</v>
      </c>
      <c r="M1804" s="9">
        <v>1.0</v>
      </c>
      <c r="N1804" s="9">
        <v>5.999</v>
      </c>
      <c r="O1804" s="9">
        <v>0.037</v>
      </c>
      <c r="P1804" s="9">
        <v>-5.963</v>
      </c>
      <c r="Q1804" s="9">
        <v>1.0</v>
      </c>
      <c r="R1804" s="9">
        <v>0.0</v>
      </c>
      <c r="S1804" s="9">
        <v>0.003</v>
      </c>
    </row>
    <row r="1805">
      <c r="B1805" s="1"/>
      <c r="C1805" s="10"/>
      <c r="D1805" s="1"/>
      <c r="E1805" s="1"/>
      <c r="F1805" s="1"/>
      <c r="G1805" s="1"/>
      <c r="H1805" s="4"/>
      <c r="I1805" s="1"/>
      <c r="J1805" s="12"/>
      <c r="L1805" s="9">
        <v>2039.0</v>
      </c>
      <c r="M1805" s="9">
        <v>1.0</v>
      </c>
      <c r="N1805" s="9">
        <v>1.537</v>
      </c>
      <c r="O1805" s="9">
        <v>0.049</v>
      </c>
      <c r="P1805" s="9">
        <v>-1.488</v>
      </c>
      <c r="Q1805" s="9">
        <v>0.984</v>
      </c>
      <c r="R1805" s="9">
        <v>0.012</v>
      </c>
      <c r="S1805" s="9">
        <v>0.13</v>
      </c>
    </row>
    <row r="1806">
      <c r="B1806" s="1"/>
      <c r="C1806" s="10"/>
      <c r="D1806" s="1"/>
      <c r="E1806" s="1"/>
      <c r="F1806" s="1"/>
      <c r="G1806" s="1"/>
      <c r="H1806" s="4"/>
      <c r="I1806" s="1"/>
      <c r="J1806" s="12"/>
      <c r="L1806" s="9">
        <v>2040.0</v>
      </c>
      <c r="M1806" s="9">
        <v>1.0</v>
      </c>
      <c r="N1806" s="9">
        <v>0.849</v>
      </c>
      <c r="O1806" s="9">
        <v>0.072</v>
      </c>
      <c r="P1806" s="9">
        <v>-0.777</v>
      </c>
      <c r="Q1806" s="9">
        <v>0.91</v>
      </c>
      <c r="R1806" s="9">
        <v>0.063</v>
      </c>
      <c r="S1806" s="9">
        <v>0.75</v>
      </c>
    </row>
    <row r="1807">
      <c r="B1807" s="1"/>
      <c r="C1807" s="10"/>
      <c r="D1807" s="1"/>
      <c r="E1807" s="1"/>
      <c r="F1807" s="1"/>
      <c r="G1807" s="1"/>
      <c r="H1807" s="4"/>
      <c r="I1807" s="1"/>
      <c r="J1807" s="12"/>
      <c r="L1807" s="9">
        <v>2041.0</v>
      </c>
      <c r="M1807" s="9">
        <v>1.0</v>
      </c>
      <c r="N1807" s="9">
        <v>4.213</v>
      </c>
      <c r="O1807" s="9">
        <v>0.028</v>
      </c>
      <c r="P1807" s="9">
        <v>-4.186</v>
      </c>
      <c r="Q1807" s="9">
        <v>1.0</v>
      </c>
      <c r="R1807" s="9">
        <v>0.0</v>
      </c>
      <c r="S1807" s="9">
        <v>0.001</v>
      </c>
    </row>
    <row r="1808">
      <c r="B1808" s="1"/>
      <c r="C1808" s="10"/>
      <c r="D1808" s="1"/>
      <c r="E1808" s="1"/>
      <c r="F1808" s="1"/>
      <c r="G1808" s="1"/>
      <c r="H1808" s="4"/>
      <c r="I1808" s="1"/>
      <c r="J1808" s="12"/>
      <c r="L1808" s="9">
        <v>2042.0</v>
      </c>
      <c r="M1808" s="9">
        <v>1.0</v>
      </c>
      <c r="N1808" s="9">
        <v>6.622</v>
      </c>
      <c r="O1808" s="9">
        <v>0.036</v>
      </c>
      <c r="P1808" s="9">
        <v>-6.585</v>
      </c>
      <c r="Q1808" s="9">
        <v>1.0</v>
      </c>
      <c r="R1808" s="9">
        <v>0.0</v>
      </c>
      <c r="S1808" s="9">
        <v>0.0</v>
      </c>
    </row>
    <row r="1809">
      <c r="B1809" s="1"/>
      <c r="C1809" s="10"/>
      <c r="D1809" s="1"/>
      <c r="E1809" s="1"/>
      <c r="F1809" s="1"/>
      <c r="G1809" s="1"/>
      <c r="H1809" s="4"/>
      <c r="I1809" s="1"/>
      <c r="J1809" s="12"/>
      <c r="L1809" s="9">
        <v>2043.0</v>
      </c>
      <c r="M1809" s="9">
        <v>1.0</v>
      </c>
      <c r="N1809" s="9">
        <v>0.931</v>
      </c>
      <c r="O1809" s="9">
        <v>0.072</v>
      </c>
      <c r="P1809" s="9">
        <v>-0.858</v>
      </c>
      <c r="Q1809" s="9">
        <v>0.958</v>
      </c>
      <c r="R1809" s="9">
        <v>0.031</v>
      </c>
      <c r="S1809" s="9">
        <v>0.359</v>
      </c>
    </row>
    <row r="1810">
      <c r="B1810" s="1"/>
      <c r="C1810" s="10"/>
      <c r="D1810" s="1"/>
      <c r="E1810" s="1"/>
      <c r="F1810" s="1"/>
      <c r="G1810" s="1"/>
      <c r="H1810" s="4"/>
      <c r="I1810" s="1"/>
      <c r="J1810" s="12"/>
      <c r="L1810" s="9">
        <v>2044.0</v>
      </c>
      <c r="M1810" s="9">
        <v>1.0</v>
      </c>
      <c r="N1810" s="9">
        <v>0.92</v>
      </c>
      <c r="O1810" s="9">
        <v>0.066</v>
      </c>
      <c r="P1810" s="9">
        <v>-0.854</v>
      </c>
      <c r="Q1810" s="9">
        <v>0.972</v>
      </c>
      <c r="R1810" s="9">
        <v>0.021</v>
      </c>
      <c r="S1810" s="9">
        <v>0.241</v>
      </c>
    </row>
    <row r="1811">
      <c r="B1811" s="1"/>
      <c r="C1811" s="10"/>
      <c r="D1811" s="1"/>
      <c r="E1811" s="1"/>
      <c r="F1811" s="1"/>
      <c r="G1811" s="1"/>
      <c r="H1811" s="4"/>
      <c r="I1811" s="1"/>
      <c r="J1811" s="12"/>
      <c r="L1811" s="9">
        <v>2045.0</v>
      </c>
      <c r="M1811" s="9">
        <v>1.0</v>
      </c>
      <c r="N1811" s="9">
        <v>7.417</v>
      </c>
      <c r="O1811" s="9">
        <v>0.045</v>
      </c>
      <c r="P1811" s="9">
        <v>-7.373</v>
      </c>
      <c r="Q1811" s="9">
        <v>1.0</v>
      </c>
      <c r="R1811" s="9">
        <v>0.0</v>
      </c>
      <c r="S1811" s="9">
        <v>0.0</v>
      </c>
    </row>
    <row r="1812">
      <c r="B1812" s="1"/>
      <c r="C1812" s="10"/>
      <c r="D1812" s="1"/>
      <c r="E1812" s="1"/>
      <c r="F1812" s="1"/>
      <c r="G1812" s="1"/>
      <c r="H1812" s="4"/>
      <c r="I1812" s="1"/>
      <c r="J1812" s="12"/>
      <c r="L1812" s="9">
        <v>2046.0</v>
      </c>
      <c r="M1812" s="9">
        <v>1.0</v>
      </c>
      <c r="N1812" s="9">
        <v>3.18</v>
      </c>
      <c r="O1812" s="9">
        <v>0.03</v>
      </c>
      <c r="P1812" s="9">
        <v>-3.15</v>
      </c>
      <c r="Q1812" s="9">
        <v>0.984</v>
      </c>
      <c r="R1812" s="9">
        <v>0.009</v>
      </c>
      <c r="S1812" s="9">
        <v>0.101</v>
      </c>
    </row>
    <row r="1813">
      <c r="B1813" s="1"/>
      <c r="C1813" s="10"/>
      <c r="D1813" s="1"/>
      <c r="E1813" s="1"/>
      <c r="F1813" s="1"/>
      <c r="G1813" s="1"/>
      <c r="H1813" s="4"/>
      <c r="I1813" s="1"/>
      <c r="J1813" s="12"/>
      <c r="L1813" s="9">
        <v>2047.0</v>
      </c>
      <c r="M1813" s="9">
        <v>1.0</v>
      </c>
      <c r="N1813" s="9">
        <v>1.766</v>
      </c>
      <c r="O1813" s="9">
        <v>0.03</v>
      </c>
      <c r="P1813" s="9">
        <v>-1.736</v>
      </c>
      <c r="Q1813" s="9">
        <v>0.997</v>
      </c>
      <c r="R1813" s="9">
        <v>0.002</v>
      </c>
      <c r="S1813" s="9">
        <v>0.025</v>
      </c>
    </row>
    <row r="1814">
      <c r="B1814" s="1"/>
      <c r="C1814" s="10"/>
      <c r="D1814" s="1"/>
      <c r="E1814" s="1"/>
      <c r="F1814" s="1"/>
      <c r="G1814" s="1"/>
      <c r="H1814" s="4"/>
      <c r="I1814" s="1"/>
      <c r="J1814" s="12"/>
      <c r="L1814" s="9">
        <v>2048.0</v>
      </c>
      <c r="M1814" s="9">
        <v>1.0</v>
      </c>
      <c r="N1814" s="9">
        <v>9.82</v>
      </c>
      <c r="O1814" s="9">
        <v>1.464</v>
      </c>
      <c r="P1814" s="9">
        <v>-8.357</v>
      </c>
      <c r="Q1814" s="9">
        <v>1.0</v>
      </c>
      <c r="R1814" s="9">
        <v>0.0</v>
      </c>
      <c r="S1814" s="9">
        <v>0.0</v>
      </c>
    </row>
    <row r="1815">
      <c r="B1815" s="1"/>
      <c r="C1815" s="10"/>
      <c r="D1815" s="1"/>
      <c r="E1815" s="1"/>
      <c r="F1815" s="1"/>
      <c r="G1815" s="1"/>
      <c r="H1815" s="4"/>
      <c r="I1815" s="1"/>
      <c r="J1815" s="12"/>
      <c r="L1815" s="9">
        <v>2049.0</v>
      </c>
      <c r="M1815" s="9">
        <v>1.0</v>
      </c>
      <c r="N1815" s="9">
        <v>3.489</v>
      </c>
      <c r="O1815" s="9">
        <v>0.032</v>
      </c>
      <c r="P1815" s="9">
        <v>-3.457</v>
      </c>
      <c r="Q1815" s="9">
        <v>0.999</v>
      </c>
      <c r="R1815" s="9">
        <v>0.0</v>
      </c>
      <c r="S1815" s="9">
        <v>0.004</v>
      </c>
    </row>
    <row r="1816">
      <c r="B1816" s="1"/>
      <c r="C1816" s="10"/>
      <c r="D1816" s="1"/>
      <c r="E1816" s="1"/>
      <c r="F1816" s="1"/>
      <c r="G1816" s="1"/>
      <c r="H1816" s="4"/>
      <c r="I1816" s="1"/>
      <c r="J1816" s="12"/>
      <c r="L1816" s="9">
        <v>2050.0</v>
      </c>
      <c r="M1816" s="9">
        <v>1.0</v>
      </c>
      <c r="N1816" s="9">
        <v>5.577</v>
      </c>
      <c r="O1816" s="9">
        <v>0.039</v>
      </c>
      <c r="P1816" s="9">
        <v>-5.538</v>
      </c>
      <c r="Q1816" s="9">
        <v>1.0</v>
      </c>
      <c r="R1816" s="9">
        <v>0.0</v>
      </c>
      <c r="S1816" s="9">
        <v>0.0</v>
      </c>
    </row>
    <row r="1817">
      <c r="B1817" s="1"/>
      <c r="C1817" s="10"/>
      <c r="D1817" s="1"/>
      <c r="E1817" s="1"/>
      <c r="F1817" s="1"/>
      <c r="G1817" s="1"/>
      <c r="H1817" s="4"/>
      <c r="I1817" s="1"/>
      <c r="J1817" s="12"/>
      <c r="L1817" s="9">
        <v>2051.0</v>
      </c>
      <c r="M1817" s="9">
        <v>1.0</v>
      </c>
      <c r="N1817" s="9">
        <v>1.729</v>
      </c>
      <c r="O1817" s="9">
        <v>0.041</v>
      </c>
      <c r="P1817" s="9">
        <v>-1.688</v>
      </c>
      <c r="Q1817" s="9">
        <v>0.995</v>
      </c>
      <c r="R1817" s="9">
        <v>0.003</v>
      </c>
      <c r="S1817" s="9">
        <v>0.036</v>
      </c>
    </row>
    <row r="1818">
      <c r="B1818" s="1"/>
      <c r="C1818" s="10"/>
      <c r="D1818" s="1"/>
      <c r="E1818" s="1"/>
      <c r="F1818" s="1"/>
      <c r="G1818" s="1"/>
      <c r="H1818" s="4"/>
      <c r="I1818" s="1"/>
      <c r="J1818" s="12"/>
      <c r="L1818" s="9">
        <v>2054.0</v>
      </c>
      <c r="M1818" s="9">
        <v>1.0</v>
      </c>
      <c r="N1818" s="9">
        <v>1.125</v>
      </c>
      <c r="O1818" s="9">
        <v>0.031</v>
      </c>
      <c r="P1818" s="9">
        <v>-1.094</v>
      </c>
      <c r="Q1818" s="9">
        <v>0.994</v>
      </c>
      <c r="R1818" s="9">
        <v>0.004</v>
      </c>
      <c r="S1818" s="9">
        <v>0.044</v>
      </c>
    </row>
    <row r="1819">
      <c r="B1819" s="1"/>
      <c r="C1819" s="10"/>
      <c r="D1819" s="1"/>
      <c r="E1819" s="1"/>
      <c r="F1819" s="1"/>
      <c r="G1819" s="1"/>
      <c r="H1819" s="4"/>
      <c r="I1819" s="1"/>
      <c r="J1819" s="12"/>
      <c r="L1819" s="9">
        <v>2056.0</v>
      </c>
      <c r="M1819" s="9">
        <v>1.0</v>
      </c>
      <c r="N1819" s="9">
        <v>10.329</v>
      </c>
      <c r="O1819" s="9">
        <v>1.938</v>
      </c>
      <c r="P1819" s="9">
        <v>-8.391</v>
      </c>
      <c r="Q1819" s="9">
        <v>0.999</v>
      </c>
      <c r="R1819" s="9">
        <v>0.0</v>
      </c>
      <c r="S1819" s="9">
        <v>0.0</v>
      </c>
    </row>
    <row r="1820">
      <c r="B1820" s="1"/>
      <c r="C1820" s="10"/>
      <c r="D1820" s="1"/>
      <c r="E1820" s="1"/>
      <c r="F1820" s="1"/>
      <c r="G1820" s="1"/>
      <c r="H1820" s="4"/>
      <c r="I1820" s="1"/>
      <c r="J1820" s="12"/>
      <c r="L1820" s="9">
        <v>2058.0</v>
      </c>
      <c r="M1820" s="9">
        <v>1.0</v>
      </c>
      <c r="N1820" s="9">
        <v>0.928</v>
      </c>
      <c r="O1820" s="9">
        <v>0.049</v>
      </c>
      <c r="P1820" s="9">
        <v>-0.879</v>
      </c>
      <c r="Q1820" s="9">
        <v>0.975</v>
      </c>
      <c r="R1820" s="9">
        <v>0.017</v>
      </c>
      <c r="S1820" s="9">
        <v>0.194</v>
      </c>
    </row>
    <row r="1821">
      <c r="B1821" s="1"/>
      <c r="C1821" s="10"/>
      <c r="D1821" s="1"/>
      <c r="E1821" s="1"/>
      <c r="F1821" s="1"/>
      <c r="G1821" s="1"/>
      <c r="H1821" s="4"/>
      <c r="I1821" s="1"/>
      <c r="J1821" s="12"/>
      <c r="L1821" s="9">
        <v>2061.0</v>
      </c>
      <c r="M1821" s="9">
        <v>1.0</v>
      </c>
      <c r="N1821" s="9">
        <v>2.769</v>
      </c>
      <c r="O1821" s="9">
        <v>0.026</v>
      </c>
      <c r="P1821" s="9">
        <v>-2.744</v>
      </c>
      <c r="Q1821" s="9">
        <v>0.999</v>
      </c>
      <c r="R1821" s="9">
        <v>0.0</v>
      </c>
      <c r="S1821" s="9">
        <v>0.003</v>
      </c>
    </row>
    <row r="1822">
      <c r="B1822" s="1"/>
      <c r="C1822" s="10"/>
      <c r="D1822" s="1"/>
      <c r="E1822" s="1"/>
      <c r="F1822" s="1"/>
      <c r="G1822" s="1"/>
      <c r="H1822" s="4"/>
      <c r="I1822" s="1"/>
      <c r="J1822" s="12"/>
      <c r="L1822" s="9">
        <v>2062.0</v>
      </c>
      <c r="M1822" s="9">
        <v>1.0</v>
      </c>
      <c r="N1822" s="9">
        <v>3.547</v>
      </c>
      <c r="O1822" s="9">
        <v>0.034</v>
      </c>
      <c r="P1822" s="9">
        <v>-3.513</v>
      </c>
      <c r="Q1822" s="9">
        <v>1.0</v>
      </c>
      <c r="R1822" s="9">
        <v>0.0</v>
      </c>
      <c r="S1822" s="9">
        <v>0.002</v>
      </c>
    </row>
    <row r="1823">
      <c r="B1823" s="1"/>
      <c r="C1823" s="10"/>
      <c r="D1823" s="1"/>
      <c r="E1823" s="1"/>
      <c r="F1823" s="1"/>
      <c r="G1823" s="1"/>
      <c r="H1823" s="4"/>
      <c r="I1823" s="1"/>
      <c r="J1823" s="12"/>
      <c r="L1823" s="9">
        <v>2063.0</v>
      </c>
      <c r="M1823" s="9">
        <v>1.0</v>
      </c>
      <c r="N1823" s="9">
        <v>2.889</v>
      </c>
      <c r="O1823" s="9">
        <v>0.034</v>
      </c>
      <c r="P1823" s="9">
        <v>-2.854</v>
      </c>
      <c r="Q1823" s="9">
        <v>0.999</v>
      </c>
      <c r="R1823" s="9">
        <v>0.0</v>
      </c>
      <c r="S1823" s="9">
        <v>0.004</v>
      </c>
    </row>
    <row r="1824">
      <c r="B1824" s="1"/>
      <c r="C1824" s="10"/>
      <c r="D1824" s="1"/>
      <c r="E1824" s="1"/>
      <c r="F1824" s="1"/>
      <c r="G1824" s="1"/>
      <c r="H1824" s="4"/>
      <c r="I1824" s="1"/>
      <c r="J1824" s="12"/>
      <c r="L1824" s="9">
        <v>2064.0</v>
      </c>
      <c r="M1824" s="9">
        <v>1.0</v>
      </c>
      <c r="N1824" s="9">
        <v>2.369</v>
      </c>
      <c r="O1824" s="9">
        <v>0.032</v>
      </c>
      <c r="P1824" s="9">
        <v>-2.337</v>
      </c>
      <c r="Q1824" s="9">
        <v>0.999</v>
      </c>
      <c r="R1824" s="9">
        <v>0.001</v>
      </c>
      <c r="S1824" s="9">
        <v>0.006</v>
      </c>
    </row>
    <row r="1825">
      <c r="B1825" s="1"/>
      <c r="C1825" s="10"/>
      <c r="D1825" s="1"/>
      <c r="E1825" s="1"/>
      <c r="F1825" s="1"/>
      <c r="G1825" s="1"/>
      <c r="H1825" s="4"/>
      <c r="I1825" s="1"/>
      <c r="J1825" s="12"/>
      <c r="L1825" s="9">
        <v>2065.0</v>
      </c>
      <c r="M1825" s="9">
        <v>1.0</v>
      </c>
      <c r="N1825" s="9">
        <v>1.572</v>
      </c>
      <c r="O1825" s="9">
        <v>0.042</v>
      </c>
      <c r="P1825" s="9">
        <v>-1.529</v>
      </c>
      <c r="Q1825" s="9">
        <v>0.996</v>
      </c>
      <c r="R1825" s="9">
        <v>0.002</v>
      </c>
      <c r="S1825" s="9">
        <v>0.027</v>
      </c>
    </row>
    <row r="1826">
      <c r="B1826" s="1"/>
      <c r="C1826" s="10"/>
      <c r="D1826" s="1"/>
      <c r="E1826" s="1"/>
      <c r="F1826" s="1"/>
      <c r="G1826" s="1"/>
      <c r="H1826" s="4"/>
      <c r="I1826" s="1"/>
      <c r="J1826" s="12"/>
      <c r="L1826" s="9">
        <v>2066.0</v>
      </c>
      <c r="M1826" s="9">
        <v>1.0</v>
      </c>
      <c r="N1826" s="9">
        <v>5.781</v>
      </c>
      <c r="O1826" s="9">
        <v>0.036</v>
      </c>
      <c r="P1826" s="9">
        <v>-5.745</v>
      </c>
      <c r="Q1826" s="9">
        <v>1.0</v>
      </c>
      <c r="R1826" s="9">
        <v>0.0</v>
      </c>
      <c r="S1826" s="9">
        <v>0.0</v>
      </c>
    </row>
    <row r="1827">
      <c r="B1827" s="1"/>
      <c r="C1827" s="10"/>
      <c r="D1827" s="1"/>
      <c r="E1827" s="1"/>
      <c r="F1827" s="1"/>
      <c r="G1827" s="1"/>
      <c r="H1827" s="4"/>
      <c r="I1827" s="1"/>
      <c r="J1827" s="12"/>
      <c r="L1827" s="9">
        <v>2067.0</v>
      </c>
      <c r="M1827" s="9">
        <v>1.0</v>
      </c>
      <c r="N1827" s="9">
        <v>3.397</v>
      </c>
      <c r="O1827" s="9">
        <v>0.034</v>
      </c>
      <c r="P1827" s="9">
        <v>-3.363</v>
      </c>
      <c r="Q1827" s="9">
        <v>1.0</v>
      </c>
      <c r="R1827" s="9">
        <v>0.0</v>
      </c>
      <c r="S1827" s="9">
        <v>0.002</v>
      </c>
    </row>
    <row r="1828">
      <c r="B1828" s="1"/>
      <c r="C1828" s="10"/>
      <c r="D1828" s="1"/>
      <c r="E1828" s="1"/>
      <c r="F1828" s="1"/>
      <c r="G1828" s="1"/>
      <c r="H1828" s="4"/>
      <c r="I1828" s="1"/>
      <c r="J1828" s="12"/>
      <c r="L1828" s="9">
        <v>2068.0</v>
      </c>
      <c r="M1828" s="9">
        <v>1.0</v>
      </c>
      <c r="N1828" s="9">
        <v>1.547</v>
      </c>
      <c r="O1828" s="9">
        <v>0.042</v>
      </c>
      <c r="P1828" s="9">
        <v>-1.505</v>
      </c>
      <c r="Q1828" s="9">
        <v>0.988</v>
      </c>
      <c r="R1828" s="9">
        <v>0.009</v>
      </c>
      <c r="S1828" s="9">
        <v>0.097</v>
      </c>
    </row>
    <row r="1829">
      <c r="B1829" s="1"/>
      <c r="C1829" s="10"/>
      <c r="D1829" s="1"/>
      <c r="E1829" s="1"/>
      <c r="F1829" s="1"/>
      <c r="G1829" s="1"/>
      <c r="H1829" s="4"/>
      <c r="I1829" s="1"/>
      <c r="J1829" s="12"/>
      <c r="L1829" s="9">
        <v>2070.0</v>
      </c>
      <c r="M1829" s="9">
        <v>1.0</v>
      </c>
      <c r="N1829" s="9">
        <v>2.198</v>
      </c>
      <c r="O1829" s="9">
        <v>0.042</v>
      </c>
      <c r="P1829" s="9">
        <v>-2.157</v>
      </c>
      <c r="Q1829" s="9">
        <v>0.998</v>
      </c>
      <c r="R1829" s="9">
        <v>0.001</v>
      </c>
      <c r="S1829" s="9">
        <v>0.01</v>
      </c>
    </row>
    <row r="1830">
      <c r="B1830" s="1"/>
      <c r="C1830" s="10"/>
      <c r="D1830" s="1"/>
      <c r="E1830" s="1"/>
      <c r="F1830" s="1"/>
      <c r="G1830" s="1"/>
      <c r="H1830" s="4"/>
      <c r="I1830" s="1"/>
      <c r="J1830" s="12"/>
      <c r="L1830" s="9">
        <v>2073.0</v>
      </c>
      <c r="M1830" s="9">
        <v>1.0</v>
      </c>
      <c r="N1830" s="9">
        <v>2.342</v>
      </c>
      <c r="O1830" s="9">
        <v>0.518</v>
      </c>
      <c r="P1830" s="9">
        <v>-1.823</v>
      </c>
      <c r="Q1830" s="9">
        <v>0.93</v>
      </c>
      <c r="R1830" s="9">
        <v>0.045</v>
      </c>
      <c r="S1830" s="9">
        <v>0.529</v>
      </c>
    </row>
    <row r="1831">
      <c r="B1831" s="1"/>
      <c r="C1831" s="10"/>
      <c r="D1831" s="1"/>
      <c r="E1831" s="1"/>
      <c r="F1831" s="1"/>
      <c r="G1831" s="1"/>
      <c r="H1831" s="4"/>
      <c r="I1831" s="1"/>
      <c r="J1831" s="12"/>
      <c r="L1831" s="9">
        <v>2074.0</v>
      </c>
      <c r="M1831" s="9">
        <v>1.0</v>
      </c>
      <c r="N1831" s="9">
        <v>7.174</v>
      </c>
      <c r="O1831" s="9">
        <v>0.277</v>
      </c>
      <c r="P1831" s="9">
        <v>-6.896</v>
      </c>
      <c r="Q1831" s="9">
        <v>1.0</v>
      </c>
      <c r="R1831" s="9">
        <v>0.0</v>
      </c>
      <c r="S1831" s="9">
        <v>0.0</v>
      </c>
    </row>
    <row r="1832">
      <c r="B1832" s="1"/>
      <c r="C1832" s="10"/>
      <c r="D1832" s="1"/>
      <c r="E1832" s="1"/>
      <c r="F1832" s="1"/>
      <c r="G1832" s="1"/>
      <c r="H1832" s="4"/>
      <c r="I1832" s="1"/>
      <c r="J1832" s="12"/>
      <c r="L1832" s="9">
        <v>2076.0</v>
      </c>
      <c r="M1832" s="9">
        <v>1.0</v>
      </c>
      <c r="N1832" s="9">
        <v>0.939</v>
      </c>
      <c r="O1832" s="9">
        <v>0.061</v>
      </c>
      <c r="P1832" s="9">
        <v>-0.878</v>
      </c>
      <c r="Q1832" s="9">
        <v>0.928</v>
      </c>
      <c r="R1832" s="9">
        <v>0.049</v>
      </c>
      <c r="S1832" s="9">
        <v>0.57</v>
      </c>
    </row>
    <row r="1833">
      <c r="B1833" s="1"/>
      <c r="C1833" s="10"/>
      <c r="D1833" s="1"/>
      <c r="E1833" s="1"/>
      <c r="F1833" s="1"/>
      <c r="G1833" s="1"/>
      <c r="H1833" s="4"/>
      <c r="I1833" s="1"/>
      <c r="J1833" s="12"/>
      <c r="L1833" s="9">
        <v>2077.0</v>
      </c>
      <c r="M1833" s="9">
        <v>1.0</v>
      </c>
      <c r="N1833" s="9">
        <v>0.939</v>
      </c>
      <c r="O1833" s="9">
        <v>0.061</v>
      </c>
      <c r="P1833" s="9">
        <v>-0.878</v>
      </c>
      <c r="Q1833" s="9">
        <v>0.928</v>
      </c>
      <c r="R1833" s="9">
        <v>0.049</v>
      </c>
      <c r="S1833" s="9">
        <v>0.57</v>
      </c>
    </row>
    <row r="1834">
      <c r="B1834" s="1"/>
      <c r="C1834" s="10"/>
      <c r="D1834" s="1"/>
      <c r="E1834" s="1"/>
      <c r="F1834" s="1"/>
      <c r="G1834" s="1"/>
      <c r="H1834" s="4"/>
      <c r="I1834" s="1"/>
      <c r="J1834" s="12"/>
      <c r="L1834" s="9">
        <v>2080.0</v>
      </c>
      <c r="M1834" s="9">
        <v>1.0</v>
      </c>
      <c r="N1834" s="9">
        <v>0.932</v>
      </c>
      <c r="O1834" s="9">
        <v>0.042</v>
      </c>
      <c r="P1834" s="9">
        <v>-0.889</v>
      </c>
      <c r="Q1834" s="9">
        <v>0.98</v>
      </c>
      <c r="R1834" s="9">
        <v>0.014</v>
      </c>
      <c r="S1834" s="9">
        <v>0.152</v>
      </c>
    </row>
    <row r="1835">
      <c r="B1835" s="1"/>
      <c r="C1835" s="10"/>
      <c r="D1835" s="1"/>
      <c r="E1835" s="1"/>
      <c r="F1835" s="1"/>
      <c r="G1835" s="1"/>
      <c r="H1835" s="4"/>
      <c r="I1835" s="1"/>
      <c r="J1835" s="12"/>
      <c r="L1835" s="9">
        <v>2081.0</v>
      </c>
      <c r="M1835" s="9">
        <v>1.0</v>
      </c>
      <c r="N1835" s="9">
        <v>3.182</v>
      </c>
      <c r="O1835" s="9">
        <v>0.038</v>
      </c>
      <c r="P1835" s="9">
        <v>-3.144</v>
      </c>
      <c r="Q1835" s="9">
        <v>0.999</v>
      </c>
      <c r="R1835" s="9">
        <v>0.0</v>
      </c>
      <c r="S1835" s="9">
        <v>0.005</v>
      </c>
    </row>
    <row r="1836">
      <c r="B1836" s="1"/>
      <c r="C1836" s="10"/>
      <c r="D1836" s="1"/>
      <c r="E1836" s="1"/>
      <c r="F1836" s="1"/>
      <c r="G1836" s="1"/>
      <c r="H1836" s="4"/>
      <c r="I1836" s="1"/>
      <c r="J1836" s="12"/>
      <c r="L1836" s="9">
        <v>2082.0</v>
      </c>
      <c r="M1836" s="9">
        <v>1.0</v>
      </c>
      <c r="N1836" s="9">
        <v>0.82</v>
      </c>
      <c r="O1836" s="9">
        <v>0.038</v>
      </c>
      <c r="P1836" s="9">
        <v>-0.782</v>
      </c>
      <c r="Q1836" s="9">
        <v>0.94</v>
      </c>
      <c r="R1836" s="9">
        <v>0.034</v>
      </c>
      <c r="S1836" s="9">
        <v>0.393</v>
      </c>
    </row>
    <row r="1837">
      <c r="B1837" s="1"/>
      <c r="C1837" s="10"/>
      <c r="D1837" s="1"/>
      <c r="E1837" s="1"/>
      <c r="F1837" s="1"/>
      <c r="G1837" s="1"/>
      <c r="H1837" s="4"/>
      <c r="I1837" s="1"/>
      <c r="J1837" s="12"/>
      <c r="L1837" s="9">
        <v>2083.0</v>
      </c>
      <c r="M1837" s="9">
        <v>1.0</v>
      </c>
      <c r="N1837" s="9">
        <v>1.996</v>
      </c>
      <c r="O1837" s="9">
        <v>0.038</v>
      </c>
      <c r="P1837" s="9">
        <v>-1.958</v>
      </c>
      <c r="Q1837" s="9">
        <v>0.972</v>
      </c>
      <c r="R1837" s="9">
        <v>0.018</v>
      </c>
      <c r="S1837" s="9">
        <v>0.198</v>
      </c>
    </row>
    <row r="1838">
      <c r="B1838" s="1"/>
      <c r="C1838" s="10"/>
      <c r="D1838" s="1"/>
      <c r="E1838" s="1"/>
      <c r="F1838" s="1"/>
      <c r="G1838" s="1"/>
      <c r="H1838" s="4"/>
      <c r="I1838" s="1"/>
      <c r="J1838" s="12"/>
      <c r="L1838" s="9">
        <v>2084.0</v>
      </c>
      <c r="M1838" s="9">
        <v>1.0</v>
      </c>
      <c r="N1838" s="9">
        <v>0.857</v>
      </c>
      <c r="O1838" s="9">
        <v>0.061</v>
      </c>
      <c r="P1838" s="9">
        <v>-0.796</v>
      </c>
      <c r="Q1838" s="9">
        <v>0.921</v>
      </c>
      <c r="R1838" s="9">
        <v>0.053</v>
      </c>
      <c r="S1838" s="9">
        <v>0.628</v>
      </c>
    </row>
    <row r="1839">
      <c r="B1839" s="1"/>
      <c r="C1839" s="10"/>
      <c r="D1839" s="1"/>
      <c r="E1839" s="1"/>
      <c r="F1839" s="1"/>
      <c r="G1839" s="1"/>
      <c r="H1839" s="4"/>
      <c r="I1839" s="1"/>
      <c r="J1839" s="12"/>
      <c r="L1839" s="9">
        <v>2085.0</v>
      </c>
      <c r="M1839" s="9">
        <v>1.0</v>
      </c>
      <c r="N1839" s="9">
        <v>0.805</v>
      </c>
      <c r="O1839" s="9">
        <v>0.053</v>
      </c>
      <c r="P1839" s="9">
        <v>-0.752</v>
      </c>
      <c r="Q1839" s="9">
        <v>0.923</v>
      </c>
      <c r="R1839" s="9">
        <v>0.049</v>
      </c>
      <c r="S1839" s="9">
        <v>0.574</v>
      </c>
    </row>
    <row r="1840">
      <c r="B1840" s="1"/>
      <c r="C1840" s="10"/>
      <c r="D1840" s="1"/>
      <c r="E1840" s="1"/>
      <c r="F1840" s="1"/>
      <c r="G1840" s="1"/>
      <c r="H1840" s="4"/>
      <c r="I1840" s="1"/>
      <c r="J1840" s="12"/>
      <c r="L1840" s="9">
        <v>2086.0</v>
      </c>
      <c r="M1840" s="9">
        <v>1.0</v>
      </c>
      <c r="N1840" s="9">
        <v>1.831</v>
      </c>
      <c r="O1840" s="9">
        <v>0.033</v>
      </c>
      <c r="P1840" s="9">
        <v>-1.798</v>
      </c>
      <c r="Q1840" s="9">
        <v>0.997</v>
      </c>
      <c r="R1840" s="9">
        <v>0.002</v>
      </c>
      <c r="S1840" s="9">
        <v>0.019</v>
      </c>
    </row>
    <row r="1841">
      <c r="B1841" s="1"/>
      <c r="C1841" s="10"/>
      <c r="D1841" s="1"/>
      <c r="E1841" s="1"/>
      <c r="F1841" s="1"/>
      <c r="G1841" s="1"/>
      <c r="H1841" s="4"/>
      <c r="I1841" s="1"/>
      <c r="J1841" s="12"/>
      <c r="L1841" s="9">
        <v>2088.0</v>
      </c>
      <c r="M1841" s="9">
        <v>1.0</v>
      </c>
      <c r="N1841" s="9">
        <v>0.843</v>
      </c>
      <c r="O1841" s="9">
        <v>0.08</v>
      </c>
      <c r="P1841" s="9">
        <v>-0.764</v>
      </c>
      <c r="Q1841" s="9">
        <v>0.902</v>
      </c>
      <c r="R1841" s="9">
        <v>0.07</v>
      </c>
      <c r="S1841" s="9">
        <v>0.842</v>
      </c>
    </row>
    <row r="1842">
      <c r="B1842" s="1"/>
      <c r="C1842" s="10"/>
      <c r="D1842" s="1"/>
      <c r="E1842" s="1"/>
      <c r="F1842" s="1"/>
      <c r="G1842" s="1"/>
      <c r="H1842" s="4"/>
      <c r="I1842" s="1"/>
      <c r="J1842" s="12"/>
      <c r="L1842" s="9">
        <v>2089.0</v>
      </c>
      <c r="M1842" s="9">
        <v>1.0</v>
      </c>
      <c r="N1842" s="9">
        <v>0.884</v>
      </c>
      <c r="O1842" s="9">
        <v>0.049</v>
      </c>
      <c r="P1842" s="9">
        <v>-0.835</v>
      </c>
      <c r="Q1842" s="9">
        <v>0.935</v>
      </c>
      <c r="R1842" s="9">
        <v>0.041</v>
      </c>
      <c r="S1842" s="9">
        <v>0.472</v>
      </c>
    </row>
    <row r="1843">
      <c r="B1843" s="1"/>
      <c r="C1843" s="10"/>
      <c r="D1843" s="1"/>
      <c r="E1843" s="1"/>
      <c r="F1843" s="1"/>
      <c r="G1843" s="1"/>
      <c r="H1843" s="4"/>
      <c r="I1843" s="1"/>
      <c r="J1843" s="12"/>
      <c r="L1843" s="9">
        <v>2090.0</v>
      </c>
      <c r="M1843" s="9">
        <v>1.0</v>
      </c>
      <c r="N1843" s="9">
        <v>0.93</v>
      </c>
      <c r="O1843" s="9">
        <v>0.071</v>
      </c>
      <c r="P1843" s="9">
        <v>-0.858</v>
      </c>
      <c r="Q1843" s="9">
        <v>0.918</v>
      </c>
      <c r="R1843" s="9">
        <v>0.058</v>
      </c>
      <c r="S1843" s="9">
        <v>0.688</v>
      </c>
    </row>
    <row r="1844">
      <c r="B1844" s="1"/>
      <c r="C1844" s="10"/>
      <c r="D1844" s="1"/>
      <c r="E1844" s="1"/>
      <c r="F1844" s="1"/>
      <c r="G1844" s="1"/>
      <c r="H1844" s="4"/>
      <c r="I1844" s="1"/>
      <c r="J1844" s="12"/>
      <c r="L1844" s="9">
        <v>2091.0</v>
      </c>
      <c r="M1844" s="9">
        <v>1.0</v>
      </c>
      <c r="N1844" s="9">
        <v>5.921</v>
      </c>
      <c r="O1844" s="9">
        <v>0.035</v>
      </c>
      <c r="P1844" s="9">
        <v>-5.886</v>
      </c>
      <c r="Q1844" s="9">
        <v>1.0</v>
      </c>
      <c r="R1844" s="9">
        <v>0.0</v>
      </c>
      <c r="S1844" s="9">
        <v>0.0</v>
      </c>
    </row>
    <row r="1845">
      <c r="B1845" s="1"/>
      <c r="C1845" s="10"/>
      <c r="D1845" s="1"/>
      <c r="E1845" s="1"/>
      <c r="F1845" s="1"/>
      <c r="G1845" s="1"/>
      <c r="H1845" s="4"/>
      <c r="I1845" s="1"/>
      <c r="J1845" s="12"/>
      <c r="L1845" s="9">
        <v>2092.0</v>
      </c>
      <c r="M1845" s="9">
        <v>1.0</v>
      </c>
      <c r="N1845" s="9">
        <v>1.944</v>
      </c>
      <c r="O1845" s="9">
        <v>0.028</v>
      </c>
      <c r="P1845" s="9">
        <v>-1.916</v>
      </c>
      <c r="Q1845" s="9">
        <v>0.998</v>
      </c>
      <c r="R1845" s="9">
        <v>0.002</v>
      </c>
      <c r="S1845" s="9">
        <v>0.017</v>
      </c>
    </row>
    <row r="1846">
      <c r="B1846" s="1"/>
      <c r="C1846" s="10"/>
      <c r="D1846" s="1"/>
      <c r="E1846" s="1"/>
      <c r="F1846" s="1"/>
      <c r="G1846" s="1"/>
      <c r="H1846" s="4"/>
      <c r="I1846" s="1"/>
      <c r="J1846" s="12"/>
      <c r="L1846" s="9">
        <v>2094.0</v>
      </c>
      <c r="M1846" s="9">
        <v>1.0</v>
      </c>
      <c r="N1846" s="9">
        <v>0.876</v>
      </c>
      <c r="O1846" s="9">
        <v>0.043</v>
      </c>
      <c r="P1846" s="9">
        <v>-0.833</v>
      </c>
      <c r="Q1846" s="9">
        <v>0.978</v>
      </c>
      <c r="R1846" s="9">
        <v>0.015</v>
      </c>
      <c r="S1846" s="9">
        <v>0.169</v>
      </c>
    </row>
    <row r="1847">
      <c r="B1847" s="1"/>
      <c r="C1847" s="10"/>
      <c r="D1847" s="1"/>
      <c r="E1847" s="1"/>
      <c r="F1847" s="1"/>
      <c r="G1847" s="1"/>
      <c r="H1847" s="4"/>
      <c r="I1847" s="1"/>
      <c r="J1847" s="12"/>
      <c r="L1847" s="9">
        <v>2096.0</v>
      </c>
      <c r="M1847" s="9">
        <v>1.0</v>
      </c>
      <c r="N1847" s="9">
        <v>3.18</v>
      </c>
      <c r="O1847" s="9">
        <v>0.03</v>
      </c>
      <c r="P1847" s="9">
        <v>-3.15</v>
      </c>
      <c r="Q1847" s="9">
        <v>0.984</v>
      </c>
      <c r="R1847" s="9">
        <v>0.009</v>
      </c>
      <c r="S1847" s="9">
        <v>0.101</v>
      </c>
    </row>
    <row r="1848">
      <c r="B1848" s="1"/>
      <c r="C1848" s="10"/>
      <c r="D1848" s="1"/>
      <c r="E1848" s="1"/>
      <c r="F1848" s="1"/>
      <c r="G1848" s="1"/>
      <c r="H1848" s="4"/>
      <c r="I1848" s="1"/>
      <c r="J1848" s="12"/>
      <c r="L1848" s="9">
        <v>2097.0</v>
      </c>
      <c r="M1848" s="9">
        <v>1.0</v>
      </c>
      <c r="N1848" s="9">
        <v>1.649</v>
      </c>
      <c r="O1848" s="9">
        <v>0.03</v>
      </c>
      <c r="P1848" s="9">
        <v>-1.619</v>
      </c>
      <c r="Q1848" s="9">
        <v>0.996</v>
      </c>
      <c r="R1848" s="9">
        <v>0.002</v>
      </c>
      <c r="S1848" s="9">
        <v>0.026</v>
      </c>
    </row>
    <row r="1849">
      <c r="B1849" s="1"/>
      <c r="C1849" s="10"/>
      <c r="D1849" s="1"/>
      <c r="E1849" s="1"/>
      <c r="F1849" s="1"/>
      <c r="G1849" s="1"/>
      <c r="H1849" s="4"/>
      <c r="I1849" s="1"/>
      <c r="J1849" s="12"/>
      <c r="L1849" s="9">
        <v>2098.0</v>
      </c>
      <c r="M1849" s="9">
        <v>1.0</v>
      </c>
      <c r="N1849" s="9">
        <v>0.843</v>
      </c>
      <c r="O1849" s="9">
        <v>0.08</v>
      </c>
      <c r="P1849" s="9">
        <v>-0.764</v>
      </c>
      <c r="Q1849" s="9">
        <v>0.902</v>
      </c>
      <c r="R1849" s="9">
        <v>0.07</v>
      </c>
      <c r="S1849" s="9">
        <v>0.842</v>
      </c>
    </row>
    <row r="1850">
      <c r="B1850" s="1"/>
      <c r="C1850" s="10"/>
      <c r="D1850" s="1"/>
      <c r="E1850" s="1"/>
      <c r="F1850" s="1"/>
      <c r="G1850" s="1"/>
      <c r="H1850" s="4"/>
      <c r="I1850" s="1"/>
      <c r="J1850" s="12"/>
      <c r="L1850" s="9">
        <v>2099.0</v>
      </c>
      <c r="M1850" s="9">
        <v>1.0</v>
      </c>
      <c r="N1850" s="9">
        <v>4.623</v>
      </c>
      <c r="O1850" s="9">
        <v>0.044</v>
      </c>
      <c r="P1850" s="9">
        <v>-4.579</v>
      </c>
      <c r="Q1850" s="9">
        <v>1.0</v>
      </c>
      <c r="R1850" s="9">
        <v>0.0</v>
      </c>
      <c r="S1850" s="9">
        <v>0.002</v>
      </c>
    </row>
    <row r="1851">
      <c r="B1851" s="1"/>
      <c r="C1851" s="10"/>
      <c r="D1851" s="1"/>
      <c r="E1851" s="1"/>
      <c r="F1851" s="1"/>
      <c r="G1851" s="1"/>
      <c r="H1851" s="4"/>
      <c r="I1851" s="1"/>
      <c r="J1851" s="12"/>
      <c r="L1851" s="9">
        <v>2100.0</v>
      </c>
      <c r="M1851" s="9">
        <v>1.0</v>
      </c>
      <c r="N1851" s="9">
        <v>1.332</v>
      </c>
      <c r="O1851" s="9">
        <v>0.049</v>
      </c>
      <c r="P1851" s="9">
        <v>-1.282</v>
      </c>
      <c r="Q1851" s="9">
        <v>0.982</v>
      </c>
      <c r="R1851" s="9">
        <v>0.013</v>
      </c>
      <c r="S1851" s="9">
        <v>0.144</v>
      </c>
    </row>
    <row r="1852">
      <c r="B1852" s="1"/>
      <c r="C1852" s="10"/>
      <c r="D1852" s="1"/>
      <c r="E1852" s="1"/>
      <c r="F1852" s="1"/>
      <c r="G1852" s="1"/>
      <c r="H1852" s="4"/>
      <c r="I1852" s="1"/>
      <c r="J1852" s="12"/>
      <c r="L1852" s="9">
        <v>2101.0</v>
      </c>
      <c r="M1852" s="9">
        <v>1.0</v>
      </c>
      <c r="N1852" s="9">
        <v>1.64</v>
      </c>
      <c r="O1852" s="9">
        <v>0.027</v>
      </c>
      <c r="P1852" s="9">
        <v>-1.614</v>
      </c>
      <c r="Q1852" s="9">
        <v>0.997</v>
      </c>
      <c r="R1852" s="9">
        <v>0.002</v>
      </c>
      <c r="S1852" s="9">
        <v>0.02</v>
      </c>
    </row>
    <row r="1853">
      <c r="B1853" s="1"/>
      <c r="C1853" s="10"/>
      <c r="D1853" s="1"/>
      <c r="E1853" s="1"/>
      <c r="F1853" s="1"/>
      <c r="G1853" s="1"/>
      <c r="H1853" s="4"/>
      <c r="I1853" s="1"/>
      <c r="J1853" s="12"/>
      <c r="L1853" s="9">
        <v>2102.0</v>
      </c>
      <c r="M1853" s="9">
        <v>1.0</v>
      </c>
      <c r="N1853" s="9">
        <v>0.93</v>
      </c>
      <c r="O1853" s="9">
        <v>0.049</v>
      </c>
      <c r="P1853" s="9">
        <v>-0.882</v>
      </c>
      <c r="Q1853" s="9">
        <v>0.976</v>
      </c>
      <c r="R1853" s="9">
        <v>0.017</v>
      </c>
      <c r="S1853" s="9">
        <v>0.193</v>
      </c>
    </row>
    <row r="1854">
      <c r="B1854" s="1"/>
      <c r="C1854" s="10"/>
      <c r="D1854" s="1"/>
      <c r="E1854" s="1"/>
      <c r="F1854" s="1"/>
      <c r="G1854" s="1"/>
      <c r="H1854" s="4"/>
      <c r="I1854" s="1"/>
      <c r="J1854" s="12"/>
      <c r="L1854" s="9">
        <v>2103.0</v>
      </c>
      <c r="M1854" s="9">
        <v>1.0</v>
      </c>
      <c r="N1854" s="9">
        <v>1.793</v>
      </c>
      <c r="O1854" s="9">
        <v>0.028</v>
      </c>
      <c r="P1854" s="9">
        <v>-1.766</v>
      </c>
      <c r="Q1854" s="9">
        <v>0.998</v>
      </c>
      <c r="R1854" s="9">
        <v>0.001</v>
      </c>
      <c r="S1854" s="9">
        <v>0.012</v>
      </c>
    </row>
    <row r="1855">
      <c r="B1855" s="1"/>
      <c r="C1855" s="10"/>
      <c r="D1855" s="1"/>
      <c r="E1855" s="1"/>
      <c r="F1855" s="1"/>
      <c r="G1855" s="1"/>
      <c r="H1855" s="4"/>
      <c r="I1855" s="1"/>
      <c r="J1855" s="12"/>
      <c r="L1855" s="9">
        <v>2104.0</v>
      </c>
      <c r="M1855" s="9">
        <v>1.0</v>
      </c>
      <c r="N1855" s="9">
        <v>1.536</v>
      </c>
      <c r="O1855" s="9">
        <v>0.049</v>
      </c>
      <c r="P1855" s="9">
        <v>-1.487</v>
      </c>
      <c r="Q1855" s="9">
        <v>0.984</v>
      </c>
      <c r="R1855" s="9">
        <v>0.012</v>
      </c>
      <c r="S1855" s="9">
        <v>0.13</v>
      </c>
    </row>
    <row r="1856">
      <c r="B1856" s="1"/>
      <c r="C1856" s="10"/>
      <c r="D1856" s="1"/>
      <c r="E1856" s="1"/>
      <c r="F1856" s="1"/>
      <c r="G1856" s="1"/>
      <c r="H1856" s="4"/>
      <c r="I1856" s="1"/>
      <c r="J1856" s="12"/>
      <c r="L1856" s="9">
        <v>2105.0</v>
      </c>
      <c r="M1856" s="9">
        <v>1.0</v>
      </c>
      <c r="N1856" s="9">
        <v>2.116</v>
      </c>
      <c r="O1856" s="9">
        <v>0.025</v>
      </c>
      <c r="P1856" s="9">
        <v>-2.091</v>
      </c>
      <c r="Q1856" s="9">
        <v>0.999</v>
      </c>
      <c r="R1856" s="9">
        <v>0.001</v>
      </c>
      <c r="S1856" s="9">
        <v>0.007</v>
      </c>
    </row>
    <row r="1857">
      <c r="B1857" s="1"/>
      <c r="C1857" s="10"/>
      <c r="D1857" s="1"/>
      <c r="E1857" s="1"/>
      <c r="F1857" s="1"/>
      <c r="G1857" s="1"/>
      <c r="H1857" s="4"/>
      <c r="I1857" s="1"/>
      <c r="J1857" s="12"/>
      <c r="L1857" s="9">
        <v>2106.0</v>
      </c>
      <c r="M1857" s="9">
        <v>1.0</v>
      </c>
      <c r="N1857" s="9">
        <v>0.931</v>
      </c>
      <c r="O1857" s="9">
        <v>0.072</v>
      </c>
      <c r="P1857" s="9">
        <v>-0.858</v>
      </c>
      <c r="Q1857" s="9">
        <v>0.958</v>
      </c>
      <c r="R1857" s="9">
        <v>0.031</v>
      </c>
      <c r="S1857" s="9">
        <v>0.359</v>
      </c>
    </row>
    <row r="1858">
      <c r="B1858" s="1"/>
      <c r="C1858" s="10"/>
      <c r="D1858" s="1"/>
      <c r="E1858" s="1"/>
      <c r="F1858" s="1"/>
      <c r="G1858" s="1"/>
      <c r="H1858" s="4"/>
      <c r="I1858" s="1"/>
      <c r="J1858" s="12"/>
      <c r="L1858" s="9">
        <v>2107.0</v>
      </c>
      <c r="M1858" s="9">
        <v>1.0</v>
      </c>
      <c r="N1858" s="9">
        <v>2.757</v>
      </c>
      <c r="O1858" s="9">
        <v>0.032</v>
      </c>
      <c r="P1858" s="9">
        <v>-2.725</v>
      </c>
      <c r="Q1858" s="9">
        <v>1.0</v>
      </c>
      <c r="R1858" s="9">
        <v>0.0</v>
      </c>
      <c r="S1858" s="9">
        <v>0.002</v>
      </c>
    </row>
    <row r="1859">
      <c r="B1859" s="1"/>
      <c r="C1859" s="10"/>
      <c r="D1859" s="1"/>
      <c r="E1859" s="1"/>
      <c r="F1859" s="1"/>
      <c r="G1859" s="1"/>
      <c r="H1859" s="4"/>
      <c r="I1859" s="1"/>
      <c r="J1859" s="12"/>
      <c r="L1859" s="9">
        <v>2108.0</v>
      </c>
      <c r="M1859" s="9">
        <v>1.0</v>
      </c>
      <c r="N1859" s="9">
        <v>0.879</v>
      </c>
      <c r="O1859" s="9">
        <v>0.054</v>
      </c>
      <c r="P1859" s="9">
        <v>-0.825</v>
      </c>
      <c r="Q1859" s="9">
        <v>0.93</v>
      </c>
      <c r="R1859" s="9">
        <v>0.045</v>
      </c>
      <c r="S1859" s="9">
        <v>0.528</v>
      </c>
    </row>
    <row r="1860">
      <c r="B1860" s="1"/>
      <c r="C1860" s="10"/>
      <c r="D1860" s="1"/>
      <c r="E1860" s="1"/>
      <c r="F1860" s="1"/>
      <c r="G1860" s="1"/>
      <c r="H1860" s="4"/>
      <c r="I1860" s="1"/>
      <c r="J1860" s="12"/>
      <c r="L1860" s="9">
        <v>2109.0</v>
      </c>
      <c r="M1860" s="9">
        <v>1.0</v>
      </c>
      <c r="N1860" s="9">
        <v>4.502</v>
      </c>
      <c r="O1860" s="9">
        <v>0.038</v>
      </c>
      <c r="P1860" s="9">
        <v>-4.464</v>
      </c>
      <c r="Q1860" s="9">
        <v>1.0</v>
      </c>
      <c r="R1860" s="9">
        <v>0.0</v>
      </c>
      <c r="S1860" s="9">
        <v>0.001</v>
      </c>
    </row>
    <row r="1861">
      <c r="B1861" s="1"/>
      <c r="C1861" s="10"/>
      <c r="D1861" s="1"/>
      <c r="E1861" s="1"/>
      <c r="F1861" s="1"/>
      <c r="G1861" s="1"/>
      <c r="H1861" s="4"/>
      <c r="I1861" s="1"/>
      <c r="J1861" s="12"/>
      <c r="L1861" s="9">
        <v>2110.0</v>
      </c>
      <c r="M1861" s="9">
        <v>1.0</v>
      </c>
      <c r="N1861" s="9">
        <v>2.843</v>
      </c>
      <c r="O1861" s="9">
        <v>0.03</v>
      </c>
      <c r="P1861" s="9">
        <v>-2.812</v>
      </c>
      <c r="Q1861" s="9">
        <v>0.999</v>
      </c>
      <c r="R1861" s="9">
        <v>0.001</v>
      </c>
      <c r="S1861" s="9">
        <v>0.006</v>
      </c>
    </row>
    <row r="1862">
      <c r="B1862" s="1"/>
      <c r="C1862" s="10"/>
      <c r="D1862" s="1"/>
      <c r="E1862" s="1"/>
      <c r="F1862" s="1"/>
      <c r="G1862" s="1"/>
      <c r="H1862" s="4"/>
      <c r="I1862" s="1"/>
      <c r="J1862" s="12"/>
      <c r="L1862" s="9">
        <v>2111.0</v>
      </c>
      <c r="M1862" s="9">
        <v>1.0</v>
      </c>
      <c r="N1862" s="9">
        <v>1.245</v>
      </c>
      <c r="O1862" s="9">
        <v>0.039</v>
      </c>
      <c r="P1862" s="9">
        <v>-1.207</v>
      </c>
      <c r="Q1862" s="9">
        <v>0.992</v>
      </c>
      <c r="R1862" s="9">
        <v>0.006</v>
      </c>
      <c r="S1862" s="9">
        <v>0.065</v>
      </c>
    </row>
    <row r="1863">
      <c r="B1863" s="1"/>
      <c r="C1863" s="10"/>
      <c r="D1863" s="1"/>
      <c r="E1863" s="1"/>
      <c r="F1863" s="1"/>
      <c r="G1863" s="1"/>
      <c r="H1863" s="4"/>
      <c r="I1863" s="1"/>
      <c r="J1863" s="12"/>
      <c r="L1863" s="9">
        <v>2112.0</v>
      </c>
      <c r="M1863" s="9">
        <v>1.0</v>
      </c>
      <c r="N1863" s="9">
        <v>0.93</v>
      </c>
      <c r="O1863" s="9">
        <v>0.071</v>
      </c>
      <c r="P1863" s="9">
        <v>-0.858</v>
      </c>
      <c r="Q1863" s="9">
        <v>0.918</v>
      </c>
      <c r="R1863" s="9">
        <v>0.058</v>
      </c>
      <c r="S1863" s="9">
        <v>0.688</v>
      </c>
    </row>
    <row r="1864">
      <c r="B1864" s="1"/>
      <c r="C1864" s="10"/>
      <c r="D1864" s="1"/>
      <c r="E1864" s="1"/>
      <c r="F1864" s="1"/>
      <c r="G1864" s="1"/>
      <c r="H1864" s="4"/>
      <c r="I1864" s="1"/>
      <c r="J1864" s="12"/>
      <c r="L1864" s="9">
        <v>2113.0</v>
      </c>
      <c r="M1864" s="9">
        <v>1.0</v>
      </c>
      <c r="N1864" s="9">
        <v>0.857</v>
      </c>
      <c r="O1864" s="9">
        <v>0.061</v>
      </c>
      <c r="P1864" s="9">
        <v>-0.796</v>
      </c>
      <c r="Q1864" s="9">
        <v>0.921</v>
      </c>
      <c r="R1864" s="9">
        <v>0.053</v>
      </c>
      <c r="S1864" s="9">
        <v>0.628</v>
      </c>
    </row>
    <row r="1865">
      <c r="B1865" s="1"/>
      <c r="C1865" s="10"/>
      <c r="D1865" s="1"/>
      <c r="E1865" s="1"/>
      <c r="F1865" s="1"/>
      <c r="G1865" s="1"/>
      <c r="H1865" s="4"/>
      <c r="I1865" s="1"/>
      <c r="J1865" s="12"/>
      <c r="L1865" s="9">
        <v>2114.0</v>
      </c>
      <c r="M1865" s="9">
        <v>1.0</v>
      </c>
      <c r="N1865" s="9">
        <v>0.939</v>
      </c>
      <c r="O1865" s="9">
        <v>0.061</v>
      </c>
      <c r="P1865" s="9">
        <v>-0.878</v>
      </c>
      <c r="Q1865" s="9">
        <v>0.928</v>
      </c>
      <c r="R1865" s="9">
        <v>0.049</v>
      </c>
      <c r="S1865" s="9">
        <v>0.57</v>
      </c>
    </row>
    <row r="1866">
      <c r="B1866" s="1"/>
      <c r="C1866" s="10"/>
      <c r="D1866" s="1"/>
      <c r="E1866" s="1"/>
      <c r="F1866" s="1"/>
      <c r="G1866" s="1"/>
      <c r="H1866" s="4"/>
      <c r="I1866" s="1"/>
      <c r="J1866" s="12"/>
      <c r="L1866" s="9">
        <v>2115.0</v>
      </c>
      <c r="M1866" s="9">
        <v>1.0</v>
      </c>
      <c r="N1866" s="9">
        <v>3.443</v>
      </c>
      <c r="O1866" s="9">
        <v>0.036</v>
      </c>
      <c r="P1866" s="9">
        <v>-3.407</v>
      </c>
      <c r="Q1866" s="9">
        <v>0.999</v>
      </c>
      <c r="R1866" s="9">
        <v>0.001</v>
      </c>
      <c r="S1866" s="9">
        <v>0.006</v>
      </c>
    </row>
    <row r="1867">
      <c r="B1867" s="1"/>
      <c r="C1867" s="10"/>
      <c r="D1867" s="1"/>
      <c r="E1867" s="1"/>
      <c r="F1867" s="1"/>
      <c r="G1867" s="1"/>
      <c r="H1867" s="4"/>
      <c r="I1867" s="1"/>
      <c r="J1867" s="12"/>
      <c r="L1867" s="9">
        <v>2117.0</v>
      </c>
      <c r="M1867" s="9">
        <v>1.0</v>
      </c>
      <c r="N1867" s="9">
        <v>1.892</v>
      </c>
      <c r="O1867" s="9">
        <v>0.033</v>
      </c>
      <c r="P1867" s="9">
        <v>-1.859</v>
      </c>
      <c r="Q1867" s="9">
        <v>0.998</v>
      </c>
      <c r="R1867" s="9">
        <v>0.002</v>
      </c>
      <c r="S1867" s="9">
        <v>0.018</v>
      </c>
    </row>
    <row r="1868">
      <c r="B1868" s="1"/>
      <c r="C1868" s="10"/>
      <c r="D1868" s="1"/>
      <c r="E1868" s="1"/>
      <c r="F1868" s="1"/>
      <c r="G1868" s="1"/>
      <c r="H1868" s="4"/>
      <c r="I1868" s="1"/>
      <c r="J1868" s="12"/>
      <c r="L1868" s="9">
        <v>2118.0</v>
      </c>
      <c r="M1868" s="9">
        <v>1.0</v>
      </c>
      <c r="N1868" s="9">
        <v>0.928</v>
      </c>
      <c r="O1868" s="9">
        <v>0.049</v>
      </c>
      <c r="P1868" s="9">
        <v>-0.879</v>
      </c>
      <c r="Q1868" s="9">
        <v>0.975</v>
      </c>
      <c r="R1868" s="9">
        <v>0.017</v>
      </c>
      <c r="S1868" s="9">
        <v>0.194</v>
      </c>
    </row>
    <row r="1869">
      <c r="B1869" s="1"/>
      <c r="C1869" s="10"/>
      <c r="D1869" s="1"/>
      <c r="E1869" s="1"/>
      <c r="F1869" s="1"/>
      <c r="G1869" s="1"/>
      <c r="H1869" s="4"/>
      <c r="I1869" s="1"/>
      <c r="J1869" s="12"/>
      <c r="L1869" s="9">
        <v>2119.0</v>
      </c>
      <c r="M1869" s="9">
        <v>1.0</v>
      </c>
      <c r="N1869" s="9">
        <v>1.698</v>
      </c>
      <c r="O1869" s="9">
        <v>0.036</v>
      </c>
      <c r="P1869" s="9">
        <v>-1.662</v>
      </c>
      <c r="Q1869" s="9">
        <v>0.995</v>
      </c>
      <c r="R1869" s="9">
        <v>0.004</v>
      </c>
      <c r="S1869" s="9">
        <v>0.04</v>
      </c>
    </row>
    <row r="1870">
      <c r="B1870" s="1"/>
      <c r="C1870" s="10"/>
      <c r="D1870" s="1"/>
      <c r="E1870" s="1"/>
      <c r="F1870" s="1"/>
      <c r="G1870" s="1"/>
      <c r="H1870" s="4"/>
      <c r="I1870" s="1"/>
      <c r="J1870" s="12"/>
      <c r="L1870" s="9">
        <v>2120.0</v>
      </c>
      <c r="M1870" s="9">
        <v>1.0</v>
      </c>
      <c r="N1870" s="9">
        <v>2.316</v>
      </c>
      <c r="O1870" s="9">
        <v>0.025</v>
      </c>
      <c r="P1870" s="9">
        <v>-2.291</v>
      </c>
      <c r="Q1870" s="9">
        <v>0.999</v>
      </c>
      <c r="R1870" s="9">
        <v>0.001</v>
      </c>
      <c r="S1870" s="9">
        <v>0.006</v>
      </c>
    </row>
    <row r="1871">
      <c r="B1871" s="1"/>
      <c r="C1871" s="10"/>
      <c r="D1871" s="1"/>
      <c r="E1871" s="1"/>
      <c r="F1871" s="1"/>
      <c r="G1871" s="1"/>
      <c r="H1871" s="4"/>
      <c r="I1871" s="1"/>
      <c r="J1871" s="12"/>
      <c r="L1871" s="9">
        <v>2121.0</v>
      </c>
      <c r="M1871" s="9">
        <v>1.0</v>
      </c>
      <c r="N1871" s="9">
        <v>0.928</v>
      </c>
      <c r="O1871" s="9">
        <v>0.049</v>
      </c>
      <c r="P1871" s="9">
        <v>-0.879</v>
      </c>
      <c r="Q1871" s="9">
        <v>0.975</v>
      </c>
      <c r="R1871" s="9">
        <v>0.017</v>
      </c>
      <c r="S1871" s="9">
        <v>0.194</v>
      </c>
    </row>
    <row r="1872">
      <c r="B1872" s="1"/>
      <c r="C1872" s="10"/>
      <c r="D1872" s="1"/>
      <c r="E1872" s="1"/>
      <c r="F1872" s="1"/>
      <c r="G1872" s="1"/>
      <c r="H1872" s="4"/>
      <c r="I1872" s="1"/>
      <c r="J1872" s="12"/>
      <c r="L1872" s="9">
        <v>2122.0</v>
      </c>
      <c r="M1872" s="9">
        <v>1.0</v>
      </c>
      <c r="N1872" s="9">
        <v>3.18</v>
      </c>
      <c r="O1872" s="9">
        <v>0.03</v>
      </c>
      <c r="P1872" s="9">
        <v>-3.15</v>
      </c>
      <c r="Q1872" s="9">
        <v>0.984</v>
      </c>
      <c r="R1872" s="9">
        <v>0.009</v>
      </c>
      <c r="S1872" s="9">
        <v>0.101</v>
      </c>
    </row>
    <row r="1873">
      <c r="B1873" s="1"/>
      <c r="C1873" s="10"/>
      <c r="D1873" s="1"/>
      <c r="E1873" s="1"/>
      <c r="F1873" s="1"/>
      <c r="G1873" s="1"/>
      <c r="H1873" s="4"/>
      <c r="I1873" s="1"/>
      <c r="J1873" s="12"/>
      <c r="L1873" s="9">
        <v>2123.0</v>
      </c>
      <c r="M1873" s="9">
        <v>1.0</v>
      </c>
      <c r="N1873" s="9">
        <v>1.832</v>
      </c>
      <c r="O1873" s="9">
        <v>0.026</v>
      </c>
      <c r="P1873" s="9">
        <v>-1.805</v>
      </c>
      <c r="Q1873" s="9">
        <v>0.999</v>
      </c>
      <c r="R1873" s="9">
        <v>0.001</v>
      </c>
      <c r="S1873" s="9">
        <v>0.01</v>
      </c>
    </row>
    <row r="1874">
      <c r="B1874" s="1"/>
      <c r="C1874" s="10"/>
      <c r="D1874" s="1"/>
      <c r="E1874" s="1"/>
      <c r="F1874" s="1"/>
      <c r="G1874" s="1"/>
      <c r="H1874" s="4"/>
      <c r="I1874" s="1"/>
      <c r="J1874" s="12"/>
      <c r="L1874" s="9">
        <v>2124.0</v>
      </c>
      <c r="M1874" s="9">
        <v>1.0</v>
      </c>
      <c r="N1874" s="9">
        <v>0.857</v>
      </c>
      <c r="O1874" s="9">
        <v>0.061</v>
      </c>
      <c r="P1874" s="9">
        <v>-0.796</v>
      </c>
      <c r="Q1874" s="9">
        <v>0.921</v>
      </c>
      <c r="R1874" s="9">
        <v>0.053</v>
      </c>
      <c r="S1874" s="9">
        <v>0.628</v>
      </c>
    </row>
    <row r="1875">
      <c r="B1875" s="1"/>
      <c r="C1875" s="10"/>
      <c r="D1875" s="1"/>
      <c r="E1875" s="1"/>
      <c r="F1875" s="1"/>
      <c r="G1875" s="1"/>
      <c r="H1875" s="4"/>
      <c r="I1875" s="1"/>
      <c r="J1875" s="12"/>
      <c r="L1875" s="9">
        <v>2125.0</v>
      </c>
      <c r="M1875" s="9">
        <v>1.0</v>
      </c>
      <c r="N1875" s="9">
        <v>3.706</v>
      </c>
      <c r="O1875" s="9">
        <v>0.031</v>
      </c>
      <c r="P1875" s="9">
        <v>-3.675</v>
      </c>
      <c r="Q1875" s="9">
        <v>1.0</v>
      </c>
      <c r="R1875" s="9">
        <v>0.0</v>
      </c>
      <c r="S1875" s="9">
        <v>0.001</v>
      </c>
    </row>
    <row r="1876">
      <c r="B1876" s="1"/>
      <c r="C1876" s="10"/>
      <c r="D1876" s="1"/>
      <c r="E1876" s="1"/>
      <c r="F1876" s="1"/>
      <c r="G1876" s="1"/>
      <c r="H1876" s="4"/>
      <c r="I1876" s="1"/>
      <c r="J1876" s="12"/>
      <c r="L1876" s="9">
        <v>2126.0</v>
      </c>
      <c r="M1876" s="9">
        <v>1.0</v>
      </c>
      <c r="N1876" s="9">
        <v>2.141</v>
      </c>
      <c r="O1876" s="9">
        <v>0.029</v>
      </c>
      <c r="P1876" s="9">
        <v>-2.113</v>
      </c>
      <c r="Q1876" s="9">
        <v>0.999</v>
      </c>
      <c r="R1876" s="9">
        <v>0.001</v>
      </c>
      <c r="S1876" s="9">
        <v>0.006</v>
      </c>
    </row>
    <row r="1877">
      <c r="B1877" s="1"/>
      <c r="C1877" s="10"/>
      <c r="D1877" s="1"/>
      <c r="E1877" s="1"/>
      <c r="F1877" s="1"/>
      <c r="G1877" s="1"/>
      <c r="H1877" s="4"/>
      <c r="I1877" s="1"/>
      <c r="J1877" s="12"/>
      <c r="L1877" s="9">
        <v>2127.0</v>
      </c>
      <c r="M1877" s="9">
        <v>1.0</v>
      </c>
      <c r="N1877" s="9">
        <v>2.695</v>
      </c>
      <c r="O1877" s="9">
        <v>0.037</v>
      </c>
      <c r="P1877" s="9">
        <v>-2.658</v>
      </c>
      <c r="Q1877" s="9">
        <v>0.999</v>
      </c>
      <c r="R1877" s="9">
        <v>0.001</v>
      </c>
      <c r="S1877" s="9">
        <v>0.006</v>
      </c>
    </row>
    <row r="1878">
      <c r="B1878" s="1"/>
      <c r="C1878" s="10"/>
      <c r="D1878" s="1"/>
      <c r="E1878" s="1"/>
      <c r="F1878" s="1"/>
      <c r="G1878" s="1"/>
      <c r="H1878" s="4"/>
      <c r="I1878" s="1"/>
      <c r="J1878" s="12"/>
      <c r="L1878" s="9">
        <v>2128.0</v>
      </c>
      <c r="M1878" s="9">
        <v>1.0</v>
      </c>
      <c r="N1878" s="9">
        <v>3.387</v>
      </c>
      <c r="O1878" s="9">
        <v>0.035</v>
      </c>
      <c r="P1878" s="9">
        <v>-3.352</v>
      </c>
      <c r="Q1878" s="9">
        <v>1.0</v>
      </c>
      <c r="R1878" s="9">
        <v>0.0</v>
      </c>
      <c r="S1878" s="9">
        <v>0.001</v>
      </c>
    </row>
    <row r="1879">
      <c r="B1879" s="1"/>
      <c r="C1879" s="10"/>
      <c r="D1879" s="1"/>
      <c r="E1879" s="1"/>
      <c r="F1879" s="1"/>
      <c r="G1879" s="1"/>
      <c r="H1879" s="4"/>
      <c r="I1879" s="1"/>
      <c r="J1879" s="12"/>
      <c r="L1879" s="9">
        <v>2129.0</v>
      </c>
      <c r="M1879" s="9">
        <v>1.0</v>
      </c>
      <c r="N1879" s="9">
        <v>2.7</v>
      </c>
      <c r="O1879" s="9">
        <v>0.037</v>
      </c>
      <c r="P1879" s="9">
        <v>-2.664</v>
      </c>
      <c r="Q1879" s="9">
        <v>0.999</v>
      </c>
      <c r="R1879" s="9">
        <v>0.001</v>
      </c>
      <c r="S1879" s="9">
        <v>0.006</v>
      </c>
    </row>
    <row r="1880">
      <c r="B1880" s="1"/>
      <c r="C1880" s="10"/>
      <c r="D1880" s="1"/>
      <c r="E1880" s="1"/>
      <c r="F1880" s="1"/>
      <c r="G1880" s="1"/>
      <c r="H1880" s="4"/>
      <c r="I1880" s="1"/>
      <c r="J1880" s="12"/>
      <c r="L1880" s="9">
        <v>2130.0</v>
      </c>
      <c r="M1880" s="9">
        <v>1.0</v>
      </c>
      <c r="N1880" s="9">
        <v>1.147</v>
      </c>
      <c r="O1880" s="9">
        <v>0.033</v>
      </c>
      <c r="P1880" s="9">
        <v>-1.114</v>
      </c>
      <c r="Q1880" s="9">
        <v>0.989</v>
      </c>
      <c r="R1880" s="9">
        <v>0.007</v>
      </c>
      <c r="S1880" s="9">
        <v>0.077</v>
      </c>
    </row>
    <row r="1881">
      <c r="B1881" s="1"/>
      <c r="C1881" s="10"/>
      <c r="D1881" s="1"/>
      <c r="E1881" s="1"/>
      <c r="F1881" s="1"/>
      <c r="G1881" s="1"/>
      <c r="H1881" s="4"/>
      <c r="I1881" s="1"/>
      <c r="J1881" s="12"/>
      <c r="L1881" s="9">
        <v>2131.0</v>
      </c>
      <c r="M1881" s="9">
        <v>1.0</v>
      </c>
      <c r="N1881" s="9">
        <v>2.135</v>
      </c>
      <c r="O1881" s="9">
        <v>0.029</v>
      </c>
      <c r="P1881" s="9">
        <v>-2.106</v>
      </c>
      <c r="Q1881" s="9">
        <v>0.998</v>
      </c>
      <c r="R1881" s="9">
        <v>0.002</v>
      </c>
      <c r="S1881" s="9">
        <v>0.017</v>
      </c>
    </row>
    <row r="1882">
      <c r="B1882" s="1"/>
      <c r="C1882" s="10"/>
      <c r="D1882" s="1"/>
      <c r="E1882" s="1"/>
      <c r="F1882" s="1"/>
      <c r="G1882" s="1"/>
      <c r="H1882" s="4"/>
      <c r="I1882" s="1"/>
      <c r="J1882" s="12"/>
      <c r="L1882" s="9">
        <v>2132.0</v>
      </c>
      <c r="M1882" s="9">
        <v>1.0</v>
      </c>
      <c r="N1882" s="9">
        <v>0.811</v>
      </c>
      <c r="O1882" s="9">
        <v>0.064</v>
      </c>
      <c r="P1882" s="9">
        <v>-0.747</v>
      </c>
      <c r="Q1882" s="9">
        <v>0.913</v>
      </c>
      <c r="R1882" s="9">
        <v>0.058</v>
      </c>
      <c r="S1882" s="9">
        <v>0.689</v>
      </c>
    </row>
    <row r="1883">
      <c r="B1883" s="1"/>
      <c r="C1883" s="10"/>
      <c r="D1883" s="1"/>
      <c r="E1883" s="1"/>
      <c r="F1883" s="1"/>
      <c r="G1883" s="1"/>
      <c r="H1883" s="4"/>
      <c r="I1883" s="1"/>
      <c r="J1883" s="12"/>
      <c r="L1883" s="9">
        <v>2133.0</v>
      </c>
      <c r="M1883" s="9">
        <v>1.0</v>
      </c>
      <c r="N1883" s="9">
        <v>1.778</v>
      </c>
      <c r="O1883" s="9">
        <v>0.046</v>
      </c>
      <c r="P1883" s="9">
        <v>-1.732</v>
      </c>
      <c r="Q1883" s="9">
        <v>0.995</v>
      </c>
      <c r="R1883" s="9">
        <v>0.003</v>
      </c>
      <c r="S1883" s="9">
        <v>0.036</v>
      </c>
    </row>
    <row r="1884">
      <c r="B1884" s="1"/>
      <c r="C1884" s="10"/>
      <c r="D1884" s="1"/>
      <c r="E1884" s="1"/>
      <c r="F1884" s="1"/>
      <c r="G1884" s="1"/>
      <c r="H1884" s="4"/>
      <c r="I1884" s="1"/>
      <c r="J1884" s="12"/>
      <c r="L1884" s="9">
        <v>2134.0</v>
      </c>
      <c r="M1884" s="9">
        <v>1.0</v>
      </c>
      <c r="N1884" s="9">
        <v>2.481</v>
      </c>
      <c r="O1884" s="9">
        <v>0.034</v>
      </c>
      <c r="P1884" s="9">
        <v>-2.447</v>
      </c>
      <c r="Q1884" s="9">
        <v>0.999</v>
      </c>
      <c r="R1884" s="9">
        <v>0.001</v>
      </c>
      <c r="S1884" s="9">
        <v>0.006</v>
      </c>
    </row>
    <row r="1885">
      <c r="B1885" s="1"/>
      <c r="C1885" s="10"/>
      <c r="D1885" s="1"/>
      <c r="E1885" s="1"/>
      <c r="F1885" s="1"/>
      <c r="G1885" s="1"/>
      <c r="H1885" s="4"/>
      <c r="I1885" s="1"/>
      <c r="J1885" s="12"/>
      <c r="L1885" s="9">
        <v>2135.0</v>
      </c>
      <c r="M1885" s="9">
        <v>1.0</v>
      </c>
      <c r="N1885" s="9">
        <v>0.939</v>
      </c>
      <c r="O1885" s="9">
        <v>0.061</v>
      </c>
      <c r="P1885" s="9">
        <v>-0.878</v>
      </c>
      <c r="Q1885" s="9">
        <v>0.928</v>
      </c>
      <c r="R1885" s="9">
        <v>0.049</v>
      </c>
      <c r="S1885" s="9">
        <v>0.57</v>
      </c>
    </row>
    <row r="1886">
      <c r="B1886" s="1"/>
      <c r="C1886" s="10"/>
      <c r="D1886" s="1"/>
      <c r="E1886" s="1"/>
      <c r="F1886" s="1"/>
      <c r="G1886" s="1"/>
      <c r="H1886" s="4"/>
      <c r="I1886" s="1"/>
      <c r="J1886" s="12"/>
      <c r="L1886" s="9">
        <v>2136.0</v>
      </c>
      <c r="M1886" s="9">
        <v>1.0</v>
      </c>
      <c r="N1886" s="9">
        <v>1.996</v>
      </c>
      <c r="O1886" s="9">
        <v>0.038</v>
      </c>
      <c r="P1886" s="9">
        <v>-1.958</v>
      </c>
      <c r="Q1886" s="9">
        <v>0.972</v>
      </c>
      <c r="R1886" s="9">
        <v>0.018</v>
      </c>
      <c r="S1886" s="9">
        <v>0.198</v>
      </c>
    </row>
    <row r="1887">
      <c r="B1887" s="1"/>
      <c r="C1887" s="10"/>
      <c r="D1887" s="1"/>
      <c r="E1887" s="1"/>
      <c r="F1887" s="1"/>
      <c r="G1887" s="1"/>
      <c r="H1887" s="4"/>
      <c r="I1887" s="1"/>
      <c r="J1887" s="12"/>
      <c r="L1887" s="9">
        <v>2137.0</v>
      </c>
      <c r="M1887" s="9">
        <v>1.0</v>
      </c>
      <c r="N1887" s="9">
        <v>2.086</v>
      </c>
      <c r="O1887" s="9">
        <v>0.029</v>
      </c>
      <c r="P1887" s="9">
        <v>-2.056</v>
      </c>
      <c r="Q1887" s="9">
        <v>0.998</v>
      </c>
      <c r="R1887" s="9">
        <v>0.002</v>
      </c>
      <c r="S1887" s="9">
        <v>0.018</v>
      </c>
    </row>
    <row r="1888">
      <c r="B1888" s="1"/>
      <c r="C1888" s="10"/>
      <c r="D1888" s="1"/>
      <c r="E1888" s="1"/>
      <c r="F1888" s="1"/>
      <c r="G1888" s="1"/>
      <c r="H1888" s="4"/>
      <c r="I1888" s="1"/>
      <c r="J1888" s="12"/>
      <c r="L1888" s="9">
        <v>2138.0</v>
      </c>
      <c r="M1888" s="9">
        <v>1.0</v>
      </c>
      <c r="N1888" s="9">
        <v>3.272</v>
      </c>
      <c r="O1888" s="9">
        <v>0.073</v>
      </c>
      <c r="P1888" s="9">
        <v>-3.2</v>
      </c>
      <c r="Q1888" s="9">
        <v>0.961</v>
      </c>
      <c r="R1888" s="9">
        <v>0.029</v>
      </c>
      <c r="S1888" s="9">
        <v>0.33</v>
      </c>
    </row>
    <row r="1889">
      <c r="B1889" s="1"/>
      <c r="C1889" s="10"/>
      <c r="D1889" s="1"/>
      <c r="E1889" s="1"/>
      <c r="F1889" s="1"/>
      <c r="G1889" s="1"/>
      <c r="H1889" s="4"/>
      <c r="I1889" s="1"/>
      <c r="J1889" s="12"/>
      <c r="L1889" s="9">
        <v>2139.0</v>
      </c>
      <c r="M1889" s="9">
        <v>1.0</v>
      </c>
      <c r="N1889" s="9">
        <v>5.951</v>
      </c>
      <c r="O1889" s="9">
        <v>0.039</v>
      </c>
      <c r="P1889" s="9">
        <v>-5.912</v>
      </c>
      <c r="Q1889" s="9">
        <v>1.0</v>
      </c>
      <c r="R1889" s="9">
        <v>0.0</v>
      </c>
      <c r="S1889" s="9">
        <v>0.0</v>
      </c>
    </row>
    <row r="1890">
      <c r="B1890" s="1"/>
      <c r="C1890" s="10"/>
      <c r="D1890" s="1"/>
      <c r="E1890" s="1"/>
      <c r="F1890" s="1"/>
      <c r="G1890" s="1"/>
      <c r="H1890" s="4"/>
      <c r="I1890" s="1"/>
      <c r="J1890" s="12"/>
      <c r="L1890" s="9">
        <v>2140.0</v>
      </c>
      <c r="M1890" s="9">
        <v>1.0</v>
      </c>
      <c r="N1890" s="9">
        <v>1.145</v>
      </c>
      <c r="O1890" s="9">
        <v>0.04</v>
      </c>
      <c r="P1890" s="9">
        <v>-1.105</v>
      </c>
      <c r="Q1890" s="9">
        <v>0.99</v>
      </c>
      <c r="R1890" s="9">
        <v>0.007</v>
      </c>
      <c r="S1890" s="9">
        <v>0.076</v>
      </c>
    </row>
    <row r="1891">
      <c r="B1891" s="1"/>
      <c r="C1891" s="10"/>
      <c r="D1891" s="1"/>
      <c r="E1891" s="1"/>
      <c r="F1891" s="1"/>
      <c r="G1891" s="1"/>
      <c r="H1891" s="4"/>
      <c r="I1891" s="1"/>
      <c r="J1891" s="12"/>
      <c r="L1891" s="9">
        <v>2141.0</v>
      </c>
      <c r="M1891" s="9">
        <v>1.0</v>
      </c>
      <c r="N1891" s="9">
        <v>3.489</v>
      </c>
      <c r="O1891" s="9">
        <v>0.252</v>
      </c>
      <c r="P1891" s="9">
        <v>-3.237</v>
      </c>
      <c r="Q1891" s="9">
        <v>0.987</v>
      </c>
      <c r="R1891" s="9">
        <v>0.009</v>
      </c>
      <c r="S1891" s="9">
        <v>0.098</v>
      </c>
    </row>
    <row r="1892">
      <c r="B1892" s="1"/>
      <c r="C1892" s="10"/>
      <c r="D1892" s="1"/>
      <c r="E1892" s="1"/>
      <c r="F1892" s="1"/>
      <c r="G1892" s="1"/>
      <c r="H1892" s="4"/>
      <c r="I1892" s="1"/>
      <c r="J1892" s="12"/>
      <c r="L1892" s="9">
        <v>2142.0</v>
      </c>
      <c r="M1892" s="9">
        <v>1.0</v>
      </c>
      <c r="N1892" s="9">
        <v>1.247</v>
      </c>
      <c r="O1892" s="9">
        <v>0.055</v>
      </c>
      <c r="P1892" s="9">
        <v>-1.191</v>
      </c>
      <c r="Q1892" s="9">
        <v>0.978</v>
      </c>
      <c r="R1892" s="9">
        <v>0.016</v>
      </c>
      <c r="S1892" s="9">
        <v>0.185</v>
      </c>
    </row>
    <row r="1893">
      <c r="B1893" s="1"/>
      <c r="C1893" s="10"/>
      <c r="D1893" s="1"/>
      <c r="E1893" s="1"/>
      <c r="F1893" s="1"/>
      <c r="G1893" s="1"/>
      <c r="H1893" s="4"/>
      <c r="I1893" s="1"/>
      <c r="J1893" s="12"/>
      <c r="L1893" s="9">
        <v>2143.0</v>
      </c>
      <c r="M1893" s="9">
        <v>1.0</v>
      </c>
      <c r="N1893" s="9">
        <v>2.375</v>
      </c>
      <c r="O1893" s="9">
        <v>0.043</v>
      </c>
      <c r="P1893" s="9">
        <v>-2.332</v>
      </c>
      <c r="Q1893" s="9">
        <v>0.998</v>
      </c>
      <c r="R1893" s="9">
        <v>0.001</v>
      </c>
      <c r="S1893" s="9">
        <v>0.01</v>
      </c>
    </row>
    <row r="1894">
      <c r="B1894" s="1"/>
      <c r="C1894" s="10"/>
      <c r="D1894" s="1"/>
      <c r="E1894" s="1"/>
      <c r="F1894" s="1"/>
      <c r="G1894" s="1"/>
      <c r="H1894" s="4"/>
      <c r="I1894" s="1"/>
      <c r="J1894" s="12"/>
      <c r="L1894" s="9">
        <v>2144.0</v>
      </c>
      <c r="M1894" s="9">
        <v>1.0</v>
      </c>
      <c r="N1894" s="9">
        <v>2.917</v>
      </c>
      <c r="O1894" s="9">
        <v>0.039</v>
      </c>
      <c r="P1894" s="9">
        <v>-2.878</v>
      </c>
      <c r="Q1894" s="9">
        <v>0.999</v>
      </c>
      <c r="R1894" s="9">
        <v>0.001</v>
      </c>
      <c r="S1894" s="9">
        <v>0.006</v>
      </c>
    </row>
    <row r="1895">
      <c r="B1895" s="1"/>
      <c r="C1895" s="10"/>
      <c r="D1895" s="1"/>
      <c r="E1895" s="1"/>
      <c r="F1895" s="1"/>
      <c r="G1895" s="1"/>
      <c r="H1895" s="4"/>
      <c r="I1895" s="1"/>
      <c r="J1895" s="12"/>
      <c r="L1895" s="9">
        <v>2145.0</v>
      </c>
      <c r="M1895" s="9">
        <v>1.0</v>
      </c>
      <c r="N1895" s="9">
        <v>3.073</v>
      </c>
      <c r="O1895" s="9">
        <v>0.028</v>
      </c>
      <c r="P1895" s="9">
        <v>-3.044</v>
      </c>
      <c r="Q1895" s="9">
        <v>1.0</v>
      </c>
      <c r="R1895" s="9">
        <v>0.0</v>
      </c>
      <c r="S1895" s="9">
        <v>0.001</v>
      </c>
    </row>
    <row r="1896">
      <c r="B1896" s="1"/>
      <c r="C1896" s="10"/>
      <c r="D1896" s="1"/>
      <c r="E1896" s="1"/>
      <c r="F1896" s="1"/>
      <c r="G1896" s="1"/>
      <c r="H1896" s="4"/>
      <c r="I1896" s="1"/>
      <c r="J1896" s="12"/>
      <c r="L1896" s="9">
        <v>2146.0</v>
      </c>
      <c r="M1896" s="9">
        <v>1.0</v>
      </c>
      <c r="N1896" s="9">
        <v>1.309</v>
      </c>
      <c r="O1896" s="9">
        <v>0.049</v>
      </c>
      <c r="P1896" s="9">
        <v>-1.26</v>
      </c>
      <c r="Q1896" s="9">
        <v>0.982</v>
      </c>
      <c r="R1896" s="9">
        <v>0.013</v>
      </c>
      <c r="S1896" s="9">
        <v>0.148</v>
      </c>
    </row>
    <row r="1897">
      <c r="B1897" s="1"/>
      <c r="C1897" s="10"/>
      <c r="D1897" s="1"/>
      <c r="E1897" s="1"/>
      <c r="F1897" s="1"/>
      <c r="G1897" s="1"/>
      <c r="H1897" s="4"/>
      <c r="I1897" s="1"/>
      <c r="J1897" s="12"/>
      <c r="L1897" s="9">
        <v>2147.0</v>
      </c>
      <c r="M1897" s="9">
        <v>1.0</v>
      </c>
      <c r="N1897" s="9">
        <v>7.735</v>
      </c>
      <c r="O1897" s="9">
        <v>0.074</v>
      </c>
      <c r="P1897" s="9">
        <v>-7.662</v>
      </c>
      <c r="Q1897" s="9">
        <v>1.0</v>
      </c>
      <c r="R1897" s="9">
        <v>0.0</v>
      </c>
      <c r="S1897" s="9">
        <v>0.0</v>
      </c>
    </row>
    <row r="1898">
      <c r="B1898" s="1"/>
      <c r="C1898" s="10"/>
      <c r="D1898" s="1"/>
      <c r="E1898" s="1"/>
      <c r="F1898" s="1"/>
      <c r="G1898" s="1"/>
      <c r="H1898" s="4"/>
      <c r="I1898" s="1"/>
      <c r="J1898" s="12"/>
      <c r="L1898" s="9">
        <v>2148.0</v>
      </c>
      <c r="M1898" s="9">
        <v>1.0</v>
      </c>
      <c r="N1898" s="9">
        <v>3.273</v>
      </c>
      <c r="O1898" s="9">
        <v>0.073</v>
      </c>
      <c r="P1898" s="9">
        <v>-3.2</v>
      </c>
      <c r="Q1898" s="9">
        <v>0.961</v>
      </c>
      <c r="R1898" s="9">
        <v>0.029</v>
      </c>
      <c r="S1898" s="9">
        <v>0.331</v>
      </c>
    </row>
    <row r="1899">
      <c r="B1899" s="1"/>
      <c r="C1899" s="10"/>
      <c r="D1899" s="1"/>
      <c r="E1899" s="1"/>
      <c r="F1899" s="1"/>
      <c r="G1899" s="1"/>
      <c r="H1899" s="4"/>
      <c r="I1899" s="1"/>
      <c r="J1899" s="12"/>
      <c r="L1899" s="9">
        <v>2149.0</v>
      </c>
      <c r="M1899" s="9">
        <v>1.0</v>
      </c>
      <c r="N1899" s="9">
        <v>5.373</v>
      </c>
      <c r="O1899" s="9">
        <v>0.034</v>
      </c>
      <c r="P1899" s="9">
        <v>-5.34</v>
      </c>
      <c r="Q1899" s="9">
        <v>1.0</v>
      </c>
      <c r="R1899" s="9">
        <v>0.0</v>
      </c>
      <c r="S1899" s="9">
        <v>0.0</v>
      </c>
    </row>
    <row r="1900">
      <c r="B1900" s="1"/>
      <c r="C1900" s="10"/>
      <c r="D1900" s="1"/>
      <c r="E1900" s="1"/>
      <c r="F1900" s="1"/>
      <c r="G1900" s="1"/>
      <c r="H1900" s="4"/>
      <c r="I1900" s="1"/>
      <c r="J1900" s="12"/>
      <c r="L1900" s="9">
        <v>2150.0</v>
      </c>
      <c r="M1900" s="9">
        <v>1.0</v>
      </c>
      <c r="N1900" s="9">
        <v>6.574</v>
      </c>
      <c r="O1900" s="9">
        <v>0.035</v>
      </c>
      <c r="P1900" s="9">
        <v>-6.539</v>
      </c>
      <c r="Q1900" s="9">
        <v>1.0</v>
      </c>
      <c r="R1900" s="9">
        <v>0.0</v>
      </c>
      <c r="S1900" s="9">
        <v>0.0</v>
      </c>
    </row>
    <row r="1901">
      <c r="B1901" s="1"/>
      <c r="C1901" s="10"/>
      <c r="D1901" s="1"/>
      <c r="E1901" s="1"/>
      <c r="F1901" s="1"/>
      <c r="G1901" s="1"/>
      <c r="H1901" s="4"/>
      <c r="I1901" s="1"/>
      <c r="J1901" s="12"/>
      <c r="L1901" s="9">
        <v>2151.0</v>
      </c>
      <c r="M1901" s="9">
        <v>1.0</v>
      </c>
      <c r="N1901" s="9">
        <v>1.418</v>
      </c>
      <c r="O1901" s="9">
        <v>0.043</v>
      </c>
      <c r="P1901" s="9">
        <v>-1.375</v>
      </c>
      <c r="Q1901" s="9">
        <v>0.986</v>
      </c>
      <c r="R1901" s="9">
        <v>0.01</v>
      </c>
      <c r="S1901" s="9">
        <v>0.107</v>
      </c>
    </row>
    <row r="1902">
      <c r="B1902" s="1"/>
      <c r="C1902" s="10"/>
      <c r="D1902" s="1"/>
      <c r="E1902" s="1"/>
      <c r="F1902" s="1"/>
      <c r="G1902" s="1"/>
      <c r="H1902" s="4"/>
      <c r="I1902" s="1"/>
      <c r="J1902" s="12"/>
      <c r="L1902" s="9">
        <v>2153.0</v>
      </c>
      <c r="M1902" s="9">
        <v>1.0</v>
      </c>
      <c r="N1902" s="9">
        <v>1.276</v>
      </c>
      <c r="O1902" s="9">
        <v>0.038</v>
      </c>
      <c r="P1902" s="9">
        <v>-1.238</v>
      </c>
      <c r="Q1902" s="9">
        <v>0.992</v>
      </c>
      <c r="R1902" s="9">
        <v>0.006</v>
      </c>
      <c r="S1902" s="9">
        <v>0.062</v>
      </c>
    </row>
    <row r="1903">
      <c r="B1903" s="1"/>
      <c r="C1903" s="10"/>
      <c r="D1903" s="1"/>
      <c r="E1903" s="1"/>
      <c r="F1903" s="1"/>
      <c r="G1903" s="1"/>
      <c r="H1903" s="4"/>
      <c r="I1903" s="1"/>
      <c r="J1903" s="12"/>
      <c r="L1903" s="9">
        <v>2154.0</v>
      </c>
      <c r="M1903" s="9">
        <v>1.0</v>
      </c>
      <c r="N1903" s="9">
        <v>1.251</v>
      </c>
      <c r="O1903" s="9">
        <v>0.05</v>
      </c>
      <c r="P1903" s="9">
        <v>-1.201</v>
      </c>
      <c r="Q1903" s="9">
        <v>0.981</v>
      </c>
      <c r="R1903" s="9">
        <v>0.014</v>
      </c>
      <c r="S1903" s="9">
        <v>0.155</v>
      </c>
    </row>
    <row r="1904">
      <c r="B1904" s="1"/>
      <c r="C1904" s="10"/>
      <c r="D1904" s="1"/>
      <c r="E1904" s="1"/>
      <c r="F1904" s="1"/>
      <c r="G1904" s="1"/>
      <c r="H1904" s="4"/>
      <c r="I1904" s="1"/>
      <c r="J1904" s="12"/>
      <c r="L1904" s="9">
        <v>2155.0</v>
      </c>
      <c r="M1904" s="9">
        <v>1.0</v>
      </c>
      <c r="N1904" s="9">
        <v>0.865</v>
      </c>
      <c r="O1904" s="9">
        <v>0.053</v>
      </c>
      <c r="P1904" s="9">
        <v>-0.812</v>
      </c>
      <c r="Q1904" s="9">
        <v>0.929</v>
      </c>
      <c r="R1904" s="9">
        <v>0.046</v>
      </c>
      <c r="S1904" s="9">
        <v>0.531</v>
      </c>
    </row>
    <row r="1905">
      <c r="B1905" s="1"/>
      <c r="C1905" s="10"/>
      <c r="D1905" s="1"/>
      <c r="E1905" s="1"/>
      <c r="F1905" s="1"/>
      <c r="G1905" s="1"/>
      <c r="H1905" s="4"/>
      <c r="I1905" s="1"/>
      <c r="J1905" s="12"/>
      <c r="L1905" s="9">
        <v>2156.0</v>
      </c>
      <c r="M1905" s="9">
        <v>1.0</v>
      </c>
      <c r="N1905" s="9">
        <v>0.811</v>
      </c>
      <c r="O1905" s="9">
        <v>0.064</v>
      </c>
      <c r="P1905" s="9">
        <v>-0.747</v>
      </c>
      <c r="Q1905" s="9">
        <v>0.913</v>
      </c>
      <c r="R1905" s="9">
        <v>0.058</v>
      </c>
      <c r="S1905" s="9">
        <v>0.689</v>
      </c>
    </row>
    <row r="1906">
      <c r="B1906" s="1"/>
      <c r="C1906" s="10"/>
      <c r="D1906" s="1"/>
      <c r="E1906" s="1"/>
      <c r="F1906" s="1"/>
      <c r="G1906" s="1"/>
      <c r="H1906" s="4"/>
      <c r="I1906" s="1"/>
      <c r="J1906" s="12"/>
      <c r="L1906" s="9">
        <v>2157.0</v>
      </c>
      <c r="M1906" s="9">
        <v>1.0</v>
      </c>
      <c r="N1906" s="9">
        <v>10.025</v>
      </c>
      <c r="O1906" s="9">
        <v>0.046</v>
      </c>
      <c r="P1906" s="9">
        <v>-9.978</v>
      </c>
      <c r="Q1906" s="9">
        <v>1.0</v>
      </c>
      <c r="R1906" s="9">
        <v>0.0</v>
      </c>
      <c r="S1906" s="9">
        <v>0.0</v>
      </c>
    </row>
    <row r="1907">
      <c r="B1907" s="1"/>
      <c r="C1907" s="10"/>
      <c r="D1907" s="1"/>
      <c r="E1907" s="1"/>
      <c r="F1907" s="1"/>
      <c r="G1907" s="1"/>
      <c r="H1907" s="4"/>
      <c r="I1907" s="1"/>
      <c r="J1907" s="12"/>
      <c r="L1907" s="9">
        <v>2158.0</v>
      </c>
      <c r="M1907" s="9">
        <v>1.0</v>
      </c>
      <c r="N1907" s="9">
        <v>3.18</v>
      </c>
      <c r="O1907" s="9">
        <v>0.03</v>
      </c>
      <c r="P1907" s="9">
        <v>-3.15</v>
      </c>
      <c r="Q1907" s="9">
        <v>0.984</v>
      </c>
      <c r="R1907" s="9">
        <v>0.009</v>
      </c>
      <c r="S1907" s="9">
        <v>0.101</v>
      </c>
    </row>
    <row r="1908">
      <c r="B1908" s="1"/>
      <c r="C1908" s="10"/>
      <c r="D1908" s="1"/>
      <c r="E1908" s="1"/>
      <c r="F1908" s="1"/>
      <c r="G1908" s="1"/>
      <c r="H1908" s="4"/>
      <c r="I1908" s="1"/>
      <c r="J1908" s="12"/>
      <c r="L1908" s="9">
        <v>2159.0</v>
      </c>
      <c r="M1908" s="9">
        <v>1.0</v>
      </c>
      <c r="N1908" s="9">
        <v>8.407</v>
      </c>
      <c r="O1908" s="9">
        <v>0.043</v>
      </c>
      <c r="P1908" s="9">
        <v>-8.364</v>
      </c>
      <c r="Q1908" s="9">
        <v>1.0</v>
      </c>
      <c r="R1908" s="9">
        <v>0.0</v>
      </c>
      <c r="S1908" s="9">
        <v>0.0</v>
      </c>
    </row>
    <row r="1909">
      <c r="B1909" s="1"/>
      <c r="C1909" s="10"/>
      <c r="D1909" s="1"/>
      <c r="E1909" s="1"/>
      <c r="F1909" s="1"/>
      <c r="G1909" s="1"/>
      <c r="H1909" s="4"/>
      <c r="I1909" s="1"/>
      <c r="J1909" s="12"/>
      <c r="L1909" s="9">
        <v>2160.0</v>
      </c>
      <c r="M1909" s="9">
        <v>1.0</v>
      </c>
      <c r="N1909" s="9">
        <v>3.18</v>
      </c>
      <c r="O1909" s="9">
        <v>0.03</v>
      </c>
      <c r="P1909" s="9">
        <v>-3.15</v>
      </c>
      <c r="Q1909" s="9">
        <v>0.984</v>
      </c>
      <c r="R1909" s="9">
        <v>0.009</v>
      </c>
      <c r="S1909" s="9">
        <v>0.101</v>
      </c>
    </row>
    <row r="1910">
      <c r="B1910" s="1"/>
      <c r="C1910" s="10"/>
      <c r="D1910" s="1"/>
      <c r="E1910" s="1"/>
      <c r="F1910" s="1"/>
      <c r="G1910" s="1"/>
      <c r="H1910" s="4"/>
      <c r="I1910" s="1"/>
      <c r="J1910" s="12"/>
      <c r="L1910" s="9">
        <v>2161.0</v>
      </c>
      <c r="M1910" s="9">
        <v>1.0</v>
      </c>
      <c r="N1910" s="9">
        <v>10.044</v>
      </c>
      <c r="O1910" s="9">
        <v>0.068</v>
      </c>
      <c r="P1910" s="9">
        <v>-9.976</v>
      </c>
      <c r="Q1910" s="9">
        <v>1.0</v>
      </c>
      <c r="R1910" s="9">
        <v>0.0</v>
      </c>
      <c r="S1910" s="9">
        <v>0.0</v>
      </c>
    </row>
    <row r="1911">
      <c r="B1911" s="1"/>
      <c r="C1911" s="10"/>
      <c r="D1911" s="1"/>
      <c r="E1911" s="1"/>
      <c r="F1911" s="1"/>
      <c r="G1911" s="1"/>
      <c r="H1911" s="4"/>
      <c r="I1911" s="1"/>
      <c r="J1911" s="12"/>
      <c r="L1911" s="9">
        <v>2162.0</v>
      </c>
      <c r="M1911" s="9">
        <v>1.0</v>
      </c>
      <c r="N1911" s="9">
        <v>1.69</v>
      </c>
      <c r="O1911" s="9">
        <v>0.029</v>
      </c>
      <c r="P1911" s="9">
        <v>-1.662</v>
      </c>
      <c r="Q1911" s="9">
        <v>0.998</v>
      </c>
      <c r="R1911" s="9">
        <v>0.001</v>
      </c>
      <c r="S1911" s="9">
        <v>0.015</v>
      </c>
    </row>
    <row r="1912">
      <c r="B1912" s="1"/>
      <c r="C1912" s="10"/>
      <c r="D1912" s="1"/>
      <c r="E1912" s="1"/>
      <c r="F1912" s="1"/>
      <c r="G1912" s="1"/>
      <c r="H1912" s="4"/>
      <c r="I1912" s="1"/>
      <c r="J1912" s="12"/>
      <c r="L1912" s="9">
        <v>2163.0</v>
      </c>
      <c r="M1912" s="9">
        <v>1.0</v>
      </c>
      <c r="N1912" s="9">
        <v>0.849</v>
      </c>
      <c r="O1912" s="9">
        <v>0.072</v>
      </c>
      <c r="P1912" s="9">
        <v>-0.778</v>
      </c>
      <c r="Q1912" s="9">
        <v>0.91</v>
      </c>
      <c r="R1912" s="9">
        <v>0.063</v>
      </c>
      <c r="S1912" s="9">
        <v>0.75</v>
      </c>
    </row>
    <row r="1913">
      <c r="B1913" s="1"/>
      <c r="C1913" s="10"/>
      <c r="D1913" s="1"/>
      <c r="E1913" s="1"/>
      <c r="F1913" s="1"/>
      <c r="G1913" s="1"/>
      <c r="H1913" s="4"/>
      <c r="I1913" s="1"/>
      <c r="J1913" s="12"/>
      <c r="L1913" s="9">
        <v>2164.0</v>
      </c>
      <c r="M1913" s="9">
        <v>1.0</v>
      </c>
      <c r="N1913" s="9">
        <v>7.084</v>
      </c>
      <c r="O1913" s="9">
        <v>0.034</v>
      </c>
      <c r="P1913" s="9">
        <v>-7.05</v>
      </c>
      <c r="Q1913" s="9">
        <v>1.0</v>
      </c>
      <c r="R1913" s="9">
        <v>0.0</v>
      </c>
      <c r="S1913" s="9">
        <v>0.0</v>
      </c>
    </row>
    <row r="1914">
      <c r="B1914" s="1"/>
      <c r="C1914" s="10"/>
      <c r="D1914" s="1"/>
      <c r="E1914" s="1"/>
      <c r="F1914" s="1"/>
      <c r="G1914" s="1"/>
      <c r="H1914" s="4"/>
      <c r="I1914" s="1"/>
      <c r="J1914" s="12"/>
      <c r="L1914" s="9">
        <v>2165.0</v>
      </c>
      <c r="M1914" s="9">
        <v>1.0</v>
      </c>
      <c r="N1914" s="9">
        <v>0.844</v>
      </c>
      <c r="O1914" s="9">
        <v>0.08</v>
      </c>
      <c r="P1914" s="9">
        <v>-0.764</v>
      </c>
      <c r="Q1914" s="9">
        <v>0.902</v>
      </c>
      <c r="R1914" s="9">
        <v>0.07</v>
      </c>
      <c r="S1914" s="9">
        <v>0.842</v>
      </c>
    </row>
    <row r="1915">
      <c r="B1915" s="1"/>
      <c r="C1915" s="10"/>
      <c r="D1915" s="1"/>
      <c r="E1915" s="1"/>
      <c r="F1915" s="1"/>
      <c r="G1915" s="1"/>
      <c r="H1915" s="4"/>
      <c r="I1915" s="1"/>
      <c r="J1915" s="12"/>
      <c r="L1915" s="9">
        <v>2166.0</v>
      </c>
      <c r="M1915" s="9">
        <v>1.0</v>
      </c>
      <c r="N1915" s="9">
        <v>1.255</v>
      </c>
      <c r="O1915" s="9">
        <v>0.043</v>
      </c>
      <c r="P1915" s="9">
        <v>-1.212</v>
      </c>
      <c r="Q1915" s="9">
        <v>0.985</v>
      </c>
      <c r="R1915" s="9">
        <v>0.011</v>
      </c>
      <c r="S1915" s="9">
        <v>0.119</v>
      </c>
    </row>
    <row r="1916">
      <c r="B1916" s="1"/>
      <c r="C1916" s="10"/>
      <c r="D1916" s="1"/>
      <c r="E1916" s="1"/>
      <c r="F1916" s="1"/>
      <c r="G1916" s="1"/>
      <c r="H1916" s="4"/>
      <c r="I1916" s="1"/>
      <c r="J1916" s="12"/>
      <c r="L1916" s="9">
        <v>2168.0</v>
      </c>
      <c r="M1916" s="9">
        <v>1.0</v>
      </c>
      <c r="N1916" s="9">
        <v>7.486</v>
      </c>
      <c r="O1916" s="9">
        <v>0.317</v>
      </c>
      <c r="P1916" s="9">
        <v>-7.169</v>
      </c>
      <c r="Q1916" s="9">
        <v>1.0</v>
      </c>
      <c r="R1916" s="9">
        <v>0.0</v>
      </c>
      <c r="S1916" s="9">
        <v>0.0</v>
      </c>
    </row>
    <row r="1917">
      <c r="B1917" s="1"/>
      <c r="C1917" s="10"/>
      <c r="D1917" s="1"/>
      <c r="E1917" s="1"/>
      <c r="F1917" s="1"/>
      <c r="G1917" s="1"/>
      <c r="H1917" s="4"/>
      <c r="I1917" s="1"/>
      <c r="J1917" s="12"/>
      <c r="L1917" s="9">
        <v>2169.0</v>
      </c>
      <c r="M1917" s="9">
        <v>1.0</v>
      </c>
      <c r="N1917" s="9">
        <v>5.686</v>
      </c>
      <c r="O1917" s="9">
        <v>0.049</v>
      </c>
      <c r="P1917" s="9">
        <v>-5.637</v>
      </c>
      <c r="Q1917" s="9">
        <v>1.0</v>
      </c>
      <c r="R1917" s="9">
        <v>0.0</v>
      </c>
      <c r="S1917" s="9">
        <v>0.0</v>
      </c>
    </row>
    <row r="1918">
      <c r="B1918" s="1"/>
      <c r="C1918" s="10"/>
      <c r="D1918" s="1"/>
      <c r="E1918" s="1"/>
      <c r="F1918" s="1"/>
      <c r="G1918" s="1"/>
      <c r="H1918" s="4"/>
      <c r="I1918" s="1"/>
      <c r="J1918" s="12"/>
      <c r="L1918" s="9">
        <v>2170.0</v>
      </c>
      <c r="M1918" s="9">
        <v>1.0</v>
      </c>
      <c r="N1918" s="9">
        <v>0.868</v>
      </c>
      <c r="O1918" s="9">
        <v>0.05</v>
      </c>
      <c r="P1918" s="9">
        <v>-0.818</v>
      </c>
      <c r="Q1918" s="9">
        <v>0.933</v>
      </c>
      <c r="R1918" s="9">
        <v>0.042</v>
      </c>
      <c r="S1918" s="9">
        <v>0.492</v>
      </c>
    </row>
    <row r="1919">
      <c r="B1919" s="1"/>
      <c r="C1919" s="10"/>
      <c r="D1919" s="1"/>
      <c r="E1919" s="1"/>
      <c r="F1919" s="1"/>
      <c r="G1919" s="1"/>
      <c r="H1919" s="4"/>
      <c r="I1919" s="1"/>
      <c r="J1919" s="12"/>
      <c r="L1919" s="9">
        <v>2172.0</v>
      </c>
      <c r="M1919" s="9">
        <v>1.0</v>
      </c>
      <c r="N1919" s="9">
        <v>0.858</v>
      </c>
      <c r="O1919" s="9">
        <v>0.061</v>
      </c>
      <c r="P1919" s="9">
        <v>-0.796</v>
      </c>
      <c r="Q1919" s="9">
        <v>0.921</v>
      </c>
      <c r="R1919" s="9">
        <v>0.053</v>
      </c>
      <c r="S1919" s="9">
        <v>0.628</v>
      </c>
    </row>
    <row r="1920">
      <c r="B1920" s="1"/>
      <c r="C1920" s="10"/>
      <c r="D1920" s="1"/>
      <c r="E1920" s="1"/>
      <c r="F1920" s="1"/>
      <c r="G1920" s="1"/>
      <c r="H1920" s="4"/>
      <c r="I1920" s="1"/>
      <c r="J1920" s="12"/>
      <c r="L1920" s="9">
        <v>2173.0</v>
      </c>
      <c r="M1920" s="9">
        <v>1.0</v>
      </c>
      <c r="N1920" s="9">
        <v>1.255</v>
      </c>
      <c r="O1920" s="9">
        <v>0.043</v>
      </c>
      <c r="P1920" s="9">
        <v>-1.212</v>
      </c>
      <c r="Q1920" s="9">
        <v>0.985</v>
      </c>
      <c r="R1920" s="9">
        <v>0.011</v>
      </c>
      <c r="S1920" s="9">
        <v>0.119</v>
      </c>
    </row>
    <row r="1921">
      <c r="B1921" s="1"/>
      <c r="C1921" s="10"/>
      <c r="D1921" s="1"/>
      <c r="E1921" s="1"/>
      <c r="F1921" s="1"/>
      <c r="G1921" s="1"/>
      <c r="H1921" s="4"/>
      <c r="I1921" s="1"/>
      <c r="J1921" s="12"/>
      <c r="L1921" s="9">
        <v>2174.0</v>
      </c>
      <c r="M1921" s="9">
        <v>1.0</v>
      </c>
      <c r="N1921" s="9">
        <v>27.744</v>
      </c>
      <c r="O1921" s="9">
        <v>0.135</v>
      </c>
      <c r="P1921" s="9">
        <v>-27.609</v>
      </c>
      <c r="Q1921" s="9">
        <v>1.0</v>
      </c>
      <c r="R1921" s="9">
        <v>0.0</v>
      </c>
      <c r="S1921" s="9">
        <v>0.0</v>
      </c>
    </row>
    <row r="1922">
      <c r="B1922" s="1"/>
      <c r="C1922" s="10"/>
      <c r="D1922" s="1"/>
      <c r="E1922" s="1"/>
      <c r="F1922" s="1"/>
      <c r="G1922" s="1"/>
      <c r="H1922" s="4"/>
      <c r="I1922" s="1"/>
      <c r="J1922" s="12"/>
      <c r="L1922" s="9">
        <v>2175.0</v>
      </c>
      <c r="M1922" s="9">
        <v>1.0</v>
      </c>
      <c r="N1922" s="9">
        <v>7.851</v>
      </c>
      <c r="O1922" s="9">
        <v>0.031</v>
      </c>
      <c r="P1922" s="9">
        <v>-7.821</v>
      </c>
      <c r="Q1922" s="9">
        <v>1.0</v>
      </c>
      <c r="R1922" s="9">
        <v>0.0</v>
      </c>
      <c r="S1922" s="9">
        <v>0.0</v>
      </c>
    </row>
    <row r="1923">
      <c r="B1923" s="1"/>
      <c r="C1923" s="10"/>
      <c r="D1923" s="1"/>
      <c r="E1923" s="1"/>
      <c r="F1923" s="1"/>
      <c r="G1923" s="1"/>
      <c r="H1923" s="4"/>
      <c r="I1923" s="1"/>
      <c r="J1923" s="12"/>
      <c r="L1923" s="9">
        <v>2176.0</v>
      </c>
      <c r="M1923" s="9">
        <v>1.0</v>
      </c>
      <c r="N1923" s="9">
        <v>0.806</v>
      </c>
      <c r="O1923" s="9">
        <v>0.053</v>
      </c>
      <c r="P1923" s="9">
        <v>-0.752</v>
      </c>
      <c r="Q1923" s="9">
        <v>0.923</v>
      </c>
      <c r="R1923" s="9">
        <v>0.049</v>
      </c>
      <c r="S1923" s="9">
        <v>0.574</v>
      </c>
    </row>
    <row r="1924">
      <c r="B1924" s="1"/>
      <c r="C1924" s="10"/>
      <c r="D1924" s="1"/>
      <c r="E1924" s="1"/>
      <c r="F1924" s="1"/>
      <c r="G1924" s="1"/>
      <c r="H1924" s="4"/>
      <c r="I1924" s="1"/>
      <c r="J1924" s="12"/>
      <c r="L1924" s="9">
        <v>2177.0</v>
      </c>
      <c r="M1924" s="9">
        <v>1.0</v>
      </c>
      <c r="N1924" s="9">
        <v>0.93</v>
      </c>
      <c r="O1924" s="9">
        <v>0.071</v>
      </c>
      <c r="P1924" s="9">
        <v>-0.859</v>
      </c>
      <c r="Q1924" s="9">
        <v>0.918</v>
      </c>
      <c r="R1924" s="9">
        <v>0.058</v>
      </c>
      <c r="S1924" s="9">
        <v>0.688</v>
      </c>
    </row>
    <row r="1925">
      <c r="B1925" s="1"/>
      <c r="C1925" s="10"/>
      <c r="D1925" s="1"/>
      <c r="E1925" s="1"/>
      <c r="F1925" s="1"/>
      <c r="G1925" s="1"/>
      <c r="H1925" s="4"/>
      <c r="I1925" s="1"/>
      <c r="J1925" s="12"/>
      <c r="L1925" s="9">
        <v>2179.0</v>
      </c>
      <c r="M1925" s="9">
        <v>1.0</v>
      </c>
      <c r="N1925" s="9">
        <v>2.899</v>
      </c>
      <c r="O1925" s="9">
        <v>0.027</v>
      </c>
      <c r="P1925" s="9">
        <v>-2.871</v>
      </c>
      <c r="Q1925" s="9">
        <v>1.0</v>
      </c>
      <c r="R1925" s="9">
        <v>0.0</v>
      </c>
      <c r="S1925" s="9">
        <v>0.001</v>
      </c>
    </row>
    <row r="1926">
      <c r="B1926" s="1"/>
      <c r="C1926" s="10"/>
      <c r="D1926" s="1"/>
      <c r="E1926" s="1"/>
      <c r="F1926" s="1"/>
      <c r="G1926" s="1"/>
      <c r="H1926" s="4"/>
      <c r="I1926" s="1"/>
      <c r="J1926" s="12"/>
      <c r="L1926" s="9">
        <v>2180.0</v>
      </c>
      <c r="M1926" s="9">
        <v>1.0</v>
      </c>
      <c r="N1926" s="9">
        <v>3.886</v>
      </c>
      <c r="O1926" s="9">
        <v>0.042</v>
      </c>
      <c r="P1926" s="9">
        <v>-3.843</v>
      </c>
      <c r="Q1926" s="9">
        <v>0.999</v>
      </c>
      <c r="R1926" s="9">
        <v>0.001</v>
      </c>
      <c r="S1926" s="9">
        <v>0.007</v>
      </c>
    </row>
    <row r="1927">
      <c r="B1927" s="1"/>
      <c r="C1927" s="10"/>
      <c r="D1927" s="1"/>
      <c r="E1927" s="1"/>
      <c r="F1927" s="1"/>
      <c r="G1927" s="1"/>
      <c r="H1927" s="4"/>
      <c r="I1927" s="1"/>
      <c r="J1927" s="12"/>
      <c r="L1927" s="9">
        <v>2181.0</v>
      </c>
      <c r="M1927" s="9">
        <v>1.0</v>
      </c>
      <c r="N1927" s="9">
        <v>1.679</v>
      </c>
      <c r="O1927" s="9">
        <v>0.034</v>
      </c>
      <c r="P1927" s="9">
        <v>-1.646</v>
      </c>
      <c r="Q1927" s="9">
        <v>0.997</v>
      </c>
      <c r="R1927" s="9">
        <v>0.002</v>
      </c>
      <c r="S1927" s="9">
        <v>0.023</v>
      </c>
    </row>
    <row r="1928">
      <c r="B1928" s="1"/>
      <c r="C1928" s="10"/>
      <c r="D1928" s="1"/>
      <c r="E1928" s="1"/>
      <c r="F1928" s="1"/>
      <c r="G1928" s="1"/>
      <c r="H1928" s="4"/>
      <c r="I1928" s="1"/>
      <c r="J1928" s="12"/>
      <c r="L1928" s="9">
        <v>2182.0</v>
      </c>
      <c r="M1928" s="9">
        <v>1.0</v>
      </c>
      <c r="N1928" s="9">
        <v>7.543</v>
      </c>
      <c r="O1928" s="9">
        <v>0.03</v>
      </c>
      <c r="P1928" s="9">
        <v>-7.513</v>
      </c>
      <c r="Q1928" s="9">
        <v>1.0</v>
      </c>
      <c r="R1928" s="9">
        <v>0.0</v>
      </c>
      <c r="S1928" s="9">
        <v>0.0</v>
      </c>
    </row>
    <row r="1929">
      <c r="B1929" s="1"/>
      <c r="C1929" s="10"/>
      <c r="D1929" s="1"/>
      <c r="E1929" s="1"/>
      <c r="F1929" s="1"/>
      <c r="G1929" s="1"/>
      <c r="H1929" s="4"/>
      <c r="I1929" s="1"/>
      <c r="J1929" s="12"/>
      <c r="L1929" s="9">
        <v>2183.0</v>
      </c>
      <c r="M1929" s="9">
        <v>1.0</v>
      </c>
      <c r="N1929" s="9">
        <v>1.997</v>
      </c>
      <c r="O1929" s="9">
        <v>0.039</v>
      </c>
      <c r="P1929" s="9">
        <v>-1.959</v>
      </c>
      <c r="Q1929" s="9">
        <v>0.972</v>
      </c>
      <c r="R1929" s="9">
        <v>0.018</v>
      </c>
      <c r="S1929" s="9">
        <v>0.198</v>
      </c>
    </row>
    <row r="1930">
      <c r="B1930" s="1"/>
      <c r="C1930" s="10"/>
      <c r="D1930" s="1"/>
      <c r="E1930" s="1"/>
      <c r="F1930" s="1"/>
      <c r="G1930" s="1"/>
      <c r="H1930" s="4"/>
      <c r="I1930" s="1"/>
      <c r="J1930" s="12"/>
      <c r="L1930" s="9">
        <v>2184.0</v>
      </c>
      <c r="M1930" s="9">
        <v>1.0</v>
      </c>
      <c r="N1930" s="9">
        <v>0.923</v>
      </c>
      <c r="O1930" s="9">
        <v>0.057</v>
      </c>
      <c r="P1930" s="9">
        <v>-0.867</v>
      </c>
      <c r="Q1930" s="9">
        <v>0.97</v>
      </c>
      <c r="R1930" s="9">
        <v>0.022</v>
      </c>
      <c r="S1930" s="9">
        <v>0.248</v>
      </c>
    </row>
    <row r="1931">
      <c r="B1931" s="1"/>
      <c r="C1931" s="10"/>
      <c r="D1931" s="1"/>
      <c r="E1931" s="1"/>
      <c r="F1931" s="1"/>
      <c r="G1931" s="1"/>
      <c r="H1931" s="4"/>
      <c r="I1931" s="1"/>
      <c r="J1931" s="12"/>
      <c r="L1931" s="9">
        <v>2185.0</v>
      </c>
      <c r="M1931" s="9">
        <v>1.0</v>
      </c>
      <c r="N1931" s="9">
        <v>1.757</v>
      </c>
      <c r="O1931" s="9">
        <v>0.349</v>
      </c>
      <c r="P1931" s="9">
        <v>-1.408</v>
      </c>
      <c r="Q1931" s="9">
        <v>0.904</v>
      </c>
      <c r="R1931" s="9">
        <v>0.071</v>
      </c>
      <c r="S1931" s="9">
        <v>0.854</v>
      </c>
    </row>
    <row r="1932">
      <c r="B1932" s="1"/>
      <c r="C1932" s="10"/>
      <c r="D1932" s="1"/>
      <c r="E1932" s="1"/>
      <c r="F1932" s="1"/>
      <c r="G1932" s="1"/>
      <c r="H1932" s="4"/>
      <c r="I1932" s="1"/>
      <c r="J1932" s="12"/>
      <c r="L1932" s="9">
        <v>2186.0</v>
      </c>
      <c r="M1932" s="9">
        <v>1.0</v>
      </c>
      <c r="N1932" s="9">
        <v>0.884</v>
      </c>
      <c r="O1932" s="9">
        <v>0.049</v>
      </c>
      <c r="P1932" s="9">
        <v>-0.835</v>
      </c>
      <c r="Q1932" s="9">
        <v>0.935</v>
      </c>
      <c r="R1932" s="9">
        <v>0.041</v>
      </c>
      <c r="S1932" s="9">
        <v>0.472</v>
      </c>
    </row>
    <row r="1933">
      <c r="B1933" s="1"/>
      <c r="C1933" s="10"/>
      <c r="D1933" s="1"/>
      <c r="E1933" s="1"/>
      <c r="F1933" s="1"/>
      <c r="G1933" s="1"/>
      <c r="H1933" s="4"/>
      <c r="I1933" s="1"/>
      <c r="J1933" s="12"/>
      <c r="L1933" s="9">
        <v>2188.0</v>
      </c>
      <c r="M1933" s="9">
        <v>1.0</v>
      </c>
      <c r="N1933" s="9">
        <v>0.849</v>
      </c>
      <c r="O1933" s="9">
        <v>0.072</v>
      </c>
      <c r="P1933" s="9">
        <v>-0.778</v>
      </c>
      <c r="Q1933" s="9">
        <v>0.91</v>
      </c>
      <c r="R1933" s="9">
        <v>0.063</v>
      </c>
      <c r="S1933" s="9">
        <v>0.75</v>
      </c>
    </row>
    <row r="1934">
      <c r="B1934" s="1"/>
      <c r="C1934" s="10"/>
      <c r="D1934" s="1"/>
      <c r="E1934" s="1"/>
      <c r="F1934" s="1"/>
      <c r="G1934" s="1"/>
      <c r="H1934" s="4"/>
      <c r="I1934" s="1"/>
      <c r="J1934" s="12"/>
      <c r="L1934" s="9">
        <v>2189.0</v>
      </c>
      <c r="M1934" s="9">
        <v>1.0</v>
      </c>
      <c r="N1934" s="9">
        <v>3.273</v>
      </c>
      <c r="O1934" s="9">
        <v>0.073</v>
      </c>
      <c r="P1934" s="9">
        <v>-3.2</v>
      </c>
      <c r="Q1934" s="9">
        <v>0.961</v>
      </c>
      <c r="R1934" s="9">
        <v>0.029</v>
      </c>
      <c r="S1934" s="9">
        <v>0.331</v>
      </c>
    </row>
    <row r="1935">
      <c r="B1935" s="1"/>
      <c r="C1935" s="10"/>
      <c r="D1935" s="1"/>
      <c r="E1935" s="1"/>
      <c r="F1935" s="1"/>
      <c r="G1935" s="1"/>
      <c r="H1935" s="4"/>
      <c r="I1935" s="1"/>
      <c r="J1935" s="12"/>
      <c r="L1935" s="9">
        <v>2190.0</v>
      </c>
      <c r="M1935" s="9">
        <v>1.0</v>
      </c>
      <c r="N1935" s="9">
        <v>13.394</v>
      </c>
      <c r="O1935" s="9">
        <v>0.273</v>
      </c>
      <c r="P1935" s="9">
        <v>-13.12</v>
      </c>
      <c r="Q1935" s="9">
        <v>1.0</v>
      </c>
      <c r="R1935" s="9">
        <v>0.0</v>
      </c>
      <c r="S1935" s="9">
        <v>0.0</v>
      </c>
    </row>
    <row r="1936">
      <c r="B1936" s="1"/>
      <c r="C1936" s="10"/>
      <c r="D1936" s="1"/>
      <c r="E1936" s="1"/>
      <c r="F1936" s="1"/>
      <c r="G1936" s="1"/>
      <c r="H1936" s="4"/>
      <c r="I1936" s="1"/>
      <c r="J1936" s="12"/>
      <c r="L1936" s="9">
        <v>2191.0</v>
      </c>
      <c r="M1936" s="9">
        <v>1.0</v>
      </c>
      <c r="N1936" s="9">
        <v>8.002</v>
      </c>
      <c r="O1936" s="9">
        <v>0.048</v>
      </c>
      <c r="P1936" s="9">
        <v>-7.953</v>
      </c>
      <c r="Q1936" s="9">
        <v>1.0</v>
      </c>
      <c r="R1936" s="9">
        <v>0.0</v>
      </c>
      <c r="S1936" s="9">
        <v>0.0</v>
      </c>
    </row>
    <row r="1937">
      <c r="B1937" s="1"/>
      <c r="C1937" s="10"/>
      <c r="D1937" s="1"/>
      <c r="E1937" s="1"/>
      <c r="F1937" s="1"/>
      <c r="G1937" s="1"/>
      <c r="H1937" s="4"/>
      <c r="I1937" s="1"/>
      <c r="J1937" s="12"/>
      <c r="L1937" s="9">
        <v>2192.0</v>
      </c>
      <c r="M1937" s="9">
        <v>1.0</v>
      </c>
      <c r="N1937" s="9">
        <v>7.813</v>
      </c>
      <c r="O1937" s="9">
        <v>0.042</v>
      </c>
      <c r="P1937" s="9">
        <v>-7.772</v>
      </c>
      <c r="Q1937" s="9">
        <v>1.0</v>
      </c>
      <c r="R1937" s="9">
        <v>0.0</v>
      </c>
      <c r="S1937" s="9">
        <v>0.0</v>
      </c>
    </row>
    <row r="1938">
      <c r="B1938" s="1"/>
      <c r="C1938" s="10"/>
      <c r="D1938" s="1"/>
      <c r="E1938" s="1"/>
      <c r="F1938" s="1"/>
      <c r="G1938" s="1"/>
      <c r="H1938" s="4"/>
      <c r="I1938" s="1"/>
      <c r="J1938" s="12"/>
      <c r="L1938" s="9">
        <v>2193.0</v>
      </c>
      <c r="M1938" s="9">
        <v>1.0</v>
      </c>
      <c r="N1938" s="9">
        <v>0.811</v>
      </c>
      <c r="O1938" s="9">
        <v>0.064</v>
      </c>
      <c r="P1938" s="9">
        <v>-0.747</v>
      </c>
      <c r="Q1938" s="9">
        <v>0.913</v>
      </c>
      <c r="R1938" s="9">
        <v>0.058</v>
      </c>
      <c r="S1938" s="9">
        <v>0.689</v>
      </c>
    </row>
    <row r="1939">
      <c r="B1939" s="1"/>
      <c r="C1939" s="10"/>
      <c r="D1939" s="1"/>
      <c r="E1939" s="1"/>
      <c r="F1939" s="1"/>
      <c r="G1939" s="1"/>
      <c r="H1939" s="4"/>
      <c r="I1939" s="1"/>
      <c r="J1939" s="12"/>
      <c r="L1939" s="9">
        <v>2194.0</v>
      </c>
      <c r="M1939" s="9">
        <v>1.0</v>
      </c>
      <c r="N1939" s="9">
        <v>1.361</v>
      </c>
      <c r="O1939" s="9">
        <v>0.044</v>
      </c>
      <c r="P1939" s="9">
        <v>-1.317</v>
      </c>
      <c r="Q1939" s="9">
        <v>0.986</v>
      </c>
      <c r="R1939" s="9">
        <v>0.01</v>
      </c>
      <c r="S1939" s="9">
        <v>0.114</v>
      </c>
    </row>
    <row r="1940">
      <c r="B1940" s="1"/>
      <c r="C1940" s="10"/>
      <c r="D1940" s="1"/>
      <c r="E1940" s="1"/>
      <c r="F1940" s="1"/>
      <c r="G1940" s="1"/>
      <c r="H1940" s="4"/>
      <c r="I1940" s="1"/>
      <c r="J1940" s="12"/>
      <c r="L1940" s="9">
        <v>2195.0</v>
      </c>
      <c r="M1940" s="9">
        <v>1.0</v>
      </c>
      <c r="N1940" s="9">
        <v>1.28</v>
      </c>
      <c r="O1940" s="9">
        <v>0.043</v>
      </c>
      <c r="P1940" s="9">
        <v>-1.237</v>
      </c>
      <c r="Q1940" s="9">
        <v>0.985</v>
      </c>
      <c r="R1940" s="9">
        <v>0.01</v>
      </c>
      <c r="S1940" s="9">
        <v>0.117</v>
      </c>
    </row>
    <row r="1941">
      <c r="B1941" s="1"/>
      <c r="C1941" s="10"/>
      <c r="D1941" s="1"/>
      <c r="E1941" s="1"/>
      <c r="F1941" s="1"/>
      <c r="G1941" s="1"/>
      <c r="H1941" s="4"/>
      <c r="I1941" s="1"/>
      <c r="J1941" s="12"/>
      <c r="L1941" s="9">
        <v>2196.0</v>
      </c>
      <c r="M1941" s="9">
        <v>1.0</v>
      </c>
      <c r="N1941" s="9">
        <v>4.529</v>
      </c>
      <c r="O1941" s="9">
        <v>0.034</v>
      </c>
      <c r="P1941" s="9">
        <v>-4.495</v>
      </c>
      <c r="Q1941" s="9">
        <v>0.998</v>
      </c>
      <c r="R1941" s="9">
        <v>0.001</v>
      </c>
      <c r="S1941" s="9">
        <v>0.016</v>
      </c>
    </row>
    <row r="1942">
      <c r="B1942" s="1"/>
      <c r="C1942" s="10"/>
      <c r="D1942" s="1"/>
      <c r="E1942" s="1"/>
      <c r="F1942" s="1"/>
      <c r="G1942" s="1"/>
      <c r="H1942" s="4"/>
      <c r="I1942" s="1"/>
      <c r="J1942" s="12"/>
      <c r="L1942" s="9">
        <v>2197.0</v>
      </c>
      <c r="M1942" s="9">
        <v>1.0</v>
      </c>
      <c r="N1942" s="9">
        <v>3.433</v>
      </c>
      <c r="O1942" s="9">
        <v>0.045</v>
      </c>
      <c r="P1942" s="9">
        <v>-3.387</v>
      </c>
      <c r="Q1942" s="9">
        <v>1.0</v>
      </c>
      <c r="R1942" s="9">
        <v>0.0</v>
      </c>
      <c r="S1942" s="9">
        <v>0.001</v>
      </c>
    </row>
    <row r="1943">
      <c r="B1943" s="1"/>
      <c r="C1943" s="10"/>
      <c r="D1943" s="1"/>
      <c r="E1943" s="1"/>
      <c r="F1943" s="1"/>
      <c r="G1943" s="1"/>
      <c r="H1943" s="4"/>
      <c r="I1943" s="1"/>
      <c r="J1943" s="12"/>
      <c r="L1943" s="9">
        <v>2198.0</v>
      </c>
      <c r="M1943" s="9">
        <v>1.0</v>
      </c>
      <c r="N1943" s="9">
        <v>0.962</v>
      </c>
      <c r="O1943" s="9">
        <v>0.071</v>
      </c>
      <c r="P1943" s="9">
        <v>-0.891</v>
      </c>
      <c r="Q1943" s="9">
        <v>0.96</v>
      </c>
      <c r="R1943" s="9">
        <v>0.03</v>
      </c>
      <c r="S1943" s="9">
        <v>0.341</v>
      </c>
    </row>
    <row r="1944">
      <c r="B1944" s="1"/>
      <c r="C1944" s="10"/>
      <c r="D1944" s="1"/>
      <c r="E1944" s="1"/>
      <c r="F1944" s="1"/>
      <c r="G1944" s="1"/>
      <c r="H1944" s="4"/>
      <c r="I1944" s="1"/>
      <c r="J1944" s="12"/>
      <c r="L1944" s="9">
        <v>2199.0</v>
      </c>
      <c r="M1944" s="9">
        <v>1.0</v>
      </c>
      <c r="N1944" s="9">
        <v>0.811</v>
      </c>
      <c r="O1944" s="9">
        <v>0.064</v>
      </c>
      <c r="P1944" s="9">
        <v>-0.747</v>
      </c>
      <c r="Q1944" s="9">
        <v>0.913</v>
      </c>
      <c r="R1944" s="9">
        <v>0.058</v>
      </c>
      <c r="S1944" s="9">
        <v>0.689</v>
      </c>
    </row>
    <row r="1945">
      <c r="B1945" s="1"/>
      <c r="C1945" s="10"/>
      <c r="D1945" s="1"/>
      <c r="E1945" s="1"/>
      <c r="F1945" s="1"/>
      <c r="G1945" s="1"/>
      <c r="H1945" s="4"/>
      <c r="I1945" s="1"/>
      <c r="J1945" s="12"/>
      <c r="L1945" s="9">
        <v>2200.0</v>
      </c>
      <c r="M1945" s="9">
        <v>1.0</v>
      </c>
      <c r="N1945" s="9">
        <v>1.418</v>
      </c>
      <c r="O1945" s="9">
        <v>0.043</v>
      </c>
      <c r="P1945" s="9">
        <v>-1.375</v>
      </c>
      <c r="Q1945" s="9">
        <v>0.986</v>
      </c>
      <c r="R1945" s="9">
        <v>0.01</v>
      </c>
      <c r="S1945" s="9">
        <v>0.107</v>
      </c>
    </row>
    <row r="1946">
      <c r="B1946" s="1"/>
      <c r="C1946" s="10"/>
      <c r="D1946" s="1"/>
      <c r="E1946" s="1"/>
      <c r="F1946" s="1"/>
      <c r="G1946" s="1"/>
      <c r="H1946" s="4"/>
      <c r="I1946" s="1"/>
      <c r="J1946" s="12"/>
      <c r="L1946" s="9">
        <v>2201.0</v>
      </c>
      <c r="M1946" s="9">
        <v>1.0</v>
      </c>
      <c r="N1946" s="9">
        <v>0.857</v>
      </c>
      <c r="O1946" s="9">
        <v>0.062</v>
      </c>
      <c r="P1946" s="9">
        <v>-0.796</v>
      </c>
      <c r="Q1946" s="9">
        <v>0.92</v>
      </c>
      <c r="R1946" s="9">
        <v>0.054</v>
      </c>
      <c r="S1946" s="9">
        <v>0.631</v>
      </c>
    </row>
    <row r="1947">
      <c r="B1947" s="1"/>
      <c r="C1947" s="10"/>
      <c r="D1947" s="1"/>
      <c r="E1947" s="1"/>
      <c r="F1947" s="1"/>
      <c r="G1947" s="1"/>
      <c r="H1947" s="4"/>
      <c r="I1947" s="1"/>
      <c r="J1947" s="12"/>
      <c r="L1947" s="9">
        <v>2202.0</v>
      </c>
      <c r="M1947" s="9">
        <v>1.0</v>
      </c>
      <c r="N1947" s="9">
        <v>0.924</v>
      </c>
      <c r="O1947" s="9">
        <v>0.049</v>
      </c>
      <c r="P1947" s="9">
        <v>-0.875</v>
      </c>
      <c r="Q1947" s="9">
        <v>0.975</v>
      </c>
      <c r="R1947" s="9">
        <v>0.017</v>
      </c>
      <c r="S1947" s="9">
        <v>0.196</v>
      </c>
    </row>
    <row r="1948">
      <c r="B1948" s="1"/>
      <c r="C1948" s="10"/>
      <c r="D1948" s="1"/>
      <c r="E1948" s="1"/>
      <c r="F1948" s="1"/>
      <c r="G1948" s="1"/>
      <c r="H1948" s="4"/>
      <c r="I1948" s="1"/>
      <c r="J1948" s="12"/>
      <c r="L1948" s="9">
        <v>2204.0</v>
      </c>
      <c r="M1948" s="9">
        <v>1.0</v>
      </c>
      <c r="N1948" s="9">
        <v>1.289</v>
      </c>
      <c r="O1948" s="9">
        <v>0.035</v>
      </c>
      <c r="P1948" s="9">
        <v>-1.255</v>
      </c>
      <c r="Q1948" s="9">
        <v>0.99</v>
      </c>
      <c r="R1948" s="9">
        <v>0.007</v>
      </c>
      <c r="S1948" s="9">
        <v>0.078</v>
      </c>
    </row>
    <row r="1949">
      <c r="B1949" s="1"/>
      <c r="C1949" s="10"/>
      <c r="D1949" s="1"/>
      <c r="E1949" s="1"/>
      <c r="F1949" s="1"/>
      <c r="G1949" s="1"/>
      <c r="H1949" s="4"/>
      <c r="I1949" s="1"/>
      <c r="J1949" s="12"/>
      <c r="L1949" s="9">
        <v>2205.0</v>
      </c>
      <c r="M1949" s="9">
        <v>1.0</v>
      </c>
      <c r="N1949" s="9">
        <v>10.074</v>
      </c>
      <c r="O1949" s="9">
        <v>1.231</v>
      </c>
      <c r="P1949" s="9">
        <v>-8.843</v>
      </c>
      <c r="Q1949" s="9">
        <v>1.0</v>
      </c>
      <c r="R1949" s="9">
        <v>0.0</v>
      </c>
      <c r="S1949" s="9">
        <v>0.0</v>
      </c>
    </row>
    <row r="1950">
      <c r="B1950" s="1"/>
      <c r="C1950" s="10"/>
      <c r="D1950" s="1"/>
      <c r="E1950" s="1"/>
      <c r="F1950" s="1"/>
      <c r="G1950" s="1"/>
      <c r="H1950" s="4"/>
      <c r="I1950" s="1"/>
      <c r="J1950" s="12"/>
      <c r="L1950" s="9">
        <v>2206.0</v>
      </c>
      <c r="M1950" s="9">
        <v>1.0</v>
      </c>
      <c r="N1950" s="9">
        <v>0.811</v>
      </c>
      <c r="O1950" s="9">
        <v>0.064</v>
      </c>
      <c r="P1950" s="9">
        <v>-0.747</v>
      </c>
      <c r="Q1950" s="9">
        <v>0.913</v>
      </c>
      <c r="R1950" s="9">
        <v>0.058</v>
      </c>
      <c r="S1950" s="9">
        <v>0.689</v>
      </c>
    </row>
    <row r="1951">
      <c r="B1951" s="1"/>
      <c r="C1951" s="10"/>
      <c r="D1951" s="1"/>
      <c r="E1951" s="1"/>
      <c r="F1951" s="1"/>
      <c r="G1951" s="1"/>
      <c r="H1951" s="4"/>
      <c r="I1951" s="1"/>
      <c r="J1951" s="12"/>
      <c r="L1951" s="9">
        <v>2208.0</v>
      </c>
      <c r="M1951" s="9">
        <v>1.0</v>
      </c>
      <c r="N1951" s="9">
        <v>1.387</v>
      </c>
      <c r="O1951" s="9">
        <v>0.026</v>
      </c>
      <c r="P1951" s="9">
        <v>-1.362</v>
      </c>
      <c r="Q1951" s="9">
        <v>0.994</v>
      </c>
      <c r="R1951" s="9">
        <v>0.004</v>
      </c>
      <c r="S1951" s="9">
        <v>0.04</v>
      </c>
    </row>
    <row r="1952">
      <c r="B1952" s="1"/>
      <c r="C1952" s="10"/>
      <c r="D1952" s="1"/>
      <c r="E1952" s="1"/>
      <c r="F1952" s="1"/>
      <c r="G1952" s="1"/>
      <c r="H1952" s="4"/>
      <c r="I1952" s="1"/>
      <c r="J1952" s="12"/>
      <c r="L1952" s="9">
        <v>2209.0</v>
      </c>
      <c r="M1952" s="9">
        <v>1.0</v>
      </c>
      <c r="N1952" s="9">
        <v>3.273</v>
      </c>
      <c r="O1952" s="9">
        <v>0.073</v>
      </c>
      <c r="P1952" s="9">
        <v>-3.2</v>
      </c>
      <c r="Q1952" s="9">
        <v>0.961</v>
      </c>
      <c r="R1952" s="9">
        <v>0.029</v>
      </c>
      <c r="S1952" s="9">
        <v>0.331</v>
      </c>
    </row>
    <row r="1953">
      <c r="B1953" s="1"/>
      <c r="C1953" s="10"/>
      <c r="D1953" s="1"/>
      <c r="E1953" s="1"/>
      <c r="F1953" s="1"/>
      <c r="G1953" s="1"/>
      <c r="H1953" s="4"/>
      <c r="I1953" s="1"/>
      <c r="J1953" s="12"/>
      <c r="L1953" s="9">
        <v>2210.0</v>
      </c>
      <c r="M1953" s="9">
        <v>1.0</v>
      </c>
      <c r="N1953" s="9">
        <v>8.379</v>
      </c>
      <c r="O1953" s="9">
        <v>0.042</v>
      </c>
      <c r="P1953" s="9">
        <v>-8.337</v>
      </c>
      <c r="Q1953" s="9">
        <v>1.0</v>
      </c>
      <c r="R1953" s="9">
        <v>0.0</v>
      </c>
      <c r="S1953" s="9">
        <v>0.0</v>
      </c>
    </row>
    <row r="1954">
      <c r="B1954" s="1"/>
      <c r="C1954" s="10"/>
      <c r="D1954" s="1"/>
      <c r="E1954" s="1"/>
      <c r="F1954" s="1"/>
      <c r="G1954" s="1"/>
      <c r="H1954" s="4"/>
      <c r="I1954" s="1"/>
      <c r="J1954" s="12"/>
      <c r="L1954" s="9">
        <v>2211.0</v>
      </c>
      <c r="M1954" s="9">
        <v>1.0</v>
      </c>
      <c r="N1954" s="9">
        <v>0.868</v>
      </c>
      <c r="O1954" s="9">
        <v>0.05</v>
      </c>
      <c r="P1954" s="9">
        <v>-0.819</v>
      </c>
      <c r="Q1954" s="9">
        <v>0.933</v>
      </c>
      <c r="R1954" s="9">
        <v>0.042</v>
      </c>
      <c r="S1954" s="9">
        <v>0.491</v>
      </c>
    </row>
    <row r="1955">
      <c r="B1955" s="1"/>
      <c r="C1955" s="10"/>
      <c r="D1955" s="1"/>
      <c r="E1955" s="1"/>
      <c r="F1955" s="1"/>
      <c r="G1955" s="1"/>
      <c r="H1955" s="4"/>
      <c r="I1955" s="1"/>
      <c r="J1955" s="12"/>
      <c r="L1955" s="9">
        <v>2212.0</v>
      </c>
      <c r="M1955" s="9">
        <v>1.0</v>
      </c>
      <c r="N1955" s="9">
        <v>3.18</v>
      </c>
      <c r="O1955" s="9">
        <v>0.03</v>
      </c>
      <c r="P1955" s="9">
        <v>-3.15</v>
      </c>
      <c r="Q1955" s="9">
        <v>0.984</v>
      </c>
      <c r="R1955" s="9">
        <v>0.009</v>
      </c>
      <c r="S1955" s="9">
        <v>0.101</v>
      </c>
    </row>
    <row r="1956">
      <c r="B1956" s="1"/>
      <c r="C1956" s="10"/>
      <c r="D1956" s="1"/>
      <c r="E1956" s="1"/>
      <c r="F1956" s="1"/>
      <c r="G1956" s="1"/>
      <c r="H1956" s="4"/>
      <c r="I1956" s="1"/>
      <c r="J1956" s="12"/>
      <c r="L1956" s="9">
        <v>2213.0</v>
      </c>
      <c r="M1956" s="9">
        <v>1.0</v>
      </c>
      <c r="N1956" s="9">
        <v>1.247</v>
      </c>
      <c r="O1956" s="9">
        <v>0.047</v>
      </c>
      <c r="P1956" s="9">
        <v>-1.2</v>
      </c>
      <c r="Q1956" s="9">
        <v>0.988</v>
      </c>
      <c r="R1956" s="9">
        <v>0.009</v>
      </c>
      <c r="S1956" s="9">
        <v>0.098</v>
      </c>
    </row>
    <row r="1957">
      <c r="B1957" s="1"/>
      <c r="C1957" s="10"/>
      <c r="D1957" s="1"/>
      <c r="E1957" s="1"/>
      <c r="F1957" s="1"/>
      <c r="G1957" s="1"/>
      <c r="H1957" s="4"/>
      <c r="I1957" s="1"/>
      <c r="J1957" s="12"/>
      <c r="L1957" s="9">
        <v>2214.0</v>
      </c>
      <c r="M1957" s="9">
        <v>1.0</v>
      </c>
      <c r="N1957" s="9">
        <v>1.401</v>
      </c>
      <c r="O1957" s="9">
        <v>0.037</v>
      </c>
      <c r="P1957" s="9">
        <v>-1.364</v>
      </c>
      <c r="Q1957" s="9">
        <v>0.989</v>
      </c>
      <c r="R1957" s="9">
        <v>0.007</v>
      </c>
      <c r="S1957" s="9">
        <v>0.083</v>
      </c>
    </row>
    <row r="1958">
      <c r="B1958" s="1"/>
      <c r="C1958" s="10"/>
      <c r="D1958" s="1"/>
      <c r="E1958" s="1"/>
      <c r="F1958" s="1"/>
      <c r="G1958" s="1"/>
      <c r="H1958" s="4"/>
      <c r="I1958" s="1"/>
      <c r="J1958" s="12"/>
      <c r="L1958" s="9">
        <v>2215.0</v>
      </c>
      <c r="M1958" s="9">
        <v>1.0</v>
      </c>
      <c r="N1958" s="9">
        <v>10.007</v>
      </c>
      <c r="O1958" s="9">
        <v>0.266</v>
      </c>
      <c r="P1958" s="9">
        <v>-9.742</v>
      </c>
      <c r="Q1958" s="9">
        <v>1.0</v>
      </c>
      <c r="R1958" s="9">
        <v>0.0</v>
      </c>
      <c r="S1958" s="9">
        <v>0.0</v>
      </c>
    </row>
    <row r="1959">
      <c r="B1959" s="1"/>
      <c r="C1959" s="10"/>
      <c r="D1959" s="1"/>
      <c r="E1959" s="1"/>
      <c r="F1959" s="1"/>
      <c r="G1959" s="1"/>
      <c r="H1959" s="4"/>
      <c r="I1959" s="1"/>
      <c r="J1959" s="12"/>
      <c r="L1959" s="9">
        <v>2216.0</v>
      </c>
      <c r="M1959" s="9">
        <v>1.0</v>
      </c>
      <c r="N1959" s="9">
        <v>1.224</v>
      </c>
      <c r="O1959" s="9">
        <v>0.039</v>
      </c>
      <c r="P1959" s="9">
        <v>-1.185</v>
      </c>
      <c r="Q1959" s="9">
        <v>0.991</v>
      </c>
      <c r="R1959" s="9">
        <v>0.006</v>
      </c>
      <c r="S1959" s="9">
        <v>0.066</v>
      </c>
    </row>
    <row r="1960">
      <c r="B1960" s="1"/>
      <c r="C1960" s="10"/>
      <c r="D1960" s="1"/>
      <c r="E1960" s="1"/>
      <c r="F1960" s="1"/>
      <c r="G1960" s="1"/>
      <c r="H1960" s="4"/>
      <c r="I1960" s="1"/>
      <c r="J1960" s="12"/>
      <c r="L1960" s="9">
        <v>2217.0</v>
      </c>
      <c r="M1960" s="9">
        <v>1.0</v>
      </c>
      <c r="N1960" s="9">
        <v>1.344</v>
      </c>
      <c r="O1960" s="9">
        <v>0.037</v>
      </c>
      <c r="P1960" s="9">
        <v>-1.307</v>
      </c>
      <c r="Q1960" s="9">
        <v>0.989</v>
      </c>
      <c r="R1960" s="9">
        <v>0.008</v>
      </c>
      <c r="S1960" s="9">
        <v>0.085</v>
      </c>
    </row>
    <row r="1961">
      <c r="B1961" s="1"/>
      <c r="C1961" s="10"/>
      <c r="D1961" s="1"/>
      <c r="E1961" s="1"/>
      <c r="F1961" s="1"/>
      <c r="G1961" s="1"/>
      <c r="H1961" s="4"/>
      <c r="I1961" s="1"/>
      <c r="J1961" s="12"/>
      <c r="L1961" s="9">
        <v>2218.0</v>
      </c>
      <c r="M1961" s="9">
        <v>1.0</v>
      </c>
      <c r="N1961" s="9">
        <v>3.416</v>
      </c>
      <c r="O1961" s="9">
        <v>0.032</v>
      </c>
      <c r="P1961" s="9">
        <v>-3.385</v>
      </c>
      <c r="Q1961" s="9">
        <v>0.999</v>
      </c>
      <c r="R1961" s="9">
        <v>0.0</v>
      </c>
      <c r="S1961" s="9">
        <v>0.004</v>
      </c>
    </row>
    <row r="1962">
      <c r="B1962" s="1"/>
      <c r="C1962" s="10"/>
      <c r="D1962" s="1"/>
      <c r="E1962" s="1"/>
      <c r="F1962" s="1"/>
      <c r="G1962" s="1"/>
      <c r="H1962" s="4"/>
      <c r="I1962" s="1"/>
      <c r="J1962" s="12"/>
      <c r="L1962" s="9">
        <v>2219.0</v>
      </c>
      <c r="M1962" s="9">
        <v>1.0</v>
      </c>
      <c r="N1962" s="9">
        <v>0.931</v>
      </c>
      <c r="O1962" s="9">
        <v>0.071</v>
      </c>
      <c r="P1962" s="9">
        <v>-0.859</v>
      </c>
      <c r="Q1962" s="9">
        <v>0.918</v>
      </c>
      <c r="R1962" s="9">
        <v>0.058</v>
      </c>
      <c r="S1962" s="9">
        <v>0.689</v>
      </c>
    </row>
    <row r="1963">
      <c r="B1963" s="1"/>
      <c r="C1963" s="10"/>
      <c r="D1963" s="1"/>
      <c r="E1963" s="1"/>
      <c r="F1963" s="1"/>
      <c r="G1963" s="1"/>
      <c r="H1963" s="4"/>
      <c r="I1963" s="1"/>
      <c r="J1963" s="12"/>
      <c r="L1963" s="9">
        <v>2220.0</v>
      </c>
      <c r="M1963" s="9">
        <v>1.0</v>
      </c>
      <c r="N1963" s="9">
        <v>1.378</v>
      </c>
      <c r="O1963" s="9">
        <v>0.03</v>
      </c>
      <c r="P1963" s="9">
        <v>-1.348</v>
      </c>
      <c r="Q1963" s="9">
        <v>0.992</v>
      </c>
      <c r="R1963" s="9">
        <v>0.005</v>
      </c>
      <c r="S1963" s="9">
        <v>0.057</v>
      </c>
    </row>
    <row r="1964">
      <c r="B1964" s="1"/>
      <c r="C1964" s="10"/>
      <c r="D1964" s="1"/>
      <c r="E1964" s="1"/>
      <c r="F1964" s="1"/>
      <c r="G1964" s="1"/>
      <c r="H1964" s="4"/>
      <c r="I1964" s="1"/>
      <c r="J1964" s="12"/>
      <c r="L1964" s="9">
        <v>2221.0</v>
      </c>
      <c r="M1964" s="9">
        <v>1.0</v>
      </c>
      <c r="N1964" s="9">
        <v>0.93</v>
      </c>
      <c r="O1964" s="9">
        <v>0.04</v>
      </c>
      <c r="P1964" s="9">
        <v>-0.89</v>
      </c>
      <c r="Q1964" s="9">
        <v>0.982</v>
      </c>
      <c r="R1964" s="9">
        <v>0.012</v>
      </c>
      <c r="S1964" s="9">
        <v>0.137</v>
      </c>
    </row>
    <row r="1965">
      <c r="B1965" s="1"/>
      <c r="C1965" s="10"/>
      <c r="D1965" s="1"/>
      <c r="E1965" s="1"/>
      <c r="F1965" s="1"/>
      <c r="G1965" s="1"/>
      <c r="H1965" s="4"/>
      <c r="I1965" s="1"/>
      <c r="J1965" s="12"/>
      <c r="L1965" s="9">
        <v>2222.0</v>
      </c>
      <c r="M1965" s="9">
        <v>1.0</v>
      </c>
      <c r="N1965" s="9">
        <v>3.284</v>
      </c>
      <c r="O1965" s="9">
        <v>0.029</v>
      </c>
      <c r="P1965" s="9">
        <v>-3.255</v>
      </c>
      <c r="Q1965" s="9">
        <v>0.999</v>
      </c>
      <c r="R1965" s="9">
        <v>0.0</v>
      </c>
      <c r="S1965" s="9">
        <v>0.004</v>
      </c>
    </row>
    <row r="1966">
      <c r="B1966" s="1"/>
      <c r="C1966" s="10"/>
      <c r="D1966" s="1"/>
      <c r="E1966" s="1"/>
      <c r="F1966" s="1"/>
      <c r="G1966" s="1"/>
      <c r="H1966" s="4"/>
      <c r="I1966" s="1"/>
      <c r="J1966" s="12"/>
      <c r="L1966" s="9">
        <v>2223.0</v>
      </c>
      <c r="M1966" s="9">
        <v>1.0</v>
      </c>
      <c r="N1966" s="9">
        <v>7.916</v>
      </c>
      <c r="O1966" s="9">
        <v>0.281</v>
      </c>
      <c r="P1966" s="9">
        <v>-7.635</v>
      </c>
      <c r="Q1966" s="9">
        <v>1.0</v>
      </c>
      <c r="R1966" s="9">
        <v>0.0</v>
      </c>
      <c r="S1966" s="9">
        <v>0.0</v>
      </c>
    </row>
    <row r="1967">
      <c r="B1967" s="1"/>
      <c r="C1967" s="10"/>
      <c r="D1967" s="1"/>
      <c r="E1967" s="1"/>
      <c r="F1967" s="1"/>
      <c r="G1967" s="1"/>
      <c r="H1967" s="4"/>
      <c r="I1967" s="1"/>
      <c r="J1967" s="12"/>
      <c r="L1967" s="9">
        <v>2224.0</v>
      </c>
      <c r="M1967" s="9">
        <v>1.0</v>
      </c>
      <c r="N1967" s="9">
        <v>2.228</v>
      </c>
      <c r="O1967" s="9">
        <v>0.026</v>
      </c>
      <c r="P1967" s="9">
        <v>-2.201</v>
      </c>
      <c r="Q1967" s="9">
        <v>0.998</v>
      </c>
      <c r="R1967" s="9">
        <v>0.001</v>
      </c>
      <c r="S1967" s="9">
        <v>0.012</v>
      </c>
    </row>
    <row r="1968">
      <c r="B1968" s="1"/>
      <c r="C1968" s="10"/>
      <c r="D1968" s="1"/>
      <c r="E1968" s="1"/>
      <c r="F1968" s="1"/>
      <c r="G1968" s="1"/>
      <c r="H1968" s="4"/>
      <c r="I1968" s="1"/>
      <c r="J1968" s="12"/>
      <c r="L1968" s="9">
        <v>2225.0</v>
      </c>
      <c r="M1968" s="9">
        <v>1.0</v>
      </c>
      <c r="N1968" s="9">
        <v>6.944</v>
      </c>
      <c r="O1968" s="9">
        <v>0.059</v>
      </c>
      <c r="P1968" s="9">
        <v>-6.885</v>
      </c>
      <c r="Q1968" s="9">
        <v>1.0</v>
      </c>
      <c r="R1968" s="9">
        <v>0.0</v>
      </c>
      <c r="S1968" s="9">
        <v>0.0</v>
      </c>
    </row>
    <row r="1969">
      <c r="B1969" s="1"/>
      <c r="C1969" s="10"/>
      <c r="D1969" s="1"/>
      <c r="E1969" s="1"/>
      <c r="F1969" s="1"/>
      <c r="G1969" s="1"/>
      <c r="H1969" s="4"/>
      <c r="I1969" s="1"/>
      <c r="J1969" s="12"/>
      <c r="L1969" s="9">
        <v>2226.0</v>
      </c>
      <c r="M1969" s="9">
        <v>1.0</v>
      </c>
      <c r="N1969" s="9">
        <v>0.936</v>
      </c>
      <c r="O1969" s="9">
        <v>0.051</v>
      </c>
      <c r="P1969" s="9">
        <v>-0.885</v>
      </c>
      <c r="Q1969" s="9">
        <v>0.974</v>
      </c>
      <c r="R1969" s="9">
        <v>0.019</v>
      </c>
      <c r="S1969" s="9">
        <v>0.21</v>
      </c>
    </row>
    <row r="1970">
      <c r="B1970" s="1"/>
      <c r="C1970" s="10"/>
      <c r="D1970" s="1"/>
      <c r="E1970" s="1"/>
      <c r="F1970" s="1"/>
      <c r="G1970" s="1"/>
      <c r="H1970" s="4"/>
      <c r="I1970" s="1"/>
      <c r="J1970" s="12"/>
      <c r="L1970" s="9">
        <v>2227.0</v>
      </c>
      <c r="M1970" s="9">
        <v>1.0</v>
      </c>
      <c r="N1970" s="9">
        <v>13.876</v>
      </c>
      <c r="O1970" s="9">
        <v>0.285</v>
      </c>
      <c r="P1970" s="9">
        <v>-13.591</v>
      </c>
      <c r="Q1970" s="9">
        <v>1.0</v>
      </c>
      <c r="R1970" s="9">
        <v>0.0</v>
      </c>
      <c r="S1970" s="9">
        <v>0.0</v>
      </c>
    </row>
    <row r="1971">
      <c r="B1971" s="1"/>
      <c r="C1971" s="10"/>
      <c r="D1971" s="1"/>
      <c r="E1971" s="1"/>
      <c r="F1971" s="1"/>
      <c r="G1971" s="1"/>
      <c r="H1971" s="4"/>
      <c r="I1971" s="1"/>
      <c r="J1971" s="12"/>
      <c r="L1971" s="9">
        <v>2229.0</v>
      </c>
      <c r="M1971" s="9">
        <v>1.0</v>
      </c>
      <c r="N1971" s="9">
        <v>1.537</v>
      </c>
      <c r="O1971" s="9">
        <v>0.049</v>
      </c>
      <c r="P1971" s="9">
        <v>-1.488</v>
      </c>
      <c r="Q1971" s="9">
        <v>0.984</v>
      </c>
      <c r="R1971" s="9">
        <v>0.012</v>
      </c>
      <c r="S1971" s="9">
        <v>0.13</v>
      </c>
    </row>
    <row r="1972">
      <c r="B1972" s="1"/>
      <c r="C1972" s="10"/>
      <c r="D1972" s="1"/>
      <c r="E1972" s="1"/>
      <c r="F1972" s="1"/>
      <c r="G1972" s="1"/>
      <c r="H1972" s="4"/>
      <c r="I1972" s="1"/>
      <c r="J1972" s="12"/>
      <c r="L1972" s="9">
        <v>2233.0</v>
      </c>
      <c r="M1972" s="9">
        <v>1.0</v>
      </c>
      <c r="N1972" s="9">
        <v>1.429</v>
      </c>
      <c r="O1972" s="9">
        <v>0.036</v>
      </c>
      <c r="P1972" s="9">
        <v>-1.394</v>
      </c>
      <c r="Q1972" s="9">
        <v>0.99</v>
      </c>
      <c r="R1972" s="9">
        <v>0.007</v>
      </c>
      <c r="S1972" s="9">
        <v>0.075</v>
      </c>
    </row>
    <row r="1973">
      <c r="B1973" s="1"/>
      <c r="C1973" s="10"/>
      <c r="D1973" s="1"/>
      <c r="E1973" s="1"/>
      <c r="F1973" s="1"/>
      <c r="G1973" s="1"/>
      <c r="H1973" s="4"/>
      <c r="I1973" s="1"/>
      <c r="J1973" s="12"/>
      <c r="L1973" s="9">
        <v>2234.0</v>
      </c>
      <c r="M1973" s="9">
        <v>1.0</v>
      </c>
      <c r="N1973" s="9">
        <v>2.175</v>
      </c>
      <c r="O1973" s="9">
        <v>0.032</v>
      </c>
      <c r="P1973" s="9">
        <v>-2.143</v>
      </c>
      <c r="Q1973" s="9">
        <v>0.997</v>
      </c>
      <c r="R1973" s="9">
        <v>0.002</v>
      </c>
      <c r="S1973" s="9">
        <v>0.021</v>
      </c>
    </row>
    <row r="1974">
      <c r="B1974" s="1"/>
      <c r="C1974" s="10"/>
      <c r="D1974" s="1"/>
      <c r="E1974" s="1"/>
      <c r="F1974" s="1"/>
      <c r="G1974" s="1"/>
      <c r="H1974" s="4"/>
      <c r="I1974" s="1"/>
      <c r="J1974" s="12"/>
      <c r="L1974" s="9">
        <v>2235.0</v>
      </c>
      <c r="M1974" s="9">
        <v>1.0</v>
      </c>
      <c r="N1974" s="9">
        <v>6.664</v>
      </c>
      <c r="O1974" s="9">
        <v>0.057</v>
      </c>
      <c r="P1974" s="9">
        <v>-6.607</v>
      </c>
      <c r="Q1974" s="9">
        <v>1.0</v>
      </c>
      <c r="R1974" s="9">
        <v>0.0</v>
      </c>
      <c r="S1974" s="9">
        <v>0.0</v>
      </c>
    </row>
    <row r="1975">
      <c r="B1975" s="1"/>
      <c r="C1975" s="10"/>
      <c r="D1975" s="1"/>
      <c r="E1975" s="1"/>
      <c r="F1975" s="1"/>
      <c r="G1975" s="1"/>
      <c r="H1975" s="4"/>
      <c r="I1975" s="1"/>
      <c r="J1975" s="12"/>
      <c r="L1975" s="9">
        <v>2237.0</v>
      </c>
      <c r="M1975" s="9">
        <v>1.0</v>
      </c>
      <c r="N1975" s="9">
        <v>3.834</v>
      </c>
      <c r="O1975" s="9">
        <v>0.037</v>
      </c>
      <c r="P1975" s="9">
        <v>-3.796</v>
      </c>
      <c r="Q1975" s="9">
        <v>0.999</v>
      </c>
      <c r="R1975" s="9">
        <v>0.0</v>
      </c>
      <c r="S1975" s="9">
        <v>0.005</v>
      </c>
    </row>
    <row r="1976">
      <c r="B1976" s="1"/>
      <c r="C1976" s="10"/>
      <c r="D1976" s="1"/>
      <c r="E1976" s="1"/>
      <c r="F1976" s="1"/>
      <c r="G1976" s="1"/>
      <c r="H1976" s="4"/>
      <c r="I1976" s="1"/>
      <c r="J1976" s="12"/>
      <c r="L1976" s="9">
        <v>2238.0</v>
      </c>
      <c r="M1976" s="9">
        <v>1.0</v>
      </c>
      <c r="N1976" s="9">
        <v>0.881</v>
      </c>
      <c r="O1976" s="9">
        <v>0.063</v>
      </c>
      <c r="P1976" s="9">
        <v>-0.818</v>
      </c>
      <c r="Q1976" s="9">
        <v>0.921</v>
      </c>
      <c r="R1976" s="9">
        <v>0.054</v>
      </c>
      <c r="S1976" s="9">
        <v>0.631</v>
      </c>
    </row>
    <row r="1977">
      <c r="B1977" s="1"/>
      <c r="C1977" s="10"/>
      <c r="D1977" s="1"/>
      <c r="E1977" s="1"/>
      <c r="F1977" s="1"/>
      <c r="G1977" s="1"/>
      <c r="H1977" s="4"/>
      <c r="I1977" s="1"/>
      <c r="J1977" s="12"/>
      <c r="L1977" s="9">
        <v>2239.0</v>
      </c>
      <c r="M1977" s="9">
        <v>1.0</v>
      </c>
      <c r="N1977" s="9">
        <v>3.639</v>
      </c>
      <c r="O1977" s="9">
        <v>0.034</v>
      </c>
      <c r="P1977" s="9">
        <v>-3.606</v>
      </c>
      <c r="Q1977" s="9">
        <v>0.999</v>
      </c>
      <c r="R1977" s="9">
        <v>0.0</v>
      </c>
      <c r="S1977" s="9">
        <v>0.004</v>
      </c>
    </row>
    <row r="1978">
      <c r="B1978" s="1"/>
      <c r="C1978" s="10"/>
      <c r="D1978" s="1"/>
      <c r="E1978" s="1"/>
      <c r="F1978" s="1"/>
      <c r="G1978" s="1"/>
      <c r="H1978" s="4"/>
      <c r="I1978" s="1"/>
      <c r="J1978" s="12"/>
      <c r="L1978" s="9">
        <v>2240.0</v>
      </c>
      <c r="M1978" s="9">
        <v>1.0</v>
      </c>
      <c r="N1978" s="9">
        <v>2.848</v>
      </c>
      <c r="O1978" s="9">
        <v>0.036</v>
      </c>
      <c r="P1978" s="9">
        <v>-2.811</v>
      </c>
      <c r="Q1978" s="9">
        <v>0.999</v>
      </c>
      <c r="R1978" s="9">
        <v>0.0</v>
      </c>
      <c r="S1978" s="9">
        <v>0.006</v>
      </c>
    </row>
    <row r="1979">
      <c r="B1979" s="1"/>
      <c r="C1979" s="10"/>
      <c r="D1979" s="1"/>
      <c r="E1979" s="1"/>
      <c r="F1979" s="1"/>
      <c r="G1979" s="1"/>
      <c r="H1979" s="4"/>
      <c r="I1979" s="1"/>
      <c r="J1979" s="12"/>
      <c r="L1979" s="9">
        <v>2242.0</v>
      </c>
      <c r="M1979" s="9">
        <v>1.0</v>
      </c>
      <c r="N1979" s="9">
        <v>4.87</v>
      </c>
      <c r="O1979" s="9">
        <v>0.284</v>
      </c>
      <c r="P1979" s="9">
        <v>-4.586</v>
      </c>
      <c r="Q1979" s="9">
        <v>0.992</v>
      </c>
      <c r="R1979" s="9">
        <v>0.006</v>
      </c>
      <c r="S1979" s="9">
        <v>0.062</v>
      </c>
    </row>
    <row r="1980">
      <c r="B1980" s="1"/>
      <c r="C1980" s="10"/>
      <c r="D1980" s="1"/>
      <c r="E1980" s="1"/>
      <c r="F1980" s="1"/>
      <c r="G1980" s="1"/>
      <c r="H1980" s="4"/>
      <c r="I1980" s="1"/>
      <c r="J1980" s="12"/>
      <c r="L1980" s="9">
        <v>2244.0</v>
      </c>
      <c r="M1980" s="9">
        <v>1.0</v>
      </c>
      <c r="N1980" s="9">
        <v>1.033</v>
      </c>
      <c r="O1980" s="9">
        <v>0.078</v>
      </c>
      <c r="P1980" s="9">
        <v>-0.956</v>
      </c>
      <c r="Q1980" s="9">
        <v>0.918</v>
      </c>
      <c r="R1980" s="9">
        <v>0.06</v>
      </c>
      <c r="S1980" s="9">
        <v>0.704</v>
      </c>
    </row>
    <row r="1981">
      <c r="B1981" s="1"/>
      <c r="C1981" s="10"/>
      <c r="D1981" s="1"/>
      <c r="E1981" s="1"/>
      <c r="F1981" s="1"/>
      <c r="G1981" s="1"/>
      <c r="H1981" s="4"/>
      <c r="I1981" s="1"/>
      <c r="J1981" s="12"/>
      <c r="L1981" s="9">
        <v>2245.0</v>
      </c>
      <c r="M1981" s="9">
        <v>1.0</v>
      </c>
      <c r="N1981" s="9">
        <v>0.896</v>
      </c>
      <c r="O1981" s="9">
        <v>0.059</v>
      </c>
      <c r="P1981" s="9">
        <v>-0.837</v>
      </c>
      <c r="Q1981" s="9">
        <v>0.926</v>
      </c>
      <c r="R1981" s="9">
        <v>0.049</v>
      </c>
      <c r="S1981" s="9">
        <v>0.577</v>
      </c>
    </row>
    <row r="1982">
      <c r="B1982" s="1"/>
      <c r="C1982" s="10"/>
      <c r="D1982" s="1"/>
      <c r="E1982" s="1"/>
      <c r="F1982" s="1"/>
      <c r="G1982" s="1"/>
      <c r="H1982" s="4"/>
      <c r="I1982" s="1"/>
      <c r="J1982" s="12"/>
      <c r="L1982" s="9">
        <v>2246.0</v>
      </c>
      <c r="M1982" s="9">
        <v>1.0</v>
      </c>
      <c r="N1982" s="9">
        <v>2.13</v>
      </c>
      <c r="O1982" s="9">
        <v>0.032</v>
      </c>
      <c r="P1982" s="9">
        <v>-2.098</v>
      </c>
      <c r="Q1982" s="9">
        <v>0.998</v>
      </c>
      <c r="R1982" s="9">
        <v>0.001</v>
      </c>
      <c r="S1982" s="9">
        <v>0.013</v>
      </c>
    </row>
    <row r="1983">
      <c r="B1983" s="1"/>
      <c r="C1983" s="10"/>
      <c r="D1983" s="1"/>
      <c r="E1983" s="1"/>
      <c r="F1983" s="1"/>
      <c r="G1983" s="1"/>
      <c r="H1983" s="4"/>
      <c r="I1983" s="1"/>
      <c r="J1983" s="12"/>
      <c r="L1983" s="9">
        <v>2247.0</v>
      </c>
      <c r="M1983" s="9">
        <v>1.0</v>
      </c>
      <c r="N1983" s="9">
        <v>1.074</v>
      </c>
      <c r="O1983" s="9">
        <v>0.081</v>
      </c>
      <c r="P1983" s="9">
        <v>-0.993</v>
      </c>
      <c r="Q1983" s="9">
        <v>0.918</v>
      </c>
      <c r="R1983" s="9">
        <v>0.061</v>
      </c>
      <c r="S1983" s="9">
        <v>0.717</v>
      </c>
    </row>
    <row r="1984">
      <c r="B1984" s="1"/>
      <c r="C1984" s="10"/>
      <c r="D1984" s="1"/>
      <c r="E1984" s="1"/>
      <c r="F1984" s="1"/>
      <c r="G1984" s="1"/>
      <c r="H1984" s="4"/>
      <c r="I1984" s="1"/>
      <c r="J1984" s="12"/>
      <c r="L1984" s="9">
        <v>2248.0</v>
      </c>
      <c r="M1984" s="9">
        <v>1.0</v>
      </c>
      <c r="N1984" s="9">
        <v>1.052</v>
      </c>
      <c r="O1984" s="9">
        <v>0.049</v>
      </c>
      <c r="P1984" s="9">
        <v>-1.003</v>
      </c>
      <c r="Q1984" s="9">
        <v>0.978</v>
      </c>
      <c r="R1984" s="9">
        <v>0.015</v>
      </c>
      <c r="S1984" s="9">
        <v>0.175</v>
      </c>
    </row>
    <row r="1985">
      <c r="B1985" s="1"/>
      <c r="C1985" s="10"/>
      <c r="D1985" s="1"/>
      <c r="E1985" s="1"/>
      <c r="F1985" s="1"/>
      <c r="G1985" s="1"/>
      <c r="H1985" s="4"/>
      <c r="I1985" s="1"/>
      <c r="J1985" s="12"/>
      <c r="L1985" s="9">
        <v>2249.0</v>
      </c>
      <c r="M1985" s="9">
        <v>1.0</v>
      </c>
      <c r="N1985" s="9">
        <v>5.017</v>
      </c>
      <c r="O1985" s="9">
        <v>0.054</v>
      </c>
      <c r="P1985" s="9">
        <v>-4.963</v>
      </c>
      <c r="Q1985" s="9">
        <v>0.999</v>
      </c>
      <c r="R1985" s="9">
        <v>0.001</v>
      </c>
      <c r="S1985" s="9">
        <v>0.006</v>
      </c>
    </row>
    <row r="1986">
      <c r="B1986" s="1"/>
      <c r="C1986" s="10"/>
      <c r="D1986" s="1"/>
      <c r="E1986" s="1"/>
      <c r="F1986" s="1"/>
      <c r="G1986" s="1"/>
      <c r="H1986" s="4"/>
      <c r="I1986" s="1"/>
      <c r="J1986" s="12"/>
      <c r="L1986" s="9">
        <v>2250.0</v>
      </c>
      <c r="M1986" s="9">
        <v>1.0</v>
      </c>
      <c r="N1986" s="9">
        <v>1.001</v>
      </c>
      <c r="O1986" s="9">
        <v>0.072</v>
      </c>
      <c r="P1986" s="9">
        <v>-0.929</v>
      </c>
      <c r="Q1986" s="9">
        <v>0.921</v>
      </c>
      <c r="R1986" s="9">
        <v>0.056</v>
      </c>
      <c r="S1986" s="9">
        <v>0.664</v>
      </c>
    </row>
    <row r="1987">
      <c r="B1987" s="1"/>
      <c r="C1987" s="10"/>
      <c r="D1987" s="1"/>
      <c r="E1987" s="1"/>
      <c r="F1987" s="1"/>
      <c r="G1987" s="1"/>
      <c r="H1987" s="4"/>
      <c r="I1987" s="1"/>
      <c r="J1987" s="12"/>
      <c r="L1987" s="9">
        <v>2251.0</v>
      </c>
      <c r="M1987" s="9">
        <v>1.0</v>
      </c>
      <c r="N1987" s="9">
        <v>1.805</v>
      </c>
      <c r="O1987" s="9">
        <v>0.045</v>
      </c>
      <c r="P1987" s="9">
        <v>-1.761</v>
      </c>
      <c r="Q1987" s="9">
        <v>0.993</v>
      </c>
      <c r="R1987" s="9">
        <v>0.005</v>
      </c>
      <c r="S1987" s="9">
        <v>0.059</v>
      </c>
    </row>
  </sheetData>
  <drawing r:id="rId1"/>
</worksheet>
</file>