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llennial_CA\17_JTRG_multimodal\JTRG_Multimodal\Revised\"/>
    </mc:Choice>
  </mc:AlternateContent>
  <bookViews>
    <workbookView xWindow="0" yWindow="0" windowWidth="18720" windowHeight="10005"/>
  </bookViews>
  <sheets>
    <sheet name="table1" sheetId="1" r:id="rId1"/>
    <sheet name="table3" sheetId="2" r:id="rId2"/>
  </sheets>
  <calcPr calcId="162913"/>
</workbook>
</file>

<file path=xl/calcChain.xml><?xml version="1.0" encoding="utf-8"?>
<calcChain xmlns="http://schemas.openxmlformats.org/spreadsheetml/2006/main">
  <c r="V28" i="2" l="1"/>
  <c r="U28" i="2"/>
  <c r="T28" i="2"/>
  <c r="V27" i="2"/>
  <c r="U27" i="2"/>
  <c r="T27" i="2"/>
  <c r="V26" i="2"/>
  <c r="U26" i="2"/>
  <c r="T26" i="2"/>
  <c r="V25" i="2"/>
  <c r="U25" i="2"/>
  <c r="T25" i="2"/>
  <c r="V24" i="2"/>
  <c r="U24" i="2"/>
  <c r="T24" i="2"/>
  <c r="V23" i="2"/>
  <c r="U23" i="2"/>
  <c r="T23" i="2"/>
  <c r="V22" i="2"/>
  <c r="U22" i="2"/>
  <c r="T22" i="2"/>
  <c r="V21" i="2"/>
  <c r="U21" i="2"/>
  <c r="T21" i="2"/>
  <c r="V20" i="2"/>
  <c r="U20" i="2"/>
  <c r="T20" i="2"/>
  <c r="V19" i="2"/>
  <c r="U19" i="2"/>
  <c r="T19" i="2"/>
  <c r="V18" i="2"/>
  <c r="U18" i="2"/>
  <c r="T18" i="2"/>
  <c r="V17" i="2"/>
  <c r="U17" i="2"/>
  <c r="T17" i="2"/>
  <c r="V16" i="2"/>
  <c r="U16" i="2"/>
  <c r="T16" i="2"/>
  <c r="V15" i="2"/>
  <c r="U15" i="2"/>
  <c r="T15" i="2"/>
  <c r="V14" i="2"/>
  <c r="U14" i="2"/>
  <c r="T14" i="2"/>
  <c r="V13" i="2"/>
  <c r="U13" i="2"/>
  <c r="T13" i="2"/>
  <c r="V12" i="2"/>
  <c r="U12" i="2"/>
  <c r="T12" i="2"/>
  <c r="V11" i="2"/>
  <c r="U11" i="2"/>
  <c r="T11" i="2"/>
  <c r="V10" i="2"/>
  <c r="U10" i="2"/>
  <c r="T10" i="2"/>
  <c r="V9" i="2"/>
  <c r="U9" i="2"/>
  <c r="T9" i="2"/>
  <c r="V8" i="2"/>
  <c r="U8" i="2"/>
  <c r="T8" i="2"/>
  <c r="V7" i="2"/>
  <c r="U7" i="2"/>
  <c r="T7" i="2"/>
  <c r="V6" i="2"/>
  <c r="U6" i="2"/>
  <c r="T6" i="2"/>
  <c r="V5" i="2"/>
  <c r="U5" i="2"/>
  <c r="T5" i="2"/>
  <c r="V4" i="2"/>
  <c r="U4" i="2"/>
  <c r="T4" i="2"/>
  <c r="V3" i="2"/>
  <c r="U3" i="2"/>
  <c r="T3" i="2"/>
  <c r="V41" i="2"/>
  <c r="U41" i="2"/>
  <c r="T41" i="2"/>
  <c r="W41" i="2" s="1"/>
  <c r="V40" i="2"/>
  <c r="U40" i="2"/>
  <c r="T40" i="2"/>
  <c r="K28" i="2"/>
  <c r="K27" i="2"/>
  <c r="K26" i="2"/>
  <c r="K25" i="2"/>
  <c r="K24" i="2"/>
  <c r="K22" i="2"/>
  <c r="K21" i="2"/>
  <c r="K20" i="2"/>
  <c r="K19" i="2"/>
  <c r="K18" i="2"/>
  <c r="H28" i="2"/>
  <c r="H27" i="2"/>
  <c r="H26" i="2"/>
  <c r="H25" i="2"/>
  <c r="H24" i="2"/>
  <c r="H22" i="2"/>
  <c r="H21" i="2"/>
  <c r="H20" i="2"/>
  <c r="H19" i="2"/>
  <c r="H18" i="2"/>
  <c r="E19" i="2"/>
  <c r="E20" i="2"/>
  <c r="E21" i="2"/>
  <c r="E22" i="2"/>
  <c r="E24" i="2"/>
  <c r="E25" i="2"/>
  <c r="E26" i="2"/>
  <c r="E27" i="2"/>
  <c r="E28" i="2"/>
  <c r="E18" i="2"/>
  <c r="K16" i="2"/>
  <c r="K15" i="2"/>
  <c r="K14" i="2"/>
  <c r="K13" i="2"/>
  <c r="K12" i="2"/>
  <c r="K11" i="2"/>
  <c r="K10" i="2"/>
  <c r="K9" i="2"/>
  <c r="K8" i="2"/>
  <c r="H16" i="2"/>
  <c r="H15" i="2"/>
  <c r="H14" i="2"/>
  <c r="H13" i="2"/>
  <c r="H12" i="2"/>
  <c r="H11" i="2"/>
  <c r="H10" i="2"/>
  <c r="H9" i="2"/>
  <c r="H8" i="2"/>
  <c r="E9" i="2"/>
  <c r="E10" i="2"/>
  <c r="E11" i="2"/>
  <c r="E12" i="2"/>
  <c r="E13" i="2"/>
  <c r="E14" i="2"/>
  <c r="E15" i="2"/>
  <c r="E16" i="2"/>
  <c r="E8" i="2"/>
  <c r="K6" i="2"/>
  <c r="K5" i="2"/>
  <c r="K4" i="2"/>
  <c r="H6" i="2"/>
  <c r="H5" i="2"/>
  <c r="H4" i="2"/>
  <c r="E6" i="2"/>
  <c r="E5" i="2"/>
  <c r="E4" i="2"/>
  <c r="K3" i="2"/>
  <c r="H3" i="2"/>
  <c r="E3" i="2"/>
  <c r="J41" i="1"/>
  <c r="J40" i="1"/>
  <c r="G41" i="1"/>
  <c r="G40" i="1"/>
  <c r="D41" i="1"/>
  <c r="D40" i="1"/>
  <c r="U41" i="1"/>
  <c r="T41" i="1"/>
  <c r="S41" i="1"/>
  <c r="V41" i="1" s="1"/>
  <c r="U40" i="1"/>
  <c r="T40" i="1"/>
  <c r="S40" i="1"/>
  <c r="V40" i="1" s="1"/>
  <c r="U29" i="1"/>
  <c r="T29" i="1"/>
  <c r="S29" i="1"/>
  <c r="U20" i="1"/>
  <c r="T20" i="1"/>
  <c r="S20" i="1"/>
  <c r="U19" i="1"/>
  <c r="T19" i="1"/>
  <c r="S19" i="1"/>
  <c r="V19" i="1" s="1"/>
  <c r="U13" i="1"/>
  <c r="T13" i="1"/>
  <c r="S13" i="1"/>
  <c r="V13" i="1" s="1"/>
  <c r="U8" i="1"/>
  <c r="T8" i="1"/>
  <c r="S8" i="1"/>
  <c r="V8" i="1" s="1"/>
  <c r="J19" i="1"/>
  <c r="G19" i="1"/>
  <c r="D19" i="1"/>
  <c r="D31" i="1"/>
  <c r="D30" i="1"/>
  <c r="D28" i="1"/>
  <c r="D27" i="1"/>
  <c r="D26" i="1"/>
  <c r="D25" i="1"/>
  <c r="D24" i="1"/>
  <c r="D23" i="1"/>
  <c r="D22" i="1"/>
  <c r="D21" i="1"/>
  <c r="D18" i="1"/>
  <c r="D17" i="1"/>
  <c r="D16" i="1"/>
  <c r="D15" i="1"/>
  <c r="D14" i="1"/>
  <c r="D12" i="1"/>
  <c r="D11" i="1"/>
  <c r="D10" i="1"/>
  <c r="D9" i="1"/>
  <c r="D7" i="1"/>
  <c r="D6" i="1"/>
  <c r="D5" i="1"/>
  <c r="D4" i="1"/>
  <c r="J12" i="1"/>
  <c r="J11" i="1"/>
  <c r="J39" i="1"/>
  <c r="J38" i="1"/>
  <c r="J37" i="1"/>
  <c r="J36" i="1"/>
  <c r="J35" i="1"/>
  <c r="J34" i="1"/>
  <c r="J33" i="1"/>
  <c r="J32" i="1"/>
  <c r="J31" i="1"/>
  <c r="J30" i="1"/>
  <c r="J28" i="1"/>
  <c r="J27" i="1"/>
  <c r="J26" i="1"/>
  <c r="J25" i="1"/>
  <c r="J24" i="1"/>
  <c r="J23" i="1"/>
  <c r="J22" i="1"/>
  <c r="J21" i="1"/>
  <c r="J18" i="1"/>
  <c r="J17" i="1"/>
  <c r="J16" i="1"/>
  <c r="J15" i="1"/>
  <c r="J14" i="1"/>
  <c r="J10" i="1"/>
  <c r="J9" i="1"/>
  <c r="J7" i="1"/>
  <c r="J6" i="1"/>
  <c r="J5" i="1"/>
  <c r="J4" i="1"/>
  <c r="G14" i="1"/>
  <c r="G15" i="1"/>
  <c r="G16" i="1"/>
  <c r="G17" i="1"/>
  <c r="G18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10" i="1"/>
  <c r="G9" i="1"/>
  <c r="G7" i="1"/>
  <c r="G6" i="1"/>
  <c r="G5" i="1"/>
  <c r="G4" i="1"/>
  <c r="D39" i="1"/>
  <c r="D38" i="1"/>
  <c r="D37" i="1"/>
  <c r="D36" i="1"/>
  <c r="D35" i="1"/>
  <c r="D34" i="1"/>
  <c r="D33" i="1"/>
  <c r="D32" i="1"/>
  <c r="V29" i="1" l="1"/>
  <c r="V20" i="1"/>
  <c r="W40" i="2"/>
  <c r="W3" i="2"/>
  <c r="W11" i="2"/>
  <c r="W15" i="2"/>
  <c r="W19" i="2"/>
  <c r="W27" i="2"/>
  <c r="W5" i="2"/>
  <c r="W21" i="2"/>
  <c r="W25" i="2"/>
  <c r="W6" i="2"/>
  <c r="W8" i="2"/>
  <c r="W12" i="2"/>
  <c r="W26" i="2"/>
  <c r="W24" i="2"/>
  <c r="W18" i="2"/>
  <c r="W22" i="2"/>
  <c r="W20" i="2"/>
  <c r="W10" i="2"/>
  <c r="W14" i="2"/>
  <c r="W4" i="2"/>
</calcChain>
</file>

<file path=xl/sharedStrings.xml><?xml version="1.0" encoding="utf-8"?>
<sst xmlns="http://schemas.openxmlformats.org/spreadsheetml/2006/main" count="362" uniqueCount="246">
  <si>
    <t>IndMill</t>
  </si>
  <si>
    <t>DepMill</t>
  </si>
  <si>
    <t>GenXer</t>
  </si>
  <si>
    <t>p</t>
  </si>
  <si>
    <t>test</t>
  </si>
  <si>
    <t>n</t>
  </si>
  <si>
    <t>Gender (%)</t>
  </si>
  <si>
    <t xml:space="preserve">   male</t>
  </si>
  <si>
    <t xml:space="preserve">   female</t>
  </si>
  <si>
    <t xml:space="preserve">   trans</t>
  </si>
  <si>
    <t xml:space="preserve">   decline</t>
  </si>
  <si>
    <t xml:space="preserve"> NA</t>
  </si>
  <si>
    <t xml:space="preserve">   youngM</t>
  </si>
  <si>
    <t xml:space="preserve">   olderM</t>
  </si>
  <si>
    <t xml:space="preserve">   youngX</t>
  </si>
  <si>
    <t xml:space="preserve">   olderX</t>
  </si>
  <si>
    <t>Race (%)</t>
  </si>
  <si>
    <t xml:space="preserve">   Asian</t>
  </si>
  <si>
    <t xml:space="preserve">   White</t>
  </si>
  <si>
    <t xml:space="preserve">   Black</t>
  </si>
  <si>
    <t xml:space="preserve">   Native American</t>
  </si>
  <si>
    <t xml:space="preserve">   Others</t>
  </si>
  <si>
    <t>&lt;0.001</t>
  </si>
  <si>
    <t>Education (%)</t>
  </si>
  <si>
    <t xml:space="preserve">   Prefer not to answer</t>
  </si>
  <si>
    <t xml:space="preserve">   Some grade/high school</t>
  </si>
  <si>
    <t xml:space="preserve">   High school/GED</t>
  </si>
  <si>
    <t xml:space="preserve">   Some college</t>
  </si>
  <si>
    <t xml:space="preserve">   Associate's degree</t>
  </si>
  <si>
    <t xml:space="preserve">   Bachelor's degree</t>
  </si>
  <si>
    <t xml:space="preserve">   Graduate degree</t>
  </si>
  <si>
    <t xml:space="preserve">   Professional degree</t>
  </si>
  <si>
    <t>hhincome (%)</t>
  </si>
  <si>
    <t xml:space="preserve">   less than $20,000</t>
  </si>
  <si>
    <t xml:space="preserve">   $20,001 to $40,000</t>
  </si>
  <si>
    <t xml:space="preserve">   $40,001 to $60,000</t>
  </si>
  <si>
    <t xml:space="preserve">   $60,001 to $80,000</t>
  </si>
  <si>
    <t xml:space="preserve">   $80,001 to $100,000</t>
  </si>
  <si>
    <t xml:space="preserve">   $100,001 to $120,000</t>
  </si>
  <si>
    <t xml:space="preserve">   $120,001 to $140,000</t>
  </si>
  <si>
    <t xml:space="preserve">   $140,001 to $160,000</t>
  </si>
  <si>
    <t xml:space="preserve">   More than $160,000</t>
  </si>
  <si>
    <t>license = With a driver's license (%)</t>
  </si>
  <si>
    <t>ncar (mean (sd))</t>
  </si>
  <si>
    <t>carpdr (mean (sd))</t>
  </si>
  <si>
    <t>VMDpw (mean (sd))</t>
  </si>
  <si>
    <t>lastcommute_drive (mean (sd))</t>
  </si>
  <si>
    <t>lastcommute_carpool (mean (sd))</t>
  </si>
  <si>
    <t>lastcommute_motor (mean (sd))</t>
  </si>
  <si>
    <t>lastcommute_shuttle (mean (sd))</t>
  </si>
  <si>
    <t>lastcommute_transit (mean (sd))</t>
  </si>
  <si>
    <t>lastcommute_ridehail (mean (sd))</t>
  </si>
  <si>
    <t>lastcommute_bike (mean (sd))</t>
  </si>
  <si>
    <t>lastcommute_walk (mean (sd))</t>
  </si>
  <si>
    <t>lastcommute_other (mean (sd))</t>
  </si>
  <si>
    <t>commute_car (mean (sd))</t>
  </si>
  <si>
    <t>commute_transit (mean (sd))</t>
  </si>
  <si>
    <t>commute_active (mean (sd))</t>
  </si>
  <si>
    <t>commute_ridehail (mean (sd))</t>
  </si>
  <si>
    <t>commute_other (mean (sd))</t>
  </si>
  <si>
    <t>leisure_car (mean (sd))</t>
  </si>
  <si>
    <t>leisure_transit (mean (sd))</t>
  </si>
  <si>
    <t>leisure_active (mean (sd))</t>
  </si>
  <si>
    <t>leisure_ridehail (mean (sd))</t>
  </si>
  <si>
    <t>leisure_other (mean (sd))</t>
  </si>
  <si>
    <t xml:space="preserve"> 0.000) </t>
  </si>
  <si>
    <t xml:space="preserve">22.613) </t>
  </si>
  <si>
    <t xml:space="preserve">15.164) </t>
  </si>
  <si>
    <t xml:space="preserve">12.089) </t>
  </si>
  <si>
    <t xml:space="preserve"> 8.596) </t>
  </si>
  <si>
    <t xml:space="preserve"> 9.256) </t>
  </si>
  <si>
    <t xml:space="preserve"> 6.023) </t>
  </si>
  <si>
    <t xml:space="preserve"> 3.727) </t>
  </si>
  <si>
    <t xml:space="preserve"> 4.577) </t>
  </si>
  <si>
    <t>1.307)</t>
  </si>
  <si>
    <t>0.497)</t>
  </si>
  <si>
    <t xml:space="preserve">52.000) </t>
  </si>
  <si>
    <t xml:space="preserve">46.868) </t>
  </si>
  <si>
    <t xml:space="preserve"> 0.296) </t>
  </si>
  <si>
    <t xml:space="preserve"> 0.836) </t>
  </si>
  <si>
    <t xml:space="preserve">70.325) </t>
  </si>
  <si>
    <t xml:space="preserve">29.675) </t>
  </si>
  <si>
    <t xml:space="preserve">17.614) </t>
  </si>
  <si>
    <t xml:space="preserve">40.471) </t>
  </si>
  <si>
    <t xml:space="preserve"> 2.389) </t>
  </si>
  <si>
    <t xml:space="preserve"> 1.165) </t>
  </si>
  <si>
    <t xml:space="preserve">38.361) </t>
  </si>
  <si>
    <t>0.499)</t>
  </si>
  <si>
    <t xml:space="preserve"> 1.773) </t>
  </si>
  <si>
    <t xml:space="preserve"> 5.066) </t>
  </si>
  <si>
    <t xml:space="preserve">19.079) </t>
  </si>
  <si>
    <t xml:space="preserve">42.569) </t>
  </si>
  <si>
    <t xml:space="preserve"> 6.711) </t>
  </si>
  <si>
    <t xml:space="preserve">20.926) </t>
  </si>
  <si>
    <t xml:space="preserve"> 2.624) </t>
  </si>
  <si>
    <t xml:space="preserve"> 1.252) </t>
  </si>
  <si>
    <t xml:space="preserve">11.286) </t>
  </si>
  <si>
    <t xml:space="preserve"> 6.987) </t>
  </si>
  <si>
    <t xml:space="preserve">19.597) </t>
  </si>
  <si>
    <t xml:space="preserve">16.621) </t>
  </si>
  <si>
    <t xml:space="preserve">17.222) </t>
  </si>
  <si>
    <t xml:space="preserve"> 6.571) </t>
  </si>
  <si>
    <t xml:space="preserve"> 6.813) </t>
  </si>
  <si>
    <t xml:space="preserve"> 3.323) </t>
  </si>
  <si>
    <t xml:space="preserve"> 3.888) </t>
  </si>
  <si>
    <t xml:space="preserve"> 7.692) </t>
  </si>
  <si>
    <t>1.526)</t>
  </si>
  <si>
    <t>0.493)</t>
  </si>
  <si>
    <t xml:space="preserve">48.403) </t>
  </si>
  <si>
    <t xml:space="preserve">50.811) </t>
  </si>
  <si>
    <t xml:space="preserve"> 0.406) </t>
  </si>
  <si>
    <t xml:space="preserve"> 0.381) </t>
  </si>
  <si>
    <t xml:space="preserve">59.939) </t>
  </si>
  <si>
    <t xml:space="preserve">40.061) </t>
  </si>
  <si>
    <t xml:space="preserve">17.390) </t>
  </si>
  <si>
    <t xml:space="preserve">52.963) </t>
  </si>
  <si>
    <t xml:space="preserve"> 4.327) </t>
  </si>
  <si>
    <t xml:space="preserve"> 1.186) </t>
  </si>
  <si>
    <t xml:space="preserve">24.134) </t>
  </si>
  <si>
    <t>0.446)</t>
  </si>
  <si>
    <t xml:space="preserve"> 0.210) </t>
  </si>
  <si>
    <t xml:space="preserve"> 0.616) </t>
  </si>
  <si>
    <t xml:space="preserve"> 7.911) </t>
  </si>
  <si>
    <t xml:space="preserve">22.447) </t>
  </si>
  <si>
    <t xml:space="preserve">12.373) </t>
  </si>
  <si>
    <t xml:space="preserve">36.455) </t>
  </si>
  <si>
    <t xml:space="preserve">13.641) </t>
  </si>
  <si>
    <t xml:space="preserve"> 6.347) </t>
  </si>
  <si>
    <t xml:space="preserve"> 5.684) </t>
  </si>
  <si>
    <t xml:space="preserve"> 5.948) </t>
  </si>
  <si>
    <t xml:space="preserve">13.476) </t>
  </si>
  <si>
    <t xml:space="preserve">12.008) </t>
  </si>
  <si>
    <t xml:space="preserve">13.673) </t>
  </si>
  <si>
    <t xml:space="preserve">10.486) </t>
  </si>
  <si>
    <t xml:space="preserve">11.971) </t>
  </si>
  <si>
    <t xml:space="preserve"> 6.362) </t>
  </si>
  <si>
    <t xml:space="preserve"> 7.812) </t>
  </si>
  <si>
    <t xml:space="preserve">12.580) </t>
  </si>
  <si>
    <t>1.444)</t>
  </si>
  <si>
    <t>0.484)</t>
  </si>
  <si>
    <t>Hispanic (%)</t>
  </si>
  <si>
    <t>HHSize (n)</t>
  </si>
  <si>
    <t>weighted count</t>
  </si>
  <si>
    <t>Age Group (%)</t>
  </si>
  <si>
    <t>Significance</t>
  </si>
  <si>
    <t>*</t>
  </si>
  <si>
    <t>***</t>
  </si>
  <si>
    <t>**</t>
  </si>
  <si>
    <t>IM-DM, IM-GX, DM-GX</t>
  </si>
  <si>
    <t>IM-GX, DM-GX</t>
  </si>
  <si>
    <t>Significance*</t>
  </si>
  <si>
    <t xml:space="preserve">* Significance test at p=0.05 level. Either weighted chi-square test (for categorical variables) or weighted t-test (for continuous variables) is employed. "IM-DM" indicates independent millennials differ significantly from dependent millennails, "IM-GX" indicates independent millennials differ significantly from Generation Xers, and "DM-GX" indicates dependent millennials differ significantly from Generation Xers. </t>
  </si>
  <si>
    <t>Living with a child under 18 (%)</t>
  </si>
  <si>
    <t xml:space="preserve">93.177) </t>
  </si>
  <si>
    <t>0.776)</t>
  </si>
  <si>
    <t>0.374)</t>
  </si>
  <si>
    <t>143.967)</t>
  </si>
  <si>
    <t>0.439)</t>
  </si>
  <si>
    <t>0.263)</t>
  </si>
  <si>
    <t>0.083)</t>
  </si>
  <si>
    <t>0.109)</t>
  </si>
  <si>
    <t>0.274)</t>
  </si>
  <si>
    <t>0.080)</t>
  </si>
  <si>
    <t>0.181)</t>
  </si>
  <si>
    <t>0.205)</t>
  </si>
  <si>
    <t>0.037)</t>
  </si>
  <si>
    <t>8.887)</t>
  </si>
  <si>
    <t>7.794)</t>
  </si>
  <si>
    <t>8.084)</t>
  </si>
  <si>
    <t>1.728)</t>
  </si>
  <si>
    <t>2.590)</t>
  </si>
  <si>
    <t>6.583)</t>
  </si>
  <si>
    <t>3.857)</t>
  </si>
  <si>
    <t>4.682)</t>
  </si>
  <si>
    <t>0.784)</t>
  </si>
  <si>
    <t>0.453)</t>
  </si>
  <si>
    <t xml:space="preserve">74.539) </t>
  </si>
  <si>
    <t>1.110)</t>
  </si>
  <si>
    <t>0.380)</t>
  </si>
  <si>
    <t>128.864)</t>
  </si>
  <si>
    <t>0.480)</t>
  </si>
  <si>
    <t>0.311)</t>
  </si>
  <si>
    <t>0.000)</t>
  </si>
  <si>
    <t>0.120)</t>
  </si>
  <si>
    <t>0.356)</t>
  </si>
  <si>
    <t>0.064)</t>
  </si>
  <si>
    <t>0.094)</t>
  </si>
  <si>
    <t>0.233)</t>
  </si>
  <si>
    <t>0.123)</t>
  </si>
  <si>
    <t>10.375)</t>
  </si>
  <si>
    <t>7.942)</t>
  </si>
  <si>
    <t>7.180)</t>
  </si>
  <si>
    <t>0.559)</t>
  </si>
  <si>
    <t>4.450)</t>
  </si>
  <si>
    <t>6.652)</t>
  </si>
  <si>
    <t>4.134)</t>
  </si>
  <si>
    <t>3.558)</t>
  </si>
  <si>
    <t>0.218)</t>
  </si>
  <si>
    <t>0.577)</t>
  </si>
  <si>
    <t xml:space="preserve">92.386) </t>
  </si>
  <si>
    <t>0.887)</t>
  </si>
  <si>
    <t>0.390)</t>
  </si>
  <si>
    <t>140.670)</t>
  </si>
  <si>
    <t>0.408)</t>
  </si>
  <si>
    <t>0.288)</t>
  </si>
  <si>
    <t>0.061)</t>
  </si>
  <si>
    <t>0.043)</t>
  </si>
  <si>
    <t>0.266)</t>
  </si>
  <si>
    <t>0.023)</t>
  </si>
  <si>
    <t>0.103)</t>
  </si>
  <si>
    <t>0.153)</t>
  </si>
  <si>
    <t>0.042)</t>
  </si>
  <si>
    <t>8.095)</t>
  </si>
  <si>
    <t>6.778)</t>
  </si>
  <si>
    <t>5.520)</t>
  </si>
  <si>
    <t>1.430)</t>
  </si>
  <si>
    <t>1.800)</t>
  </si>
  <si>
    <t>6.466)</t>
  </si>
  <si>
    <t>2.719)</t>
  </si>
  <si>
    <t>3.288)</t>
  </si>
  <si>
    <t>0.413)</t>
  </si>
  <si>
    <t>0.345)</t>
  </si>
  <si>
    <t>Having a driver's license</t>
  </si>
  <si>
    <t>Number of household vehicles</t>
  </si>
  <si>
    <t>Household vehicles per driver</t>
  </si>
  <si>
    <t>Carpool</t>
  </si>
  <si>
    <t>Drive alone</t>
  </si>
  <si>
    <t>Motocycle</t>
  </si>
  <si>
    <t>Shuttle</t>
  </si>
  <si>
    <t>Car</t>
  </si>
  <si>
    <t>Public transit</t>
  </si>
  <si>
    <t>Ridehailing</t>
  </si>
  <si>
    <t xml:space="preserve">Bike </t>
  </si>
  <si>
    <t>Walk or skateboard</t>
  </si>
  <si>
    <t>Others</t>
  </si>
  <si>
    <t>Walk, skateboard, or bike</t>
  </si>
  <si>
    <t>IM-DM</t>
  </si>
  <si>
    <t>IM-GX</t>
  </si>
  <si>
    <t>IM-DM, DM-GX</t>
  </si>
  <si>
    <t>IM-DM, IM-GX</t>
  </si>
  <si>
    <t>Weekly vehicle miles driven</t>
  </si>
  <si>
    <t>Travel mode for the last commute (n=1347)**</t>
  </si>
  <si>
    <t>** Unwieghted number of cases</t>
  </si>
  <si>
    <t xml:space="preserve">* Significance test at p=0.05 level. Either weighted chi-square test (for the license variable) or weighted t-test (for the other variables) is employed. "IM-DM" indicates independent millennials differ significantly from dependent millennails, "IM-GX" indicates independent millennials differ significantly from Generation Xers, and "DM-GX" indicates dependent millennials differ significantly from Generation Xers. </t>
  </si>
  <si>
    <t>Monthly frequency of travel modes for commutes (n=1,340)**</t>
  </si>
  <si>
    <t>Monthly frequency of travel modes for leisure trips (n=1,913)**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</si>
</sst>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2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1" fontId="18" fillId="0" borderId="0" xfId="2" applyNumberFormat="1" applyFont="1" applyAlignment="1">
      <alignment horizontal="center"/>
    </xf>
    <xf numFmtId="164" fontId="18" fillId="0" borderId="0" xfId="2" applyNumberFormat="1" applyFont="1" applyAlignment="1">
      <alignment horizontal="right"/>
    </xf>
    <xf numFmtId="11" fontId="18" fillId="0" borderId="0" xfId="0" applyNumberFormat="1" applyFont="1"/>
    <xf numFmtId="164" fontId="18" fillId="0" borderId="0" xfId="2" applyNumberFormat="1" applyFont="1"/>
    <xf numFmtId="0" fontId="18" fillId="0" borderId="0" xfId="0" applyFont="1" applyAlignment="1">
      <alignment horizontal="left" vertical="top"/>
    </xf>
    <xf numFmtId="2" fontId="18" fillId="0" borderId="0" xfId="0" applyNumberFormat="1" applyFont="1"/>
    <xf numFmtId="165" fontId="18" fillId="0" borderId="0" xfId="1" applyNumberFormat="1" applyFont="1"/>
    <xf numFmtId="0" fontId="18" fillId="0" borderId="0" xfId="0" applyFont="1" applyAlignment="1">
      <alignment wrapText="1"/>
    </xf>
    <xf numFmtId="2" fontId="18" fillId="0" borderId="0" xfId="0" applyNumberFormat="1" applyFont="1" applyAlignment="1">
      <alignment wrapText="1"/>
    </xf>
    <xf numFmtId="164" fontId="18" fillId="0" borderId="0" xfId="2" applyNumberFormat="1" applyFont="1" applyAlignment="1">
      <alignment wrapText="1"/>
    </xf>
    <xf numFmtId="165" fontId="18" fillId="0" borderId="0" xfId="1" applyNumberFormat="1" applyFont="1" applyAlignment="1">
      <alignment wrapText="1"/>
    </xf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vertical="top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7" sqref="G7"/>
    </sheetView>
  </sheetViews>
  <sheetFormatPr defaultRowHeight="12.75" x14ac:dyDescent="0.2"/>
  <cols>
    <col min="1" max="1" width="28.7109375" style="1" customWidth="1"/>
    <col min="2" max="3" width="16.140625" style="1" hidden="1" customWidth="1"/>
    <col min="4" max="4" width="18.7109375" style="7" customWidth="1"/>
    <col min="5" max="6" width="15.5703125" style="1" hidden="1" customWidth="1"/>
    <col min="7" max="7" width="18.7109375" style="7" customWidth="1"/>
    <col min="8" max="9" width="16.140625" style="1" hidden="1" customWidth="1"/>
    <col min="10" max="10" width="18.7109375" style="7" customWidth="1"/>
    <col min="11" max="11" width="6.5703125" style="1" hidden="1" customWidth="1"/>
    <col min="12" max="18" width="4.42578125" style="1" hidden="1" customWidth="1"/>
    <col min="19" max="19" width="18.7109375" style="1" hidden="1" customWidth="1"/>
    <col min="20" max="22" width="9.140625" style="1" hidden="1" customWidth="1"/>
    <col min="23" max="23" width="20.85546875" style="1" bestFit="1" customWidth="1"/>
    <col min="24" max="16384" width="9.140625" style="1"/>
  </cols>
  <sheetData>
    <row r="1" spans="1:23" x14ac:dyDescent="0.2">
      <c r="D1" s="2" t="s">
        <v>0</v>
      </c>
      <c r="E1" s="2"/>
      <c r="F1" s="3"/>
      <c r="G1" s="2" t="s">
        <v>1</v>
      </c>
      <c r="H1" s="2"/>
      <c r="I1" s="3"/>
      <c r="J1" s="2" t="s">
        <v>2</v>
      </c>
      <c r="K1" s="1" t="s">
        <v>3</v>
      </c>
      <c r="L1" s="1" t="s">
        <v>4</v>
      </c>
      <c r="V1" s="4" t="s">
        <v>144</v>
      </c>
      <c r="W1" s="2" t="s">
        <v>150</v>
      </c>
    </row>
    <row r="2" spans="1:23" x14ac:dyDescent="0.2">
      <c r="A2" s="1" t="s">
        <v>142</v>
      </c>
      <c r="D2" s="5">
        <v>689.53700000000003</v>
      </c>
      <c r="E2" s="5"/>
      <c r="F2" s="6"/>
      <c r="G2" s="5">
        <v>339.697</v>
      </c>
      <c r="H2" s="5"/>
      <c r="I2" s="6"/>
      <c r="J2" s="5">
        <v>945.76700000000005</v>
      </c>
    </row>
    <row r="3" spans="1:23" x14ac:dyDescent="0.2">
      <c r="A3" s="1" t="s">
        <v>6</v>
      </c>
      <c r="K3" s="1">
        <v>0.75700000000000001</v>
      </c>
      <c r="M3" s="1">
        <v>0.218315707314366</v>
      </c>
      <c r="O3" s="1">
        <v>0.75120386493956903</v>
      </c>
      <c r="Q3" s="1">
        <v>0.49025039624274702</v>
      </c>
    </row>
    <row r="4" spans="1:23" x14ac:dyDescent="0.2">
      <c r="A4" s="1" t="s">
        <v>7</v>
      </c>
      <c r="B4" s="1">
        <v>322.78699999999998</v>
      </c>
      <c r="C4" s="1">
        <v>46.811999999999998</v>
      </c>
      <c r="D4" s="7">
        <f>C4/100</f>
        <v>0.46811999999999998</v>
      </c>
      <c r="E4" s="1">
        <v>176.642</v>
      </c>
      <c r="F4" s="1" t="s">
        <v>76</v>
      </c>
      <c r="G4" s="7">
        <f>LEFT(F4, LEN(TRIM(F4))-1)/100</f>
        <v>0.52</v>
      </c>
      <c r="H4" s="1">
        <v>457.77800000000002</v>
      </c>
      <c r="I4" s="1" t="s">
        <v>108</v>
      </c>
      <c r="J4" s="7">
        <f>LEFT(I4, LEN(TRIM(I4))-1)/100</f>
        <v>0.48402999999999996</v>
      </c>
    </row>
    <row r="5" spans="1:23" x14ac:dyDescent="0.2">
      <c r="A5" s="1" t="s">
        <v>8</v>
      </c>
      <c r="B5" s="1">
        <v>359.05099999999999</v>
      </c>
      <c r="C5" s="1">
        <v>52.070999999999998</v>
      </c>
      <c r="D5" s="7">
        <f t="shared" ref="D5:D31" si="0">C5/100</f>
        <v>0.52071000000000001</v>
      </c>
      <c r="E5" s="1">
        <v>159.208</v>
      </c>
      <c r="F5" s="1" t="s">
        <v>77</v>
      </c>
      <c r="G5" s="7">
        <f t="shared" ref="G5:J39" si="1">LEFT(F5, LEN(TRIM(F5))-1)/100</f>
        <v>0.46868000000000004</v>
      </c>
      <c r="H5" s="1">
        <v>480.55200000000002</v>
      </c>
      <c r="I5" s="1" t="s">
        <v>109</v>
      </c>
      <c r="J5" s="7">
        <f t="shared" ref="J5" si="2">LEFT(I5, LEN(TRIM(I5))-1)/100</f>
        <v>0.50810999999999995</v>
      </c>
    </row>
    <row r="6" spans="1:23" x14ac:dyDescent="0.2">
      <c r="A6" s="1" t="s">
        <v>9</v>
      </c>
      <c r="B6" s="1">
        <v>5.1719999999999997</v>
      </c>
      <c r="C6" s="1">
        <v>0.75</v>
      </c>
      <c r="D6" s="7">
        <f t="shared" si="0"/>
        <v>7.4999999999999997E-3</v>
      </c>
      <c r="E6" s="1">
        <v>1.0069999999999999</v>
      </c>
      <c r="F6" s="1" t="s">
        <v>78</v>
      </c>
      <c r="G6" s="7">
        <f t="shared" si="1"/>
        <v>2.8999999999999998E-3</v>
      </c>
      <c r="H6" s="1">
        <v>3.8370000000000002</v>
      </c>
      <c r="I6" s="1" t="s">
        <v>110</v>
      </c>
      <c r="J6" s="7">
        <f t="shared" ref="J6" si="3">LEFT(I6, LEN(TRIM(I6))-1)/100</f>
        <v>4.0000000000000001E-3</v>
      </c>
    </row>
    <row r="7" spans="1:23" x14ac:dyDescent="0.2">
      <c r="A7" s="1" t="s">
        <v>10</v>
      </c>
      <c r="B7" s="1">
        <v>2.5259999999999998</v>
      </c>
      <c r="C7" s="1">
        <v>0.36599999999999999</v>
      </c>
      <c r="D7" s="7">
        <f t="shared" si="0"/>
        <v>3.6600000000000001E-3</v>
      </c>
      <c r="E7" s="1">
        <v>2.84</v>
      </c>
      <c r="F7" s="1" t="s">
        <v>79</v>
      </c>
      <c r="G7" s="7">
        <f t="shared" si="1"/>
        <v>8.3000000000000001E-3</v>
      </c>
      <c r="H7" s="1">
        <v>3.6</v>
      </c>
      <c r="I7" s="1" t="s">
        <v>111</v>
      </c>
      <c r="J7" s="7">
        <f t="shared" ref="J7" si="4">LEFT(I7, LEN(TRIM(I7))-1)/100</f>
        <v>3.8E-3</v>
      </c>
    </row>
    <row r="8" spans="1:23" x14ac:dyDescent="0.2">
      <c r="A8" s="1" t="s">
        <v>143</v>
      </c>
      <c r="K8" s="1" t="s">
        <v>11</v>
      </c>
      <c r="M8" s="8">
        <v>1.6903712432294899E-17</v>
      </c>
      <c r="N8" s="1" t="s">
        <v>146</v>
      </c>
      <c r="O8" s="1">
        <v>0</v>
      </c>
      <c r="P8" s="1" t="s">
        <v>146</v>
      </c>
      <c r="Q8" s="8">
        <v>5.53109385628938E-264</v>
      </c>
      <c r="R8" s="1" t="s">
        <v>146</v>
      </c>
      <c r="S8" s="1" t="str">
        <f>IF(LEN(TRIM(N8))&gt;=2, "IM-DM", "")</f>
        <v>IM-DM</v>
      </c>
      <c r="T8" s="1" t="str">
        <f>IF(LEN(TRIM(P8))&gt;=2, "IM-GX", "")</f>
        <v>IM-GX</v>
      </c>
      <c r="U8" s="1" t="str">
        <f>IF(LEN(TRIM(R8))&gt;=2, "DM-GX", "")</f>
        <v>DM-GX</v>
      </c>
      <c r="V8" s="1" t="str">
        <f>S8&amp;", "&amp;T8&amp;", "&amp;U8</f>
        <v>IM-DM, IM-GX, DM-GX</v>
      </c>
      <c r="W8" s="1" t="s">
        <v>148</v>
      </c>
    </row>
    <row r="9" spans="1:23" x14ac:dyDescent="0.2">
      <c r="A9" s="1" t="s">
        <v>12</v>
      </c>
      <c r="B9" s="1">
        <v>295.02999999999997</v>
      </c>
      <c r="C9" s="1">
        <v>42.786999999999999</v>
      </c>
      <c r="D9" s="7">
        <f t="shared" si="0"/>
        <v>0.42786999999999997</v>
      </c>
      <c r="E9" s="1">
        <v>238.893</v>
      </c>
      <c r="F9" s="1" t="s">
        <v>80</v>
      </c>
      <c r="G9" s="7">
        <f t="shared" si="1"/>
        <v>0.70325000000000004</v>
      </c>
      <c r="H9" s="1">
        <v>0</v>
      </c>
      <c r="I9" s="1" t="s">
        <v>65</v>
      </c>
      <c r="J9" s="7">
        <f t="shared" ref="J9" si="5">LEFT(I9, LEN(TRIM(I9))-1)/100</f>
        <v>0</v>
      </c>
    </row>
    <row r="10" spans="1:23" x14ac:dyDescent="0.2">
      <c r="A10" s="1" t="s">
        <v>13</v>
      </c>
      <c r="B10" s="1">
        <v>394.50599999999997</v>
      </c>
      <c r="C10" s="1">
        <v>57.213000000000001</v>
      </c>
      <c r="D10" s="7">
        <f t="shared" si="0"/>
        <v>0.57213000000000003</v>
      </c>
      <c r="E10" s="1">
        <v>100.804</v>
      </c>
      <c r="F10" s="1" t="s">
        <v>81</v>
      </c>
      <c r="G10" s="7">
        <f t="shared" si="1"/>
        <v>0.29675000000000001</v>
      </c>
      <c r="H10" s="1">
        <v>0</v>
      </c>
      <c r="I10" s="1" t="s">
        <v>65</v>
      </c>
      <c r="J10" s="7">
        <f t="shared" ref="J10" si="6">LEFT(I10, LEN(TRIM(I10))-1)/100</f>
        <v>0</v>
      </c>
    </row>
    <row r="11" spans="1:23" x14ac:dyDescent="0.2">
      <c r="A11" s="1" t="s">
        <v>14</v>
      </c>
      <c r="B11" s="1">
        <v>0</v>
      </c>
      <c r="C11" s="1">
        <v>0</v>
      </c>
      <c r="D11" s="7">
        <f t="shared" si="0"/>
        <v>0</v>
      </c>
      <c r="E11" s="1">
        <v>0</v>
      </c>
      <c r="F11" s="1" t="s">
        <v>65</v>
      </c>
      <c r="G11" s="7">
        <v>0</v>
      </c>
      <c r="H11" s="1">
        <v>566.88099999999997</v>
      </c>
      <c r="I11" s="1" t="s">
        <v>112</v>
      </c>
      <c r="J11" s="7">
        <f t="shared" si="1"/>
        <v>0.59938999999999998</v>
      </c>
    </row>
    <row r="12" spans="1:23" x14ac:dyDescent="0.2">
      <c r="A12" s="1" t="s">
        <v>15</v>
      </c>
      <c r="B12" s="1">
        <v>0</v>
      </c>
      <c r="C12" s="1">
        <v>0</v>
      </c>
      <c r="D12" s="7">
        <f t="shared" si="0"/>
        <v>0</v>
      </c>
      <c r="E12" s="1">
        <v>0</v>
      </c>
      <c r="F12" s="1" t="s">
        <v>65</v>
      </c>
      <c r="G12" s="7">
        <v>0</v>
      </c>
      <c r="H12" s="1">
        <v>378.88600000000002</v>
      </c>
      <c r="I12" s="1" t="s">
        <v>113</v>
      </c>
      <c r="J12" s="7">
        <f t="shared" si="1"/>
        <v>0.40061000000000002</v>
      </c>
    </row>
    <row r="13" spans="1:23" x14ac:dyDescent="0.2">
      <c r="A13" s="1" t="s">
        <v>16</v>
      </c>
      <c r="K13" s="1">
        <v>8.9999999999999993E-3</v>
      </c>
      <c r="M13" s="1">
        <v>1.7245752369805301E-2</v>
      </c>
      <c r="N13" s="1" t="s">
        <v>147</v>
      </c>
      <c r="O13" s="1">
        <v>1.061923543201E-4</v>
      </c>
      <c r="P13" s="1" t="s">
        <v>146</v>
      </c>
      <c r="Q13" s="8">
        <v>2.0017387055894098E-5</v>
      </c>
      <c r="R13" s="1" t="s">
        <v>146</v>
      </c>
      <c r="S13" s="1" t="str">
        <f>IF(LEN(TRIM(N13))&gt;=2, "IM-DM", "")</f>
        <v>IM-DM</v>
      </c>
      <c r="T13" s="1" t="str">
        <f>IF(LEN(TRIM(P13))&gt;=2, "IM-GX", "")</f>
        <v>IM-GX</v>
      </c>
      <c r="U13" s="1" t="str">
        <f>IF(LEN(TRIM(R13))&gt;=2, "DM-GX", "")</f>
        <v>DM-GX</v>
      </c>
      <c r="V13" s="1" t="str">
        <f>S13&amp;", "&amp;T13&amp;", "&amp;U13</f>
        <v>IM-DM, IM-GX, DM-GX</v>
      </c>
      <c r="W13" s="1" t="s">
        <v>148</v>
      </c>
    </row>
    <row r="14" spans="1:23" x14ac:dyDescent="0.2">
      <c r="A14" s="1" t="s">
        <v>17</v>
      </c>
      <c r="B14" s="1">
        <v>89.638999999999996</v>
      </c>
      <c r="C14" s="1">
        <v>13</v>
      </c>
      <c r="D14" s="7">
        <f t="shared" si="0"/>
        <v>0.13</v>
      </c>
      <c r="E14" s="1">
        <v>59.834000000000003</v>
      </c>
      <c r="F14" s="1" t="s">
        <v>82</v>
      </c>
      <c r="G14" s="7">
        <f t="shared" si="1"/>
        <v>0.17614000000000002</v>
      </c>
      <c r="H14" s="1">
        <v>164.46899999999999</v>
      </c>
      <c r="I14" s="1" t="s">
        <v>114</v>
      </c>
      <c r="J14" s="7">
        <f t="shared" ref="J14" si="7">LEFT(I14, LEN(TRIM(I14))-1)/100</f>
        <v>0.1739</v>
      </c>
    </row>
    <row r="15" spans="1:23" x14ac:dyDescent="0.2">
      <c r="A15" s="1" t="s">
        <v>18</v>
      </c>
      <c r="B15" s="1">
        <v>343.69200000000001</v>
      </c>
      <c r="C15" s="1">
        <v>49.844000000000001</v>
      </c>
      <c r="D15" s="7">
        <f t="shared" si="0"/>
        <v>0.49843999999999999</v>
      </c>
      <c r="E15" s="1">
        <v>137.47900000000001</v>
      </c>
      <c r="F15" s="1" t="s">
        <v>83</v>
      </c>
      <c r="G15" s="7">
        <f t="shared" si="1"/>
        <v>0.40470999999999996</v>
      </c>
      <c r="H15" s="1">
        <v>500.90800000000002</v>
      </c>
      <c r="I15" s="1" t="s">
        <v>115</v>
      </c>
      <c r="J15" s="7">
        <f t="shared" ref="J15" si="8">LEFT(I15, LEN(TRIM(I15))-1)/100</f>
        <v>0.52963000000000005</v>
      </c>
    </row>
    <row r="16" spans="1:23" x14ac:dyDescent="0.2">
      <c r="A16" s="1" t="s">
        <v>19</v>
      </c>
      <c r="B16" s="1">
        <v>16.335000000000001</v>
      </c>
      <c r="C16" s="1">
        <v>2.3690000000000002</v>
      </c>
      <c r="D16" s="7">
        <f t="shared" si="0"/>
        <v>2.3690000000000003E-2</v>
      </c>
      <c r="E16" s="1">
        <v>8.1159999999999997</v>
      </c>
      <c r="F16" s="1" t="s">
        <v>84</v>
      </c>
      <c r="G16" s="7">
        <f t="shared" si="1"/>
        <v>2.3799999999999998E-2</v>
      </c>
      <c r="H16" s="1">
        <v>40.920999999999999</v>
      </c>
      <c r="I16" s="1" t="s">
        <v>116</v>
      </c>
      <c r="J16" s="7">
        <f t="shared" ref="J16" si="9">LEFT(I16, LEN(TRIM(I16))-1)/100</f>
        <v>4.3200000000000002E-2</v>
      </c>
    </row>
    <row r="17" spans="1:23" x14ac:dyDescent="0.2">
      <c r="A17" s="1" t="s">
        <v>20</v>
      </c>
      <c r="B17" s="1">
        <v>15.957000000000001</v>
      </c>
      <c r="C17" s="1">
        <v>2.3140000000000001</v>
      </c>
      <c r="D17" s="7">
        <f t="shared" si="0"/>
        <v>2.3140000000000001E-2</v>
      </c>
      <c r="E17" s="1">
        <v>3.956</v>
      </c>
      <c r="F17" s="1" t="s">
        <v>85</v>
      </c>
      <c r="G17" s="7">
        <f t="shared" si="1"/>
        <v>1.1599999999999999E-2</v>
      </c>
      <c r="H17" s="1">
        <v>11.215999999999999</v>
      </c>
      <c r="I17" s="1" t="s">
        <v>117</v>
      </c>
      <c r="J17" s="7">
        <f t="shared" ref="J17" si="10">LEFT(I17, LEN(TRIM(I17))-1)/100</f>
        <v>1.18E-2</v>
      </c>
    </row>
    <row r="18" spans="1:23" x14ac:dyDescent="0.2">
      <c r="A18" s="1" t="s">
        <v>21</v>
      </c>
      <c r="B18" s="1">
        <v>223.91300000000001</v>
      </c>
      <c r="C18" s="1">
        <v>32.472999999999999</v>
      </c>
      <c r="D18" s="7">
        <f t="shared" si="0"/>
        <v>0.32472999999999996</v>
      </c>
      <c r="E18" s="1">
        <v>130.31100000000001</v>
      </c>
      <c r="F18" s="1" t="s">
        <v>86</v>
      </c>
      <c r="G18" s="7">
        <f t="shared" si="1"/>
        <v>0.38360999999999995</v>
      </c>
      <c r="H18" s="1">
        <v>228.25299999999999</v>
      </c>
      <c r="I18" s="1" t="s">
        <v>118</v>
      </c>
      <c r="J18" s="7">
        <f t="shared" ref="J18" si="11">LEFT(I18, LEN(TRIM(I18))-1)/100</f>
        <v>0.24134</v>
      </c>
    </row>
    <row r="19" spans="1:23" x14ac:dyDescent="0.2">
      <c r="A19" s="1" t="s">
        <v>140</v>
      </c>
      <c r="B19" s="1">
        <v>0.40400000000000003</v>
      </c>
      <c r="C19" s="1">
        <v>0.49099999999999999</v>
      </c>
      <c r="D19" s="7">
        <f>B19</f>
        <v>0.40400000000000003</v>
      </c>
      <c r="E19" s="1">
        <v>0.45800000000000002</v>
      </c>
      <c r="F19" s="1" t="s">
        <v>87</v>
      </c>
      <c r="G19" s="7">
        <f>E19</f>
        <v>0.45800000000000002</v>
      </c>
      <c r="H19" s="1">
        <v>0.27400000000000002</v>
      </c>
      <c r="I19" s="1" t="s">
        <v>119</v>
      </c>
      <c r="J19" s="7">
        <f>H19</f>
        <v>0.27400000000000002</v>
      </c>
      <c r="K19" s="1" t="s">
        <v>22</v>
      </c>
      <c r="M19" s="1">
        <v>1.6886206216139701E-2</v>
      </c>
      <c r="N19" s="1" t="s">
        <v>147</v>
      </c>
      <c r="O19" s="8">
        <v>8.7333095610556601E-8</v>
      </c>
      <c r="P19" s="1" t="s">
        <v>146</v>
      </c>
      <c r="Q19" s="8">
        <v>4.0245927787299099E-11</v>
      </c>
      <c r="R19" s="1" t="s">
        <v>146</v>
      </c>
      <c r="S19" s="1" t="str">
        <f>IF(LEN(TRIM(N19))&gt;=2, "IM-DM", "")</f>
        <v>IM-DM</v>
      </c>
      <c r="T19" s="1" t="str">
        <f>IF(LEN(TRIM(P19))&gt;=2, "IM-GX", "")</f>
        <v>IM-GX</v>
      </c>
      <c r="U19" s="1" t="str">
        <f>IF(LEN(TRIM(R19))&gt;=2, "DM-GX", "")</f>
        <v>DM-GX</v>
      </c>
      <c r="V19" s="1" t="str">
        <f>S19&amp;", "&amp;T19&amp;", "&amp;U19</f>
        <v>IM-DM, IM-GX, DM-GX</v>
      </c>
      <c r="W19" s="1" t="s">
        <v>148</v>
      </c>
    </row>
    <row r="20" spans="1:23" x14ac:dyDescent="0.2">
      <c r="A20" s="1" t="s">
        <v>23</v>
      </c>
      <c r="K20" s="1" t="s">
        <v>22</v>
      </c>
      <c r="M20" s="8">
        <v>5.2322474482157296E-16</v>
      </c>
      <c r="N20" s="1" t="s">
        <v>146</v>
      </c>
      <c r="O20" s="8">
        <v>4.9385141915408802E-5</v>
      </c>
      <c r="P20" s="1" t="s">
        <v>146</v>
      </c>
      <c r="Q20" s="8">
        <v>1.9449188801924399E-31</v>
      </c>
      <c r="R20" s="1" t="s">
        <v>146</v>
      </c>
      <c r="S20" s="1" t="str">
        <f>IF(LEN(TRIM(N20))&gt;=2, "IM-DM", "")</f>
        <v>IM-DM</v>
      </c>
      <c r="T20" s="1" t="str">
        <f>IF(LEN(TRIM(P20))&gt;=2, "IM-GX", "")</f>
        <v>IM-GX</v>
      </c>
      <c r="U20" s="1" t="str">
        <f>IF(LEN(TRIM(R20))&gt;=2, "DM-GX", "")</f>
        <v>DM-GX</v>
      </c>
      <c r="V20" s="1" t="str">
        <f>S20&amp;", "&amp;T20&amp;", "&amp;U20</f>
        <v>IM-DM, IM-GX, DM-GX</v>
      </c>
      <c r="W20" s="1" t="s">
        <v>148</v>
      </c>
    </row>
    <row r="21" spans="1:23" x14ac:dyDescent="0.2">
      <c r="A21" s="1" t="s">
        <v>24</v>
      </c>
      <c r="B21" s="1">
        <v>0</v>
      </c>
      <c r="C21" s="1">
        <v>0</v>
      </c>
      <c r="D21" s="7">
        <f t="shared" si="0"/>
        <v>0</v>
      </c>
      <c r="E21" s="1">
        <v>6.0229999999999997</v>
      </c>
      <c r="F21" s="1" t="s">
        <v>88</v>
      </c>
      <c r="G21" s="7">
        <f t="shared" si="1"/>
        <v>1.77E-2</v>
      </c>
      <c r="H21" s="1">
        <v>1.982</v>
      </c>
      <c r="I21" s="1" t="s">
        <v>120</v>
      </c>
      <c r="J21" s="7">
        <f t="shared" ref="J21" si="12">LEFT(I21, LEN(TRIM(I21))-1)/100</f>
        <v>2.0999999999999999E-3</v>
      </c>
    </row>
    <row r="22" spans="1:23" x14ac:dyDescent="0.2">
      <c r="A22" s="1" t="s">
        <v>25</v>
      </c>
      <c r="B22" s="1">
        <v>13.686</v>
      </c>
      <c r="C22" s="1">
        <v>1.9850000000000001</v>
      </c>
      <c r="D22" s="7">
        <f t="shared" si="0"/>
        <v>1.985E-2</v>
      </c>
      <c r="E22" s="1">
        <v>17.207999999999998</v>
      </c>
      <c r="F22" s="1" t="s">
        <v>89</v>
      </c>
      <c r="G22" s="7">
        <f t="shared" si="1"/>
        <v>5.0599999999999999E-2</v>
      </c>
      <c r="H22" s="1">
        <v>5.8289999999999997</v>
      </c>
      <c r="I22" s="1" t="s">
        <v>121</v>
      </c>
      <c r="J22" s="7">
        <f t="shared" ref="J22" si="13">LEFT(I22, LEN(TRIM(I22))-1)/100</f>
        <v>6.0999999999999995E-3</v>
      </c>
    </row>
    <row r="23" spans="1:23" x14ac:dyDescent="0.2">
      <c r="A23" s="1" t="s">
        <v>26</v>
      </c>
      <c r="B23" s="1">
        <v>87.956000000000003</v>
      </c>
      <c r="C23" s="1">
        <v>12.756</v>
      </c>
      <c r="D23" s="7">
        <f t="shared" si="0"/>
        <v>0.12756000000000001</v>
      </c>
      <c r="E23" s="1">
        <v>64.811999999999998</v>
      </c>
      <c r="F23" s="1" t="s">
        <v>90</v>
      </c>
      <c r="G23" s="7">
        <f t="shared" si="1"/>
        <v>0.19079000000000002</v>
      </c>
      <c r="H23" s="1">
        <v>74.816000000000003</v>
      </c>
      <c r="I23" s="1" t="s">
        <v>122</v>
      </c>
      <c r="J23" s="7">
        <f t="shared" ref="J23" si="14">LEFT(I23, LEN(TRIM(I23))-1)/100</f>
        <v>7.9100000000000004E-2</v>
      </c>
    </row>
    <row r="24" spans="1:23" x14ac:dyDescent="0.2">
      <c r="A24" s="1" t="s">
        <v>27</v>
      </c>
      <c r="B24" s="1">
        <v>182.08699999999999</v>
      </c>
      <c r="C24" s="1">
        <v>26.407</v>
      </c>
      <c r="D24" s="7">
        <f t="shared" si="0"/>
        <v>0.26407000000000003</v>
      </c>
      <c r="E24" s="1">
        <v>144.607</v>
      </c>
      <c r="F24" s="1" t="s">
        <v>91</v>
      </c>
      <c r="G24" s="7">
        <f t="shared" si="1"/>
        <v>0.42569000000000001</v>
      </c>
      <c r="H24" s="1">
        <v>212.3</v>
      </c>
      <c r="I24" s="1" t="s">
        <v>123</v>
      </c>
      <c r="J24" s="7">
        <f t="shared" ref="J24" si="15">LEFT(I24, LEN(TRIM(I24))-1)/100</f>
        <v>0.22447</v>
      </c>
    </row>
    <row r="25" spans="1:23" x14ac:dyDescent="0.2">
      <c r="A25" s="1" t="s">
        <v>28</v>
      </c>
      <c r="B25" s="1">
        <v>75.230999999999995</v>
      </c>
      <c r="C25" s="1">
        <v>10.91</v>
      </c>
      <c r="D25" s="7">
        <f t="shared" si="0"/>
        <v>0.1091</v>
      </c>
      <c r="E25" s="1">
        <v>22.795999999999999</v>
      </c>
      <c r="F25" s="1" t="s">
        <v>92</v>
      </c>
      <c r="G25" s="7">
        <f t="shared" si="1"/>
        <v>6.7099999999999993E-2</v>
      </c>
      <c r="H25" s="1">
        <v>117.01600000000001</v>
      </c>
      <c r="I25" s="1" t="s">
        <v>124</v>
      </c>
      <c r="J25" s="7">
        <f t="shared" ref="J25" si="16">LEFT(I25, LEN(TRIM(I25))-1)/100</f>
        <v>0.12372999999999999</v>
      </c>
    </row>
    <row r="26" spans="1:23" x14ac:dyDescent="0.2">
      <c r="A26" s="1" t="s">
        <v>29</v>
      </c>
      <c r="B26" s="1">
        <v>237.148</v>
      </c>
      <c r="C26" s="1">
        <v>34.392000000000003</v>
      </c>
      <c r="D26" s="7">
        <f t="shared" si="0"/>
        <v>0.34392</v>
      </c>
      <c r="E26" s="1">
        <v>71.084999999999994</v>
      </c>
      <c r="F26" s="1" t="s">
        <v>93</v>
      </c>
      <c r="G26" s="7">
        <f t="shared" si="1"/>
        <v>0.20925999999999997</v>
      </c>
      <c r="H26" s="1">
        <v>344.78</v>
      </c>
      <c r="I26" s="1" t="s">
        <v>125</v>
      </c>
      <c r="J26" s="7">
        <f t="shared" ref="J26" si="17">LEFT(I26, LEN(TRIM(I26))-1)/100</f>
        <v>0.36454999999999999</v>
      </c>
    </row>
    <row r="27" spans="1:23" x14ac:dyDescent="0.2">
      <c r="A27" s="1" t="s">
        <v>30</v>
      </c>
      <c r="B27" s="1">
        <v>68.677999999999997</v>
      </c>
      <c r="C27" s="1">
        <v>9.9600000000000009</v>
      </c>
      <c r="D27" s="7">
        <f t="shared" si="0"/>
        <v>9.9600000000000008E-2</v>
      </c>
      <c r="E27" s="1">
        <v>8.9139999999999997</v>
      </c>
      <c r="F27" s="1" t="s">
        <v>94</v>
      </c>
      <c r="G27" s="7">
        <f t="shared" si="1"/>
        <v>2.6200000000000001E-2</v>
      </c>
      <c r="H27" s="1">
        <v>129.01599999999999</v>
      </c>
      <c r="I27" s="1" t="s">
        <v>126</v>
      </c>
      <c r="J27" s="7">
        <f t="shared" ref="J27" si="18">LEFT(I27, LEN(TRIM(I27))-1)/100</f>
        <v>0.13641</v>
      </c>
    </row>
    <row r="28" spans="1:23" x14ac:dyDescent="0.2">
      <c r="A28" s="1" t="s">
        <v>31</v>
      </c>
      <c r="B28" s="1">
        <v>24.75</v>
      </c>
      <c r="C28" s="1">
        <v>3.589</v>
      </c>
      <c r="D28" s="7">
        <f t="shared" si="0"/>
        <v>3.5889999999999998E-2</v>
      </c>
      <c r="E28" s="1">
        <v>4.2519999999999998</v>
      </c>
      <c r="F28" s="1" t="s">
        <v>95</v>
      </c>
      <c r="G28" s="7">
        <f t="shared" si="1"/>
        <v>1.2500000000000001E-2</v>
      </c>
      <c r="H28" s="1">
        <v>60.026000000000003</v>
      </c>
      <c r="I28" s="1" t="s">
        <v>127</v>
      </c>
      <c r="J28" s="7">
        <f t="shared" ref="J28" si="19">LEFT(I28, LEN(TRIM(I28))-1)/100</f>
        <v>6.3399999999999998E-2</v>
      </c>
    </row>
    <row r="29" spans="1:23" x14ac:dyDescent="0.2">
      <c r="A29" s="1" t="s">
        <v>32</v>
      </c>
      <c r="K29" s="1" t="s">
        <v>22</v>
      </c>
      <c r="M29" s="8">
        <v>3.1941397564669899E-6</v>
      </c>
      <c r="N29" s="1" t="s">
        <v>146</v>
      </c>
      <c r="O29" s="8">
        <v>3.92591775633223E-16</v>
      </c>
      <c r="P29" s="1" t="s">
        <v>146</v>
      </c>
      <c r="Q29" s="8">
        <v>4.5359042955174699E-7</v>
      </c>
      <c r="R29" s="1" t="s">
        <v>146</v>
      </c>
      <c r="S29" s="1" t="str">
        <f>IF(LEN(TRIM(N29))&gt;=2, "IM-DM", "")</f>
        <v>IM-DM</v>
      </c>
      <c r="T29" s="1" t="str">
        <f>IF(LEN(TRIM(P29))&gt;=2, "IM-GX", "")</f>
        <v>IM-GX</v>
      </c>
      <c r="U29" s="1" t="str">
        <f>IF(LEN(TRIM(R29))&gt;=2, "DM-GX", "")</f>
        <v>DM-GX</v>
      </c>
      <c r="V29" s="1" t="str">
        <f>S29&amp;", "&amp;T29&amp;", "&amp;U29</f>
        <v>IM-DM, IM-GX, DM-GX</v>
      </c>
      <c r="W29" s="1" t="s">
        <v>148</v>
      </c>
    </row>
    <row r="30" spans="1:23" x14ac:dyDescent="0.2">
      <c r="A30" s="1" t="s">
        <v>24</v>
      </c>
      <c r="B30" s="1">
        <v>30.552</v>
      </c>
      <c r="C30" s="1">
        <v>4.431</v>
      </c>
      <c r="D30" s="7">
        <f t="shared" si="0"/>
        <v>4.4310000000000002E-2</v>
      </c>
      <c r="E30" s="1">
        <v>38.338999999999999</v>
      </c>
      <c r="F30" s="1" t="s">
        <v>96</v>
      </c>
      <c r="G30" s="7">
        <f t="shared" si="1"/>
        <v>0.11286</v>
      </c>
      <c r="H30" s="1">
        <v>53.753</v>
      </c>
      <c r="I30" s="1" t="s">
        <v>128</v>
      </c>
      <c r="J30" s="7">
        <f t="shared" ref="J30" si="20">LEFT(I30, LEN(TRIM(I30))-1)/100</f>
        <v>5.6799999999999996E-2</v>
      </c>
    </row>
    <row r="31" spans="1:23" x14ac:dyDescent="0.2">
      <c r="A31" s="1" t="s">
        <v>33</v>
      </c>
      <c r="B31" s="1">
        <v>93.253</v>
      </c>
      <c r="C31" s="1">
        <v>13.523999999999999</v>
      </c>
      <c r="D31" s="7">
        <f t="shared" si="0"/>
        <v>0.13524</v>
      </c>
      <c r="E31" s="1">
        <v>23.734999999999999</v>
      </c>
      <c r="F31" s="1" t="s">
        <v>97</v>
      </c>
      <c r="G31" s="7">
        <f t="shared" si="1"/>
        <v>6.9800000000000001E-2</v>
      </c>
      <c r="H31" s="1">
        <v>56.258000000000003</v>
      </c>
      <c r="I31" s="1" t="s">
        <v>129</v>
      </c>
      <c r="J31" s="7">
        <f t="shared" ref="J31" si="21">LEFT(I31, LEN(TRIM(I31))-1)/100</f>
        <v>5.9400000000000001E-2</v>
      </c>
    </row>
    <row r="32" spans="1:23" x14ac:dyDescent="0.2">
      <c r="A32" s="1" t="s">
        <v>34</v>
      </c>
      <c r="B32" s="1">
        <v>155.922</v>
      </c>
      <c r="C32" s="1" t="s">
        <v>66</v>
      </c>
      <c r="D32" s="7">
        <f>LEFT(C32, LEN(TRIM(C32))-1)/100</f>
        <v>0.22613</v>
      </c>
      <c r="E32" s="1">
        <v>66.569000000000003</v>
      </c>
      <c r="F32" s="1" t="s">
        <v>98</v>
      </c>
      <c r="G32" s="7">
        <f t="shared" si="1"/>
        <v>0.19597000000000001</v>
      </c>
      <c r="H32" s="1">
        <v>127.452</v>
      </c>
      <c r="I32" s="1" t="s">
        <v>130</v>
      </c>
      <c r="J32" s="7">
        <f t="shared" ref="J32" si="22">LEFT(I32, LEN(TRIM(I32))-1)/100</f>
        <v>0.13476000000000002</v>
      </c>
    </row>
    <row r="33" spans="1:23" x14ac:dyDescent="0.2">
      <c r="A33" s="1" t="s">
        <v>35</v>
      </c>
      <c r="B33" s="1">
        <v>104.56100000000001</v>
      </c>
      <c r="C33" s="1" t="s">
        <v>67</v>
      </c>
      <c r="D33" s="7">
        <f t="shared" ref="D33:D39" si="23">LEFT(C33, LEN(TRIM(C33))-1)/100</f>
        <v>0.15164</v>
      </c>
      <c r="E33" s="1">
        <v>56.460999999999999</v>
      </c>
      <c r="F33" s="1" t="s">
        <v>99</v>
      </c>
      <c r="G33" s="7">
        <f t="shared" si="1"/>
        <v>0.16621</v>
      </c>
      <c r="H33" s="1">
        <v>113.57</v>
      </c>
      <c r="I33" s="1" t="s">
        <v>131</v>
      </c>
      <c r="J33" s="7">
        <f t="shared" ref="J33" si="24">LEFT(I33, LEN(TRIM(I33))-1)/100</f>
        <v>0.12007999999999999</v>
      </c>
    </row>
    <row r="34" spans="1:23" x14ac:dyDescent="0.2">
      <c r="A34" s="1" t="s">
        <v>36</v>
      </c>
      <c r="B34" s="1">
        <v>83.361000000000004</v>
      </c>
      <c r="C34" s="1" t="s">
        <v>68</v>
      </c>
      <c r="D34" s="7">
        <f t="shared" si="23"/>
        <v>0.12089</v>
      </c>
      <c r="E34" s="1">
        <v>58.503999999999998</v>
      </c>
      <c r="F34" s="1" t="s">
        <v>100</v>
      </c>
      <c r="G34" s="7">
        <f t="shared" si="1"/>
        <v>0.17222000000000001</v>
      </c>
      <c r="H34" s="1">
        <v>129.31899999999999</v>
      </c>
      <c r="I34" s="1" t="s">
        <v>132</v>
      </c>
      <c r="J34" s="7">
        <f t="shared" ref="J34" si="25">LEFT(I34, LEN(TRIM(I34))-1)/100</f>
        <v>0.13672999999999999</v>
      </c>
    </row>
    <row r="35" spans="1:23" x14ac:dyDescent="0.2">
      <c r="A35" s="1" t="s">
        <v>37</v>
      </c>
      <c r="B35" s="1">
        <v>59.27</v>
      </c>
      <c r="C35" s="1" t="s">
        <v>69</v>
      </c>
      <c r="D35" s="7">
        <f t="shared" si="23"/>
        <v>8.5900000000000004E-2</v>
      </c>
      <c r="E35" s="1">
        <v>22.321000000000002</v>
      </c>
      <c r="F35" s="1" t="s">
        <v>101</v>
      </c>
      <c r="G35" s="7">
        <f t="shared" si="1"/>
        <v>6.5700000000000008E-2</v>
      </c>
      <c r="H35" s="1">
        <v>99.171000000000006</v>
      </c>
      <c r="I35" s="1" t="s">
        <v>133</v>
      </c>
      <c r="J35" s="7">
        <f t="shared" ref="J35" si="26">LEFT(I35, LEN(TRIM(I35))-1)/100</f>
        <v>0.10486000000000001</v>
      </c>
    </row>
    <row r="36" spans="1:23" x14ac:dyDescent="0.2">
      <c r="A36" s="1" t="s">
        <v>38</v>
      </c>
      <c r="B36" s="1">
        <v>63.826000000000001</v>
      </c>
      <c r="C36" s="1" t="s">
        <v>70</v>
      </c>
      <c r="D36" s="7">
        <f t="shared" si="23"/>
        <v>9.2499999999999999E-2</v>
      </c>
      <c r="E36" s="1">
        <v>23.143000000000001</v>
      </c>
      <c r="F36" s="1" t="s">
        <v>102</v>
      </c>
      <c r="G36" s="7">
        <f t="shared" si="1"/>
        <v>6.8099999999999994E-2</v>
      </c>
      <c r="H36" s="1">
        <v>113.21899999999999</v>
      </c>
      <c r="I36" s="1" t="s">
        <v>134</v>
      </c>
      <c r="J36" s="7">
        <f t="shared" ref="J36" si="27">LEFT(I36, LEN(TRIM(I36))-1)/100</f>
        <v>0.11971</v>
      </c>
    </row>
    <row r="37" spans="1:23" x14ac:dyDescent="0.2">
      <c r="A37" s="1" t="s">
        <v>39</v>
      </c>
      <c r="B37" s="1">
        <v>41.531999999999996</v>
      </c>
      <c r="C37" s="1" t="s">
        <v>71</v>
      </c>
      <c r="D37" s="7">
        <f t="shared" si="23"/>
        <v>6.0199999999999997E-2</v>
      </c>
      <c r="E37" s="1">
        <v>11.287000000000001</v>
      </c>
      <c r="F37" s="1" t="s">
        <v>103</v>
      </c>
      <c r="G37" s="7">
        <f t="shared" si="1"/>
        <v>3.32E-2</v>
      </c>
      <c r="H37" s="1">
        <v>60.171999999999997</v>
      </c>
      <c r="I37" s="1" t="s">
        <v>135</v>
      </c>
      <c r="J37" s="7">
        <f t="shared" ref="J37" si="28">LEFT(I37, LEN(TRIM(I37))-1)/100</f>
        <v>6.3600000000000004E-2</v>
      </c>
    </row>
    <row r="38" spans="1:23" x14ac:dyDescent="0.2">
      <c r="A38" s="1" t="s">
        <v>40</v>
      </c>
      <c r="B38" s="1">
        <v>25.7</v>
      </c>
      <c r="C38" s="1" t="s">
        <v>72</v>
      </c>
      <c r="D38" s="7">
        <f t="shared" si="23"/>
        <v>3.7200000000000004E-2</v>
      </c>
      <c r="E38" s="1">
        <v>13.206</v>
      </c>
      <c r="F38" s="1" t="s">
        <v>104</v>
      </c>
      <c r="G38" s="7">
        <f t="shared" si="1"/>
        <v>3.8800000000000001E-2</v>
      </c>
      <c r="H38" s="1">
        <v>73.88</v>
      </c>
      <c r="I38" s="1" t="s">
        <v>136</v>
      </c>
      <c r="J38" s="7">
        <f t="shared" ref="J38" si="29">LEFT(I38, LEN(TRIM(I38))-1)/100</f>
        <v>7.8100000000000003E-2</v>
      </c>
    </row>
    <row r="39" spans="1:23" x14ac:dyDescent="0.2">
      <c r="A39" s="1" t="s">
        <v>41</v>
      </c>
      <c r="B39" s="1">
        <v>31.559000000000001</v>
      </c>
      <c r="C39" s="1" t="s">
        <v>73</v>
      </c>
      <c r="D39" s="7">
        <f t="shared" si="23"/>
        <v>4.5700000000000005E-2</v>
      </c>
      <c r="E39" s="1">
        <v>26.13</v>
      </c>
      <c r="F39" s="1" t="s">
        <v>105</v>
      </c>
      <c r="G39" s="7">
        <f t="shared" si="1"/>
        <v>7.690000000000001E-2</v>
      </c>
      <c r="H39" s="1">
        <v>118.973</v>
      </c>
      <c r="I39" s="1" t="s">
        <v>137</v>
      </c>
      <c r="J39" s="7">
        <f t="shared" ref="J39" si="30">LEFT(I39, LEN(TRIM(I39))-1)/100</f>
        <v>0.1258</v>
      </c>
    </row>
    <row r="40" spans="1:23" x14ac:dyDescent="0.2">
      <c r="A40" s="1" t="s">
        <v>141</v>
      </c>
      <c r="B40" s="1">
        <v>2.5449999999999999</v>
      </c>
      <c r="C40" s="1" t="s">
        <v>74</v>
      </c>
      <c r="D40" s="1">
        <f>B40</f>
        <v>2.5449999999999999</v>
      </c>
      <c r="E40" s="1">
        <v>4.0199999999999996</v>
      </c>
      <c r="F40" s="1" t="s">
        <v>106</v>
      </c>
      <c r="G40" s="1">
        <f>E40</f>
        <v>4.0199999999999996</v>
      </c>
      <c r="H40" s="1">
        <v>3.1869999999999998</v>
      </c>
      <c r="I40" s="1" t="s">
        <v>138</v>
      </c>
      <c r="J40" s="1">
        <f>H40</f>
        <v>3.1869999999999998</v>
      </c>
      <c r="K40" s="1" t="s">
        <v>22</v>
      </c>
      <c r="M40" s="1">
        <v>0</v>
      </c>
      <c r="N40" s="1" t="s">
        <v>146</v>
      </c>
      <c r="O40" s="8">
        <v>1.33226762955019E-15</v>
      </c>
      <c r="P40" s="1" t="s">
        <v>146</v>
      </c>
      <c r="Q40" s="1">
        <v>0</v>
      </c>
      <c r="R40" s="1" t="s">
        <v>146</v>
      </c>
      <c r="S40" s="1" t="str">
        <f>IF(LEN(TRIM(N40))&gt;=2, "IM-DM", "")</f>
        <v>IM-DM</v>
      </c>
      <c r="T40" s="1" t="str">
        <f>IF(LEN(TRIM(P40))&gt;=2, "IM-GX", "")</f>
        <v>IM-GX</v>
      </c>
      <c r="U40" s="1" t="str">
        <f>IF(LEN(TRIM(R40))&gt;=2, "DM-GX", "")</f>
        <v>DM-GX</v>
      </c>
      <c r="V40" s="1" t="str">
        <f>S40&amp;", "&amp;T40&amp;", "&amp;U40</f>
        <v>IM-DM, IM-GX, DM-GX</v>
      </c>
      <c r="W40" s="1" t="s">
        <v>148</v>
      </c>
    </row>
    <row r="41" spans="1:23" x14ac:dyDescent="0.2">
      <c r="A41" s="1" t="s">
        <v>152</v>
      </c>
      <c r="B41" s="1">
        <v>0.442</v>
      </c>
      <c r="C41" s="1" t="s">
        <v>75</v>
      </c>
      <c r="D41" s="9">
        <f>B41</f>
        <v>0.442</v>
      </c>
      <c r="E41" s="1">
        <v>0.41</v>
      </c>
      <c r="F41" s="1" t="s">
        <v>107</v>
      </c>
      <c r="G41" s="9">
        <f>E41</f>
        <v>0.41</v>
      </c>
      <c r="H41" s="1">
        <v>0.628</v>
      </c>
      <c r="I41" s="1" t="s">
        <v>139</v>
      </c>
      <c r="J41" s="9">
        <f>H41</f>
        <v>0.628</v>
      </c>
      <c r="K41" s="1" t="s">
        <v>22</v>
      </c>
      <c r="M41" s="1">
        <v>7.6757818869885794E-2</v>
      </c>
      <c r="N41" s="1" t="s">
        <v>145</v>
      </c>
      <c r="O41" s="8">
        <v>1.0420868000916E-8</v>
      </c>
      <c r="P41" s="1" t="s">
        <v>146</v>
      </c>
      <c r="Q41" s="8">
        <v>7.4025506970273698E-10</v>
      </c>
      <c r="R41" s="1" t="s">
        <v>146</v>
      </c>
      <c r="S41" s="1" t="str">
        <f>IF(LEN(TRIM(N41))&gt;=2, "IM-DM", "")</f>
        <v/>
      </c>
      <c r="T41" s="1" t="str">
        <f>IF(LEN(TRIM(P41))&gt;=2, "IM-GX", "")</f>
        <v>IM-GX</v>
      </c>
      <c r="U41" s="1" t="str">
        <f>IF(LEN(TRIM(R41))&gt;=2, "DM-GX", "")</f>
        <v>DM-GX</v>
      </c>
      <c r="V41" s="1" t="str">
        <f>S41&amp;", "&amp;T41&amp;", "&amp;U41</f>
        <v>, IM-GX, DM-GX</v>
      </c>
      <c r="W41" s="1" t="s">
        <v>149</v>
      </c>
    </row>
    <row r="43" spans="1:23" s="10" customFormat="1" ht="60" customHeight="1" x14ac:dyDescent="0.25">
      <c r="A43" s="18" t="s">
        <v>151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</sheetData>
  <mergeCells count="1">
    <mergeCell ref="A43:W4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B1" zoomScale="90" zoomScaleNormal="90" workbookViewId="0">
      <pane xSplit="3" ySplit="2" topLeftCell="E3" activePane="bottomRight" state="frozen"/>
      <selection activeCell="B1" sqref="B1"/>
      <selection pane="topRight" activeCell="E1" sqref="E1"/>
      <selection pane="bottomLeft" activeCell="B3" sqref="B3"/>
      <selection pane="bottomRight" activeCell="K17" sqref="K17"/>
    </sheetView>
  </sheetViews>
  <sheetFormatPr defaultRowHeight="12.75" x14ac:dyDescent="0.2"/>
  <cols>
    <col min="1" max="1" width="32.7109375" style="1" hidden="1" customWidth="1"/>
    <col min="2" max="2" width="28.7109375" style="1" customWidth="1"/>
    <col min="3" max="4" width="16.140625" style="1" hidden="1" customWidth="1"/>
    <col min="5" max="5" width="18.7109375" style="1" customWidth="1"/>
    <col min="6" max="7" width="15.5703125" style="1" hidden="1" customWidth="1"/>
    <col min="8" max="8" width="18.7109375" style="1" customWidth="1"/>
    <col min="9" max="10" width="16.140625" style="1" hidden="1" customWidth="1"/>
    <col min="11" max="11" width="18.7109375" style="1" customWidth="1"/>
    <col min="12" max="12" width="6.5703125" style="1" hidden="1" customWidth="1"/>
    <col min="13" max="13" width="4.42578125" style="1" hidden="1" customWidth="1"/>
    <col min="14" max="23" width="9.140625" style="1" hidden="1" customWidth="1"/>
    <col min="24" max="24" width="20.85546875" style="1" customWidth="1"/>
    <col min="25" max="16384" width="9.140625" style="1"/>
  </cols>
  <sheetData>
    <row r="1" spans="1:24" s="2" customFormat="1" x14ac:dyDescent="0.2">
      <c r="E1" s="5" t="s">
        <v>0</v>
      </c>
      <c r="F1" s="5"/>
      <c r="G1" s="5"/>
      <c r="H1" s="5" t="s">
        <v>1</v>
      </c>
      <c r="I1" s="5"/>
      <c r="J1" s="5"/>
      <c r="K1" s="5" t="s">
        <v>2</v>
      </c>
      <c r="L1" s="2" t="s">
        <v>3</v>
      </c>
      <c r="M1" s="2" t="s">
        <v>4</v>
      </c>
      <c r="W1" s="2" t="s">
        <v>144</v>
      </c>
      <c r="X1" s="2" t="s">
        <v>150</v>
      </c>
    </row>
    <row r="2" spans="1:24" s="2" customFormat="1" x14ac:dyDescent="0.2">
      <c r="A2" s="2" t="s">
        <v>5</v>
      </c>
      <c r="B2" s="1" t="s">
        <v>142</v>
      </c>
      <c r="E2" s="5">
        <v>689.53700000000003</v>
      </c>
      <c r="F2" s="5"/>
      <c r="G2" s="5"/>
      <c r="H2" s="5">
        <v>339.697</v>
      </c>
      <c r="I2" s="5"/>
      <c r="J2" s="5"/>
      <c r="K2" s="5">
        <v>945.76700000000005</v>
      </c>
    </row>
    <row r="3" spans="1:24" x14ac:dyDescent="0.2">
      <c r="A3" s="1" t="s">
        <v>42</v>
      </c>
      <c r="B3" s="1" t="s">
        <v>222</v>
      </c>
      <c r="C3" s="1">
        <v>642.48800000000006</v>
      </c>
      <c r="D3" s="1" t="s">
        <v>153</v>
      </c>
      <c r="E3" s="9">
        <f>LEFT(D3, LEN(D3)-2)/100</f>
        <v>0.9317700000000001</v>
      </c>
      <c r="F3" s="1">
        <v>253.20500000000001</v>
      </c>
      <c r="G3" s="1" t="s">
        <v>176</v>
      </c>
      <c r="H3" s="9">
        <f>LEFT(G3, LEN(G3)-2)/100</f>
        <v>0.74539</v>
      </c>
      <c r="I3" s="1">
        <v>873.75199999999995</v>
      </c>
      <c r="J3" s="1" t="s">
        <v>199</v>
      </c>
      <c r="K3" s="9">
        <f>LEFT(J3, LEN(J3)-2)/100</f>
        <v>0.9238599999999999</v>
      </c>
      <c r="L3" s="1" t="s">
        <v>22</v>
      </c>
      <c r="N3" s="8">
        <v>1.0574520887815199E-17</v>
      </c>
      <c r="O3" s="1" t="s">
        <v>146</v>
      </c>
      <c r="P3" s="1">
        <v>0.54105099403634405</v>
      </c>
      <c r="R3" s="8">
        <v>6.4562405099193496E-17</v>
      </c>
      <c r="S3" s="1" t="s">
        <v>146</v>
      </c>
      <c r="T3" s="1" t="str">
        <f>IF(LEN(TRIM(O3))&gt;=2, "IM-DM", "")</f>
        <v>IM-DM</v>
      </c>
      <c r="U3" s="1" t="str">
        <f>IF(LEN(TRIM(Q3))&gt;=2, "IM-GX", "")</f>
        <v/>
      </c>
      <c r="V3" s="1" t="str">
        <f>IF(LEN(TRIM(S3))&gt;=2, "DM-GX", "")</f>
        <v>DM-GX</v>
      </c>
      <c r="W3" s="1" t="str">
        <f>T3&amp;", "&amp;U3&amp;", "&amp;V3</f>
        <v>IM-DM, , DM-GX</v>
      </c>
      <c r="X3" s="1" t="s">
        <v>238</v>
      </c>
    </row>
    <row r="4" spans="1:24" x14ac:dyDescent="0.2">
      <c r="A4" s="1" t="s">
        <v>43</v>
      </c>
      <c r="B4" s="1" t="s">
        <v>223</v>
      </c>
      <c r="C4" s="1">
        <v>1.504</v>
      </c>
      <c r="D4" s="1" t="s">
        <v>154</v>
      </c>
      <c r="E4" s="11">
        <f>C4</f>
        <v>1.504</v>
      </c>
      <c r="F4" s="1">
        <v>2.472</v>
      </c>
      <c r="G4" s="1" t="s">
        <v>177</v>
      </c>
      <c r="H4" s="11">
        <f>F4</f>
        <v>2.472</v>
      </c>
      <c r="I4" s="1">
        <v>1.8320000000000001</v>
      </c>
      <c r="J4" s="1" t="s">
        <v>200</v>
      </c>
      <c r="K4" s="11">
        <f>I4</f>
        <v>1.8320000000000001</v>
      </c>
      <c r="L4" s="1" t="s">
        <v>22</v>
      </c>
      <c r="N4" s="1">
        <v>0</v>
      </c>
      <c r="O4" s="1" t="s">
        <v>146</v>
      </c>
      <c r="P4" s="8">
        <v>6.7945649107059606E-14</v>
      </c>
      <c r="Q4" s="1" t="s">
        <v>146</v>
      </c>
      <c r="R4" s="1">
        <v>0</v>
      </c>
      <c r="S4" s="1" t="s">
        <v>146</v>
      </c>
      <c r="T4" s="1" t="str">
        <f t="shared" ref="T4:T28" si="0">IF(LEN(TRIM(O4))&gt;=2, "IM-DM", "")</f>
        <v>IM-DM</v>
      </c>
      <c r="U4" s="1" t="str">
        <f t="shared" ref="U4:U28" si="1">IF(LEN(TRIM(Q4))&gt;=2, "IM-GX", "")</f>
        <v>IM-GX</v>
      </c>
      <c r="V4" s="1" t="str">
        <f t="shared" ref="V4:V28" si="2">IF(LEN(TRIM(S4))&gt;=2, "DM-GX", "")</f>
        <v>DM-GX</v>
      </c>
      <c r="W4" s="1" t="str">
        <f t="shared" ref="W4:W27" si="3">T4&amp;", "&amp;U4&amp;", "&amp;V4</f>
        <v>IM-DM, IM-GX, DM-GX</v>
      </c>
      <c r="X4" s="1" t="s">
        <v>148</v>
      </c>
    </row>
    <row r="5" spans="1:24" x14ac:dyDescent="0.2">
      <c r="A5" s="1" t="s">
        <v>44</v>
      </c>
      <c r="B5" s="1" t="s">
        <v>224</v>
      </c>
      <c r="C5" s="1">
        <v>0.89200000000000002</v>
      </c>
      <c r="D5" s="1" t="s">
        <v>155</v>
      </c>
      <c r="E5" s="11">
        <f>C5</f>
        <v>0.89200000000000002</v>
      </c>
      <c r="F5" s="1">
        <v>0.91800000000000004</v>
      </c>
      <c r="G5" s="1" t="s">
        <v>178</v>
      </c>
      <c r="H5" s="11">
        <f>F5</f>
        <v>0.91800000000000004</v>
      </c>
      <c r="I5" s="11">
        <v>0.94599999999999995</v>
      </c>
      <c r="J5" s="1" t="s">
        <v>201</v>
      </c>
      <c r="K5" s="11">
        <f>I5</f>
        <v>0.94599999999999995</v>
      </c>
      <c r="L5" s="1">
        <v>0.13300000000000001</v>
      </c>
      <c r="N5" s="1">
        <v>0.14912011039075601</v>
      </c>
      <c r="P5" s="1">
        <v>8.0537739020491994E-3</v>
      </c>
      <c r="Q5" s="1" t="s">
        <v>146</v>
      </c>
      <c r="R5" s="1">
        <v>0.56341715434282702</v>
      </c>
      <c r="T5" s="1" t="str">
        <f t="shared" si="0"/>
        <v/>
      </c>
      <c r="U5" s="1" t="str">
        <f t="shared" si="1"/>
        <v>IM-GX</v>
      </c>
      <c r="V5" s="1" t="str">
        <f t="shared" si="2"/>
        <v/>
      </c>
      <c r="W5" s="1" t="str">
        <f t="shared" si="3"/>
        <v xml:space="preserve">, IM-GX, </v>
      </c>
      <c r="X5" s="1" t="s">
        <v>237</v>
      </c>
    </row>
    <row r="6" spans="1:24" x14ac:dyDescent="0.2">
      <c r="A6" s="1" t="s">
        <v>45</v>
      </c>
      <c r="B6" s="1" t="s">
        <v>240</v>
      </c>
      <c r="C6" s="1">
        <v>129.27500000000001</v>
      </c>
      <c r="D6" s="1" t="s">
        <v>156</v>
      </c>
      <c r="E6" s="11">
        <f>C6</f>
        <v>129.27500000000001</v>
      </c>
      <c r="F6" s="1">
        <v>99.281999999999996</v>
      </c>
      <c r="G6" s="1" t="s">
        <v>179</v>
      </c>
      <c r="H6" s="11">
        <f>F6</f>
        <v>99.281999999999996</v>
      </c>
      <c r="I6" s="1">
        <v>154.06399999999999</v>
      </c>
      <c r="J6" s="1" t="s">
        <v>202</v>
      </c>
      <c r="K6" s="11">
        <f>I6</f>
        <v>154.06399999999999</v>
      </c>
      <c r="L6" s="1" t="s">
        <v>22</v>
      </c>
      <c r="N6" s="1">
        <v>2.33231223807362E-4</v>
      </c>
      <c r="O6" s="1" t="s">
        <v>146</v>
      </c>
      <c r="P6" s="1">
        <v>3.4780590210321101E-2</v>
      </c>
      <c r="Q6" s="1" t="s">
        <v>147</v>
      </c>
      <c r="R6" s="8">
        <v>3.5088080663214802E-8</v>
      </c>
      <c r="S6" s="1" t="s">
        <v>146</v>
      </c>
      <c r="T6" s="1" t="str">
        <f t="shared" si="0"/>
        <v>IM-DM</v>
      </c>
      <c r="U6" s="1" t="str">
        <f t="shared" si="1"/>
        <v>IM-GX</v>
      </c>
      <c r="V6" s="1" t="str">
        <f t="shared" si="2"/>
        <v>DM-GX</v>
      </c>
      <c r="W6" s="1" t="str">
        <f t="shared" si="3"/>
        <v>IM-DM, IM-GX, DM-GX</v>
      </c>
      <c r="X6" s="1" t="s">
        <v>148</v>
      </c>
    </row>
    <row r="7" spans="1:24" s="13" customFormat="1" ht="25.5" x14ac:dyDescent="0.2">
      <c r="B7" s="13" t="s">
        <v>241</v>
      </c>
      <c r="E7" s="14"/>
      <c r="H7" s="14"/>
      <c r="K7" s="14"/>
      <c r="T7" s="13" t="str">
        <f t="shared" si="0"/>
        <v/>
      </c>
      <c r="U7" s="13" t="str">
        <f t="shared" si="1"/>
        <v/>
      </c>
      <c r="V7" s="13" t="str">
        <f t="shared" si="2"/>
        <v/>
      </c>
    </row>
    <row r="8" spans="1:24" x14ac:dyDescent="0.2">
      <c r="A8" s="1" t="s">
        <v>46</v>
      </c>
      <c r="B8" s="17" t="s">
        <v>226</v>
      </c>
      <c r="C8" s="1">
        <v>0.73899999999999999</v>
      </c>
      <c r="D8" s="1" t="s">
        <v>157</v>
      </c>
      <c r="E8" s="9">
        <f>C8</f>
        <v>0.73899999999999999</v>
      </c>
      <c r="F8" s="1">
        <v>0.64400000000000002</v>
      </c>
      <c r="G8" s="1" t="s">
        <v>180</v>
      </c>
      <c r="H8" s="9">
        <f>F8</f>
        <v>0.64400000000000002</v>
      </c>
      <c r="I8" s="1">
        <v>0.79</v>
      </c>
      <c r="J8" s="1" t="s">
        <v>203</v>
      </c>
      <c r="K8" s="9">
        <f>I8</f>
        <v>0.79</v>
      </c>
      <c r="L8" s="1">
        <v>5.0000000000000001E-3</v>
      </c>
      <c r="N8" s="1">
        <v>5.97025444707167E-3</v>
      </c>
      <c r="O8" s="1" t="s">
        <v>146</v>
      </c>
      <c r="P8" s="1">
        <v>2.7917655103322201E-2</v>
      </c>
      <c r="Q8" s="1" t="s">
        <v>147</v>
      </c>
      <c r="R8" s="8">
        <v>1.7847221563283E-5</v>
      </c>
      <c r="S8" s="1" t="s">
        <v>146</v>
      </c>
      <c r="T8" s="1" t="str">
        <f t="shared" si="0"/>
        <v>IM-DM</v>
      </c>
      <c r="U8" s="1" t="str">
        <f t="shared" si="1"/>
        <v>IM-GX</v>
      </c>
      <c r="V8" s="1" t="str">
        <f t="shared" si="2"/>
        <v>DM-GX</v>
      </c>
      <c r="W8" s="1" t="str">
        <f t="shared" si="3"/>
        <v>IM-DM, IM-GX, DM-GX</v>
      </c>
      <c r="X8" s="1" t="s">
        <v>148</v>
      </c>
    </row>
    <row r="9" spans="1:24" x14ac:dyDescent="0.2">
      <c r="A9" s="1" t="s">
        <v>47</v>
      </c>
      <c r="B9" s="17" t="s">
        <v>225</v>
      </c>
      <c r="C9" s="1">
        <v>7.4999999999999997E-2</v>
      </c>
      <c r="D9" s="1" t="s">
        <v>158</v>
      </c>
      <c r="E9" s="9">
        <f t="shared" ref="E9:E16" si="4">C9</f>
        <v>7.4999999999999997E-2</v>
      </c>
      <c r="F9" s="1">
        <v>0.108</v>
      </c>
      <c r="G9" s="1" t="s">
        <v>181</v>
      </c>
      <c r="H9" s="9">
        <f t="shared" ref="H9:H16" si="5">F9</f>
        <v>0.108</v>
      </c>
      <c r="I9" s="1">
        <v>9.0999999999999998E-2</v>
      </c>
      <c r="J9" s="1" t="s">
        <v>204</v>
      </c>
      <c r="K9" s="9">
        <f t="shared" ref="K9:K16" si="6">I9</f>
        <v>9.0999999999999998E-2</v>
      </c>
      <c r="L9" s="1">
        <v>0.41</v>
      </c>
      <c r="N9" s="1">
        <v>0.12800646436632099</v>
      </c>
      <c r="P9" s="1">
        <v>0.26941268067757401</v>
      </c>
      <c r="R9" s="1">
        <v>0.44816866159636798</v>
      </c>
      <c r="T9" s="1" t="str">
        <f t="shared" si="0"/>
        <v/>
      </c>
      <c r="U9" s="1" t="str">
        <f t="shared" si="1"/>
        <v/>
      </c>
      <c r="V9" s="1" t="str">
        <f t="shared" si="2"/>
        <v/>
      </c>
    </row>
    <row r="10" spans="1:24" x14ac:dyDescent="0.2">
      <c r="A10" s="1" t="s">
        <v>48</v>
      </c>
      <c r="B10" s="17" t="s">
        <v>227</v>
      </c>
      <c r="C10" s="1">
        <v>7.0000000000000001E-3</v>
      </c>
      <c r="D10" s="1" t="s">
        <v>159</v>
      </c>
      <c r="E10" s="9">
        <f t="shared" si="4"/>
        <v>7.0000000000000001E-3</v>
      </c>
      <c r="F10" s="1">
        <v>0</v>
      </c>
      <c r="G10" s="1" t="s">
        <v>182</v>
      </c>
      <c r="H10" s="9">
        <f t="shared" si="5"/>
        <v>0</v>
      </c>
      <c r="I10" s="1">
        <v>4.0000000000000001E-3</v>
      </c>
      <c r="J10" s="1" t="s">
        <v>205</v>
      </c>
      <c r="K10" s="9">
        <f t="shared" si="6"/>
        <v>4.0000000000000001E-3</v>
      </c>
      <c r="L10" s="1">
        <v>0.10199999999999999</v>
      </c>
      <c r="N10" s="1">
        <v>3.2626548362353097E-2</v>
      </c>
      <c r="O10" s="1" t="s">
        <v>147</v>
      </c>
      <c r="P10" s="1">
        <v>0.423366233537254</v>
      </c>
      <c r="R10" s="1">
        <v>0.10541333389195</v>
      </c>
      <c r="T10" s="1" t="str">
        <f t="shared" si="0"/>
        <v>IM-DM</v>
      </c>
      <c r="U10" s="1" t="str">
        <f t="shared" si="1"/>
        <v/>
      </c>
      <c r="V10" s="1" t="str">
        <f t="shared" si="2"/>
        <v/>
      </c>
      <c r="W10" s="1" t="str">
        <f t="shared" si="3"/>
        <v xml:space="preserve">IM-DM, , </v>
      </c>
      <c r="X10" s="1" t="s">
        <v>236</v>
      </c>
    </row>
    <row r="11" spans="1:24" x14ac:dyDescent="0.2">
      <c r="A11" s="1" t="s">
        <v>49</v>
      </c>
      <c r="B11" s="17" t="s">
        <v>228</v>
      </c>
      <c r="C11" s="1">
        <v>1.2E-2</v>
      </c>
      <c r="D11" s="1" t="s">
        <v>160</v>
      </c>
      <c r="E11" s="9">
        <f t="shared" si="4"/>
        <v>1.2E-2</v>
      </c>
      <c r="F11" s="1">
        <v>1.4999999999999999E-2</v>
      </c>
      <c r="G11" s="1" t="s">
        <v>183</v>
      </c>
      <c r="H11" s="9">
        <f t="shared" si="5"/>
        <v>1.4999999999999999E-2</v>
      </c>
      <c r="I11" s="1">
        <v>2E-3</v>
      </c>
      <c r="J11" s="1" t="s">
        <v>206</v>
      </c>
      <c r="K11" s="9">
        <f t="shared" si="6"/>
        <v>2E-3</v>
      </c>
      <c r="L11" s="1">
        <v>0.17699999999999999</v>
      </c>
      <c r="N11" s="1">
        <v>0.76197401754498695</v>
      </c>
      <c r="P11" s="1">
        <v>2.7285538741403E-2</v>
      </c>
      <c r="Q11" s="1" t="s">
        <v>147</v>
      </c>
      <c r="R11" s="1">
        <v>9.8684661574625299E-2</v>
      </c>
      <c r="S11" s="1" t="s">
        <v>145</v>
      </c>
      <c r="T11" s="1" t="str">
        <f t="shared" si="0"/>
        <v/>
      </c>
      <c r="U11" s="1" t="str">
        <f t="shared" si="1"/>
        <v>IM-GX</v>
      </c>
      <c r="V11" s="1" t="str">
        <f t="shared" si="2"/>
        <v/>
      </c>
      <c r="W11" s="1" t="str">
        <f t="shared" si="3"/>
        <v xml:space="preserve">, IM-GX, </v>
      </c>
      <c r="X11" s="1" t="s">
        <v>237</v>
      </c>
    </row>
    <row r="12" spans="1:24" x14ac:dyDescent="0.2">
      <c r="A12" s="1" t="s">
        <v>50</v>
      </c>
      <c r="B12" s="17" t="s">
        <v>230</v>
      </c>
      <c r="C12" s="1">
        <v>8.2000000000000003E-2</v>
      </c>
      <c r="D12" s="1" t="s">
        <v>161</v>
      </c>
      <c r="E12" s="9">
        <f t="shared" si="4"/>
        <v>8.2000000000000003E-2</v>
      </c>
      <c r="F12" s="1">
        <v>0.14799999999999999</v>
      </c>
      <c r="G12" s="1" t="s">
        <v>184</v>
      </c>
      <c r="H12" s="9">
        <f t="shared" si="5"/>
        <v>0.14799999999999999</v>
      </c>
      <c r="I12" s="1">
        <v>7.5999999999999998E-2</v>
      </c>
      <c r="J12" s="1" t="s">
        <v>207</v>
      </c>
      <c r="K12" s="9">
        <f t="shared" si="6"/>
        <v>7.5999999999999998E-2</v>
      </c>
      <c r="L12" s="1">
        <v>0.1</v>
      </c>
      <c r="N12" s="1">
        <v>7.1511507283648097E-3</v>
      </c>
      <c r="O12" s="1" t="s">
        <v>146</v>
      </c>
      <c r="P12" s="1">
        <v>0.723183887673431</v>
      </c>
      <c r="R12" s="1">
        <v>3.4007135240483599E-3</v>
      </c>
      <c r="S12" s="1" t="s">
        <v>146</v>
      </c>
      <c r="T12" s="1" t="str">
        <f t="shared" si="0"/>
        <v>IM-DM</v>
      </c>
      <c r="U12" s="1" t="str">
        <f t="shared" si="1"/>
        <v/>
      </c>
      <c r="V12" s="1" t="str">
        <f t="shared" si="2"/>
        <v>DM-GX</v>
      </c>
      <c r="W12" s="1" t="str">
        <f t="shared" si="3"/>
        <v>IM-DM, , DM-GX</v>
      </c>
      <c r="X12" s="1" t="s">
        <v>238</v>
      </c>
    </row>
    <row r="13" spans="1:24" x14ac:dyDescent="0.2">
      <c r="A13" s="1" t="s">
        <v>51</v>
      </c>
      <c r="B13" s="17" t="s">
        <v>231</v>
      </c>
      <c r="C13" s="1">
        <v>6.0000000000000001E-3</v>
      </c>
      <c r="D13" s="1" t="s">
        <v>162</v>
      </c>
      <c r="E13" s="9">
        <f t="shared" si="4"/>
        <v>6.0000000000000001E-3</v>
      </c>
      <c r="F13" s="1">
        <v>4.0000000000000001E-3</v>
      </c>
      <c r="G13" s="1" t="s">
        <v>185</v>
      </c>
      <c r="H13" s="9">
        <f t="shared" si="5"/>
        <v>4.0000000000000001E-3</v>
      </c>
      <c r="I13" s="1">
        <v>1E-3</v>
      </c>
      <c r="J13" s="1" t="s">
        <v>208</v>
      </c>
      <c r="K13" s="9">
        <f t="shared" si="6"/>
        <v>1E-3</v>
      </c>
      <c r="L13" s="1">
        <v>0.26600000000000001</v>
      </c>
      <c r="N13" s="1">
        <v>0.65840552699437604</v>
      </c>
      <c r="P13" s="1">
        <v>7.1642197375449995E-2</v>
      </c>
      <c r="Q13" s="1" t="s">
        <v>145</v>
      </c>
      <c r="R13" s="1">
        <v>0.38139340629065499</v>
      </c>
      <c r="T13" s="1" t="str">
        <f t="shared" si="0"/>
        <v/>
      </c>
      <c r="U13" s="1" t="str">
        <f t="shared" si="1"/>
        <v/>
      </c>
      <c r="V13" s="1" t="str">
        <f t="shared" si="2"/>
        <v/>
      </c>
    </row>
    <row r="14" spans="1:24" x14ac:dyDescent="0.2">
      <c r="A14" s="1" t="s">
        <v>52</v>
      </c>
      <c r="B14" s="17" t="s">
        <v>232</v>
      </c>
      <c r="C14" s="1">
        <v>3.4000000000000002E-2</v>
      </c>
      <c r="D14" s="1" t="s">
        <v>163</v>
      </c>
      <c r="E14" s="9">
        <f t="shared" si="4"/>
        <v>3.4000000000000002E-2</v>
      </c>
      <c r="F14" s="1">
        <v>8.9999999999999993E-3</v>
      </c>
      <c r="G14" s="1" t="s">
        <v>186</v>
      </c>
      <c r="H14" s="9">
        <f t="shared" si="5"/>
        <v>8.9999999999999993E-3</v>
      </c>
      <c r="I14" s="1">
        <v>1.0999999999999999E-2</v>
      </c>
      <c r="J14" s="1" t="s">
        <v>209</v>
      </c>
      <c r="K14" s="9">
        <f t="shared" si="6"/>
        <v>1.0999999999999999E-2</v>
      </c>
      <c r="L14" s="1">
        <v>5.7000000000000002E-2</v>
      </c>
      <c r="N14" s="1">
        <v>6.0793052781797901E-3</v>
      </c>
      <c r="O14" s="1" t="s">
        <v>146</v>
      </c>
      <c r="P14" s="1">
        <v>4.20655281156579E-3</v>
      </c>
      <c r="Q14" s="1" t="s">
        <v>146</v>
      </c>
      <c r="R14" s="1">
        <v>0.77592262615992702</v>
      </c>
      <c r="T14" s="1" t="str">
        <f t="shared" si="0"/>
        <v>IM-DM</v>
      </c>
      <c r="U14" s="1" t="str">
        <f t="shared" si="1"/>
        <v>IM-GX</v>
      </c>
      <c r="V14" s="1" t="str">
        <f t="shared" si="2"/>
        <v/>
      </c>
      <c r="W14" s="1" t="str">
        <f t="shared" si="3"/>
        <v xml:space="preserve">IM-DM, IM-GX, </v>
      </c>
      <c r="X14" s="1" t="s">
        <v>239</v>
      </c>
    </row>
    <row r="15" spans="1:24" x14ac:dyDescent="0.2">
      <c r="A15" s="1" t="s">
        <v>53</v>
      </c>
      <c r="B15" s="17" t="s">
        <v>233</v>
      </c>
      <c r="C15" s="1">
        <v>4.3999999999999997E-2</v>
      </c>
      <c r="D15" s="1" t="s">
        <v>164</v>
      </c>
      <c r="E15" s="9">
        <f t="shared" si="4"/>
        <v>4.3999999999999997E-2</v>
      </c>
      <c r="F15" s="1">
        <v>5.7000000000000002E-2</v>
      </c>
      <c r="G15" s="1" t="s">
        <v>187</v>
      </c>
      <c r="H15" s="9">
        <f t="shared" si="5"/>
        <v>5.7000000000000002E-2</v>
      </c>
      <c r="I15" s="1">
        <v>2.4E-2</v>
      </c>
      <c r="J15" s="1" t="s">
        <v>210</v>
      </c>
      <c r="K15" s="9">
        <f t="shared" si="6"/>
        <v>2.4E-2</v>
      </c>
      <c r="L15" s="1">
        <v>0.108</v>
      </c>
      <c r="N15" s="1">
        <v>0.42885633408171597</v>
      </c>
      <c r="P15" s="1">
        <v>4.1353536979229902E-2</v>
      </c>
      <c r="Q15" s="1" t="s">
        <v>147</v>
      </c>
      <c r="R15" s="1">
        <v>3.3367865410792098E-2</v>
      </c>
      <c r="S15" s="1" t="s">
        <v>147</v>
      </c>
      <c r="T15" s="1" t="str">
        <f t="shared" si="0"/>
        <v/>
      </c>
      <c r="U15" s="1" t="str">
        <f t="shared" si="1"/>
        <v>IM-GX</v>
      </c>
      <c r="V15" s="1" t="str">
        <f t="shared" si="2"/>
        <v>DM-GX</v>
      </c>
      <c r="W15" s="1" t="str">
        <f t="shared" si="3"/>
        <v>, IM-GX, DM-GX</v>
      </c>
      <c r="X15" s="1" t="s">
        <v>149</v>
      </c>
    </row>
    <row r="16" spans="1:24" x14ac:dyDescent="0.2">
      <c r="A16" s="1" t="s">
        <v>54</v>
      </c>
      <c r="B16" s="17" t="s">
        <v>234</v>
      </c>
      <c r="C16" s="1">
        <v>1E-3</v>
      </c>
      <c r="D16" s="1" t="s">
        <v>165</v>
      </c>
      <c r="E16" s="9">
        <f t="shared" si="4"/>
        <v>1E-3</v>
      </c>
      <c r="F16" s="1">
        <v>1.4999999999999999E-2</v>
      </c>
      <c r="G16" s="1" t="s">
        <v>188</v>
      </c>
      <c r="H16" s="9">
        <f t="shared" si="5"/>
        <v>1.4999999999999999E-2</v>
      </c>
      <c r="I16" s="1">
        <v>2E-3</v>
      </c>
      <c r="J16" s="1" t="s">
        <v>211</v>
      </c>
      <c r="K16" s="9">
        <f t="shared" si="6"/>
        <v>2E-3</v>
      </c>
      <c r="L16" s="1">
        <v>0.33300000000000002</v>
      </c>
      <c r="N16" s="1">
        <v>7.4632625336020594E-2</v>
      </c>
      <c r="O16" s="1" t="s">
        <v>145</v>
      </c>
      <c r="P16" s="1">
        <v>0.86090046907246198</v>
      </c>
      <c r="R16" s="1">
        <v>8.3766060810658696E-2</v>
      </c>
      <c r="S16" s="1" t="s">
        <v>145</v>
      </c>
      <c r="T16" s="1" t="str">
        <f t="shared" si="0"/>
        <v/>
      </c>
      <c r="U16" s="1" t="str">
        <f t="shared" si="1"/>
        <v/>
      </c>
      <c r="V16" s="1" t="str">
        <f t="shared" si="2"/>
        <v/>
      </c>
    </row>
    <row r="17" spans="1:24" s="13" customFormat="1" ht="38.25" x14ac:dyDescent="0.2">
      <c r="B17" s="13" t="s">
        <v>244</v>
      </c>
      <c r="E17" s="15"/>
      <c r="H17" s="15"/>
      <c r="K17" s="15"/>
      <c r="T17" s="13" t="str">
        <f t="shared" si="0"/>
        <v/>
      </c>
      <c r="U17" s="13" t="str">
        <f t="shared" si="1"/>
        <v/>
      </c>
      <c r="V17" s="13" t="str">
        <f t="shared" si="2"/>
        <v/>
      </c>
    </row>
    <row r="18" spans="1:24" x14ac:dyDescent="0.2">
      <c r="A18" s="1" t="s">
        <v>55</v>
      </c>
      <c r="B18" s="17" t="s">
        <v>229</v>
      </c>
      <c r="C18" s="1">
        <v>15.974</v>
      </c>
      <c r="D18" s="1" t="s">
        <v>166</v>
      </c>
      <c r="E18" s="12">
        <f>C18</f>
        <v>15.974</v>
      </c>
      <c r="F18" s="1">
        <v>14.73</v>
      </c>
      <c r="G18" s="1" t="s">
        <v>189</v>
      </c>
      <c r="H18" s="12">
        <f>F18</f>
        <v>14.73</v>
      </c>
      <c r="I18" s="1">
        <v>16.600000000000001</v>
      </c>
      <c r="J18" s="1" t="s">
        <v>212</v>
      </c>
      <c r="K18" s="12">
        <f>I18</f>
        <v>16.600000000000001</v>
      </c>
      <c r="L18" s="1">
        <v>6.0999999999999999E-2</v>
      </c>
      <c r="N18" s="1">
        <v>3.6705163096608698E-3</v>
      </c>
      <c r="O18" s="1" t="s">
        <v>146</v>
      </c>
      <c r="P18" s="1">
        <v>5.8630567712147898E-2</v>
      </c>
      <c r="Q18" s="1" t="s">
        <v>145</v>
      </c>
      <c r="R18" s="1">
        <v>0.10062599711318899</v>
      </c>
      <c r="T18" s="1" t="str">
        <f t="shared" si="0"/>
        <v>IM-DM</v>
      </c>
      <c r="U18" s="1" t="str">
        <f t="shared" si="1"/>
        <v/>
      </c>
      <c r="V18" s="1" t="str">
        <f t="shared" si="2"/>
        <v/>
      </c>
      <c r="W18" s="1" t="str">
        <f t="shared" si="3"/>
        <v xml:space="preserve">IM-DM, , </v>
      </c>
      <c r="X18" s="1" t="s">
        <v>236</v>
      </c>
    </row>
    <row r="19" spans="1:24" x14ac:dyDescent="0.2">
      <c r="A19" s="1" t="s">
        <v>56</v>
      </c>
      <c r="B19" s="17" t="s">
        <v>230</v>
      </c>
      <c r="C19" s="1">
        <v>3.1480000000000001</v>
      </c>
      <c r="D19" s="1" t="s">
        <v>167</v>
      </c>
      <c r="E19" s="12">
        <f t="shared" ref="E19:E28" si="7">C19</f>
        <v>3.1480000000000001</v>
      </c>
      <c r="F19" s="1">
        <v>3.6720000000000002</v>
      </c>
      <c r="G19" s="1" t="s">
        <v>190</v>
      </c>
      <c r="H19" s="12">
        <f t="shared" ref="H19:H28" si="8">F19</f>
        <v>3.6720000000000002</v>
      </c>
      <c r="I19" s="1">
        <v>2.1160000000000001</v>
      </c>
      <c r="J19" s="1" t="s">
        <v>213</v>
      </c>
      <c r="K19" s="12">
        <f t="shared" ref="K19:K28" si="9">I19</f>
        <v>2.1160000000000001</v>
      </c>
      <c r="L19" s="1">
        <v>2.5999999999999999E-2</v>
      </c>
      <c r="N19" s="1">
        <v>0.67139878599328096</v>
      </c>
      <c r="P19" s="1">
        <v>1.5829984699498E-3</v>
      </c>
      <c r="Q19" s="1" t="s">
        <v>146</v>
      </c>
      <c r="R19" s="1">
        <v>5.2668040825347697E-3</v>
      </c>
      <c r="S19" s="1" t="s">
        <v>146</v>
      </c>
      <c r="T19" s="1" t="str">
        <f t="shared" si="0"/>
        <v/>
      </c>
      <c r="U19" s="1" t="str">
        <f t="shared" si="1"/>
        <v>IM-GX</v>
      </c>
      <c r="V19" s="1" t="str">
        <f t="shared" si="2"/>
        <v>DM-GX</v>
      </c>
      <c r="W19" s="1" t="str">
        <f t="shared" si="3"/>
        <v>, IM-GX, DM-GX</v>
      </c>
      <c r="X19" s="1" t="s">
        <v>149</v>
      </c>
    </row>
    <row r="20" spans="1:24" x14ac:dyDescent="0.2">
      <c r="A20" s="1" t="s">
        <v>57</v>
      </c>
      <c r="B20" s="17" t="s">
        <v>235</v>
      </c>
      <c r="C20" s="1">
        <v>3.6549999999999998</v>
      </c>
      <c r="D20" s="1" t="s">
        <v>168</v>
      </c>
      <c r="E20" s="12">
        <f t="shared" si="7"/>
        <v>3.6549999999999998</v>
      </c>
      <c r="F20" s="1">
        <v>2.9289999999999998</v>
      </c>
      <c r="G20" s="1" t="s">
        <v>191</v>
      </c>
      <c r="H20" s="12">
        <f t="shared" si="8"/>
        <v>2.9289999999999998</v>
      </c>
      <c r="I20" s="1">
        <v>1.579</v>
      </c>
      <c r="J20" s="1" t="s">
        <v>214</v>
      </c>
      <c r="K20" s="12">
        <f t="shared" si="9"/>
        <v>1.579</v>
      </c>
      <c r="L20" s="1" t="s">
        <v>22</v>
      </c>
      <c r="N20" s="1">
        <v>7.08076297697844E-2</v>
      </c>
      <c r="O20" s="1" t="s">
        <v>145</v>
      </c>
      <c r="P20" s="8">
        <v>2.37827624260945E-9</v>
      </c>
      <c r="Q20" s="1" t="s">
        <v>146</v>
      </c>
      <c r="R20" s="1">
        <v>5.4855335756289801E-3</v>
      </c>
      <c r="S20" s="1" t="s">
        <v>146</v>
      </c>
      <c r="T20" s="1" t="str">
        <f t="shared" si="0"/>
        <v/>
      </c>
      <c r="U20" s="1" t="str">
        <f t="shared" si="1"/>
        <v>IM-GX</v>
      </c>
      <c r="V20" s="1" t="str">
        <f t="shared" si="2"/>
        <v>DM-GX</v>
      </c>
      <c r="W20" s="1" t="str">
        <f t="shared" si="3"/>
        <v>, IM-GX, DM-GX</v>
      </c>
      <c r="X20" s="1" t="s">
        <v>149</v>
      </c>
    </row>
    <row r="21" spans="1:24" x14ac:dyDescent="0.2">
      <c r="A21" s="1" t="s">
        <v>58</v>
      </c>
      <c r="B21" s="17" t="s">
        <v>231</v>
      </c>
      <c r="C21" s="1">
        <v>0.317</v>
      </c>
      <c r="D21" s="1" t="s">
        <v>169</v>
      </c>
      <c r="E21" s="12">
        <f t="shared" si="7"/>
        <v>0.317</v>
      </c>
      <c r="F21" s="1">
        <v>9.6000000000000002E-2</v>
      </c>
      <c r="G21" s="1" t="s">
        <v>192</v>
      </c>
      <c r="H21" s="12">
        <f t="shared" si="8"/>
        <v>9.6000000000000002E-2</v>
      </c>
      <c r="I21" s="1">
        <v>0.16500000000000001</v>
      </c>
      <c r="J21" s="1" t="s">
        <v>215</v>
      </c>
      <c r="K21" s="12">
        <f t="shared" si="9"/>
        <v>0.16500000000000001</v>
      </c>
      <c r="L21" s="1">
        <v>6.7000000000000004E-2</v>
      </c>
      <c r="N21" s="1">
        <v>2.3699974942212902E-3</v>
      </c>
      <c r="O21" s="1" t="s">
        <v>146</v>
      </c>
      <c r="P21" s="1">
        <v>4.3566138325291902E-2</v>
      </c>
      <c r="Q21" s="1" t="s">
        <v>147</v>
      </c>
      <c r="R21" s="1">
        <v>0.30515997105064102</v>
      </c>
      <c r="T21" s="1" t="str">
        <f t="shared" si="0"/>
        <v>IM-DM</v>
      </c>
      <c r="U21" s="1" t="str">
        <f t="shared" si="1"/>
        <v>IM-GX</v>
      </c>
      <c r="V21" s="1" t="str">
        <f t="shared" si="2"/>
        <v/>
      </c>
      <c r="W21" s="1" t="str">
        <f t="shared" si="3"/>
        <v xml:space="preserve">IM-DM, IM-GX, </v>
      </c>
      <c r="X21" s="1" t="s">
        <v>239</v>
      </c>
    </row>
    <row r="22" spans="1:24" x14ac:dyDescent="0.2">
      <c r="A22" s="1" t="s">
        <v>59</v>
      </c>
      <c r="B22" s="17" t="s">
        <v>234</v>
      </c>
      <c r="C22" s="1">
        <v>0.626</v>
      </c>
      <c r="D22" s="1" t="s">
        <v>170</v>
      </c>
      <c r="E22" s="12">
        <f t="shared" si="7"/>
        <v>0.626</v>
      </c>
      <c r="F22" s="1">
        <v>1.3260000000000001</v>
      </c>
      <c r="G22" s="1" t="s">
        <v>193</v>
      </c>
      <c r="H22" s="12">
        <f t="shared" si="8"/>
        <v>1.3260000000000001</v>
      </c>
      <c r="I22" s="1">
        <v>0.25</v>
      </c>
      <c r="J22" s="1" t="s">
        <v>216</v>
      </c>
      <c r="K22" s="12">
        <f t="shared" si="9"/>
        <v>0.25</v>
      </c>
      <c r="L22" s="1">
        <v>0.01</v>
      </c>
      <c r="N22" s="1">
        <v>3.1719419598824398E-2</v>
      </c>
      <c r="O22" s="1" t="s">
        <v>147</v>
      </c>
      <c r="P22" s="1">
        <v>2.86981221363369E-3</v>
      </c>
      <c r="Q22" s="1" t="s">
        <v>146</v>
      </c>
      <c r="R22" s="1">
        <v>3.4814759818679902E-4</v>
      </c>
      <c r="S22" s="1" t="s">
        <v>146</v>
      </c>
      <c r="T22" s="1" t="str">
        <f t="shared" si="0"/>
        <v>IM-DM</v>
      </c>
      <c r="U22" s="1" t="str">
        <f t="shared" si="1"/>
        <v>IM-GX</v>
      </c>
      <c r="V22" s="1" t="str">
        <f t="shared" si="2"/>
        <v>DM-GX</v>
      </c>
      <c r="W22" s="1" t="str">
        <f t="shared" si="3"/>
        <v>IM-DM, IM-GX, DM-GX</v>
      </c>
      <c r="X22" s="1" t="s">
        <v>148</v>
      </c>
    </row>
    <row r="23" spans="1:24" s="13" customFormat="1" ht="38.25" x14ac:dyDescent="0.2">
      <c r="B23" s="13" t="s">
        <v>245</v>
      </c>
      <c r="E23" s="16"/>
      <c r="H23" s="16"/>
      <c r="K23" s="16"/>
      <c r="T23" s="13" t="str">
        <f t="shared" si="0"/>
        <v/>
      </c>
      <c r="U23" s="13" t="str">
        <f t="shared" si="1"/>
        <v/>
      </c>
      <c r="V23" s="13" t="str">
        <f t="shared" si="2"/>
        <v/>
      </c>
    </row>
    <row r="24" spans="1:24" x14ac:dyDescent="0.2">
      <c r="A24" s="1" t="s">
        <v>60</v>
      </c>
      <c r="B24" s="17" t="s">
        <v>229</v>
      </c>
      <c r="C24" s="1">
        <v>7.875</v>
      </c>
      <c r="D24" s="1" t="s">
        <v>171</v>
      </c>
      <c r="E24" s="12">
        <f t="shared" si="7"/>
        <v>7.875</v>
      </c>
      <c r="F24" s="1">
        <v>7.4459999999999997</v>
      </c>
      <c r="G24" s="1" t="s">
        <v>194</v>
      </c>
      <c r="H24" s="12">
        <f t="shared" si="8"/>
        <v>7.4459999999999997</v>
      </c>
      <c r="I24" s="1">
        <v>7.0339999999999998</v>
      </c>
      <c r="J24" s="1" t="s">
        <v>217</v>
      </c>
      <c r="K24" s="12">
        <f t="shared" si="9"/>
        <v>7.0339999999999998</v>
      </c>
      <c r="L24" s="1">
        <v>9.4E-2</v>
      </c>
      <c r="N24" s="1">
        <v>0.76345359706415405</v>
      </c>
      <c r="P24" s="1">
        <v>5.43498191639413E-3</v>
      </c>
      <c r="Q24" s="1" t="s">
        <v>146</v>
      </c>
      <c r="R24" s="1">
        <v>7.4055521186842804E-2</v>
      </c>
      <c r="S24" s="1" t="s">
        <v>145</v>
      </c>
      <c r="T24" s="1" t="str">
        <f t="shared" si="0"/>
        <v/>
      </c>
      <c r="U24" s="1" t="str">
        <f t="shared" si="1"/>
        <v>IM-GX</v>
      </c>
      <c r="V24" s="1" t="str">
        <f t="shared" si="2"/>
        <v/>
      </c>
      <c r="W24" s="1" t="str">
        <f t="shared" si="3"/>
        <v xml:space="preserve">, IM-GX, </v>
      </c>
      <c r="X24" s="1" t="s">
        <v>237</v>
      </c>
    </row>
    <row r="25" spans="1:24" x14ac:dyDescent="0.2">
      <c r="A25" s="1" t="s">
        <v>61</v>
      </c>
      <c r="B25" s="17" t="s">
        <v>230</v>
      </c>
      <c r="C25" s="1">
        <v>1.1080000000000001</v>
      </c>
      <c r="D25" s="1" t="s">
        <v>172</v>
      </c>
      <c r="E25" s="12">
        <f t="shared" si="7"/>
        <v>1.1080000000000001</v>
      </c>
      <c r="F25" s="1">
        <v>1.2310000000000001</v>
      </c>
      <c r="G25" s="1" t="s">
        <v>195</v>
      </c>
      <c r="H25" s="12">
        <f t="shared" si="8"/>
        <v>1.2310000000000001</v>
      </c>
      <c r="I25" s="1">
        <v>0.48299999999999998</v>
      </c>
      <c r="J25" s="1" t="s">
        <v>218</v>
      </c>
      <c r="K25" s="12">
        <f t="shared" si="9"/>
        <v>0.48299999999999998</v>
      </c>
      <c r="L25" s="1">
        <v>1.6E-2</v>
      </c>
      <c r="N25" s="1">
        <v>0.81586075288341298</v>
      </c>
      <c r="P25" s="1">
        <v>3.7070152693985397E-4</v>
      </c>
      <c r="Q25" s="1" t="s">
        <v>146</v>
      </c>
      <c r="R25" s="1">
        <v>6.35198760208611E-3</v>
      </c>
      <c r="S25" s="1" t="s">
        <v>146</v>
      </c>
      <c r="T25" s="1" t="str">
        <f t="shared" si="0"/>
        <v/>
      </c>
      <c r="U25" s="1" t="str">
        <f t="shared" si="1"/>
        <v>IM-GX</v>
      </c>
      <c r="V25" s="1" t="str">
        <f t="shared" si="2"/>
        <v>DM-GX</v>
      </c>
      <c r="W25" s="1" t="str">
        <f t="shared" si="3"/>
        <v>, IM-GX, DM-GX</v>
      </c>
      <c r="X25" s="1" t="s">
        <v>149</v>
      </c>
    </row>
    <row r="26" spans="1:24" x14ac:dyDescent="0.2">
      <c r="A26" s="1" t="s">
        <v>62</v>
      </c>
      <c r="B26" s="17" t="s">
        <v>235</v>
      </c>
      <c r="C26" s="1">
        <v>2.1269999999999998</v>
      </c>
      <c r="D26" s="1" t="s">
        <v>173</v>
      </c>
      <c r="E26" s="12">
        <f t="shared" si="7"/>
        <v>2.1269999999999998</v>
      </c>
      <c r="F26" s="1">
        <v>1.647</v>
      </c>
      <c r="G26" s="1" t="s">
        <v>196</v>
      </c>
      <c r="H26" s="12">
        <f t="shared" si="8"/>
        <v>1.647</v>
      </c>
      <c r="I26" s="1">
        <v>1.254</v>
      </c>
      <c r="J26" s="1" t="s">
        <v>219</v>
      </c>
      <c r="K26" s="12">
        <f t="shared" si="9"/>
        <v>1.254</v>
      </c>
      <c r="L26" s="1">
        <v>0.14599999999999999</v>
      </c>
      <c r="N26" s="1">
        <v>0.32389134387125101</v>
      </c>
      <c r="P26" s="1">
        <v>1.10761385921605E-2</v>
      </c>
      <c r="Q26" s="1" t="s">
        <v>147</v>
      </c>
      <c r="R26" s="1">
        <v>0.28859707145940999</v>
      </c>
      <c r="T26" s="1" t="str">
        <f t="shared" si="0"/>
        <v/>
      </c>
      <c r="U26" s="1" t="str">
        <f t="shared" si="1"/>
        <v>IM-GX</v>
      </c>
      <c r="V26" s="1" t="str">
        <f t="shared" si="2"/>
        <v/>
      </c>
      <c r="W26" s="1" t="str">
        <f t="shared" si="3"/>
        <v xml:space="preserve">, IM-GX, </v>
      </c>
      <c r="X26" s="1" t="s">
        <v>237</v>
      </c>
    </row>
    <row r="27" spans="1:24" x14ac:dyDescent="0.2">
      <c r="A27" s="1" t="s">
        <v>63</v>
      </c>
      <c r="B27" s="17" t="s">
        <v>231</v>
      </c>
      <c r="C27" s="1">
        <v>0.183</v>
      </c>
      <c r="D27" s="1" t="s">
        <v>174</v>
      </c>
      <c r="E27" s="12">
        <f t="shared" si="7"/>
        <v>0.183</v>
      </c>
      <c r="F27" s="1">
        <v>3.6999999999999998E-2</v>
      </c>
      <c r="G27" s="1" t="s">
        <v>197</v>
      </c>
      <c r="H27" s="12">
        <f t="shared" si="8"/>
        <v>3.6999999999999998E-2</v>
      </c>
      <c r="I27" s="1">
        <v>5.8999999999999997E-2</v>
      </c>
      <c r="J27" s="1" t="s">
        <v>220</v>
      </c>
      <c r="K27" s="12">
        <f t="shared" si="9"/>
        <v>5.8999999999999997E-2</v>
      </c>
      <c r="L27" s="1" t="s">
        <v>22</v>
      </c>
      <c r="N27" s="8">
        <v>3.8942108866457701E-6</v>
      </c>
      <c r="O27" s="1" t="s">
        <v>146</v>
      </c>
      <c r="P27" s="1">
        <v>4.6254921499899699E-4</v>
      </c>
      <c r="Q27" s="1" t="s">
        <v>146</v>
      </c>
      <c r="R27" s="1">
        <v>0.21114322287141801</v>
      </c>
      <c r="T27" s="1" t="str">
        <f t="shared" si="0"/>
        <v>IM-DM</v>
      </c>
      <c r="U27" s="1" t="str">
        <f t="shared" si="1"/>
        <v>IM-GX</v>
      </c>
      <c r="V27" s="1" t="str">
        <f t="shared" si="2"/>
        <v/>
      </c>
      <c r="W27" s="1" t="str">
        <f t="shared" si="3"/>
        <v xml:space="preserve">IM-DM, IM-GX, </v>
      </c>
      <c r="X27" s="1" t="s">
        <v>239</v>
      </c>
    </row>
    <row r="28" spans="1:24" x14ac:dyDescent="0.2">
      <c r="A28" s="1" t="s">
        <v>64</v>
      </c>
      <c r="B28" s="17" t="s">
        <v>234</v>
      </c>
      <c r="C28" s="1">
        <v>8.6999999999999994E-2</v>
      </c>
      <c r="D28" s="1" t="s">
        <v>175</v>
      </c>
      <c r="E28" s="12">
        <f t="shared" si="7"/>
        <v>8.6999999999999994E-2</v>
      </c>
      <c r="F28" s="1">
        <v>8.5999999999999993E-2</v>
      </c>
      <c r="G28" s="1" t="s">
        <v>198</v>
      </c>
      <c r="H28" s="12">
        <f t="shared" si="8"/>
        <v>8.5999999999999993E-2</v>
      </c>
      <c r="I28" s="1">
        <v>3.7999999999999999E-2</v>
      </c>
      <c r="J28" s="1" t="s">
        <v>221</v>
      </c>
      <c r="K28" s="12">
        <f t="shared" si="9"/>
        <v>3.7999999999999999E-2</v>
      </c>
      <c r="L28" s="1">
        <v>0.59</v>
      </c>
      <c r="N28" s="1">
        <v>0.60217072492825396</v>
      </c>
      <c r="P28" s="1">
        <v>0.28487793565098202</v>
      </c>
      <c r="R28" s="1">
        <v>0.72996384440446205</v>
      </c>
      <c r="T28" s="1" t="str">
        <f t="shared" si="0"/>
        <v/>
      </c>
      <c r="U28" s="1" t="str">
        <f t="shared" si="1"/>
        <v/>
      </c>
      <c r="V28" s="1" t="str">
        <f t="shared" si="2"/>
        <v/>
      </c>
    </row>
    <row r="29" spans="1:24" ht="50.25" customHeight="1" x14ac:dyDescent="0.2">
      <c r="B29" s="18" t="s">
        <v>243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x14ac:dyDescent="0.2">
      <c r="B30" s="1" t="s">
        <v>242</v>
      </c>
    </row>
    <row r="40" spans="14:23" x14ac:dyDescent="0.2">
      <c r="N40" s="1">
        <v>0</v>
      </c>
      <c r="O40" s="1" t="s">
        <v>146</v>
      </c>
      <c r="P40" s="1">
        <v>1.33226762955019E-15</v>
      </c>
      <c r="Q40" s="1" t="s">
        <v>146</v>
      </c>
      <c r="R40" s="1">
        <v>0</v>
      </c>
      <c r="S40" s="1" t="s">
        <v>146</v>
      </c>
      <c r="T40" s="1" t="str">
        <f>IF(LEN(TRIM(O40))&gt;=2, "IM-DM", "")</f>
        <v>IM-DM</v>
      </c>
      <c r="U40" s="1" t="str">
        <f>IF(LEN(TRIM(Q40))&gt;=2, "IM-GX", "")</f>
        <v>IM-GX</v>
      </c>
      <c r="V40" s="1" t="str">
        <f>IF(LEN(TRIM(S40))&gt;=2, "DM-GX", "")</f>
        <v>DM-GX</v>
      </c>
      <c r="W40" s="1" t="str">
        <f>T40&amp;", "&amp;U40&amp;", "&amp;V40</f>
        <v>IM-DM, IM-GX, DM-GX</v>
      </c>
    </row>
    <row r="41" spans="14:23" x14ac:dyDescent="0.2">
      <c r="N41" s="1">
        <v>7.6757818869885794E-2</v>
      </c>
      <c r="O41" s="1" t="s">
        <v>145</v>
      </c>
      <c r="P41" s="1">
        <v>1.0420868000916E-8</v>
      </c>
      <c r="Q41" s="1" t="s">
        <v>146</v>
      </c>
      <c r="R41" s="1">
        <v>7.4025506970273698E-10</v>
      </c>
      <c r="S41" s="1" t="s">
        <v>146</v>
      </c>
      <c r="T41" s="1" t="str">
        <f>IF(LEN(TRIM(O41))&gt;=2, "IM-DM", "")</f>
        <v/>
      </c>
      <c r="U41" s="1" t="str">
        <f>IF(LEN(TRIM(Q41))&gt;=2, "IM-GX", "")</f>
        <v>IM-GX</v>
      </c>
      <c r="V41" s="1" t="str">
        <f>IF(LEN(TRIM(S41))&gt;=2, "DM-GX", "")</f>
        <v>DM-GX</v>
      </c>
      <c r="W41" s="1" t="str">
        <f>T41&amp;", "&amp;U41&amp;", "&amp;V41</f>
        <v>, IM-GX, DM-GX</v>
      </c>
    </row>
  </sheetData>
  <mergeCells count="1">
    <mergeCell ref="B29:X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Yongsung</dc:creator>
  <cp:lastModifiedBy>Lee, Yongsung</cp:lastModifiedBy>
  <dcterms:created xsi:type="dcterms:W3CDTF">2018-11-12T17:21:26Z</dcterms:created>
  <dcterms:modified xsi:type="dcterms:W3CDTF">2018-11-13T20:39:02Z</dcterms:modified>
</cp:coreProperties>
</file>