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ar7\Downloads\"/>
    </mc:Choice>
  </mc:AlternateContent>
  <xr:revisionPtr revIDLastSave="0" documentId="13_ncr:1_{F35A7813-FEE0-4D51-AF68-A8C4653682C2}" xr6:coauthVersionLast="47" xr6:coauthVersionMax="47" xr10:uidLastSave="{00000000-0000-0000-0000-000000000000}"/>
  <bookViews>
    <workbookView xWindow="1155" yWindow="915" windowWidth="26715" windowHeight="13515" xr2:uid="{34508500-E495-407F-A4BB-0D043D80C209}"/>
  </bookViews>
  <sheets>
    <sheet name="経営計画書" sheetId="1" r:id="rId1"/>
    <sheet name="貼り付け先" sheetId="2" r:id="rId2"/>
  </sheets>
  <definedNames>
    <definedName name="_xlnm.Print_Area" localSheetId="0">経営計画書!$A$1:$R$61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H55" i="1" s="1"/>
  <c r="J55" i="1" s="1"/>
  <c r="L55" i="1" s="1"/>
  <c r="N55" i="1" s="1"/>
  <c r="K50" i="1"/>
  <c r="G50" i="1" s="1"/>
  <c r="N50" i="1"/>
  <c r="N48" i="1"/>
  <c r="G48" i="1" s="1"/>
  <c r="G34" i="1"/>
  <c r="I54" i="1"/>
  <c r="N58" i="1"/>
  <c r="L58" i="1"/>
  <c r="J58" i="1"/>
  <c r="H58" i="1"/>
  <c r="F58" i="1"/>
  <c r="N57" i="1"/>
  <c r="L57" i="1"/>
  <c r="J57" i="1"/>
  <c r="H57" i="1"/>
  <c r="F57" i="1"/>
  <c r="N56" i="1"/>
  <c r="L56" i="1"/>
  <c r="J56" i="1"/>
  <c r="H56" i="1"/>
  <c r="F56" i="1"/>
  <c r="K49" i="1"/>
  <c r="G49" i="1" s="1"/>
  <c r="K48" i="1"/>
  <c r="Q46" i="1"/>
  <c r="N46" i="1"/>
  <c r="J46" i="1" s="1"/>
  <c r="G46" i="1" s="1"/>
  <c r="G45" i="1"/>
  <c r="G47" i="1"/>
  <c r="G44" i="1"/>
  <c r="G43" i="1"/>
  <c r="G42" i="1"/>
  <c r="G41" i="1"/>
  <c r="G40" i="1"/>
  <c r="G39" i="1"/>
  <c r="G38" i="1"/>
  <c r="G37" i="1"/>
  <c r="P35" i="1"/>
  <c r="K35" i="1"/>
  <c r="P34" i="1"/>
  <c r="K34" i="1"/>
  <c r="Q27" i="1"/>
  <c r="P27" i="1"/>
  <c r="Q26" i="1"/>
  <c r="P26" i="1"/>
  <c r="Q25" i="1"/>
  <c r="P25" i="1"/>
  <c r="Q24" i="1"/>
  <c r="P24" i="1"/>
  <c r="Q23" i="1"/>
  <c r="P23" i="1"/>
  <c r="J27" i="1"/>
  <c r="K23" i="1"/>
  <c r="K22" i="1"/>
  <c r="F30" i="1"/>
  <c r="G30" i="1" s="1"/>
  <c r="F29" i="1"/>
  <c r="G29" i="1" s="1"/>
  <c r="F28" i="1"/>
  <c r="G28" i="1" s="1"/>
  <c r="F27" i="1"/>
  <c r="F26" i="1"/>
  <c r="G26" i="1" s="1"/>
  <c r="G27" i="1" s="1"/>
  <c r="F25" i="1"/>
  <c r="G25" i="1" s="1"/>
  <c r="F24" i="1"/>
  <c r="G24" i="1" s="1"/>
  <c r="F23" i="1"/>
  <c r="G23" i="1" s="1"/>
  <c r="F22" i="1"/>
  <c r="P18" i="1"/>
  <c r="K18" i="1"/>
  <c r="F18" i="1"/>
  <c r="J15" i="1"/>
  <c r="G15" i="1"/>
  <c r="D15" i="1"/>
  <c r="I12" i="1"/>
  <c r="G51" i="1" l="1"/>
  <c r="G12" i="1" l="1"/>
  <c r="E12" i="1"/>
  <c r="D8" i="1"/>
  <c r="D6" i="1"/>
  <c r="P4" i="1"/>
  <c r="P3" i="1"/>
  <c r="I2" i="1"/>
</calcChain>
</file>

<file path=xl/sharedStrings.xml><?xml version="1.0" encoding="utf-8"?>
<sst xmlns="http://schemas.openxmlformats.org/spreadsheetml/2006/main" count="117" uniqueCount="110">
  <si>
    <t>更新日：2022年6月</t>
  </si>
  <si>
    <t>まいばすけっと</t>
  </si>
  <si>
    <t>店</t>
    <rPh sb="0" eb="1">
      <t>テン</t>
    </rPh>
    <phoneticPr fontId="0"/>
  </si>
  <si>
    <t>経営計画書</t>
    <rPh sb="0" eb="2">
      <t>ケイエイ</t>
    </rPh>
    <rPh sb="2" eb="5">
      <t>ケイカクショ</t>
    </rPh>
    <phoneticPr fontId="0"/>
  </si>
  <si>
    <t>作成日</t>
    <rPh sb="0" eb="2">
      <t>サクセイ</t>
    </rPh>
    <rPh sb="2" eb="3">
      <t>ビ</t>
    </rPh>
    <phoneticPr fontId="0"/>
  </si>
  <si>
    <t>作成者</t>
    <rPh sb="0" eb="3">
      <t>サクセイシャ</t>
    </rPh>
    <phoneticPr fontId="0"/>
  </si>
  <si>
    <t>１．物件地周辺の概要　</t>
    <rPh sb="2" eb="4">
      <t>ブッケン</t>
    </rPh>
    <rPh sb="4" eb="5">
      <t>チ</t>
    </rPh>
    <rPh sb="5" eb="7">
      <t>シュウヘン</t>
    </rPh>
    <rPh sb="8" eb="10">
      <t>ガイヨウ</t>
    </rPh>
    <phoneticPr fontId="0"/>
  </si>
  <si>
    <t>（１）狙い：商圏世帯と生活者の特徴</t>
    <rPh sb="3" eb="4">
      <t>ネラ</t>
    </rPh>
    <rPh sb="6" eb="8">
      <t>ショウケン</t>
    </rPh>
    <rPh sb="8" eb="10">
      <t>セタイ</t>
    </rPh>
    <rPh sb="11" eb="14">
      <t>セイカツシャ</t>
    </rPh>
    <rPh sb="15" eb="17">
      <t>トクチョウ</t>
    </rPh>
    <phoneticPr fontId="0"/>
  </si>
  <si>
    <t>（２）世帯数状況</t>
    <rPh sb="3" eb="5">
      <t>セタイ</t>
    </rPh>
    <rPh sb="5" eb="6">
      <t>スウ</t>
    </rPh>
    <rPh sb="6" eb="8">
      <t>ジョウキョウ</t>
    </rPh>
    <phoneticPr fontId="0"/>
  </si>
  <si>
    <t>3分商圏</t>
    <rPh sb="1" eb="2">
      <t>プン</t>
    </rPh>
    <phoneticPr fontId="0"/>
  </si>
  <si>
    <t>250m角</t>
    <rPh sb="4" eb="5">
      <t>カク</t>
    </rPh>
    <phoneticPr fontId="0"/>
  </si>
  <si>
    <t>住戸数</t>
    <rPh sb="0" eb="2">
      <t>ジュウコ</t>
    </rPh>
    <rPh sb="2" eb="3">
      <t>スウ</t>
    </rPh>
    <phoneticPr fontId="0"/>
  </si>
  <si>
    <t>世帯数</t>
    <rPh sb="0" eb="2">
      <t>セタイ</t>
    </rPh>
    <rPh sb="2" eb="3">
      <t>スウ</t>
    </rPh>
    <phoneticPr fontId="0"/>
  </si>
  <si>
    <t>人口総数</t>
    <rPh sb="0" eb="2">
      <t>ジンコウ</t>
    </rPh>
    <rPh sb="2" eb="4">
      <t>ソウスウ</t>
    </rPh>
    <phoneticPr fontId="0"/>
  </si>
  <si>
    <t>合計</t>
    <rPh sb="0" eb="2">
      <t>ゴウケイ</t>
    </rPh>
    <phoneticPr fontId="0"/>
  </si>
  <si>
    <t>（３）開店予定日、開店時刻、閉店時刻</t>
    <rPh sb="3" eb="5">
      <t>カイテン</t>
    </rPh>
    <rPh sb="5" eb="8">
      <t>ヨテイビ</t>
    </rPh>
    <rPh sb="9" eb="11">
      <t>カイテン</t>
    </rPh>
    <rPh sb="11" eb="13">
      <t>ジコク</t>
    </rPh>
    <rPh sb="14" eb="16">
      <t>ヘイテン</t>
    </rPh>
    <rPh sb="16" eb="18">
      <t>ジコク</t>
    </rPh>
    <phoneticPr fontId="0"/>
  </si>
  <si>
    <t>①開店予定月</t>
    <rPh sb="1" eb="3">
      <t>カイテン</t>
    </rPh>
    <rPh sb="3" eb="5">
      <t>ヨテイ</t>
    </rPh>
    <rPh sb="5" eb="6">
      <t>ツキ</t>
    </rPh>
    <phoneticPr fontId="0"/>
  </si>
  <si>
    <t>②開店時刻</t>
    <rPh sb="1" eb="3">
      <t>カイテン</t>
    </rPh>
    <rPh sb="3" eb="5">
      <t>ジコク</t>
    </rPh>
    <phoneticPr fontId="0"/>
  </si>
  <si>
    <t>③閉店時刻</t>
    <rPh sb="1" eb="3">
      <t>ヘイテン</t>
    </rPh>
    <rPh sb="3" eb="5">
      <t>ジコク</t>
    </rPh>
    <phoneticPr fontId="0"/>
  </si>
  <si>
    <t>～</t>
  </si>
  <si>
    <t>（４）建物計画</t>
    <rPh sb="3" eb="5">
      <t>タテモノ</t>
    </rPh>
    <rPh sb="5" eb="7">
      <t>ケイカク</t>
    </rPh>
    <phoneticPr fontId="0"/>
  </si>
  <si>
    <t>①床面積内訳</t>
    <rPh sb="1" eb="4">
      <t>ユカメンセキ</t>
    </rPh>
    <rPh sb="4" eb="6">
      <t>ウチワケ</t>
    </rPh>
    <phoneticPr fontId="0"/>
  </si>
  <si>
    <t>賃貸借面積：</t>
    <rPh sb="0" eb="3">
      <t>チンタイシャク</t>
    </rPh>
    <rPh sb="3" eb="5">
      <t>メンセキ</t>
    </rPh>
    <phoneticPr fontId="0"/>
  </si>
  <si>
    <t>売場面積：</t>
    <rPh sb="0" eb="2">
      <t>ウリバ</t>
    </rPh>
    <rPh sb="2" eb="4">
      <t>メンセキ</t>
    </rPh>
    <phoneticPr fontId="0"/>
  </si>
  <si>
    <t>後方面積：</t>
    <rPh sb="0" eb="2">
      <t>コウホウ</t>
    </rPh>
    <rPh sb="2" eb="4">
      <t>メンセキ</t>
    </rPh>
    <phoneticPr fontId="0"/>
  </si>
  <si>
    <t>（５）収益予測（月間）</t>
    <rPh sb="3" eb="5">
      <t>シュウエキ</t>
    </rPh>
    <rPh sb="5" eb="7">
      <t>ヨソク</t>
    </rPh>
    <rPh sb="8" eb="10">
      <t>ゲッカン</t>
    </rPh>
    <phoneticPr fontId="0"/>
  </si>
  <si>
    <t>売上予測は既存店日販に基づく数値を採用します（経営会議承認済）</t>
  </si>
  <si>
    <t>PL(３年目月平均）</t>
    <rPh sb="4" eb="6">
      <t>ネンメ</t>
    </rPh>
    <rPh sb="6" eb="9">
      <t>ツキヘイキン</t>
    </rPh>
    <phoneticPr fontId="0"/>
  </si>
  <si>
    <t>売上予測</t>
  </si>
  <si>
    <t>人件費</t>
    <rPh sb="0" eb="3">
      <t>ジンケンヒ</t>
    </rPh>
    <phoneticPr fontId="0"/>
  </si>
  <si>
    <t>（単位千円）</t>
  </si>
  <si>
    <t>金額</t>
    <rPh sb="0" eb="2">
      <t>キンガク</t>
    </rPh>
    <phoneticPr fontId="0"/>
  </si>
  <si>
    <t>売比</t>
    <rPh sb="0" eb="1">
      <t>ウ</t>
    </rPh>
    <rPh sb="1" eb="2">
      <t>ヒ</t>
    </rPh>
    <phoneticPr fontId="0"/>
  </si>
  <si>
    <t>売上高</t>
    <rPh sb="0" eb="2">
      <t>ウリアゲ</t>
    </rPh>
    <rPh sb="2" eb="3">
      <t>ダカ</t>
    </rPh>
    <phoneticPr fontId="0"/>
  </si>
  <si>
    <t>新予測計算</t>
    <rPh sb="0" eb="1">
      <t>シン</t>
    </rPh>
    <rPh sb="1" eb="3">
      <t>ヨソク</t>
    </rPh>
    <rPh sb="3" eb="5">
      <t>ケイサン</t>
    </rPh>
    <phoneticPr fontId="0"/>
  </si>
  <si>
    <t>１年目</t>
    <rPh sb="1" eb="3">
      <t>ネンメ</t>
    </rPh>
    <phoneticPr fontId="0"/>
  </si>
  <si>
    <t>２年目
以降平均</t>
    <rPh sb="1" eb="3">
      <t>ネンメ</t>
    </rPh>
    <rPh sb="4" eb="6">
      <t>イコウ</t>
    </rPh>
    <rPh sb="6" eb="8">
      <t>ヘイキン</t>
    </rPh>
    <phoneticPr fontId="0"/>
  </si>
  <si>
    <t>営業総利益</t>
    <rPh sb="0" eb="2">
      <t>エイギョウ</t>
    </rPh>
    <rPh sb="2" eb="5">
      <t>ソウリエキ</t>
    </rPh>
    <phoneticPr fontId="0"/>
  </si>
  <si>
    <t>AI予測</t>
    <rPh sb="2" eb="4">
      <t>ヨソク</t>
    </rPh>
    <phoneticPr fontId="0"/>
  </si>
  <si>
    <t>人件費合計</t>
    <rPh sb="0" eb="3">
      <t>ジンケンヒ</t>
    </rPh>
    <rPh sb="3" eb="5">
      <t>ゴウケイ</t>
    </rPh>
    <phoneticPr fontId="0"/>
  </si>
  <si>
    <t>社員人件費</t>
    <rPh sb="0" eb="2">
      <t>シャイン</t>
    </rPh>
    <rPh sb="2" eb="5">
      <t>ジンケンヒ</t>
    </rPh>
    <phoneticPr fontId="0"/>
  </si>
  <si>
    <t>販売管理費計</t>
    <rPh sb="0" eb="2">
      <t>ハンバイ</t>
    </rPh>
    <rPh sb="2" eb="5">
      <t>カンリヒ</t>
    </rPh>
    <rPh sb="5" eb="6">
      <t>ケイ</t>
    </rPh>
    <phoneticPr fontId="0"/>
  </si>
  <si>
    <t>Co社員人件費</t>
    <rPh sb="2" eb="4">
      <t>シャイン</t>
    </rPh>
    <rPh sb="4" eb="7">
      <t>ジンケンヒ</t>
    </rPh>
    <phoneticPr fontId="0"/>
  </si>
  <si>
    <t>月額家賃</t>
    <rPh sb="0" eb="2">
      <t>ゲツガク</t>
    </rPh>
    <rPh sb="2" eb="4">
      <t>ヤチン</t>
    </rPh>
    <phoneticPr fontId="0"/>
  </si>
  <si>
    <t>Co社員時給</t>
    <rPh sb="2" eb="4">
      <t>シャイン</t>
    </rPh>
    <rPh sb="4" eb="6">
      <t>ジキュウ</t>
    </rPh>
    <phoneticPr fontId="0"/>
  </si>
  <si>
    <t>設備費計</t>
    <rPh sb="0" eb="3">
      <t>セツビヒ</t>
    </rPh>
    <rPh sb="3" eb="4">
      <t>ケイ</t>
    </rPh>
    <phoneticPr fontId="0"/>
  </si>
  <si>
    <t>物流費</t>
    <rPh sb="0" eb="3">
      <t>ブツリュウヒ</t>
    </rPh>
    <phoneticPr fontId="0"/>
  </si>
  <si>
    <t>必要人時（H)</t>
    <rPh sb="0" eb="2">
      <t>ヒツヨウ</t>
    </rPh>
    <rPh sb="2" eb="3">
      <t>ニン</t>
    </rPh>
    <rPh sb="3" eb="4">
      <t>ドキ</t>
    </rPh>
    <phoneticPr fontId="0"/>
  </si>
  <si>
    <t>一般費合計</t>
    <rPh sb="0" eb="2">
      <t>イッパン</t>
    </rPh>
    <rPh sb="2" eb="3">
      <t>ヒ</t>
    </rPh>
    <rPh sb="3" eb="5">
      <t>ゴウケイ</t>
    </rPh>
    <phoneticPr fontId="0"/>
  </si>
  <si>
    <t>※別途物流費発生の場合は一般費に計上</t>
    <rPh sb="1" eb="3">
      <t>ベット</t>
    </rPh>
    <rPh sb="3" eb="5">
      <t>ブツリュウ</t>
    </rPh>
    <rPh sb="5" eb="6">
      <t>ヒ</t>
    </rPh>
    <rPh sb="6" eb="8">
      <t>ハッセイ</t>
    </rPh>
    <rPh sb="9" eb="11">
      <t>バアイ</t>
    </rPh>
    <rPh sb="12" eb="14">
      <t>イッパン</t>
    </rPh>
    <rPh sb="14" eb="15">
      <t>ヒ</t>
    </rPh>
    <rPh sb="16" eb="18">
      <t>ケイジョウ</t>
    </rPh>
    <phoneticPr fontId="0"/>
  </si>
  <si>
    <t>販売一般管理費計</t>
    <rPh sb="0" eb="2">
      <t>ハンバイ</t>
    </rPh>
    <rPh sb="2" eb="4">
      <t>イッパン</t>
    </rPh>
    <rPh sb="4" eb="6">
      <t>カンリ</t>
    </rPh>
    <rPh sb="6" eb="7">
      <t>ヒ</t>
    </rPh>
    <rPh sb="7" eb="8">
      <t>ケイ</t>
    </rPh>
    <phoneticPr fontId="0"/>
  </si>
  <si>
    <t>店舗利益</t>
    <rPh sb="0" eb="2">
      <t>テンポ</t>
    </rPh>
    <rPh sb="2" eb="4">
      <t>リエキ</t>
    </rPh>
    <phoneticPr fontId="0"/>
  </si>
  <si>
    <t>２．投資計画（単位千円）</t>
  </si>
  <si>
    <t>投資回収期間：</t>
    <rPh sb="0" eb="2">
      <t>トウシ</t>
    </rPh>
    <rPh sb="2" eb="4">
      <t>カイシュウ</t>
    </rPh>
    <rPh sb="4" eb="6">
      <t>キカン</t>
    </rPh>
    <phoneticPr fontId="0"/>
  </si>
  <si>
    <t>建築モデル：</t>
    <rPh sb="0" eb="2">
      <t>ケンチク</t>
    </rPh>
    <phoneticPr fontId="0"/>
  </si>
  <si>
    <t>出店立地：</t>
  </si>
  <si>
    <t>駐車場：</t>
    <rPh sb="0" eb="3">
      <t>チュウシャジョウ</t>
    </rPh>
    <phoneticPr fontId="0"/>
  </si>
  <si>
    <t>駐車台数：</t>
    <rPh sb="0" eb="2">
      <t>チュウシャ</t>
    </rPh>
    <rPh sb="2" eb="4">
      <t>ダイスウ</t>
    </rPh>
    <phoneticPr fontId="0"/>
  </si>
  <si>
    <t>台</t>
    <rPh sb="0" eb="1">
      <t>ダイ</t>
    </rPh>
    <phoneticPr fontId="0"/>
  </si>
  <si>
    <t>項    目</t>
  </si>
  <si>
    <t>事業</t>
    <rPh sb="0" eb="2">
      <t>ジギョウ</t>
    </rPh>
    <phoneticPr fontId="0"/>
  </si>
  <si>
    <t>備考</t>
    <rPh sb="0" eb="2">
      <t>ビコウ</t>
    </rPh>
    <phoneticPr fontId="0"/>
  </si>
  <si>
    <t>建築工事</t>
    <rPh sb="0" eb="2">
      <t>ケンチク</t>
    </rPh>
    <rPh sb="2" eb="4">
      <t>コウジ</t>
    </rPh>
    <phoneticPr fontId="0"/>
  </si>
  <si>
    <t>建物建築費</t>
    <rPh sb="0" eb="2">
      <t>タテモノ</t>
    </rPh>
    <rPh sb="2" eb="5">
      <t>ケンチクヒ</t>
    </rPh>
    <phoneticPr fontId="0"/>
  </si>
  <si>
    <t>一般工事</t>
    <rPh sb="0" eb="2">
      <t>イッパン</t>
    </rPh>
    <rPh sb="2" eb="4">
      <t>コウジ</t>
    </rPh>
    <phoneticPr fontId="0"/>
  </si>
  <si>
    <t>建設内装工事・電気設備・給排水工事・空調設備・諸経費</t>
    <rPh sb="0" eb="2">
      <t>ケンセツ</t>
    </rPh>
    <rPh sb="2" eb="4">
      <t>ナイソウ</t>
    </rPh>
    <rPh sb="4" eb="6">
      <t>コウジ</t>
    </rPh>
    <rPh sb="7" eb="9">
      <t>デンキ</t>
    </rPh>
    <rPh sb="9" eb="11">
      <t>セツビ</t>
    </rPh>
    <rPh sb="12" eb="15">
      <t>キュウハイスイ</t>
    </rPh>
    <rPh sb="15" eb="17">
      <t>コウジ</t>
    </rPh>
    <rPh sb="18" eb="20">
      <t>クウチョウ</t>
    </rPh>
    <rPh sb="20" eb="22">
      <t>セツビ</t>
    </rPh>
    <rPh sb="23" eb="26">
      <t>ショケイヒ</t>
    </rPh>
    <phoneticPr fontId="0"/>
  </si>
  <si>
    <t>冷凍冷蔵・什器</t>
    <rPh sb="0" eb="2">
      <t>レイトウ</t>
    </rPh>
    <rPh sb="2" eb="4">
      <t>レイゾウ</t>
    </rPh>
    <rPh sb="5" eb="7">
      <t>ジュウキ</t>
    </rPh>
    <phoneticPr fontId="0"/>
  </si>
  <si>
    <t>冷凍冷蔵什器・オープンウォークイン･冷凍機・制御盤・冷却設備工事</t>
    <rPh sb="0" eb="2">
      <t>レイトウ</t>
    </rPh>
    <rPh sb="2" eb="4">
      <t>レイゾウ</t>
    </rPh>
    <rPh sb="4" eb="6">
      <t>ジュウキ</t>
    </rPh>
    <rPh sb="18" eb="21">
      <t>レイトウキ</t>
    </rPh>
    <rPh sb="22" eb="24">
      <t>セイギョ</t>
    </rPh>
    <rPh sb="24" eb="25">
      <t>バン</t>
    </rPh>
    <rPh sb="26" eb="28">
      <t>レイキャク</t>
    </rPh>
    <rPh sb="28" eb="30">
      <t>セツビ</t>
    </rPh>
    <rPh sb="30" eb="32">
      <t>コウジ</t>
    </rPh>
    <phoneticPr fontId="0"/>
  </si>
  <si>
    <t>建築・備品</t>
    <rPh sb="0" eb="2">
      <t>ケンチク</t>
    </rPh>
    <rPh sb="3" eb="5">
      <t>ビヒン</t>
    </rPh>
    <phoneticPr fontId="0"/>
  </si>
  <si>
    <t>照明・器具、床タイル材、ロールスクリーン、電子レンジ</t>
    <rPh sb="0" eb="2">
      <t>ショウメイ</t>
    </rPh>
    <rPh sb="3" eb="5">
      <t>キグ</t>
    </rPh>
    <rPh sb="6" eb="7">
      <t>ユカ</t>
    </rPh>
    <rPh sb="10" eb="11">
      <t>ザイ</t>
    </rPh>
    <rPh sb="21" eb="23">
      <t>デンシ</t>
    </rPh>
    <phoneticPr fontId="0"/>
  </si>
  <si>
    <t>陳列器具什器</t>
    <rPh sb="0" eb="2">
      <t>チンレツ</t>
    </rPh>
    <rPh sb="2" eb="4">
      <t>キグ</t>
    </rPh>
    <rPh sb="4" eb="6">
      <t>ジュウキ</t>
    </rPh>
    <phoneticPr fontId="0"/>
  </si>
  <si>
    <t>ゴンドラなど</t>
  </si>
  <si>
    <t>看板工事</t>
    <rPh sb="0" eb="2">
      <t>カンバン</t>
    </rPh>
    <rPh sb="2" eb="4">
      <t>コウジ</t>
    </rPh>
    <phoneticPr fontId="0"/>
  </si>
  <si>
    <t>看板(テント含む）店内サイン・特注サイン</t>
    <rPh sb="0" eb="2">
      <t>カンバン</t>
    </rPh>
    <rPh sb="6" eb="7">
      <t>フク</t>
    </rPh>
    <rPh sb="9" eb="11">
      <t>テンナイ</t>
    </rPh>
    <rPh sb="15" eb="17">
      <t>トクチュウ</t>
    </rPh>
    <phoneticPr fontId="0"/>
  </si>
  <si>
    <t>その他備品・設計費用</t>
    <rPh sb="2" eb="3">
      <t>タ</t>
    </rPh>
    <rPh sb="3" eb="5">
      <t>ビヒン</t>
    </rPh>
    <rPh sb="6" eb="8">
      <t>セッケイ</t>
    </rPh>
    <rPh sb="8" eb="10">
      <t>ヒヨウ</t>
    </rPh>
    <phoneticPr fontId="0"/>
  </si>
  <si>
    <t>備品類・テナー・ムービングラック・ロッカー/設計費用593千</t>
    <rPh sb="0" eb="2">
      <t>ビヒン</t>
    </rPh>
    <rPh sb="2" eb="3">
      <t>ルイ</t>
    </rPh>
    <rPh sb="22" eb="24">
      <t>セッケイ</t>
    </rPh>
    <rPh sb="24" eb="26">
      <t>ヒヨウ</t>
    </rPh>
    <rPh sb="29" eb="30">
      <t>セン</t>
    </rPh>
    <phoneticPr fontId="0"/>
  </si>
  <si>
    <t>標準外工事</t>
    <rPh sb="0" eb="2">
      <t>ヒョウジュン</t>
    </rPh>
    <rPh sb="2" eb="3">
      <t>ガイ</t>
    </rPh>
    <rPh sb="3" eb="5">
      <t>コウジ</t>
    </rPh>
    <phoneticPr fontId="0"/>
  </si>
  <si>
    <t>付帯・解体工事等</t>
    <rPh sb="0" eb="2">
      <t>フタイ</t>
    </rPh>
    <rPh sb="3" eb="5">
      <t>カイタイ</t>
    </rPh>
    <rPh sb="5" eb="7">
      <t>コウジ</t>
    </rPh>
    <rPh sb="7" eb="8">
      <t>ナド</t>
    </rPh>
    <phoneticPr fontId="0"/>
  </si>
  <si>
    <t>用途変更</t>
    <rPh sb="0" eb="2">
      <t>ヨウト</t>
    </rPh>
    <rPh sb="2" eb="4">
      <t>ヘンコウ</t>
    </rPh>
    <phoneticPr fontId="0"/>
  </si>
  <si>
    <t>システム費用</t>
    <rPh sb="4" eb="6">
      <t>ヒヨウ</t>
    </rPh>
    <phoneticPr fontId="0"/>
  </si>
  <si>
    <t>システム機器</t>
    <rPh sb="4" eb="6">
      <t>キキ</t>
    </rPh>
    <phoneticPr fontId="0"/>
  </si>
  <si>
    <t>レジ増設費用</t>
    <rPh sb="2" eb="4">
      <t>ゾウセツ</t>
    </rPh>
    <rPh sb="4" eb="6">
      <t>ヒヨウ</t>
    </rPh>
    <phoneticPr fontId="0"/>
  </si>
  <si>
    <t>レジ増設費用合計</t>
    <rPh sb="2" eb="4">
      <t>ゾウセツ</t>
    </rPh>
    <rPh sb="4" eb="6">
      <t>ヒヨウ</t>
    </rPh>
    <rPh sb="6" eb="8">
      <t>ゴウケイ</t>
    </rPh>
    <phoneticPr fontId="0"/>
  </si>
  <si>
    <t>通常レジ</t>
    <rPh sb="0" eb="2">
      <t>ツウジョウ</t>
    </rPh>
    <phoneticPr fontId="0"/>
  </si>
  <si>
    <t>セルフレジ</t>
  </si>
  <si>
    <t>投資額合計</t>
    <rPh sb="2" eb="3">
      <t>ガク</t>
    </rPh>
    <rPh sb="3" eb="5">
      <t>ゴウケイ</t>
    </rPh>
    <phoneticPr fontId="0"/>
  </si>
  <si>
    <t>（創業費2,500千円、但し前項器具備品が含まれる）</t>
    <rPh sb="1" eb="3">
      <t>ソウギョウ</t>
    </rPh>
    <rPh sb="3" eb="4">
      <t>ヒ</t>
    </rPh>
    <rPh sb="9" eb="10">
      <t>セン</t>
    </rPh>
    <rPh sb="10" eb="11">
      <t>エン</t>
    </rPh>
    <rPh sb="12" eb="13">
      <t>タダ</t>
    </rPh>
    <rPh sb="14" eb="16">
      <t>ゼンコウ</t>
    </rPh>
    <rPh sb="16" eb="18">
      <t>キグ</t>
    </rPh>
    <rPh sb="18" eb="20">
      <t>ビヒン</t>
    </rPh>
    <rPh sb="21" eb="22">
      <t>フク</t>
    </rPh>
    <phoneticPr fontId="0"/>
  </si>
  <si>
    <t>仲介手数料・礼金・コンサル</t>
    <rPh sb="0" eb="2">
      <t>テスウリョウ</t>
    </rPh>
    <rPh sb="3" eb="5">
      <t>レイキン</t>
    </rPh>
    <phoneticPr fontId="0"/>
  </si>
  <si>
    <t>仲介手数料・コンサル料</t>
    <rPh sb="0" eb="2">
      <t>チュウカイ</t>
    </rPh>
    <rPh sb="2" eb="5">
      <t>テスウリョウ</t>
    </rPh>
    <rPh sb="10" eb="11">
      <t>リョウ</t>
    </rPh>
    <phoneticPr fontId="0"/>
  </si>
  <si>
    <t>礼金</t>
    <rPh sb="0" eb="2">
      <t>レイキン</t>
    </rPh>
    <phoneticPr fontId="0"/>
  </si>
  <si>
    <t>敷金</t>
    <rPh sb="0" eb="2">
      <t>シキキン</t>
    </rPh>
    <phoneticPr fontId="0"/>
  </si>
  <si>
    <t>保証金</t>
    <rPh sb="0" eb="3">
      <t>ホショウキン</t>
    </rPh>
    <phoneticPr fontId="0"/>
  </si>
  <si>
    <t>建設協力金（保証金）</t>
    <rPh sb="0" eb="2">
      <t>ケンセツ</t>
    </rPh>
    <rPh sb="2" eb="4">
      <t>キョウリョク</t>
    </rPh>
    <rPh sb="4" eb="5">
      <t>キン</t>
    </rPh>
    <rPh sb="6" eb="9">
      <t>ホショウキン</t>
    </rPh>
    <phoneticPr fontId="0"/>
  </si>
  <si>
    <t>建設協力金</t>
    <rPh sb="0" eb="2">
      <t>ケンセツ</t>
    </rPh>
    <rPh sb="2" eb="4">
      <t>キョウリョク</t>
    </rPh>
    <rPh sb="4" eb="5">
      <t>キン</t>
    </rPh>
    <phoneticPr fontId="0"/>
  </si>
  <si>
    <t>支払回数</t>
    <rPh sb="0" eb="2">
      <t>シハライ</t>
    </rPh>
    <rPh sb="2" eb="4">
      <t>カイスウ</t>
    </rPh>
    <phoneticPr fontId="0"/>
  </si>
  <si>
    <t>総投資額合計</t>
    <rPh sb="0" eb="1">
      <t>ソウ</t>
    </rPh>
    <rPh sb="3" eb="4">
      <t>ガク</t>
    </rPh>
    <rPh sb="4" eb="6">
      <t>ゴウケイ</t>
    </rPh>
    <phoneticPr fontId="0"/>
  </si>
  <si>
    <t>仲介手数料・礼金・敷金・建設協力金含む</t>
    <rPh sb="0" eb="2">
      <t>チュウカイ</t>
    </rPh>
    <rPh sb="2" eb="5">
      <t>テスウリョウ</t>
    </rPh>
    <rPh sb="6" eb="8">
      <t>レイキン</t>
    </rPh>
    <rPh sb="9" eb="11">
      <t>シキキン</t>
    </rPh>
    <rPh sb="12" eb="17">
      <t>ケンセツキョウリョクキン</t>
    </rPh>
    <rPh sb="17" eb="18">
      <t>フク</t>
    </rPh>
    <phoneticPr fontId="0"/>
  </si>
  <si>
    <t>開店月度を含めない、本年度残り月数：</t>
  </si>
  <si>
    <t>（単位：千円）</t>
    <rPh sb="1" eb="3">
      <t>タンイ</t>
    </rPh>
    <rPh sb="4" eb="6">
      <t>センエン</t>
    </rPh>
    <phoneticPr fontId="0"/>
  </si>
  <si>
    <t>売 上 高</t>
    <rPh sb="0" eb="1">
      <t>ウ</t>
    </rPh>
    <rPh sb="2" eb="3">
      <t>ア</t>
    </rPh>
    <rPh sb="4" eb="5">
      <t>ダカ</t>
    </rPh>
    <phoneticPr fontId="0"/>
  </si>
  <si>
    <t>営 業 利 益</t>
  </si>
  <si>
    <t>日販予想</t>
  </si>
  <si>
    <t>4．契約形態</t>
    <rPh sb="2" eb="4">
      <t>ケイヤク</t>
    </rPh>
    <rPh sb="4" eb="6">
      <t>ケイタイ</t>
    </rPh>
    <phoneticPr fontId="0"/>
  </si>
  <si>
    <t>契約区分、契約期間：</t>
  </si>
  <si>
    <t>普通</t>
  </si>
  <si>
    <t>年</t>
    <rPh sb="0" eb="1">
      <t>ネン</t>
    </rPh>
    <phoneticPr fontId="0"/>
  </si>
  <si>
    <t>中途解約：</t>
    <rPh sb="0" eb="2">
      <t>チュウト</t>
    </rPh>
    <rPh sb="2" eb="4">
      <t>カイヤク</t>
    </rPh>
    <phoneticPr fontId="0"/>
  </si>
  <si>
    <t>か月前</t>
  </si>
  <si>
    <t>不解約期間：</t>
    <rPh sb="0" eb="1">
      <t>フ</t>
    </rPh>
    <rPh sb="1" eb="3">
      <t>カイヤク</t>
    </rPh>
    <rPh sb="3" eb="5">
      <t>キカン</t>
    </rPh>
    <phoneticPr fontId="0"/>
  </si>
  <si>
    <r>
      <t>3．営業計画</t>
    </r>
    <r>
      <rPr>
        <b/>
        <sz val="10"/>
        <rFont val="游ゴシック"/>
        <family val="3"/>
        <charset val="128"/>
        <scheme val="minor"/>
      </rPr>
      <t>（単位千円）</t>
    </r>
    <rPh sb="2" eb="4">
      <t>エイギョウ</t>
    </rPh>
    <rPh sb="4" eb="6">
      <t>ケイカク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</si>
</sst>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&quot;年&quot;m&quot;月&quot;;@"/>
    <numFmt numFmtId="177" formatCode="[$-F400]h:mm:ss\ AM/PM"/>
    <numFmt numFmtId="178" formatCode="0.0%"/>
    <numFmt numFmtId="179" formatCode="###0&quot;千&quot;&quot;円&quot;"/>
    <numFmt numFmtId="180" formatCode="###0&quot;台&quot;"/>
    <numFmt numFmtId="181" formatCode="###0&quot;回&quot;"/>
    <numFmt numFmtId="182" formatCode="###0&quot;年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176" fontId="0" fillId="0" borderId="11" xfId="0" applyNumberFormat="1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177" fontId="0" fillId="0" borderId="11" xfId="0" applyNumberFormat="1" applyBorder="1" applyAlignment="1">
      <alignment horizontal="centerContinuous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8" xfId="0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/>
    </xf>
    <xf numFmtId="0" fontId="0" fillId="0" borderId="27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0" xfId="0" applyAlignment="1">
      <alignment horizontal="centerContinuous"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38" fontId="0" fillId="0" borderId="14" xfId="1" applyFont="1" applyBorder="1" applyAlignment="1">
      <alignment horizontal="centerContinuous" vertical="center"/>
    </xf>
    <xf numFmtId="38" fontId="0" fillId="0" borderId="15" xfId="1" applyFont="1" applyBorder="1" applyAlignment="1">
      <alignment horizontal="centerContinuous" vertical="center"/>
    </xf>
    <xf numFmtId="38" fontId="0" fillId="0" borderId="17" xfId="1" applyFont="1" applyBorder="1" applyAlignment="1">
      <alignment horizontal="centerContinuous" vertical="center"/>
    </xf>
    <xf numFmtId="38" fontId="0" fillId="0" borderId="18" xfId="1" applyFont="1" applyBorder="1" applyAlignment="1">
      <alignment horizontal="centerContinuous" vertical="center"/>
    </xf>
    <xf numFmtId="38" fontId="0" fillId="0" borderId="41" xfId="1" applyFont="1" applyBorder="1">
      <alignment vertical="center"/>
    </xf>
    <xf numFmtId="38" fontId="0" fillId="0" borderId="38" xfId="1" applyFont="1" applyBorder="1">
      <alignment vertical="center"/>
    </xf>
    <xf numFmtId="38" fontId="0" fillId="0" borderId="46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40" xfId="1" applyFont="1" applyBorder="1">
      <alignment vertical="center"/>
    </xf>
    <xf numFmtId="178" fontId="0" fillId="0" borderId="35" xfId="1" applyNumberFormat="1" applyFont="1" applyBorder="1">
      <alignment vertical="center"/>
    </xf>
    <xf numFmtId="38" fontId="0" fillId="0" borderId="25" xfId="1" applyFont="1" applyBorder="1" applyAlignment="1">
      <alignment horizontal="centerContinuous" vertical="center"/>
    </xf>
    <xf numFmtId="38" fontId="0" fillId="0" borderId="26" xfId="1" applyFont="1" applyBorder="1" applyAlignment="1">
      <alignment horizontal="centerContinuous" vertical="center"/>
    </xf>
    <xf numFmtId="38" fontId="0" fillId="0" borderId="24" xfId="1" applyFont="1" applyBorder="1" applyAlignment="1">
      <alignment horizontal="centerContinuous" vertical="center"/>
    </xf>
    <xf numFmtId="38" fontId="0" fillId="0" borderId="20" xfId="1" applyFont="1" applyBorder="1" applyAlignment="1">
      <alignment horizontal="centerContinuous" vertical="center"/>
    </xf>
    <xf numFmtId="38" fontId="0" fillId="0" borderId="21" xfId="1" applyFont="1" applyBorder="1" applyAlignment="1">
      <alignment horizontal="centerContinuous" vertical="center"/>
    </xf>
    <xf numFmtId="0" fontId="4" fillId="0" borderId="0" xfId="0" applyFont="1">
      <alignment vertical="center"/>
    </xf>
    <xf numFmtId="0" fontId="0" fillId="2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  <xf numFmtId="0" fontId="0" fillId="2" borderId="8" xfId="0" applyFill="1" applyBorder="1" applyAlignment="1">
      <alignment horizontal="centerContinuous" vertical="center"/>
    </xf>
    <xf numFmtId="0" fontId="0" fillId="2" borderId="9" xfId="0" applyFill="1" applyBorder="1" applyAlignment="1">
      <alignment horizontal="centerContinuous" vertical="center"/>
    </xf>
    <xf numFmtId="0" fontId="0" fillId="2" borderId="10" xfId="0" applyFill="1" applyBorder="1" applyAlignment="1">
      <alignment horizontal="centerContinuous" vertical="center"/>
    </xf>
    <xf numFmtId="0" fontId="0" fillId="2" borderId="27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42" xfId="0" applyFill="1" applyBorder="1" applyAlignment="1">
      <alignment horizontal="center" vertical="center"/>
    </xf>
    <xf numFmtId="0" fontId="0" fillId="2" borderId="30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31" xfId="0" applyFill="1" applyBorder="1" applyAlignment="1">
      <alignment horizontal="centerContinuous" vertical="center"/>
    </xf>
    <xf numFmtId="0" fontId="0" fillId="2" borderId="32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2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23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43" xfId="0" applyFill="1" applyBorder="1">
      <alignment vertical="center"/>
    </xf>
    <xf numFmtId="0" fontId="0" fillId="2" borderId="44" xfId="0" applyFill="1" applyBorder="1">
      <alignment vertical="center"/>
    </xf>
    <xf numFmtId="0" fontId="0" fillId="2" borderId="4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28" xfId="0" applyFill="1" applyBorder="1" applyAlignment="1">
      <alignment horizontal="centerContinuous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centerContinuous" vertical="center"/>
    </xf>
    <xf numFmtId="0" fontId="2" fillId="0" borderId="0" xfId="0" applyFont="1">
      <alignment vertical="center"/>
    </xf>
    <xf numFmtId="14" fontId="4" fillId="0" borderId="0" xfId="0" applyNumberFormat="1" applyFont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0" fontId="0" fillId="3" borderId="7" xfId="0" applyFill="1" applyBorder="1" applyAlignment="1">
      <alignment horizontal="centerContinuous" vertical="center"/>
    </xf>
    <xf numFmtId="178" fontId="0" fillId="0" borderId="45" xfId="1" applyNumberFormat="1" applyFont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42" xfId="1" applyNumberFormat="1" applyFont="1" applyBorder="1">
      <alignment vertical="center"/>
    </xf>
    <xf numFmtId="38" fontId="0" fillId="0" borderId="24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0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21" xfId="1" applyFont="1" applyBorder="1">
      <alignment vertical="center"/>
    </xf>
    <xf numFmtId="38" fontId="0" fillId="0" borderId="18" xfId="1" applyFont="1" applyBorder="1">
      <alignment vertical="center"/>
    </xf>
    <xf numFmtId="0" fontId="0" fillId="0" borderId="44" xfId="0" applyBorder="1" applyAlignment="1">
      <alignment horizontal="centerContinuous" vertical="center"/>
    </xf>
    <xf numFmtId="0" fontId="0" fillId="0" borderId="34" xfId="0" applyBorder="1" applyAlignment="1">
      <alignment horizontal="centerContinuous" vertical="center"/>
    </xf>
    <xf numFmtId="0" fontId="0" fillId="0" borderId="39" xfId="0" applyBorder="1" applyAlignment="1">
      <alignment horizontal="centerContinuous" vertical="center"/>
    </xf>
    <xf numFmtId="0" fontId="0" fillId="4" borderId="11" xfId="0" applyFill="1" applyBorder="1">
      <alignment vertical="center"/>
    </xf>
    <xf numFmtId="179" fontId="0" fillId="0" borderId="34" xfId="0" applyNumberFormat="1" applyBorder="1" applyAlignment="1">
      <alignment horizontal="centerContinuous" vertical="center"/>
    </xf>
    <xf numFmtId="179" fontId="0" fillId="0" borderId="39" xfId="0" applyNumberFormat="1" applyBorder="1" applyAlignment="1">
      <alignment horizontal="centerContinuous" vertical="center"/>
    </xf>
    <xf numFmtId="179" fontId="0" fillId="0" borderId="44" xfId="0" applyNumberFormat="1" applyBorder="1" applyAlignment="1">
      <alignment horizontal="centerContinuous" vertical="center"/>
    </xf>
    <xf numFmtId="180" fontId="0" fillId="0" borderId="44" xfId="0" applyNumberFormat="1" applyBorder="1">
      <alignment vertical="center"/>
    </xf>
    <xf numFmtId="180" fontId="0" fillId="0" borderId="45" xfId="0" applyNumberFormat="1" applyBorder="1">
      <alignment vertical="center"/>
    </xf>
    <xf numFmtId="181" fontId="0" fillId="0" borderId="44" xfId="1" applyNumberFormat="1" applyFont="1" applyBorder="1" applyAlignment="1">
      <alignment horizontal="centerContinuous" vertical="center"/>
    </xf>
    <xf numFmtId="182" fontId="0" fillId="2" borderId="28" xfId="0" applyNumberFormat="1" applyFill="1" applyBorder="1" applyAlignment="1">
      <alignment horizontal="centerContinuous" vertical="center"/>
    </xf>
    <xf numFmtId="182" fontId="0" fillId="2" borderId="9" xfId="0" applyNumberFormat="1" applyFill="1" applyBorder="1" applyAlignment="1">
      <alignment horizontal="centerContinuous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88A9-4A4D-4E2B-8E1C-BC3C7540F2B4}">
  <dimension ref="B1:R61"/>
  <sheetViews>
    <sheetView tabSelected="1" zoomScale="85" zoomScaleNormal="85" workbookViewId="0">
      <selection activeCell="S40" sqref="S40"/>
    </sheetView>
  </sheetViews>
  <sheetFormatPr defaultRowHeight="18.75" x14ac:dyDescent="0.4"/>
  <cols>
    <col min="1" max="1" width="3.125" customWidth="1"/>
    <col min="2" max="2" width="3.75" customWidth="1"/>
    <col min="3" max="3" width="7.625" customWidth="1"/>
    <col min="4" max="4" width="12.75" customWidth="1"/>
    <col min="5" max="18" width="7.625" customWidth="1"/>
  </cols>
  <sheetData>
    <row r="1" spans="2:18" x14ac:dyDescent="0.4">
      <c r="R1" s="78" t="s">
        <v>0</v>
      </c>
    </row>
    <row r="2" spans="2:18" x14ac:dyDescent="0.4">
      <c r="G2" s="39" t="s">
        <v>1</v>
      </c>
      <c r="H2" s="39"/>
      <c r="I2" s="79">
        <f>貼り付け先!B2</f>
        <v>0</v>
      </c>
      <c r="J2" s="79"/>
      <c r="K2" s="79"/>
      <c r="L2" s="39" t="s">
        <v>2</v>
      </c>
      <c r="M2" s="39" t="s">
        <v>3</v>
      </c>
    </row>
    <row r="3" spans="2:18" x14ac:dyDescent="0.4">
      <c r="O3" s="39" t="s">
        <v>4</v>
      </c>
      <c r="P3" s="81">
        <f ca="1">TODAY()</f>
        <v>45621</v>
      </c>
      <c r="Q3" s="16"/>
    </row>
    <row r="4" spans="2:18" x14ac:dyDescent="0.4">
      <c r="O4" s="39" t="s">
        <v>5</v>
      </c>
      <c r="P4" s="79">
        <f>貼り付け先!B3</f>
        <v>0</v>
      </c>
      <c r="Q4" s="16"/>
    </row>
    <row r="5" spans="2:18" x14ac:dyDescent="0.4">
      <c r="B5" s="39" t="s">
        <v>6</v>
      </c>
    </row>
    <row r="6" spans="2:18" x14ac:dyDescent="0.4">
      <c r="D6">
        <f>貼り付け先!B4</f>
        <v>0</v>
      </c>
    </row>
    <row r="7" spans="2:18" x14ac:dyDescent="0.4">
      <c r="C7" s="39" t="s">
        <v>7</v>
      </c>
    </row>
    <row r="8" spans="2:18" x14ac:dyDescent="0.4">
      <c r="D8">
        <f>貼り付け先!B5</f>
        <v>0</v>
      </c>
    </row>
    <row r="9" spans="2:18" x14ac:dyDescent="0.4">
      <c r="C9" s="39" t="s">
        <v>8</v>
      </c>
    </row>
    <row r="10" spans="2:18" x14ac:dyDescent="0.4">
      <c r="D10" s="40"/>
      <c r="E10" s="43" t="s">
        <v>9</v>
      </c>
      <c r="F10" s="44"/>
      <c r="G10" s="44"/>
      <c r="H10" s="44"/>
      <c r="I10" s="44"/>
      <c r="J10" s="44"/>
      <c r="K10" s="44" t="s">
        <v>10</v>
      </c>
      <c r="L10" s="45"/>
    </row>
    <row r="11" spans="2:18" x14ac:dyDescent="0.4">
      <c r="D11" s="41"/>
      <c r="E11" s="46" t="s">
        <v>11</v>
      </c>
      <c r="F11" s="47"/>
      <c r="G11" s="47" t="s">
        <v>12</v>
      </c>
      <c r="H11" s="47"/>
      <c r="I11" s="47" t="s">
        <v>13</v>
      </c>
      <c r="J11" s="47"/>
      <c r="K11" s="47" t="s">
        <v>11</v>
      </c>
      <c r="L11" s="48"/>
    </row>
    <row r="12" spans="2:18" x14ac:dyDescent="0.4">
      <c r="D12" s="42" t="s">
        <v>14</v>
      </c>
      <c r="E12" s="1">
        <f>貼り付け先!B6</f>
        <v>0</v>
      </c>
      <c r="F12" s="2"/>
      <c r="G12" s="2">
        <f>貼り付け先!B7</f>
        <v>0</v>
      </c>
      <c r="H12" s="2"/>
      <c r="I12" s="2">
        <f>貼り付け先!B8</f>
        <v>0</v>
      </c>
      <c r="J12" s="2"/>
      <c r="K12" s="82">
        <v>0</v>
      </c>
      <c r="L12" s="83"/>
    </row>
    <row r="13" spans="2:18" x14ac:dyDescent="0.4">
      <c r="C13" s="39" t="s">
        <v>15</v>
      </c>
    </row>
    <row r="14" spans="2:18" x14ac:dyDescent="0.4">
      <c r="D14" t="s">
        <v>16</v>
      </c>
      <c r="G14" t="s">
        <v>17</v>
      </c>
      <c r="J14" t="s">
        <v>18</v>
      </c>
    </row>
    <row r="15" spans="2:18" x14ac:dyDescent="0.4">
      <c r="D15" s="3">
        <f>貼り付け先!B11</f>
        <v>0</v>
      </c>
      <c r="E15" s="4"/>
      <c r="G15" s="5">
        <f>貼り付け先!B12</f>
        <v>0</v>
      </c>
      <c r="H15" s="4"/>
      <c r="I15" s="6" t="s">
        <v>19</v>
      </c>
      <c r="J15" s="5">
        <f>貼り付け先!B13</f>
        <v>0</v>
      </c>
      <c r="K15" s="4"/>
      <c r="L15" s="7"/>
    </row>
    <row r="16" spans="2:18" x14ac:dyDescent="0.4">
      <c r="C16" s="39" t="s">
        <v>20</v>
      </c>
    </row>
    <row r="17" spans="3:17" x14ac:dyDescent="0.4">
      <c r="D17" t="s">
        <v>21</v>
      </c>
    </row>
    <row r="18" spans="3:17" x14ac:dyDescent="0.4">
      <c r="D18" s="7" t="s">
        <v>22</v>
      </c>
      <c r="E18" s="7"/>
      <c r="F18" s="4">
        <f>貼り付け先!B9</f>
        <v>0</v>
      </c>
      <c r="G18" s="4"/>
      <c r="I18" s="7" t="s">
        <v>23</v>
      </c>
      <c r="J18" s="7"/>
      <c r="K18" s="4">
        <f>貼り付け先!B10</f>
        <v>0</v>
      </c>
      <c r="L18" s="4"/>
      <c r="N18" s="7" t="s">
        <v>24</v>
      </c>
      <c r="O18" s="7"/>
      <c r="P18" s="4">
        <f>F18-K18</f>
        <v>0</v>
      </c>
      <c r="Q18" s="4"/>
    </row>
    <row r="19" spans="3:17" x14ac:dyDescent="0.4">
      <c r="C19" s="39" t="s">
        <v>25</v>
      </c>
      <c r="F19" t="s">
        <v>26</v>
      </c>
    </row>
    <row r="20" spans="3:17" x14ac:dyDescent="0.4">
      <c r="D20" t="s">
        <v>27</v>
      </c>
      <c r="I20" t="s">
        <v>28</v>
      </c>
      <c r="N20" t="s">
        <v>29</v>
      </c>
    </row>
    <row r="21" spans="3:17" x14ac:dyDescent="0.4">
      <c r="D21" s="49" t="s">
        <v>30</v>
      </c>
      <c r="E21" s="50"/>
      <c r="F21" s="42" t="s">
        <v>31</v>
      </c>
      <c r="G21" s="51" t="s">
        <v>32</v>
      </c>
      <c r="I21" s="49" t="s">
        <v>30</v>
      </c>
      <c r="J21" s="70"/>
      <c r="K21" s="77" t="s">
        <v>33</v>
      </c>
      <c r="L21" s="48"/>
      <c r="N21" s="52" t="s">
        <v>30</v>
      </c>
      <c r="O21" s="53"/>
      <c r="P21" s="54" t="s">
        <v>31</v>
      </c>
      <c r="Q21" s="45"/>
    </row>
    <row r="22" spans="3:17" x14ac:dyDescent="0.4">
      <c r="D22" s="59" t="s">
        <v>33</v>
      </c>
      <c r="E22" s="61"/>
      <c r="F22" s="28">
        <f>ROUND(貼り付け先!B14,0)</f>
        <v>0</v>
      </c>
      <c r="G22" s="32"/>
      <c r="I22" s="59" t="s">
        <v>34</v>
      </c>
      <c r="J22" s="71"/>
      <c r="K22" s="36">
        <f>ROUND(貼り付け先!B23,0)</f>
        <v>0</v>
      </c>
      <c r="L22" s="11"/>
      <c r="N22" s="55"/>
      <c r="O22" s="56"/>
      <c r="P22" s="57" t="s">
        <v>35</v>
      </c>
      <c r="Q22" s="58" t="s">
        <v>36</v>
      </c>
    </row>
    <row r="23" spans="3:17" x14ac:dyDescent="0.4">
      <c r="D23" s="62" t="s">
        <v>37</v>
      </c>
      <c r="E23" s="63"/>
      <c r="F23" s="29">
        <f>ROUND(貼り付け先!B15,0)</f>
        <v>0</v>
      </c>
      <c r="G23" s="33" t="e">
        <f>F23/$F$22</f>
        <v>#DIV/0!</v>
      </c>
      <c r="I23" s="60" t="s">
        <v>38</v>
      </c>
      <c r="J23" s="76"/>
      <c r="K23" s="38">
        <f>ROUND(貼り付け先!B24,0)</f>
        <v>0</v>
      </c>
      <c r="L23" s="10"/>
      <c r="N23" s="64" t="s">
        <v>39</v>
      </c>
      <c r="O23" s="65"/>
      <c r="P23" s="88">
        <f>ROUND(貼り付け先!B66,0)</f>
        <v>0</v>
      </c>
      <c r="Q23" s="89">
        <f>ROUND(貼り付け先!B67,0)</f>
        <v>0</v>
      </c>
    </row>
    <row r="24" spans="3:17" x14ac:dyDescent="0.4">
      <c r="D24" s="62" t="s">
        <v>29</v>
      </c>
      <c r="E24" s="63"/>
      <c r="F24" s="29">
        <f>ROUND(貼り付け先!B16,0)</f>
        <v>0</v>
      </c>
      <c r="G24" s="33" t="e">
        <f t="shared" ref="G24:G30" si="0">F24/$F$22</f>
        <v>#DIV/0!</v>
      </c>
      <c r="N24" s="66" t="s">
        <v>40</v>
      </c>
      <c r="O24" s="67"/>
      <c r="P24" s="90">
        <f>ROUND(貼り付け先!B68,0)</f>
        <v>0</v>
      </c>
      <c r="Q24" s="91">
        <f>ROUND(貼り付け先!B69,0)</f>
        <v>0</v>
      </c>
    </row>
    <row r="25" spans="3:17" x14ac:dyDescent="0.4">
      <c r="D25" s="62" t="s">
        <v>41</v>
      </c>
      <c r="E25" s="63"/>
      <c r="F25" s="29">
        <f>ROUND(貼り付け先!B17,0)</f>
        <v>0</v>
      </c>
      <c r="G25" s="33" t="e">
        <f t="shared" si="0"/>
        <v>#DIV/0!</v>
      </c>
      <c r="N25" s="66" t="s">
        <v>42</v>
      </c>
      <c r="O25" s="67"/>
      <c r="P25" s="90">
        <f>ROUND(貼り付け先!B70,0)</f>
        <v>0</v>
      </c>
      <c r="Q25" s="91">
        <f>ROUND(貼り付け先!B71,0)</f>
        <v>0</v>
      </c>
    </row>
    <row r="26" spans="3:17" x14ac:dyDescent="0.4">
      <c r="D26" s="62" t="s">
        <v>43</v>
      </c>
      <c r="E26" s="63"/>
      <c r="F26" s="29">
        <f>ROUND(貼り付け先!B18,0)</f>
        <v>0</v>
      </c>
      <c r="G26" s="33" t="e">
        <f t="shared" si="0"/>
        <v>#DIV/0!</v>
      </c>
      <c r="N26" s="66" t="s">
        <v>44</v>
      </c>
      <c r="O26" s="67"/>
      <c r="P26" s="90">
        <f>ROUND(貼り付け先!B72,0)</f>
        <v>0</v>
      </c>
      <c r="Q26" s="91">
        <f>ROUND(貼り付け先!B73,0)</f>
        <v>0</v>
      </c>
    </row>
    <row r="27" spans="3:17" x14ac:dyDescent="0.4">
      <c r="D27" s="62" t="s">
        <v>45</v>
      </c>
      <c r="E27" s="63"/>
      <c r="F27" s="29">
        <f>ROUND(貼り付け先!B19,0)</f>
        <v>0</v>
      </c>
      <c r="G27" s="33" t="e">
        <f>SUM(G26+4%)</f>
        <v>#DIV/0!</v>
      </c>
      <c r="I27" t="s">
        <v>46</v>
      </c>
      <c r="J27" s="4">
        <f>ROUND(貼り付け先!B25,0)</f>
        <v>0</v>
      </c>
      <c r="K27" s="4"/>
      <c r="N27" s="68" t="s">
        <v>47</v>
      </c>
      <c r="O27" s="69"/>
      <c r="P27" s="92">
        <f>ROUND(貼り付け先!B74,0)</f>
        <v>0</v>
      </c>
      <c r="Q27" s="93">
        <f>ROUND(貼り付け先!B75,0)</f>
        <v>0</v>
      </c>
    </row>
    <row r="28" spans="3:17" x14ac:dyDescent="0.4">
      <c r="D28" s="62" t="s">
        <v>48</v>
      </c>
      <c r="E28" s="63"/>
      <c r="F28" s="29">
        <f>ROUND(貼り付け先!B20,0)</f>
        <v>0</v>
      </c>
      <c r="G28" s="33" t="e">
        <f t="shared" si="0"/>
        <v>#DIV/0!</v>
      </c>
      <c r="I28" s="80" t="s">
        <v>49</v>
      </c>
    </row>
    <row r="29" spans="3:17" x14ac:dyDescent="0.4">
      <c r="D29" s="73" t="s">
        <v>50</v>
      </c>
      <c r="E29" s="74"/>
      <c r="F29" s="30">
        <f>ROUND(貼り付け先!B21,0)</f>
        <v>0</v>
      </c>
      <c r="G29" s="84" t="e">
        <f t="shared" si="0"/>
        <v>#DIV/0!</v>
      </c>
    </row>
    <row r="30" spans="3:17" x14ac:dyDescent="0.4">
      <c r="D30" s="49" t="s">
        <v>51</v>
      </c>
      <c r="E30" s="50"/>
      <c r="F30" s="31">
        <f>ROUND(貼り付け先!B22,0)</f>
        <v>0</v>
      </c>
      <c r="G30" s="87" t="e">
        <f t="shared" si="0"/>
        <v>#DIV/0!</v>
      </c>
    </row>
    <row r="31" spans="3:17" x14ac:dyDescent="0.4">
      <c r="F31" s="85"/>
      <c r="G31" s="86"/>
    </row>
    <row r="32" spans="3:17" x14ac:dyDescent="0.4">
      <c r="F32" s="85"/>
      <c r="G32" s="86"/>
    </row>
    <row r="34" spans="2:17" x14ac:dyDescent="0.4">
      <c r="B34" s="39" t="s">
        <v>52</v>
      </c>
      <c r="E34" t="s">
        <v>53</v>
      </c>
      <c r="G34" s="4" t="str">
        <f>貼り付け先!B26&amp;"ヶ月"</f>
        <v>ヶ月</v>
      </c>
      <c r="H34" s="4"/>
      <c r="I34" t="s">
        <v>54</v>
      </c>
      <c r="K34" s="4">
        <f>貼り付け先!B27</f>
        <v>0</v>
      </c>
      <c r="L34" s="4"/>
      <c r="N34" t="s">
        <v>55</v>
      </c>
      <c r="P34" s="4">
        <f>貼り付け先!B28</f>
        <v>0</v>
      </c>
      <c r="Q34" s="4"/>
    </row>
    <row r="35" spans="2:17" x14ac:dyDescent="0.4">
      <c r="I35" t="s">
        <v>56</v>
      </c>
      <c r="K35" s="16">
        <f>貼り付け先!B29</f>
        <v>0</v>
      </c>
      <c r="L35" s="16"/>
      <c r="N35" t="s">
        <v>57</v>
      </c>
      <c r="P35" s="17">
        <f>貼り付け先!B30</f>
        <v>0</v>
      </c>
      <c r="Q35" s="13" t="s">
        <v>58</v>
      </c>
    </row>
    <row r="36" spans="2:17" x14ac:dyDescent="0.4">
      <c r="D36" s="49" t="s">
        <v>59</v>
      </c>
      <c r="E36" s="50"/>
      <c r="F36" s="70"/>
      <c r="G36" s="42" t="s">
        <v>60</v>
      </c>
      <c r="H36" s="49" t="s">
        <v>61</v>
      </c>
      <c r="I36" s="50"/>
      <c r="J36" s="50"/>
      <c r="K36" s="50"/>
      <c r="L36" s="50"/>
      <c r="M36" s="50"/>
      <c r="N36" s="50"/>
      <c r="O36" s="50"/>
      <c r="P36" s="50"/>
      <c r="Q36" s="70"/>
    </row>
    <row r="37" spans="2:17" x14ac:dyDescent="0.4">
      <c r="D37" s="59" t="s">
        <v>62</v>
      </c>
      <c r="E37" s="61"/>
      <c r="F37" s="71"/>
      <c r="G37" s="28">
        <f>ROUND(貼り付け先!B31,0)</f>
        <v>0</v>
      </c>
      <c r="H37" s="9" t="s">
        <v>63</v>
      </c>
      <c r="I37" s="18"/>
      <c r="J37" s="18"/>
      <c r="K37" s="18"/>
      <c r="L37" s="18"/>
      <c r="M37" s="18"/>
      <c r="N37" s="18"/>
      <c r="O37" s="18"/>
      <c r="P37" s="18"/>
      <c r="Q37" s="19"/>
    </row>
    <row r="38" spans="2:17" x14ac:dyDescent="0.4">
      <c r="D38" s="62" t="s">
        <v>64</v>
      </c>
      <c r="E38" s="63"/>
      <c r="F38" s="72"/>
      <c r="G38" s="29">
        <f>ROUND(貼り付け先!B32,0)</f>
        <v>0</v>
      </c>
      <c r="H38" s="8" t="s">
        <v>65</v>
      </c>
      <c r="I38" s="14"/>
      <c r="J38" s="14"/>
      <c r="K38" s="14"/>
      <c r="L38" s="14"/>
      <c r="M38" s="14"/>
      <c r="N38" s="14"/>
      <c r="O38" s="14"/>
      <c r="P38" s="14"/>
      <c r="Q38" s="15"/>
    </row>
    <row r="39" spans="2:17" x14ac:dyDescent="0.4">
      <c r="D39" s="62" t="s">
        <v>66</v>
      </c>
      <c r="E39" s="63"/>
      <c r="F39" s="72"/>
      <c r="G39" s="29">
        <f>ROUND(貼り付け先!B33,0)</f>
        <v>0</v>
      </c>
      <c r="H39" s="8" t="s">
        <v>67</v>
      </c>
      <c r="I39" s="14"/>
      <c r="J39" s="14"/>
      <c r="K39" s="14"/>
      <c r="L39" s="14"/>
      <c r="M39" s="14"/>
      <c r="N39" s="14"/>
      <c r="O39" s="14"/>
      <c r="P39" s="14"/>
      <c r="Q39" s="15"/>
    </row>
    <row r="40" spans="2:17" x14ac:dyDescent="0.4">
      <c r="D40" s="62" t="s">
        <v>68</v>
      </c>
      <c r="E40" s="63"/>
      <c r="F40" s="72"/>
      <c r="G40" s="29">
        <f>ROUND(貼り付け先!B34,0)</f>
        <v>0</v>
      </c>
      <c r="H40" s="8" t="s">
        <v>69</v>
      </c>
      <c r="I40" s="14"/>
      <c r="J40" s="14"/>
      <c r="K40" s="14"/>
      <c r="L40" s="14"/>
      <c r="M40" s="14"/>
      <c r="N40" s="14"/>
      <c r="O40" s="14"/>
      <c r="P40" s="14"/>
      <c r="Q40" s="15"/>
    </row>
    <row r="41" spans="2:17" x14ac:dyDescent="0.4">
      <c r="D41" s="62" t="s">
        <v>70</v>
      </c>
      <c r="E41" s="63"/>
      <c r="F41" s="72"/>
      <c r="G41" s="29">
        <f>ROUND(貼り付け先!B35,0)</f>
        <v>0</v>
      </c>
      <c r="H41" s="8" t="s">
        <v>71</v>
      </c>
      <c r="I41" s="14"/>
      <c r="J41" s="14"/>
      <c r="K41" s="14"/>
      <c r="L41" s="14"/>
      <c r="M41" s="14"/>
      <c r="N41" s="14"/>
      <c r="O41" s="14"/>
      <c r="P41" s="14"/>
      <c r="Q41" s="15"/>
    </row>
    <row r="42" spans="2:17" x14ac:dyDescent="0.4">
      <c r="D42" s="62" t="s">
        <v>72</v>
      </c>
      <c r="E42" s="63"/>
      <c r="F42" s="72"/>
      <c r="G42" s="29">
        <f>ROUND(貼り付け先!B36,0)</f>
        <v>0</v>
      </c>
      <c r="H42" s="8" t="s">
        <v>73</v>
      </c>
      <c r="I42" s="14"/>
      <c r="J42" s="14"/>
      <c r="K42" s="14"/>
      <c r="L42" s="14"/>
      <c r="M42" s="14"/>
      <c r="N42" s="14"/>
      <c r="O42" s="14"/>
      <c r="P42" s="14"/>
      <c r="Q42" s="15"/>
    </row>
    <row r="43" spans="2:17" x14ac:dyDescent="0.4">
      <c r="D43" s="62" t="s">
        <v>74</v>
      </c>
      <c r="E43" s="63"/>
      <c r="F43" s="72"/>
      <c r="G43" s="29">
        <f>ROUND(貼り付け先!B37,0)</f>
        <v>0</v>
      </c>
      <c r="H43" s="8" t="s">
        <v>75</v>
      </c>
      <c r="I43" s="14"/>
      <c r="J43" s="14"/>
      <c r="K43" s="14"/>
      <c r="L43" s="14"/>
      <c r="M43" s="14"/>
      <c r="N43" s="14"/>
      <c r="O43" s="14"/>
      <c r="P43" s="14"/>
      <c r="Q43" s="15"/>
    </row>
    <row r="44" spans="2:17" x14ac:dyDescent="0.4">
      <c r="D44" s="62" t="s">
        <v>76</v>
      </c>
      <c r="E44" s="63"/>
      <c r="F44" s="72"/>
      <c r="G44" s="29">
        <f>ROUND(貼り付け先!B38,0)</f>
        <v>0</v>
      </c>
      <c r="H44" s="8" t="s">
        <v>77</v>
      </c>
      <c r="I44" s="14"/>
      <c r="J44" s="98">
        <v>1350</v>
      </c>
      <c r="K44" s="95"/>
      <c r="L44" s="14" t="s">
        <v>78</v>
      </c>
      <c r="M44" s="14"/>
      <c r="N44" s="98">
        <v>0</v>
      </c>
      <c r="O44" s="95"/>
      <c r="P44" s="14"/>
      <c r="Q44" s="15"/>
    </row>
    <row r="45" spans="2:17" x14ac:dyDescent="0.4">
      <c r="D45" s="62" t="s">
        <v>79</v>
      </c>
      <c r="E45" s="63"/>
      <c r="F45" s="72"/>
      <c r="G45" s="29">
        <f>J45</f>
        <v>2990</v>
      </c>
      <c r="H45" s="8" t="s">
        <v>80</v>
      </c>
      <c r="I45" s="14"/>
      <c r="J45" s="98">
        <v>2990</v>
      </c>
      <c r="K45" s="95"/>
      <c r="L45" s="14"/>
      <c r="M45" s="14"/>
      <c r="N45" s="14"/>
      <c r="O45" s="14"/>
      <c r="P45" s="14"/>
      <c r="Q45" s="15"/>
    </row>
    <row r="46" spans="2:17" x14ac:dyDescent="0.4">
      <c r="D46" s="73" t="s">
        <v>81</v>
      </c>
      <c r="E46" s="74"/>
      <c r="F46" s="75"/>
      <c r="G46" s="30">
        <f>J46</f>
        <v>0</v>
      </c>
      <c r="H46" s="21" t="s">
        <v>82</v>
      </c>
      <c r="I46" s="22"/>
      <c r="J46" s="100">
        <f>(850*N46)+(451*Q46)</f>
        <v>0</v>
      </c>
      <c r="K46" s="94"/>
      <c r="L46" s="22" t="s">
        <v>83</v>
      </c>
      <c r="M46" s="22"/>
      <c r="N46" s="101">
        <f>ROUND(貼り付け先!B40,0)</f>
        <v>0</v>
      </c>
      <c r="O46" s="22" t="s">
        <v>84</v>
      </c>
      <c r="P46" s="22"/>
      <c r="Q46" s="102">
        <f>ROUND(貼り付け先!B41,0)</f>
        <v>0</v>
      </c>
    </row>
    <row r="47" spans="2:17" x14ac:dyDescent="0.4">
      <c r="D47" s="49" t="s">
        <v>85</v>
      </c>
      <c r="E47" s="50"/>
      <c r="F47" s="70"/>
      <c r="G47" s="31">
        <f>ROUND(貼り付け先!B39,0)</f>
        <v>0</v>
      </c>
      <c r="H47" s="12" t="s">
        <v>86</v>
      </c>
      <c r="I47" s="13"/>
      <c r="J47" s="13"/>
      <c r="K47" s="13"/>
      <c r="L47" s="13"/>
      <c r="M47" s="13"/>
      <c r="N47" s="13"/>
      <c r="O47" s="13"/>
      <c r="P47" s="13"/>
      <c r="Q47" s="20"/>
    </row>
    <row r="48" spans="2:17" x14ac:dyDescent="0.4">
      <c r="D48" s="59" t="s">
        <v>87</v>
      </c>
      <c r="E48" s="61"/>
      <c r="F48" s="71"/>
      <c r="G48" s="28">
        <f>SUM(K48+N48)</f>
        <v>0</v>
      </c>
      <c r="H48" s="9" t="s">
        <v>88</v>
      </c>
      <c r="I48" s="18"/>
      <c r="J48" s="18"/>
      <c r="K48" s="99">
        <f>ROUND(貼り付け先!B42,0)+ROUND(貼り付け先!B43,0)</f>
        <v>0</v>
      </c>
      <c r="L48" s="96"/>
      <c r="M48" s="18" t="s">
        <v>89</v>
      </c>
      <c r="N48" s="99">
        <f>ROUND(貼り付け先!B44,0)/1000</f>
        <v>0</v>
      </c>
      <c r="O48" s="96"/>
      <c r="P48" s="18"/>
      <c r="Q48" s="19"/>
    </row>
    <row r="49" spans="2:18" x14ac:dyDescent="0.4">
      <c r="D49" s="62" t="s">
        <v>90</v>
      </c>
      <c r="E49" s="63"/>
      <c r="F49" s="72"/>
      <c r="G49" s="29">
        <f>SUM(K49)</f>
        <v>0</v>
      </c>
      <c r="H49" s="8" t="s">
        <v>91</v>
      </c>
      <c r="I49" s="14"/>
      <c r="J49" s="14"/>
      <c r="K49" s="98">
        <f>ROUND(貼り付け先!B45,0)</f>
        <v>0</v>
      </c>
      <c r="L49" s="95"/>
      <c r="M49" s="14"/>
      <c r="N49" s="95"/>
      <c r="O49" s="95"/>
      <c r="P49" s="14"/>
      <c r="Q49" s="15"/>
    </row>
    <row r="50" spans="2:18" x14ac:dyDescent="0.4">
      <c r="D50" s="73" t="s">
        <v>92</v>
      </c>
      <c r="E50" s="74"/>
      <c r="F50" s="75"/>
      <c r="G50" s="30">
        <f>K50</f>
        <v>0</v>
      </c>
      <c r="H50" s="21" t="s">
        <v>93</v>
      </c>
      <c r="I50" s="22"/>
      <c r="J50" s="22"/>
      <c r="K50" s="100">
        <f>貼り付け先!B46</f>
        <v>0</v>
      </c>
      <c r="L50" s="94"/>
      <c r="M50" s="22" t="s">
        <v>94</v>
      </c>
      <c r="N50" s="103">
        <f>ROUND(貼り付け先!B47,0)</f>
        <v>0</v>
      </c>
      <c r="O50" s="94"/>
      <c r="P50" s="22"/>
      <c r="Q50" s="23"/>
    </row>
    <row r="51" spans="2:18" x14ac:dyDescent="0.4">
      <c r="D51" s="49" t="s">
        <v>95</v>
      </c>
      <c r="E51" s="50"/>
      <c r="F51" s="70"/>
      <c r="G51" s="31">
        <f>SUM(G47:G50)</f>
        <v>0</v>
      </c>
      <c r="H51" s="12" t="s">
        <v>96</v>
      </c>
      <c r="I51" s="13"/>
      <c r="J51" s="13"/>
      <c r="K51" s="13"/>
      <c r="L51" s="13"/>
      <c r="M51" s="13"/>
      <c r="N51" s="13"/>
      <c r="O51" s="13"/>
      <c r="P51" s="13"/>
      <c r="Q51" s="20"/>
    </row>
    <row r="53" spans="2:18" x14ac:dyDescent="0.4">
      <c r="B53" s="39" t="s">
        <v>109</v>
      </c>
    </row>
    <row r="54" spans="2:18" x14ac:dyDescent="0.4">
      <c r="D54" t="s">
        <v>97</v>
      </c>
      <c r="I54" s="16" t="str">
        <f>貼り付け先!B59&amp;"ヶ月"</f>
        <v>ヶ月</v>
      </c>
      <c r="J54" s="16"/>
    </row>
    <row r="55" spans="2:18" x14ac:dyDescent="0.4">
      <c r="D55" s="49" t="s">
        <v>98</v>
      </c>
      <c r="E55" s="70"/>
      <c r="F55" s="104">
        <f>貼り付け先!B48</f>
        <v>0</v>
      </c>
      <c r="G55" s="47"/>
      <c r="H55" s="105">
        <f>F55+1</f>
        <v>1</v>
      </c>
      <c r="I55" s="47"/>
      <c r="J55" s="105">
        <f>H55+1</f>
        <v>2</v>
      </c>
      <c r="K55" s="47"/>
      <c r="L55" s="105">
        <f>J55+1</f>
        <v>3</v>
      </c>
      <c r="M55" s="47"/>
      <c r="N55" s="105">
        <f>L55+1</f>
        <v>4</v>
      </c>
      <c r="O55" s="48"/>
    </row>
    <row r="56" spans="2:18" x14ac:dyDescent="0.4">
      <c r="D56" s="59" t="s">
        <v>99</v>
      </c>
      <c r="E56" s="71"/>
      <c r="F56" s="36">
        <f>貼り付け先!B54</f>
        <v>0</v>
      </c>
      <c r="G56" s="34"/>
      <c r="H56" s="34">
        <f>貼り付け先!B55</f>
        <v>0</v>
      </c>
      <c r="I56" s="34"/>
      <c r="J56" s="34">
        <f>貼り付け先!B56</f>
        <v>0</v>
      </c>
      <c r="K56" s="34"/>
      <c r="L56" s="34">
        <f>貼り付け先!B57</f>
        <v>0</v>
      </c>
      <c r="M56" s="34"/>
      <c r="N56" s="34">
        <f>貼り付け先!B58</f>
        <v>0</v>
      </c>
      <c r="O56" s="35"/>
    </row>
    <row r="57" spans="2:18" x14ac:dyDescent="0.4">
      <c r="D57" s="62" t="s">
        <v>100</v>
      </c>
      <c r="E57" s="72"/>
      <c r="F57" s="37">
        <f>貼り付け先!B60</f>
        <v>0</v>
      </c>
      <c r="G57" s="24"/>
      <c r="H57" s="24">
        <f>貼り付け先!B61</f>
        <v>0</v>
      </c>
      <c r="I57" s="24"/>
      <c r="J57" s="24">
        <f>貼り付け先!B62</f>
        <v>0</v>
      </c>
      <c r="K57" s="24"/>
      <c r="L57" s="24">
        <f>貼り付け先!B63</f>
        <v>0</v>
      </c>
      <c r="M57" s="24"/>
      <c r="N57" s="24">
        <f>貼り付け先!B64</f>
        <v>0</v>
      </c>
      <c r="O57" s="25"/>
    </row>
    <row r="58" spans="2:18" x14ac:dyDescent="0.4">
      <c r="D58" s="60" t="s">
        <v>101</v>
      </c>
      <c r="E58" s="76"/>
      <c r="F58" s="38">
        <f>ROUND(貼り付け先!B49,0)</f>
        <v>0</v>
      </c>
      <c r="G58" s="26"/>
      <c r="H58" s="26">
        <f>ROUND(貼り付け先!B50,0)</f>
        <v>0</v>
      </c>
      <c r="I58" s="26"/>
      <c r="J58" s="26">
        <f>ROUND(貼り付け先!B51,0)</f>
        <v>0</v>
      </c>
      <c r="K58" s="26"/>
      <c r="L58" s="26">
        <f>ROUND(貼り付け先!B52,0)</f>
        <v>0</v>
      </c>
      <c r="M58" s="26"/>
      <c r="N58" s="26">
        <f>ROUND(貼り付け先!B53,0)</f>
        <v>0</v>
      </c>
      <c r="O58" s="27"/>
    </row>
    <row r="60" spans="2:18" x14ac:dyDescent="0.4">
      <c r="B60" s="39" t="s">
        <v>102</v>
      </c>
    </row>
    <row r="61" spans="2:18" x14ac:dyDescent="0.4">
      <c r="C61" t="s">
        <v>103</v>
      </c>
      <c r="F61" s="7" t="s">
        <v>104</v>
      </c>
      <c r="G61" s="7">
        <v>10</v>
      </c>
      <c r="H61" s="7" t="s">
        <v>105</v>
      </c>
      <c r="J61" s="7" t="s">
        <v>106</v>
      </c>
      <c r="K61" s="7"/>
      <c r="L61" s="97"/>
      <c r="M61" s="7" t="s">
        <v>107</v>
      </c>
      <c r="O61" s="7" t="s">
        <v>108</v>
      </c>
      <c r="P61" s="7"/>
      <c r="Q61" s="97"/>
      <c r="R61" s="7" t="s">
        <v>105</v>
      </c>
    </row>
  </sheetData>
  <phoneticPr fontId="3"/>
  <pageMargins left="0.7" right="0.7" top="0.75" bottom="0.75" header="0.3" footer="0.3"/>
  <pageSetup paperSize="9" scale="60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D7D2-37C8-4221-B322-162D65A47F91}">
  <dimension ref="A1"/>
  <sheetViews>
    <sheetView workbookViewId="0">
      <selection sqref="A1:XFD1048576"/>
    </sheetView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経営計画書</vt:lpstr>
      <vt:lpstr>貼り付け先</vt:lpstr>
      <vt:lpstr>経営計画書!Print_Area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sato</dc:creator>
  <cp:lastModifiedBy> Nishitani</cp:lastModifiedBy>
  <cp:lastPrinted>2024-11-25T07:06:29Z</cp:lastPrinted>
  <dcterms:created xsi:type="dcterms:W3CDTF">2024-11-25T02:59:30Z</dcterms:created>
  <dcterms:modified xsi:type="dcterms:W3CDTF">2024-11-25T07:29:13Z</dcterms:modified>
</cp:coreProperties>
</file>