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45" windowWidth="720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Sheet1!$A$1:$P$63</definedName>
  </definedNames>
  <calcPr calcId="144525" concurrentCalc="0"/>
</workbook>
</file>

<file path=xl/calcChain.xml><?xml version="1.0" encoding="utf-8"?>
<calcChain xmlns="http://schemas.openxmlformats.org/spreadsheetml/2006/main">
  <c r="J27" i="1" l="1"/>
  <c r="J28" i="1"/>
  <c r="J29" i="1"/>
  <c r="J30" i="1"/>
  <c r="J26" i="1"/>
  <c r="J18" i="1"/>
  <c r="J19" i="1"/>
  <c r="J20" i="1"/>
  <c r="J21" i="1"/>
  <c r="J22" i="1"/>
  <c r="J17" i="1"/>
  <c r="K27" i="1"/>
  <c r="K28" i="1"/>
  <c r="K29" i="1"/>
  <c r="K30" i="1"/>
  <c r="K26" i="1"/>
  <c r="K18" i="1"/>
  <c r="K19" i="1"/>
  <c r="K20" i="1"/>
  <c r="K21" i="1"/>
  <c r="K22" i="1"/>
  <c r="K17" i="1"/>
  <c r="M12" i="1"/>
  <c r="L12" i="1"/>
  <c r="B12" i="1"/>
  <c r="D12" i="1"/>
  <c r="L27" i="1"/>
  <c r="N27" i="1"/>
  <c r="N12" i="1"/>
  <c r="O12" i="1"/>
  <c r="L4" i="1"/>
  <c r="C27" i="1"/>
  <c r="C28" i="1"/>
  <c r="C29" i="1"/>
  <c r="C30" i="1"/>
  <c r="C26" i="1"/>
  <c r="C17" i="1"/>
  <c r="C18" i="1"/>
  <c r="C19" i="1"/>
  <c r="C20" i="1"/>
  <c r="C21" i="1"/>
  <c r="C22" i="1"/>
  <c r="C12" i="1"/>
  <c r="M17" i="1" a="1"/>
  <c r="L17" i="1" a="1"/>
  <c r="E12" i="1"/>
  <c r="M30" i="1"/>
  <c r="O30" i="1"/>
  <c r="L19" i="1"/>
  <c r="N19" i="1"/>
  <c r="L17" i="1"/>
  <c r="N17" i="1"/>
  <c r="L22" i="1"/>
  <c r="N22" i="1"/>
  <c r="L20" i="1"/>
  <c r="N20" i="1"/>
  <c r="L18" i="1"/>
  <c r="N18" i="1"/>
  <c r="L21" i="1"/>
  <c r="N21" i="1"/>
  <c r="M17" i="1"/>
  <c r="O17" i="1"/>
  <c r="M19" i="1"/>
  <c r="O19" i="1"/>
  <c r="M21" i="1"/>
  <c r="O21" i="1"/>
  <c r="M22" i="1"/>
  <c r="O22" i="1"/>
  <c r="M20" i="1"/>
  <c r="O20" i="1"/>
  <c r="M18" i="1"/>
  <c r="O18" i="1"/>
  <c r="M29" i="1"/>
  <c r="O29" i="1"/>
  <c r="L28" i="1"/>
  <c r="N28" i="1"/>
  <c r="M28" i="1"/>
  <c r="O28" i="1"/>
  <c r="L29" i="1"/>
  <c r="N29" i="1"/>
  <c r="M27" i="1"/>
  <c r="O27" i="1"/>
  <c r="L30" i="1"/>
  <c r="N30" i="1"/>
  <c r="H12" i="1"/>
</calcChain>
</file>

<file path=xl/sharedStrings.xml><?xml version="1.0" encoding="utf-8"?>
<sst xmlns="http://schemas.openxmlformats.org/spreadsheetml/2006/main" count="65" uniqueCount="47">
  <si>
    <t>Mark10 Gauge(lb)</t>
  </si>
  <si>
    <t>FTS Test Report</t>
    <phoneticPr fontId="4" type="noConversion"/>
  </si>
  <si>
    <t>Mark10 Gauge(lb)</t>
    <phoneticPr fontId="4" type="noConversion"/>
  </si>
  <si>
    <t>LWA-1</t>
    <phoneticPr fontId="4" type="noConversion"/>
  </si>
  <si>
    <t>LWA-2</t>
  </si>
  <si>
    <t>LWA-3</t>
  </si>
  <si>
    <t>ERROR L</t>
    <phoneticPr fontId="4" type="noConversion"/>
  </si>
  <si>
    <t>ERROR R</t>
    <phoneticPr fontId="4" type="noConversion"/>
  </si>
  <si>
    <t>Product Type</t>
    <phoneticPr fontId="4" type="noConversion"/>
  </si>
  <si>
    <t>Date</t>
    <phoneticPr fontId="4" type="noConversion"/>
  </si>
  <si>
    <t>TBD</t>
    <phoneticPr fontId="4" type="noConversion"/>
  </si>
  <si>
    <t>Firmware Rev.</t>
    <phoneticPr fontId="4" type="noConversion"/>
  </si>
  <si>
    <t>Operator</t>
    <phoneticPr fontId="4" type="noConversion"/>
  </si>
  <si>
    <t>Site</t>
    <phoneticPr fontId="4" type="noConversion"/>
  </si>
  <si>
    <t>IMT 2F Lab</t>
    <phoneticPr fontId="4" type="noConversion"/>
  </si>
  <si>
    <t>Document Number</t>
    <phoneticPr fontId="4" type="noConversion"/>
  </si>
  <si>
    <t>Load Accuracy Test</t>
  </si>
  <si>
    <t>ScaleA</t>
  </si>
  <si>
    <t>ScaleB</t>
  </si>
  <si>
    <t>Graph</t>
    <phoneticPr fontId="4" type="noConversion"/>
  </si>
  <si>
    <t>Load/2</t>
    <phoneticPr fontId="4" type="noConversion"/>
  </si>
  <si>
    <t>LW-SUM</t>
    <phoneticPr fontId="4" type="noConversion"/>
  </si>
  <si>
    <t>RW-SUM</t>
    <phoneticPr fontId="4" type="noConversion"/>
  </si>
  <si>
    <t>GEN4</t>
    <phoneticPr fontId="4" type="noConversion"/>
  </si>
  <si>
    <t>Device No.</t>
    <phoneticPr fontId="4" type="noConversion"/>
  </si>
  <si>
    <t>Testcode</t>
    <phoneticPr fontId="4" type="noConversion"/>
  </si>
  <si>
    <t>Department</t>
    <phoneticPr fontId="4" type="noConversion"/>
  </si>
  <si>
    <t>Development</t>
    <phoneticPr fontId="4" type="noConversion"/>
  </si>
  <si>
    <t>Slope R</t>
    <phoneticPr fontId="4" type="noConversion"/>
  </si>
  <si>
    <t>Slope L</t>
    <phoneticPr fontId="4" type="noConversion"/>
  </si>
  <si>
    <t>FTS Result</t>
    <phoneticPr fontId="4" type="noConversion"/>
  </si>
  <si>
    <t>RWA-4</t>
    <phoneticPr fontId="4" type="noConversion"/>
  </si>
  <si>
    <t>RWA-5</t>
    <phoneticPr fontId="4" type="noConversion"/>
  </si>
  <si>
    <t>RWA-6</t>
    <phoneticPr fontId="4" type="noConversion"/>
  </si>
  <si>
    <t>ErrorMax</t>
  </si>
  <si>
    <t>ErrorMin</t>
  </si>
  <si>
    <t>Calibration Load Test</t>
    <phoneticPr fontId="4" type="noConversion"/>
  </si>
  <si>
    <t>Linear Fit R</t>
    <phoneticPr fontId="4" type="noConversion"/>
  </si>
  <si>
    <t>linear fit</t>
    <phoneticPr fontId="4" type="noConversion"/>
  </si>
  <si>
    <t>y intercept</t>
    <phoneticPr fontId="4" type="noConversion"/>
  </si>
  <si>
    <t>Left</t>
    <phoneticPr fontId="4" type="noConversion"/>
  </si>
  <si>
    <t>Right</t>
    <phoneticPr fontId="4" type="noConversion"/>
  </si>
  <si>
    <t xml:space="preserve">lb offset </t>
    <phoneticPr fontId="4" type="noConversion"/>
  </si>
  <si>
    <t>Left</t>
    <phoneticPr fontId="4" type="noConversion"/>
  </si>
  <si>
    <t xml:space="preserve">Linear Fit L </t>
    <phoneticPr fontId="4" type="noConversion"/>
  </si>
  <si>
    <t>Predicted Load L</t>
    <phoneticPr fontId="4" type="noConversion"/>
  </si>
  <si>
    <t>Predicted Load 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</si>
</sst>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0.0000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36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52">
    <xf numFmtId="0" fontId="0" fillId="0" borderId="0"/>
    <xf numFmtId="0" fontId="2" fillId="0" borderId="0"/>
    <xf numFmtId="0" fontId="6" fillId="0" borderId="0"/>
    <xf numFmtId="0" fontId="7" fillId="8" borderId="0" applyNumberFormat="0" applyBorder="0" applyAlignment="0" applyProtection="0"/>
    <xf numFmtId="0" fontId="2" fillId="9" borderId="0" applyNumberFormat="0" applyBorder="0" applyAlignment="0" applyProtection="0"/>
    <xf numFmtId="0" fontId="7" fillId="10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7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2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1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2" borderId="0" applyNumberFormat="0" applyBorder="0" applyAlignment="0" applyProtection="0"/>
    <xf numFmtId="0" fontId="5" fillId="0" borderId="0"/>
    <xf numFmtId="0" fontId="2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Alignment="1">
      <alignment horizontal="center"/>
    </xf>
    <xf numFmtId="0" fontId="0" fillId="0" borderId="0" xfId="0"/>
    <xf numFmtId="0" fontId="12" fillId="0" borderId="0" xfId="0" applyFont="1"/>
    <xf numFmtId="0" fontId="13" fillId="0" borderId="0" xfId="0" applyFont="1" applyBorder="1" applyAlignment="1">
      <alignment horizontal="center"/>
    </xf>
    <xf numFmtId="0" fontId="14" fillId="0" borderId="7" xfId="1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16" fillId="0" borderId="7" xfId="1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3" fillId="0" borderId="2" xfId="238" applyFont="1" applyFill="1" applyBorder="1" applyAlignment="1">
      <alignment horizontal="center" vertical="top" wrapText="1"/>
    </xf>
    <xf numFmtId="0" fontId="19" fillId="0" borderId="0" xfId="238" applyFont="1" applyFill="1" applyBorder="1" applyAlignment="1">
      <alignment horizontal="center" vertical="top"/>
    </xf>
    <xf numFmtId="2" fontId="19" fillId="0" borderId="0" xfId="238" applyNumberFormat="1" applyFont="1" applyFill="1" applyBorder="1" applyAlignment="1">
      <alignment horizontal="right" vertical="top"/>
    </xf>
    <xf numFmtId="0" fontId="1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2" fontId="19" fillId="0" borderId="1" xfId="238" applyNumberFormat="1" applyFont="1" applyFill="1" applyBorder="1" applyAlignment="1">
      <alignment horizontal="right" vertical="top"/>
    </xf>
    <xf numFmtId="2" fontId="12" fillId="0" borderId="1" xfId="0" applyNumberFormat="1" applyFont="1" applyFill="1" applyBorder="1" applyAlignment="1">
      <alignment horizontal="right" vertical="center"/>
    </xf>
    <xf numFmtId="2" fontId="17" fillId="0" borderId="7" xfId="4" applyNumberFormat="1" applyFont="1" applyFill="1" applyBorder="1" applyAlignment="1">
      <alignment horizontal="center" vertical="center"/>
    </xf>
    <xf numFmtId="1" fontId="17" fillId="23" borderId="7" xfId="4" applyNumberFormat="1" applyFont="1" applyFill="1" applyBorder="1" applyAlignment="1">
      <alignment horizontal="center"/>
    </xf>
    <xf numFmtId="2" fontId="18" fillId="0" borderId="7" xfId="0" applyNumberFormat="1" applyFont="1" applyBorder="1" applyAlignment="1">
      <alignment horizontal="center"/>
    </xf>
    <xf numFmtId="177" fontId="18" fillId="0" borderId="7" xfId="0" applyNumberFormat="1" applyFont="1" applyBorder="1" applyAlignment="1">
      <alignment horizontal="center"/>
    </xf>
    <xf numFmtId="1" fontId="12" fillId="0" borderId="0" xfId="0" applyNumberFormat="1" applyFont="1" applyAlignment="1">
      <alignment horizontal="center"/>
    </xf>
    <xf numFmtId="1" fontId="12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2" fillId="22" borderId="1" xfId="0" applyFont="1" applyFill="1" applyBorder="1" applyAlignment="1"/>
    <xf numFmtId="0" fontId="12" fillId="0" borderId="7" xfId="0" applyFont="1" applyBorder="1" applyAlignment="1">
      <alignment horizontal="left"/>
    </xf>
    <xf numFmtId="0" fontId="13" fillId="0" borderId="8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20" borderId="1" xfId="0" applyFont="1" applyFill="1" applyBorder="1" applyAlignment="1">
      <alignment horizontal="center"/>
    </xf>
    <xf numFmtId="0" fontId="12" fillId="21" borderId="0" xfId="0" applyFont="1" applyFill="1" applyBorder="1" applyAlignment="1">
      <alignment horizontal="center"/>
    </xf>
    <xf numFmtId="0" fontId="18" fillId="19" borderId="5" xfId="0" applyFont="1" applyFill="1" applyBorder="1" applyAlignment="1">
      <alignment horizontal="center" vertical="center"/>
    </xf>
    <xf numFmtId="0" fontId="18" fillId="19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/>
    </xf>
  </cellXfs>
  <cellStyles count="1152">
    <cellStyle name="20% - 강조색1 2" xfId="11"/>
    <cellStyle name="20% - 강조색2 2" xfId="4"/>
    <cellStyle name="20% - 강조색3 2" xfId="6"/>
    <cellStyle name="20% - 강조색4 2" xfId="8"/>
    <cellStyle name="20% - 강조색5 2" xfId="14"/>
    <cellStyle name="20% - 강조색6 2" xfId="16"/>
    <cellStyle name="40% - 강조색1 2" xfId="129"/>
    <cellStyle name="40% - 강조색4 2" xfId="23"/>
    <cellStyle name="60% - 강조색1 2" xfId="12"/>
    <cellStyle name="Normal 2" xfId="1"/>
    <cellStyle name="Normal 3" xfId="2"/>
    <cellStyle name="Normal 4" xfId="128"/>
    <cellStyle name="강조색1 2" xfId="10"/>
    <cellStyle name="강조색2 2" xfId="3"/>
    <cellStyle name="강조색3 2" xfId="5"/>
    <cellStyle name="강조색4 2" xfId="7"/>
    <cellStyle name="강조색5 2" xfId="13"/>
    <cellStyle name="강조색6 2" xfId="15"/>
    <cellStyle name="백분율 2" xfId="9"/>
    <cellStyle name="보통 2" xfId="126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열어 본 하이퍼링크" xfId="334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243" builtinId="9" hidden="1"/>
    <cellStyle name="열어 본 하이퍼링크" xfId="241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2" builtinId="9" hidden="1"/>
    <cellStyle name="열어 본 하이퍼링크" xfId="424" builtinId="9" hidden="1"/>
    <cellStyle name="열어 본 하이퍼링크" xfId="426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1" builtinId="9" hidden="1"/>
    <cellStyle name="열어 본 하이퍼링크" xfId="463" builtinId="9" hidden="1"/>
    <cellStyle name="열어 본 하이퍼링크" xfId="465" builtinId="9" hidden="1"/>
    <cellStyle name="열어 본 하이퍼링크" xfId="467" builtinId="9" hidden="1"/>
    <cellStyle name="열어 본 하이퍼링크" xfId="469" builtinId="9" hidden="1"/>
    <cellStyle name="열어 본 하이퍼링크" xfId="471" builtinId="9" hidden="1"/>
    <cellStyle name="열어 본 하이퍼링크" xfId="473" builtinId="9" hidden="1"/>
    <cellStyle name="열어 본 하이퍼링크" xfId="475" builtinId="9" hidden="1"/>
    <cellStyle name="열어 본 하이퍼링크" xfId="477" builtinId="9" hidden="1"/>
    <cellStyle name="열어 본 하이퍼링크" xfId="479" builtinId="9" hidden="1"/>
    <cellStyle name="열어 본 하이퍼링크" xfId="481" builtinId="9" hidden="1"/>
    <cellStyle name="열어 본 하이퍼링크" xfId="483" builtinId="9" hidden="1"/>
    <cellStyle name="열어 본 하이퍼링크" xfId="485" builtinId="9" hidden="1"/>
    <cellStyle name="열어 본 하이퍼링크" xfId="487" builtinId="9" hidden="1"/>
    <cellStyle name="열어 본 하이퍼링크" xfId="489" builtinId="9" hidden="1"/>
    <cellStyle name="열어 본 하이퍼링크" xfId="491" builtinId="9" hidden="1"/>
    <cellStyle name="열어 본 하이퍼링크" xfId="493" builtinId="9" hidden="1"/>
    <cellStyle name="열어 본 하이퍼링크" xfId="495" builtinId="9" hidden="1"/>
    <cellStyle name="열어 본 하이퍼링크" xfId="497" builtinId="9" hidden="1"/>
    <cellStyle name="열어 본 하이퍼링크" xfId="499" builtinId="9" hidden="1"/>
    <cellStyle name="열어 본 하이퍼링크" xfId="501" builtinId="9" hidden="1"/>
    <cellStyle name="열어 본 하이퍼링크" xfId="503" builtinId="9" hidden="1"/>
    <cellStyle name="열어 본 하이퍼링크" xfId="505" builtinId="9" hidden="1"/>
    <cellStyle name="열어 본 하이퍼링크" xfId="507" builtinId="9" hidden="1"/>
    <cellStyle name="열어 본 하이퍼링크" xfId="509" builtinId="9" hidden="1"/>
    <cellStyle name="열어 본 하이퍼링크" xfId="511" builtinId="9" hidden="1"/>
    <cellStyle name="열어 본 하이퍼링크" xfId="513" builtinId="9" hidden="1"/>
    <cellStyle name="열어 본 하이퍼링크" xfId="515" builtinId="9" hidden="1"/>
    <cellStyle name="열어 본 하이퍼링크" xfId="517" builtinId="9" hidden="1"/>
    <cellStyle name="열어 본 하이퍼링크" xfId="519" builtinId="9" hidden="1"/>
    <cellStyle name="열어 본 하이퍼링크" xfId="521" builtinId="9" hidden="1"/>
    <cellStyle name="열어 본 하이퍼링크" xfId="523" builtinId="9" hidden="1"/>
    <cellStyle name="열어 본 하이퍼링크" xfId="525" builtinId="9" hidden="1"/>
    <cellStyle name="열어 본 하이퍼링크" xfId="527" builtinId="9" hidden="1"/>
    <cellStyle name="열어 본 하이퍼링크" xfId="529" builtinId="9" hidden="1"/>
    <cellStyle name="열어 본 하이퍼링크" xfId="531" builtinId="9" hidden="1"/>
    <cellStyle name="열어 본 하이퍼링크" xfId="533" builtinId="9" hidden="1"/>
    <cellStyle name="열어 본 하이퍼링크" xfId="535" builtinId="9" hidden="1"/>
    <cellStyle name="열어 본 하이퍼링크" xfId="537" builtinId="9" hidden="1"/>
    <cellStyle name="열어 본 하이퍼링크" xfId="539" builtinId="9" hidden="1"/>
    <cellStyle name="열어 본 하이퍼링크" xfId="541" builtinId="9" hidden="1"/>
    <cellStyle name="열어 본 하이퍼링크" xfId="543" builtinId="9" hidden="1"/>
    <cellStyle name="열어 본 하이퍼링크" xfId="545" builtinId="9" hidden="1"/>
    <cellStyle name="열어 본 하이퍼링크" xfId="547" builtinId="9" hidden="1"/>
    <cellStyle name="열어 본 하이퍼링크" xfId="549" builtinId="9" hidden="1"/>
    <cellStyle name="열어 본 하이퍼링크" xfId="551" builtinId="9" hidden="1"/>
    <cellStyle name="열어 본 하이퍼링크" xfId="553" builtinId="9" hidden="1"/>
    <cellStyle name="열어 본 하이퍼링크" xfId="555" builtinId="9" hidden="1"/>
    <cellStyle name="열어 본 하이퍼링크" xfId="557" builtinId="9" hidden="1"/>
    <cellStyle name="열어 본 하이퍼링크" xfId="559" builtinId="9" hidden="1"/>
    <cellStyle name="열어 본 하이퍼링크" xfId="561" builtinId="9" hidden="1"/>
    <cellStyle name="열어 본 하이퍼링크" xfId="563" builtinId="9" hidden="1"/>
    <cellStyle name="열어 본 하이퍼링크" xfId="565" builtinId="9" hidden="1"/>
    <cellStyle name="열어 본 하이퍼링크" xfId="567" builtinId="9" hidden="1"/>
    <cellStyle name="열어 본 하이퍼링크" xfId="355" builtinId="9" hidden="1"/>
    <cellStyle name="열어 본 하이퍼링크" xfId="244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6" builtinId="9" hidden="1"/>
    <cellStyle name="열어 본 하이퍼링크" xfId="608" builtinId="9" hidden="1"/>
    <cellStyle name="열어 본 하이퍼링크" xfId="610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7" builtinId="9" hidden="1"/>
    <cellStyle name="열어 본 하이퍼링크" xfId="679" builtinId="9" hidden="1"/>
    <cellStyle name="열어 본 하이퍼링크" xfId="681" builtinId="9" hidden="1"/>
    <cellStyle name="열어 본 하이퍼링크" xfId="683" builtinId="9" hidden="1"/>
    <cellStyle name="열어 본 하이퍼링크" xfId="685" builtinId="9" hidden="1"/>
    <cellStyle name="열어 본 하이퍼링크" xfId="687" builtinId="9" hidden="1"/>
    <cellStyle name="열어 본 하이퍼링크" xfId="689" builtinId="9" hidden="1"/>
    <cellStyle name="열어 본 하이퍼링크" xfId="691" builtinId="9" hidden="1"/>
    <cellStyle name="열어 본 하이퍼링크" xfId="693" builtinId="9" hidden="1"/>
    <cellStyle name="열어 본 하이퍼링크" xfId="695" builtinId="9" hidden="1"/>
    <cellStyle name="열어 본 하이퍼링크" xfId="697" builtinId="9" hidden="1"/>
    <cellStyle name="열어 본 하이퍼링크" xfId="699" builtinId="9" hidden="1"/>
    <cellStyle name="열어 본 하이퍼링크" xfId="701" builtinId="9" hidden="1"/>
    <cellStyle name="열어 본 하이퍼링크" xfId="703" builtinId="9" hidden="1"/>
    <cellStyle name="열어 본 하이퍼링크" xfId="705" builtinId="9" hidden="1"/>
    <cellStyle name="열어 본 하이퍼링크" xfId="707" builtinId="9" hidden="1"/>
    <cellStyle name="열어 본 하이퍼링크" xfId="709" builtinId="9" hidden="1"/>
    <cellStyle name="열어 본 하이퍼링크" xfId="711" builtinId="9" hidden="1"/>
    <cellStyle name="열어 본 하이퍼링크" xfId="713" builtinId="9" hidden="1"/>
    <cellStyle name="열어 본 하이퍼링크" xfId="715" builtinId="9" hidden="1"/>
    <cellStyle name="열어 본 하이퍼링크" xfId="717" builtinId="9" hidden="1"/>
    <cellStyle name="열어 본 하이퍼링크" xfId="719" builtinId="9" hidden="1"/>
    <cellStyle name="열어 본 하이퍼링크" xfId="721" builtinId="9" hidden="1"/>
    <cellStyle name="열어 본 하이퍼링크" xfId="723" builtinId="9" hidden="1"/>
    <cellStyle name="열어 본 하이퍼링크" xfId="725" builtinId="9" hidden="1"/>
    <cellStyle name="열어 본 하이퍼링크" xfId="727" builtinId="9" hidden="1"/>
    <cellStyle name="열어 본 하이퍼링크" xfId="729" builtinId="9" hidden="1"/>
    <cellStyle name="열어 본 하이퍼링크" xfId="731" builtinId="9" hidden="1"/>
    <cellStyle name="열어 본 하이퍼링크" xfId="733" builtinId="9" hidden="1"/>
    <cellStyle name="열어 본 하이퍼링크" xfId="735" builtinId="9" hidden="1"/>
    <cellStyle name="열어 본 하이퍼링크" xfId="737" builtinId="9" hidden="1"/>
    <cellStyle name="열어 본 하이퍼링크" xfId="739" builtinId="9" hidden="1"/>
    <cellStyle name="열어 본 하이퍼링크" xfId="741" builtinId="9" hidden="1"/>
    <cellStyle name="열어 본 하이퍼링크" xfId="743" builtinId="9" hidden="1"/>
    <cellStyle name="열어 본 하이퍼링크" xfId="745" builtinId="9" hidden="1"/>
    <cellStyle name="열어 본 하이퍼링크" xfId="747" builtinId="9" hidden="1"/>
    <cellStyle name="열어 본 하이퍼링크" xfId="749" builtinId="9" hidden="1"/>
    <cellStyle name="열어 본 하이퍼링크" xfId="751" builtinId="9" hidden="1"/>
    <cellStyle name="열어 본 하이퍼링크" xfId="753" builtinId="9" hidden="1"/>
    <cellStyle name="열어 본 하이퍼링크" xfId="755" builtinId="9" hidden="1"/>
    <cellStyle name="열어 본 하이퍼링크" xfId="757" builtinId="9" hidden="1"/>
    <cellStyle name="열어 본 하이퍼링크" xfId="759" builtinId="9" hidden="1"/>
    <cellStyle name="열어 본 하이퍼링크" xfId="761" builtinId="9" hidden="1"/>
    <cellStyle name="열어 본 하이퍼링크" xfId="763" builtinId="9" hidden="1"/>
    <cellStyle name="열어 본 하이퍼링크" xfId="765" builtinId="9" hidden="1"/>
    <cellStyle name="열어 본 하이퍼링크" xfId="767" builtinId="9" hidden="1"/>
    <cellStyle name="열어 본 하이퍼링크" xfId="769" builtinId="9" hidden="1"/>
    <cellStyle name="열어 본 하이퍼링크" xfId="771" builtinId="9" hidden="1"/>
    <cellStyle name="열어 본 하이퍼링크" xfId="773" builtinId="9" hidden="1"/>
    <cellStyle name="열어 본 하이퍼링크" xfId="775" builtinId="9" hidden="1"/>
    <cellStyle name="열어 본 하이퍼링크" xfId="777" builtinId="9" hidden="1"/>
    <cellStyle name="열어 본 하이퍼링크" xfId="779" builtinId="9" hidden="1"/>
    <cellStyle name="열어 본 하이퍼링크" xfId="781" builtinId="9" hidden="1"/>
    <cellStyle name="열어 본 하이퍼링크" xfId="783" builtinId="9" hidden="1"/>
    <cellStyle name="열어 본 하이퍼링크" xfId="673" builtinId="9" hidden="1"/>
    <cellStyle name="열어 본 하이퍼링크" xfId="671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90" builtinId="9" hidden="1"/>
    <cellStyle name="열어 본 하이퍼링크" xfId="792" builtinId="9" hidden="1"/>
    <cellStyle name="열어 본 하이퍼링크" xfId="794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2" builtinId="9" hidden="1"/>
    <cellStyle name="열어 본 하이퍼링크" xfId="884" builtinId="9" hidden="1"/>
    <cellStyle name="열어 본 하이퍼링크" xfId="886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4" builtinId="9" hidden="1"/>
    <cellStyle name="열어 본 하이퍼링크" xfId="976" builtinId="9" hidden="1"/>
    <cellStyle name="열어 본 하이퍼링크" xfId="978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5" builtinId="9" hidden="1"/>
    <cellStyle name="열어 본 하이퍼링크" xfId="1017" builtinId="9" hidden="1"/>
    <cellStyle name="열어 본 하이퍼링크" xfId="1019" builtinId="9" hidden="1"/>
    <cellStyle name="열어 본 하이퍼링크" xfId="1021" builtinId="9" hidden="1"/>
    <cellStyle name="열어 본 하이퍼링크" xfId="887" builtinId="9" hidden="1"/>
    <cellStyle name="열어 본 하이퍼링크" xfId="1023" builtinId="9" hidden="1"/>
    <cellStyle name="열어 본 하이퍼링크" xfId="1025" builtinId="9" hidden="1"/>
    <cellStyle name="열어 본 하이퍼링크" xfId="1027" builtinId="9" hidden="1"/>
    <cellStyle name="열어 본 하이퍼링크" xfId="1029" builtinId="9" hidden="1"/>
    <cellStyle name="열어 본 하이퍼링크" xfId="1031" builtinId="9" hidden="1"/>
    <cellStyle name="열어 본 하이퍼링크" xfId="1033" builtinId="9" hidden="1"/>
    <cellStyle name="열어 본 하이퍼링크" xfId="1035" builtinId="9" hidden="1"/>
    <cellStyle name="열어 본 하이퍼링크" xfId="1037" builtinId="9" hidden="1"/>
    <cellStyle name="열어 본 하이퍼링크" xfId="1039" builtinId="9" hidden="1"/>
    <cellStyle name="열어 본 하이퍼링크" xfId="1041" builtinId="9" hidden="1"/>
    <cellStyle name="열어 본 하이퍼링크" xfId="1043" builtinId="9" hidden="1"/>
    <cellStyle name="열어 본 하이퍼링크" xfId="1045" builtinId="9" hidden="1"/>
    <cellStyle name="열어 본 하이퍼링크" xfId="1047" builtinId="9" hidden="1"/>
    <cellStyle name="열어 본 하이퍼링크" xfId="1049" builtinId="9" hidden="1"/>
    <cellStyle name="열어 본 하이퍼링크" xfId="1051" builtinId="9" hidden="1"/>
    <cellStyle name="열어 본 하이퍼링크" xfId="1053" builtinId="9" hidden="1"/>
    <cellStyle name="열어 본 하이퍼링크" xfId="1055" builtinId="9" hidden="1"/>
    <cellStyle name="열어 본 하이퍼링크" xfId="1057" builtinId="9" hidden="1"/>
    <cellStyle name="열어 본 하이퍼링크" xfId="1059" builtinId="9" hidden="1"/>
    <cellStyle name="열어 본 하이퍼링크" xfId="1061" builtinId="9" hidden="1"/>
    <cellStyle name="열어 본 하이퍼링크" xfId="1063" builtinId="9" hidden="1"/>
    <cellStyle name="열어 본 하이퍼링크" xfId="1065" builtinId="9" hidden="1"/>
    <cellStyle name="열어 본 하이퍼링크" xfId="1067" builtinId="9" hidden="1"/>
    <cellStyle name="열어 본 하이퍼링크" xfId="1069" builtinId="9" hidden="1"/>
    <cellStyle name="열어 본 하이퍼링크" xfId="1071" builtinId="9" hidden="1"/>
    <cellStyle name="열어 본 하이퍼링크" xfId="1073" builtinId="9" hidden="1"/>
    <cellStyle name="열어 본 하이퍼링크" xfId="1075" builtinId="9" hidden="1"/>
    <cellStyle name="열어 본 하이퍼링크" xfId="1077" builtinId="9" hidden="1"/>
    <cellStyle name="열어 본 하이퍼링크" xfId="1079" builtinId="9" hidden="1"/>
    <cellStyle name="열어 본 하이퍼링크" xfId="1081" builtinId="9" hidden="1"/>
    <cellStyle name="열어 본 하이퍼링크" xfId="1083" builtinId="9" hidden="1"/>
    <cellStyle name="열어 본 하이퍼링크" xfId="1085" builtinId="9" hidden="1"/>
    <cellStyle name="열어 본 하이퍼링크" xfId="1087" builtinId="9" hidden="1"/>
    <cellStyle name="열어 본 하이퍼링크" xfId="1089" builtinId="9" hidden="1"/>
    <cellStyle name="열어 본 하이퍼링크" xfId="1091" builtinId="9" hidden="1"/>
    <cellStyle name="열어 본 하이퍼링크" xfId="1093" builtinId="9" hidden="1"/>
    <cellStyle name="열어 본 하이퍼링크" xfId="1095" builtinId="9" hidden="1"/>
    <cellStyle name="열어 본 하이퍼링크" xfId="1097" builtinId="9" hidden="1"/>
    <cellStyle name="열어 본 하이퍼링크" xfId="1099" builtinId="9" hidden="1"/>
    <cellStyle name="열어 본 하이퍼링크" xfId="1101" builtinId="9" hidden="1"/>
    <cellStyle name="열어 본 하이퍼링크" xfId="1103" builtinId="9" hidden="1"/>
    <cellStyle name="열어 본 하이퍼링크" xfId="1105" builtinId="9" hidden="1"/>
    <cellStyle name="열어 본 하이퍼링크" xfId="1107" builtinId="9" hidden="1"/>
    <cellStyle name="열어 본 하이퍼링크" xfId="1109" builtinId="9" hidden="1"/>
    <cellStyle name="열어 본 하이퍼링크" xfId="1111" builtinId="9" hidden="1"/>
    <cellStyle name="열어 본 하이퍼링크" xfId="1113" builtinId="9" hidden="1"/>
    <cellStyle name="열어 본 하이퍼링크" xfId="1115" builtinId="9" hidden="1"/>
    <cellStyle name="열어 본 하이퍼링크" xfId="1117" builtinId="9" hidden="1"/>
    <cellStyle name="열어 본 하이퍼링크" xfId="1119" builtinId="9" hidden="1"/>
    <cellStyle name="열어 본 하이퍼링크" xfId="1121" builtinId="9" hidden="1"/>
    <cellStyle name="열어 본 하이퍼링크" xfId="1123" builtinId="9" hidden="1"/>
    <cellStyle name="열어 본 하이퍼링크" xfId="1125" builtinId="9" hidden="1"/>
    <cellStyle name="열어 본 하이퍼링크" xfId="1127" builtinId="9" hidden="1"/>
    <cellStyle name="열어 본 하이퍼링크" xfId="1129" builtinId="9" hidden="1"/>
    <cellStyle name="열어 본 하이퍼링크" xfId="1131" builtinId="9" hidden="1"/>
    <cellStyle name="열어 본 하이퍼링크" xfId="1133" builtinId="9" hidden="1"/>
    <cellStyle name="열어 본 하이퍼링크" xfId="1135" builtinId="9" hidden="1"/>
    <cellStyle name="열어 본 하이퍼링크" xfId="1137" builtinId="9" hidden="1"/>
    <cellStyle name="열어 본 하이퍼링크" xfId="1139" builtinId="9" hidden="1"/>
    <cellStyle name="열어 본 하이퍼링크" xfId="1141" builtinId="9" hidden="1"/>
    <cellStyle name="열어 본 하이퍼링크" xfId="1143" builtinId="9" hidden="1"/>
    <cellStyle name="열어 본 하이퍼링크" xfId="1145" builtinId="9" hidden="1"/>
    <cellStyle name="열어 본 하이퍼링크" xfId="1147" builtinId="9" hidden="1"/>
    <cellStyle name="열어 본 하이퍼링크" xfId="1149" builtinId="9" hidden="1"/>
    <cellStyle name="열어 본 하이퍼링크" xfId="1151" builtinId="9" hidden="1"/>
    <cellStyle name="좋음 2" xfId="127"/>
    <cellStyle name="통화 2" xfId="1013"/>
    <cellStyle name="표준" xfId="0" builtinId="0"/>
    <cellStyle name="표준 2" xfId="238"/>
    <cellStyle name="하이퍼링크" xfId="17" builtinId="8" hidden="1"/>
    <cellStyle name="하이퍼링크" xfId="19" builtinId="8" hidden="1"/>
    <cellStyle name="하이퍼링크" xfId="21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" xfId="333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246" builtinId="8" hidden="1"/>
    <cellStyle name="하이퍼링크" xfId="242" builtinId="8" hidden="1"/>
    <cellStyle name="하이퍼링크" xfId="24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21" builtinId="8" hidden="1"/>
    <cellStyle name="하이퍼링크" xfId="423" builtinId="8" hidden="1"/>
    <cellStyle name="하이퍼링크" xfId="425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239" builtinId="8" hidden="1"/>
    <cellStyle name="하이퍼링크" xfId="462" builtinId="8" hidden="1"/>
    <cellStyle name="하이퍼링크" xfId="464" builtinId="8" hidden="1"/>
    <cellStyle name="하이퍼링크" xfId="466" builtinId="8" hidden="1"/>
    <cellStyle name="하이퍼링크" xfId="468" builtinId="8" hidden="1"/>
    <cellStyle name="하이퍼링크" xfId="470" builtinId="8" hidden="1"/>
    <cellStyle name="하이퍼링크" xfId="472" builtinId="8" hidden="1"/>
    <cellStyle name="하이퍼링크" xfId="474" builtinId="8" hidden="1"/>
    <cellStyle name="하이퍼링크" xfId="476" builtinId="8" hidden="1"/>
    <cellStyle name="하이퍼링크" xfId="478" builtinId="8" hidden="1"/>
    <cellStyle name="하이퍼링크" xfId="480" builtinId="8" hidden="1"/>
    <cellStyle name="하이퍼링크" xfId="482" builtinId="8" hidden="1"/>
    <cellStyle name="하이퍼링크" xfId="484" builtinId="8" hidden="1"/>
    <cellStyle name="하이퍼링크" xfId="486" builtinId="8" hidden="1"/>
    <cellStyle name="하이퍼링크" xfId="488" builtinId="8" hidden="1"/>
    <cellStyle name="하이퍼링크" xfId="490" builtinId="8" hidden="1"/>
    <cellStyle name="하이퍼링크" xfId="492" builtinId="8" hidden="1"/>
    <cellStyle name="하이퍼링크" xfId="494" builtinId="8" hidden="1"/>
    <cellStyle name="하이퍼링크" xfId="496" builtinId="8" hidden="1"/>
    <cellStyle name="하이퍼링크" xfId="498" builtinId="8" hidden="1"/>
    <cellStyle name="하이퍼링크" xfId="500" builtinId="8" hidden="1"/>
    <cellStyle name="하이퍼링크" xfId="502" builtinId="8" hidden="1"/>
    <cellStyle name="하이퍼링크" xfId="504" builtinId="8" hidden="1"/>
    <cellStyle name="하이퍼링크" xfId="506" builtinId="8" hidden="1"/>
    <cellStyle name="하이퍼링크" xfId="508" builtinId="8" hidden="1"/>
    <cellStyle name="하이퍼링크" xfId="510" builtinId="8" hidden="1"/>
    <cellStyle name="하이퍼링크" xfId="512" builtinId="8" hidden="1"/>
    <cellStyle name="하이퍼링크" xfId="514" builtinId="8" hidden="1"/>
    <cellStyle name="하이퍼링크" xfId="516" builtinId="8" hidden="1"/>
    <cellStyle name="하이퍼링크" xfId="518" builtinId="8" hidden="1"/>
    <cellStyle name="하이퍼링크" xfId="520" builtinId="8" hidden="1"/>
    <cellStyle name="하이퍼링크" xfId="522" builtinId="8" hidden="1"/>
    <cellStyle name="하이퍼링크" xfId="524" builtinId="8" hidden="1"/>
    <cellStyle name="하이퍼링크" xfId="526" builtinId="8" hidden="1"/>
    <cellStyle name="하이퍼링크" xfId="528" builtinId="8" hidden="1"/>
    <cellStyle name="하이퍼링크" xfId="530" builtinId="8" hidden="1"/>
    <cellStyle name="하이퍼링크" xfId="532" builtinId="8" hidden="1"/>
    <cellStyle name="하이퍼링크" xfId="534" builtinId="8" hidden="1"/>
    <cellStyle name="하이퍼링크" xfId="536" builtinId="8" hidden="1"/>
    <cellStyle name="하이퍼링크" xfId="538" builtinId="8" hidden="1"/>
    <cellStyle name="하이퍼링크" xfId="540" builtinId="8" hidden="1"/>
    <cellStyle name="하이퍼링크" xfId="542" builtinId="8" hidden="1"/>
    <cellStyle name="하이퍼링크" xfId="544" builtinId="8" hidden="1"/>
    <cellStyle name="하이퍼링크" xfId="546" builtinId="8" hidden="1"/>
    <cellStyle name="하이퍼링크" xfId="548" builtinId="8" hidden="1"/>
    <cellStyle name="하이퍼링크" xfId="550" builtinId="8" hidden="1"/>
    <cellStyle name="하이퍼링크" xfId="552" builtinId="8" hidden="1"/>
    <cellStyle name="하이퍼링크" xfId="554" builtinId="8" hidden="1"/>
    <cellStyle name="하이퍼링크" xfId="556" builtinId="8" hidden="1"/>
    <cellStyle name="하이퍼링크" xfId="558" builtinId="8" hidden="1"/>
    <cellStyle name="하이퍼링크" xfId="560" builtinId="8" hidden="1"/>
    <cellStyle name="하이퍼링크" xfId="562" builtinId="8" hidden="1"/>
    <cellStyle name="하이퍼링크" xfId="564" builtinId="8" hidden="1"/>
    <cellStyle name="하이퍼링크" xfId="566" builtinId="8" hidden="1"/>
    <cellStyle name="하이퍼링크" xfId="240" builtinId="8" hidden="1"/>
    <cellStyle name="하이퍼링크" xfId="459" builtinId="8" hidden="1"/>
    <cellStyle name="하이퍼링크" xfId="460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605" builtinId="8" hidden="1"/>
    <cellStyle name="하이퍼링크" xfId="607" builtinId="8" hidden="1"/>
    <cellStyle name="하이퍼링크" xfId="609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6" builtinId="8" hidden="1"/>
    <cellStyle name="하이퍼링크" xfId="678" builtinId="8" hidden="1"/>
    <cellStyle name="하이퍼링크" xfId="680" builtinId="8" hidden="1"/>
    <cellStyle name="하이퍼링크" xfId="682" builtinId="8" hidden="1"/>
    <cellStyle name="하이퍼링크" xfId="684" builtinId="8" hidden="1"/>
    <cellStyle name="하이퍼링크" xfId="686" builtinId="8" hidden="1"/>
    <cellStyle name="하이퍼링크" xfId="688" builtinId="8" hidden="1"/>
    <cellStyle name="하이퍼링크" xfId="690" builtinId="8" hidden="1"/>
    <cellStyle name="하이퍼링크" xfId="692" builtinId="8" hidden="1"/>
    <cellStyle name="하이퍼링크" xfId="694" builtinId="8" hidden="1"/>
    <cellStyle name="하이퍼링크" xfId="696" builtinId="8" hidden="1"/>
    <cellStyle name="하이퍼링크" xfId="698" builtinId="8" hidden="1"/>
    <cellStyle name="하이퍼링크" xfId="700" builtinId="8" hidden="1"/>
    <cellStyle name="하이퍼링크" xfId="702" builtinId="8" hidden="1"/>
    <cellStyle name="하이퍼링크" xfId="704" builtinId="8" hidden="1"/>
    <cellStyle name="하이퍼링크" xfId="706" builtinId="8" hidden="1"/>
    <cellStyle name="하이퍼링크" xfId="708" builtinId="8" hidden="1"/>
    <cellStyle name="하이퍼링크" xfId="710" builtinId="8" hidden="1"/>
    <cellStyle name="하이퍼링크" xfId="712" builtinId="8" hidden="1"/>
    <cellStyle name="하이퍼링크" xfId="714" builtinId="8" hidden="1"/>
    <cellStyle name="하이퍼링크" xfId="716" builtinId="8" hidden="1"/>
    <cellStyle name="하이퍼링크" xfId="718" builtinId="8" hidden="1"/>
    <cellStyle name="하이퍼링크" xfId="720" builtinId="8" hidden="1"/>
    <cellStyle name="하이퍼링크" xfId="722" builtinId="8" hidden="1"/>
    <cellStyle name="하이퍼링크" xfId="724" builtinId="8" hidden="1"/>
    <cellStyle name="하이퍼링크" xfId="726" builtinId="8" hidden="1"/>
    <cellStyle name="하이퍼링크" xfId="728" builtinId="8" hidden="1"/>
    <cellStyle name="하이퍼링크" xfId="730" builtinId="8" hidden="1"/>
    <cellStyle name="하이퍼링크" xfId="732" builtinId="8" hidden="1"/>
    <cellStyle name="하이퍼링크" xfId="734" builtinId="8" hidden="1"/>
    <cellStyle name="하이퍼링크" xfId="736" builtinId="8" hidden="1"/>
    <cellStyle name="하이퍼링크" xfId="738" builtinId="8" hidden="1"/>
    <cellStyle name="하이퍼링크" xfId="740" builtinId="8" hidden="1"/>
    <cellStyle name="하이퍼링크" xfId="742" builtinId="8" hidden="1"/>
    <cellStyle name="하이퍼링크" xfId="744" builtinId="8" hidden="1"/>
    <cellStyle name="하이퍼링크" xfId="746" builtinId="8" hidden="1"/>
    <cellStyle name="하이퍼링크" xfId="748" builtinId="8" hidden="1"/>
    <cellStyle name="하이퍼링크" xfId="750" builtinId="8" hidden="1"/>
    <cellStyle name="하이퍼링크" xfId="752" builtinId="8" hidden="1"/>
    <cellStyle name="하이퍼링크" xfId="754" builtinId="8" hidden="1"/>
    <cellStyle name="하이퍼링크" xfId="756" builtinId="8" hidden="1"/>
    <cellStyle name="하이퍼링크" xfId="758" builtinId="8" hidden="1"/>
    <cellStyle name="하이퍼링크" xfId="760" builtinId="8" hidden="1"/>
    <cellStyle name="하이퍼링크" xfId="762" builtinId="8" hidden="1"/>
    <cellStyle name="하이퍼링크" xfId="764" builtinId="8" hidden="1"/>
    <cellStyle name="하이퍼링크" xfId="766" builtinId="8" hidden="1"/>
    <cellStyle name="하이퍼링크" xfId="768" builtinId="8" hidden="1"/>
    <cellStyle name="하이퍼링크" xfId="770" builtinId="8" hidden="1"/>
    <cellStyle name="하이퍼링크" xfId="772" builtinId="8" hidden="1"/>
    <cellStyle name="하이퍼링크" xfId="774" builtinId="8" hidden="1"/>
    <cellStyle name="하이퍼링크" xfId="776" builtinId="8" hidden="1"/>
    <cellStyle name="하이퍼링크" xfId="778" builtinId="8" hidden="1"/>
    <cellStyle name="하이퍼링크" xfId="780" builtinId="8" hidden="1"/>
    <cellStyle name="하이퍼링크" xfId="782" builtinId="8" hidden="1"/>
    <cellStyle name="하이퍼링크" xfId="675" builtinId="8" hidden="1"/>
    <cellStyle name="하이퍼링크" xfId="672" builtinId="8" hidden="1"/>
    <cellStyle name="하이퍼링크" xfId="674" builtinId="8" hidden="1"/>
    <cellStyle name="하이퍼링크" xfId="785" builtinId="8" hidden="1"/>
    <cellStyle name="하이퍼링크" xfId="787" builtinId="8" hidden="1"/>
    <cellStyle name="하이퍼링크" xfId="789" builtinId="8" hidden="1"/>
    <cellStyle name="하이퍼링크" xfId="791" builtinId="8" hidden="1"/>
    <cellStyle name="하이퍼링크" xfId="793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881" builtinId="8" hidden="1"/>
    <cellStyle name="하이퍼링크" xfId="883" builtinId="8" hidden="1"/>
    <cellStyle name="하이퍼링크" xfId="885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973" builtinId="8" hidden="1"/>
    <cellStyle name="하이퍼링크" xfId="975" builtinId="8" hidden="1"/>
    <cellStyle name="하이퍼링크" xfId="977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4" builtinId="8" hidden="1"/>
    <cellStyle name="하이퍼링크" xfId="1016" builtinId="8" hidden="1"/>
    <cellStyle name="하이퍼링크" xfId="1018" builtinId="8" hidden="1"/>
    <cellStyle name="하이퍼링크" xfId="1020" builtinId="8" hidden="1"/>
    <cellStyle name="하이퍼링크" xfId="888" builtinId="8" hidden="1"/>
    <cellStyle name="하이퍼링크" xfId="1022" builtinId="8" hidden="1"/>
    <cellStyle name="하이퍼링크" xfId="1024" builtinId="8" hidden="1"/>
    <cellStyle name="하이퍼링크" xfId="1026" builtinId="8" hidden="1"/>
    <cellStyle name="하이퍼링크" xfId="1028" builtinId="8" hidden="1"/>
    <cellStyle name="하이퍼링크" xfId="1030" builtinId="8" hidden="1"/>
    <cellStyle name="하이퍼링크" xfId="1032" builtinId="8" hidden="1"/>
    <cellStyle name="하이퍼링크" xfId="1034" builtinId="8" hidden="1"/>
    <cellStyle name="하이퍼링크" xfId="1036" builtinId="8" hidden="1"/>
    <cellStyle name="하이퍼링크" xfId="1038" builtinId="8" hidden="1"/>
    <cellStyle name="하이퍼링크" xfId="1040" builtinId="8" hidden="1"/>
    <cellStyle name="하이퍼링크" xfId="1042" builtinId="8" hidden="1"/>
    <cellStyle name="하이퍼링크" xfId="1044" builtinId="8" hidden="1"/>
    <cellStyle name="하이퍼링크" xfId="1046" builtinId="8" hidden="1"/>
    <cellStyle name="하이퍼링크" xfId="1048" builtinId="8" hidden="1"/>
    <cellStyle name="하이퍼링크" xfId="1050" builtinId="8" hidden="1"/>
    <cellStyle name="하이퍼링크" xfId="1052" builtinId="8" hidden="1"/>
    <cellStyle name="하이퍼링크" xfId="1054" builtinId="8" hidden="1"/>
    <cellStyle name="하이퍼링크" xfId="1056" builtinId="8" hidden="1"/>
    <cellStyle name="하이퍼링크" xfId="1058" builtinId="8" hidden="1"/>
    <cellStyle name="하이퍼링크" xfId="1060" builtinId="8" hidden="1"/>
    <cellStyle name="하이퍼링크" xfId="1062" builtinId="8" hidden="1"/>
    <cellStyle name="하이퍼링크" xfId="1064" builtinId="8" hidden="1"/>
    <cellStyle name="하이퍼링크" xfId="1066" builtinId="8" hidden="1"/>
    <cellStyle name="하이퍼링크" xfId="1068" builtinId="8" hidden="1"/>
    <cellStyle name="하이퍼링크" xfId="1070" builtinId="8" hidden="1"/>
    <cellStyle name="하이퍼링크" xfId="1072" builtinId="8" hidden="1"/>
    <cellStyle name="하이퍼링크" xfId="1074" builtinId="8" hidden="1"/>
    <cellStyle name="하이퍼링크" xfId="1076" builtinId="8" hidden="1"/>
    <cellStyle name="하이퍼링크" xfId="1078" builtinId="8" hidden="1"/>
    <cellStyle name="하이퍼링크" xfId="1080" builtinId="8" hidden="1"/>
    <cellStyle name="하이퍼링크" xfId="1082" builtinId="8" hidden="1"/>
    <cellStyle name="하이퍼링크" xfId="1084" builtinId="8" hidden="1"/>
    <cellStyle name="하이퍼링크" xfId="1086" builtinId="8" hidden="1"/>
    <cellStyle name="하이퍼링크" xfId="1088" builtinId="8" hidden="1"/>
    <cellStyle name="하이퍼링크" xfId="1090" builtinId="8" hidden="1"/>
    <cellStyle name="하이퍼링크" xfId="1092" builtinId="8" hidden="1"/>
    <cellStyle name="하이퍼링크" xfId="1094" builtinId="8" hidden="1"/>
    <cellStyle name="하이퍼링크" xfId="1096" builtinId="8" hidden="1"/>
    <cellStyle name="하이퍼링크" xfId="1098" builtinId="8" hidden="1"/>
    <cellStyle name="하이퍼링크" xfId="1100" builtinId="8" hidden="1"/>
    <cellStyle name="하이퍼링크" xfId="1102" builtinId="8" hidden="1"/>
    <cellStyle name="하이퍼링크" xfId="1104" builtinId="8" hidden="1"/>
    <cellStyle name="하이퍼링크" xfId="1106" builtinId="8" hidden="1"/>
    <cellStyle name="하이퍼링크" xfId="1108" builtinId="8" hidden="1"/>
    <cellStyle name="하이퍼링크" xfId="1110" builtinId="8" hidden="1"/>
    <cellStyle name="하이퍼링크" xfId="1112" builtinId="8" hidden="1"/>
    <cellStyle name="하이퍼링크" xfId="1114" builtinId="8" hidden="1"/>
    <cellStyle name="하이퍼링크" xfId="1116" builtinId="8" hidden="1"/>
    <cellStyle name="하이퍼링크" xfId="1118" builtinId="8" hidden="1"/>
    <cellStyle name="하이퍼링크" xfId="1120" builtinId="8" hidden="1"/>
    <cellStyle name="하이퍼링크" xfId="1122" builtinId="8" hidden="1"/>
    <cellStyle name="하이퍼링크" xfId="1124" builtinId="8" hidden="1"/>
    <cellStyle name="하이퍼링크" xfId="1126" builtinId="8" hidden="1"/>
    <cellStyle name="하이퍼링크" xfId="1128" builtinId="8" hidden="1"/>
    <cellStyle name="하이퍼링크" xfId="1130" builtinId="8" hidden="1"/>
    <cellStyle name="하이퍼링크" xfId="1132" builtinId="8" hidden="1"/>
    <cellStyle name="하이퍼링크" xfId="1134" builtinId="8" hidden="1"/>
    <cellStyle name="하이퍼링크" xfId="1136" builtinId="8" hidden="1"/>
    <cellStyle name="하이퍼링크" xfId="1138" builtinId="8" hidden="1"/>
    <cellStyle name="하이퍼링크" xfId="1140" builtinId="8" hidden="1"/>
    <cellStyle name="하이퍼링크" xfId="1142" builtinId="8" hidden="1"/>
    <cellStyle name="하이퍼링크" xfId="1144" builtinId="8" hidden="1"/>
    <cellStyle name="하이퍼링크" xfId="1146" builtinId="8" hidden="1"/>
    <cellStyle name="하이퍼링크" xfId="1148" builtinId="8" hidden="1"/>
    <cellStyle name="하이퍼링크" xfId="1150" builtinId="8" hidde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38E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Calibration Load Test</a:t>
            </a:r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LWA-1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-0.3</c:v>
                </c:pt>
                <c:pt idx="1">
                  <c:v>55.4</c:v>
                </c:pt>
                <c:pt idx="2">
                  <c:v>110</c:v>
                </c:pt>
                <c:pt idx="3">
                  <c:v>209.7</c:v>
                </c:pt>
                <c:pt idx="4">
                  <c:v>333.1</c:v>
                </c:pt>
                <c:pt idx="5">
                  <c:v>432.4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LWA-2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Sheet1!$E$17:$E$22</c:f>
              <c:numCache>
                <c:formatCode>General</c:formatCode>
                <c:ptCount val="6"/>
                <c:pt idx="0">
                  <c:v>3</c:v>
                </c:pt>
                <c:pt idx="1">
                  <c:v>58.5</c:v>
                </c:pt>
                <c:pt idx="2">
                  <c:v>88.5</c:v>
                </c:pt>
                <c:pt idx="3">
                  <c:v>145.1</c:v>
                </c:pt>
                <c:pt idx="4">
                  <c:v>234.8</c:v>
                </c:pt>
                <c:pt idx="5">
                  <c:v>317.7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LWA-3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Sheet1!$F$17:$F$22</c:f>
              <c:numCache>
                <c:formatCode>General</c:formatCode>
                <c:ptCount val="6"/>
                <c:pt idx="0">
                  <c:v>-1.9</c:v>
                </c:pt>
                <c:pt idx="1">
                  <c:v>7.1</c:v>
                </c:pt>
                <c:pt idx="2">
                  <c:v>36.4</c:v>
                </c:pt>
                <c:pt idx="3">
                  <c:v>127.3</c:v>
                </c:pt>
                <c:pt idx="4">
                  <c:v>232.8</c:v>
                </c:pt>
                <c:pt idx="5">
                  <c:v>328.9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RWA-4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Sheet1!$G$17:$G$22</c:f>
              <c:numCache>
                <c:formatCode>General</c:formatCode>
                <c:ptCount val="6"/>
                <c:pt idx="0">
                  <c:v>-0.1</c:v>
                </c:pt>
                <c:pt idx="1">
                  <c:v>88.9</c:v>
                </c:pt>
                <c:pt idx="2">
                  <c:v>157.5</c:v>
                </c:pt>
                <c:pt idx="3">
                  <c:v>279.8</c:v>
                </c:pt>
                <c:pt idx="4">
                  <c:v>407.6</c:v>
                </c:pt>
                <c:pt idx="5">
                  <c:v>514.20000000000005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RWA-5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Sheet1!$H$17:$H$22</c:f>
              <c:numCache>
                <c:formatCode>General</c:formatCode>
                <c:ptCount val="6"/>
                <c:pt idx="0">
                  <c:v>2</c:v>
                </c:pt>
                <c:pt idx="1">
                  <c:v>15</c:v>
                </c:pt>
                <c:pt idx="2">
                  <c:v>38.4</c:v>
                </c:pt>
                <c:pt idx="3">
                  <c:v>115.8</c:v>
                </c:pt>
                <c:pt idx="4">
                  <c:v>231</c:v>
                </c:pt>
                <c:pt idx="5">
                  <c:v>337.8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Sheet1!$I$15</c:f>
              <c:strCache>
                <c:ptCount val="1"/>
                <c:pt idx="0">
                  <c:v>RWA-6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Sheet1!$I$17:$I$22</c:f>
              <c:numCache>
                <c:formatCode>General</c:formatCode>
                <c:ptCount val="6"/>
                <c:pt idx="0">
                  <c:v>0.9</c:v>
                </c:pt>
                <c:pt idx="1">
                  <c:v>37</c:v>
                </c:pt>
                <c:pt idx="2">
                  <c:v>65.8</c:v>
                </c:pt>
                <c:pt idx="3">
                  <c:v>123.8</c:v>
                </c:pt>
                <c:pt idx="4">
                  <c:v>210.7</c:v>
                </c:pt>
                <c:pt idx="5">
                  <c:v>281.5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7648"/>
        <c:axId val="96849920"/>
      </c:scatterChart>
      <c:valAx>
        <c:axId val="968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49920"/>
        <c:crosses val="autoZero"/>
        <c:crossBetween val="midCat"/>
      </c:valAx>
      <c:valAx>
        <c:axId val="9684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27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Load Accuracy Test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LWA-1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Sheet1!$D$27:$D$30</c:f>
              <c:numCache>
                <c:formatCode>General</c:formatCode>
                <c:ptCount val="4"/>
                <c:pt idx="0">
                  <c:v>-3.1</c:v>
                </c:pt>
                <c:pt idx="1">
                  <c:v>42.7</c:v>
                </c:pt>
                <c:pt idx="2">
                  <c:v>98.9</c:v>
                </c:pt>
                <c:pt idx="3">
                  <c:v>212.2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Sheet1!$E$25</c:f>
              <c:strCache>
                <c:ptCount val="1"/>
                <c:pt idx="0">
                  <c:v>LWA-2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Sheet1!$E$27:$E$30</c:f>
              <c:numCache>
                <c:formatCode>General</c:formatCode>
                <c:ptCount val="4"/>
                <c:pt idx="0">
                  <c:v>-0.3</c:v>
                </c:pt>
                <c:pt idx="1">
                  <c:v>55.4</c:v>
                </c:pt>
                <c:pt idx="2">
                  <c:v>87.7</c:v>
                </c:pt>
                <c:pt idx="3">
                  <c:v>149.9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Sheet1!$F$25</c:f>
              <c:strCache>
                <c:ptCount val="1"/>
                <c:pt idx="0">
                  <c:v>LWA-3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Sheet1!$F$27:$F$30</c:f>
              <c:numCache>
                <c:formatCode>General</c:formatCode>
                <c:ptCount val="4"/>
                <c:pt idx="0">
                  <c:v>0.5</c:v>
                </c:pt>
                <c:pt idx="1">
                  <c:v>1.6</c:v>
                </c:pt>
                <c:pt idx="2">
                  <c:v>42.1</c:v>
                </c:pt>
                <c:pt idx="3">
                  <c:v>140.69999999999999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Sheet1!$G$25</c:f>
              <c:strCache>
                <c:ptCount val="1"/>
                <c:pt idx="0">
                  <c:v>RWA-4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Sheet1!$G$27:$G$30</c:f>
              <c:numCache>
                <c:formatCode>General</c:formatCode>
                <c:ptCount val="4"/>
                <c:pt idx="0">
                  <c:v>-0.9</c:v>
                </c:pt>
                <c:pt idx="1">
                  <c:v>80.599999999999994</c:v>
                </c:pt>
                <c:pt idx="2">
                  <c:v>154</c:v>
                </c:pt>
                <c:pt idx="3">
                  <c:v>284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Sheet1!$H$25</c:f>
              <c:strCache>
                <c:ptCount val="1"/>
                <c:pt idx="0">
                  <c:v>RWA-5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Sheet1!$H$27:$H$30</c:f>
              <c:numCache>
                <c:formatCode>General</c:formatCode>
                <c:ptCount val="4"/>
                <c:pt idx="0">
                  <c:v>1.5</c:v>
                </c:pt>
                <c:pt idx="1">
                  <c:v>15</c:v>
                </c:pt>
                <c:pt idx="2">
                  <c:v>52.5</c:v>
                </c:pt>
                <c:pt idx="3">
                  <c:v>144.80000000000001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Sheet1!$I$25</c:f>
              <c:strCache>
                <c:ptCount val="1"/>
                <c:pt idx="0">
                  <c:v>RWA-6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Sheet1!$I$27:$I$30</c:f>
              <c:numCache>
                <c:formatCode>General</c:formatCode>
                <c:ptCount val="4"/>
                <c:pt idx="0">
                  <c:v>-1.6</c:v>
                </c:pt>
                <c:pt idx="1">
                  <c:v>30.5</c:v>
                </c:pt>
                <c:pt idx="2">
                  <c:v>57</c:v>
                </c:pt>
                <c:pt idx="3">
                  <c:v>127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07680"/>
        <c:axId val="97609216"/>
      </c:scatterChart>
      <c:valAx>
        <c:axId val="9760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609216"/>
        <c:crosses val="autoZero"/>
        <c:crossBetween val="midCat"/>
      </c:valAx>
      <c:valAx>
        <c:axId val="9760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0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Per Condyle Response (left) and Error Detected (right) for each Load Point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LW-SUM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Sheet1!$J$17:$J$22</c:f>
              <c:numCache>
                <c:formatCode>General</c:formatCode>
                <c:ptCount val="6"/>
                <c:pt idx="0">
                  <c:v>0.80000000000000027</c:v>
                </c:pt>
                <c:pt idx="1">
                  <c:v>121</c:v>
                </c:pt>
                <c:pt idx="2">
                  <c:v>234.9</c:v>
                </c:pt>
                <c:pt idx="3">
                  <c:v>482.09999999999997</c:v>
                </c:pt>
                <c:pt idx="4">
                  <c:v>800.7</c:v>
                </c:pt>
                <c:pt idx="5">
                  <c:v>1079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RW-SUM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Sheet1!$K$17:$K$22</c:f>
              <c:numCache>
                <c:formatCode>General</c:formatCode>
                <c:ptCount val="6"/>
                <c:pt idx="0">
                  <c:v>2.8</c:v>
                </c:pt>
                <c:pt idx="1">
                  <c:v>140.9</c:v>
                </c:pt>
                <c:pt idx="2">
                  <c:v>261.7</c:v>
                </c:pt>
                <c:pt idx="3">
                  <c:v>519.4</c:v>
                </c:pt>
                <c:pt idx="4">
                  <c:v>849.3</c:v>
                </c:pt>
                <c:pt idx="5">
                  <c:v>1133.5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42784"/>
        <c:axId val="103948672"/>
      </c:scatterChart>
      <c:scatterChart>
        <c:scatterStyle val="lineMarker"/>
        <c:varyColors val="0"/>
        <c:ser>
          <c:idx val="2"/>
          <c:order val="2"/>
          <c:tx>
            <c:strRef>
              <c:f>Sheet1!$N$15</c:f>
              <c:strCache>
                <c:ptCount val="1"/>
                <c:pt idx="0">
                  <c:v>ERROR L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Sheet1!$N$17:$N$22</c:f>
              <c:numCache>
                <c:formatCode>0.00</c:formatCode>
                <c:ptCount val="6"/>
                <c:pt idx="0">
                  <c:v>0.85853400303340921</c:v>
                </c:pt>
                <c:pt idx="1">
                  <c:v>0.2217162917949913</c:v>
                </c:pt>
                <c:pt idx="2">
                  <c:v>0.5477182948111311</c:v>
                </c:pt>
                <c:pt idx="3">
                  <c:v>1.4452751851450452</c:v>
                </c:pt>
                <c:pt idx="4">
                  <c:v>0.31849251202167878</c:v>
                </c:pt>
                <c:pt idx="5">
                  <c:v>0.59425067310610402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Sheet1!$O$15</c:f>
              <c:strCache>
                <c:ptCount val="1"/>
                <c:pt idx="0">
                  <c:v>ERROR R</c:v>
                </c:pt>
              </c:strCache>
            </c:strRef>
          </c:tx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Sheet1!$O$17:$O$22</c:f>
              <c:numCache>
                <c:formatCode>0.00</c:formatCode>
                <c:ptCount val="6"/>
                <c:pt idx="0">
                  <c:v>0.53154035116050202</c:v>
                </c:pt>
                <c:pt idx="1">
                  <c:v>0.33698890001493997</c:v>
                </c:pt>
                <c:pt idx="2">
                  <c:v>0.36894386825721098</c:v>
                </c:pt>
                <c:pt idx="3">
                  <c:v>1.2868360403079782</c:v>
                </c:pt>
                <c:pt idx="4">
                  <c:v>0.37181693773024443</c:v>
                </c:pt>
                <c:pt idx="5">
                  <c:v>0.41543371965950637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Sheet1!$Q$15</c:f>
              <c:strCache>
                <c:ptCount val="1"/>
                <c:pt idx="0">
                  <c:v>ErrorMax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Sheet1!$Q$17:$Q$22</c:f>
              <c:numCache>
                <c:formatCode>General</c:formatCode>
                <c:ptCount val="6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Sheet1!$R$15</c:f>
              <c:strCache>
                <c:ptCount val="1"/>
                <c:pt idx="0">
                  <c:v>ErrorMin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Sheet1!$C$17:$C$22</c:f>
              <c:numCache>
                <c:formatCode>General</c:formatCode>
                <c:ptCount val="6"/>
                <c:pt idx="0">
                  <c:v>0</c:v>
                </c:pt>
                <c:pt idx="1">
                  <c:v>5.0750000000000002</c:v>
                </c:pt>
                <c:pt idx="2">
                  <c:v>10.050000000000001</c:v>
                </c:pt>
                <c:pt idx="3">
                  <c:v>20.074999999999999</c:v>
                </c:pt>
                <c:pt idx="4">
                  <c:v>30.074999999999999</c:v>
                </c:pt>
                <c:pt idx="5">
                  <c:v>40.075000000000003</c:v>
                </c:pt>
              </c:numCache>
            </c:numRef>
          </c:xVal>
          <c:yVal>
            <c:numRef>
              <c:f>Sheet1!$R$17:$R$22</c:f>
              <c:numCache>
                <c:formatCode>General</c:formatCode>
                <c:ptCount val="6"/>
                <c:pt idx="0">
                  <c:v>-3.5</c:v>
                </c:pt>
                <c:pt idx="1">
                  <c:v>-3.5</c:v>
                </c:pt>
                <c:pt idx="2">
                  <c:v>-3.5</c:v>
                </c:pt>
                <c:pt idx="3">
                  <c:v>-3.5</c:v>
                </c:pt>
                <c:pt idx="4">
                  <c:v>-3.5</c:v>
                </c:pt>
                <c:pt idx="5">
                  <c:v>-3.5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51744"/>
        <c:axId val="103950208"/>
      </c:scatterChart>
      <c:valAx>
        <c:axId val="10394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948672"/>
        <c:crosses val="autoZero"/>
        <c:crossBetween val="midCat"/>
      </c:valAx>
      <c:valAx>
        <c:axId val="1039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42784"/>
        <c:crosses val="autoZero"/>
        <c:crossBetween val="midCat"/>
      </c:valAx>
      <c:valAx>
        <c:axId val="103950208"/>
        <c:scaling>
          <c:orientation val="minMax"/>
          <c:max val="5"/>
          <c:min val="-5"/>
        </c:scaling>
        <c:delete val="0"/>
        <c:axPos val="r"/>
        <c:numFmt formatCode="0.00" sourceLinked="1"/>
        <c:majorTickMark val="out"/>
        <c:minorTickMark val="none"/>
        <c:tickLblPos val="nextTo"/>
        <c:crossAx val="103951744"/>
        <c:crosses val="max"/>
        <c:crossBetween val="midCat"/>
      </c:valAx>
      <c:valAx>
        <c:axId val="103951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950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baseline="0">
                <a:effectLst/>
              </a:rPr>
              <a:t>Load Accuracy Test</a:t>
            </a:r>
            <a:endParaRPr lang="ko-KR" altLang="ko-KR">
              <a:effectLst/>
            </a:endParaRPr>
          </a:p>
          <a:p>
            <a:pPr>
              <a:defRPr/>
            </a:pPr>
            <a:r>
              <a:rPr lang="en-US" altLang="ko-KR" sz="1800" b="1" i="0" baseline="0">
                <a:effectLst/>
              </a:rPr>
              <a:t>Per Condyle Response (left) and Error Detected (right) for each Load Point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Sheet1!$J$25</c:f>
              <c:strCache>
                <c:ptCount val="1"/>
                <c:pt idx="0">
                  <c:v>LW-SUM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Sheet1!$J$27:$J$30</c:f>
              <c:numCache>
                <c:formatCode>General</c:formatCode>
                <c:ptCount val="4"/>
                <c:pt idx="0">
                  <c:v>-2.9</c:v>
                </c:pt>
                <c:pt idx="1">
                  <c:v>99.699999999999989</c:v>
                </c:pt>
                <c:pt idx="2">
                  <c:v>228.70000000000002</c:v>
                </c:pt>
                <c:pt idx="3">
                  <c:v>502.8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Sheet1!$K$25</c:f>
              <c:strCache>
                <c:ptCount val="1"/>
                <c:pt idx="0">
                  <c:v>RW-SUM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Sheet1!$K$27:$K$30</c:f>
              <c:numCache>
                <c:formatCode>General</c:formatCode>
                <c:ptCount val="4"/>
                <c:pt idx="0">
                  <c:v>-1</c:v>
                </c:pt>
                <c:pt idx="1">
                  <c:v>126.1</c:v>
                </c:pt>
                <c:pt idx="2">
                  <c:v>263.5</c:v>
                </c:pt>
                <c:pt idx="3">
                  <c:v>555.79999999999995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10496"/>
        <c:axId val="104012032"/>
      </c:scatterChart>
      <c:scatterChart>
        <c:scatterStyle val="lineMarker"/>
        <c:varyColors val="0"/>
        <c:ser>
          <c:idx val="2"/>
          <c:order val="2"/>
          <c:tx>
            <c:strRef>
              <c:f>Sheet1!$N$25</c:f>
              <c:strCache>
                <c:ptCount val="1"/>
                <c:pt idx="0">
                  <c:v>ERROR L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Sheet1!$N$27:$N$30</c:f>
              <c:numCache>
                <c:formatCode>0.00</c:formatCode>
                <c:ptCount val="4"/>
                <c:pt idx="0">
                  <c:v>0.72191774289682131</c:v>
                </c:pt>
                <c:pt idx="1">
                  <c:v>0.56475028682914985</c:v>
                </c:pt>
                <c:pt idx="2">
                  <c:v>0.6766428388237884</c:v>
                </c:pt>
                <c:pt idx="3">
                  <c:v>0.68096259465116304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Sheet1!$O$25</c:f>
              <c:strCache>
                <c:ptCount val="1"/>
                <c:pt idx="0">
                  <c:v>ERROR R</c:v>
                </c:pt>
              </c:strCache>
            </c:strRef>
          </c:tx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Sheet1!$O$27:$O$30</c:f>
              <c:numCache>
                <c:formatCode>0.00</c:formatCode>
                <c:ptCount val="4"/>
                <c:pt idx="0">
                  <c:v>0.39724850115582</c:v>
                </c:pt>
                <c:pt idx="1">
                  <c:v>0.1860425157927752</c:v>
                </c:pt>
                <c:pt idx="2">
                  <c:v>0.20533193930762117</c:v>
                </c:pt>
                <c:pt idx="3">
                  <c:v>4.6147710521537988E-4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Sheet1!$Q$25</c:f>
              <c:strCache>
                <c:ptCount val="1"/>
                <c:pt idx="0">
                  <c:v>ErrorMax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Sheet1!$Q$27:$Q$30</c:f>
              <c:numCache>
                <c:formatCode>General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Sheet1!$R$25</c:f>
              <c:strCache>
                <c:ptCount val="1"/>
                <c:pt idx="0">
                  <c:v>ErrorMin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5.0750000000000002</c:v>
                </c:pt>
                <c:pt idx="2">
                  <c:v>9.9499999999999993</c:v>
                </c:pt>
                <c:pt idx="3">
                  <c:v>20.074999999999999</c:v>
                </c:pt>
              </c:numCache>
            </c:numRef>
          </c:xVal>
          <c:yVal>
            <c:numRef>
              <c:f>Sheet1!$R$27:$R$30</c:f>
              <c:numCache>
                <c:formatCode>General</c:formatCode>
                <c:ptCount val="4"/>
                <c:pt idx="0">
                  <c:v>-3.5</c:v>
                </c:pt>
                <c:pt idx="1">
                  <c:v>-3.5</c:v>
                </c:pt>
                <c:pt idx="2">
                  <c:v>-3.5</c:v>
                </c:pt>
                <c:pt idx="3">
                  <c:v>-3.5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23552"/>
        <c:axId val="104022016"/>
      </c:scatterChart>
      <c:valAx>
        <c:axId val="10401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012032"/>
        <c:crosses val="autoZero"/>
        <c:crossBetween val="midCat"/>
      </c:valAx>
      <c:valAx>
        <c:axId val="10401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010496"/>
        <c:crosses val="autoZero"/>
        <c:crossBetween val="midCat"/>
      </c:valAx>
      <c:valAx>
        <c:axId val="104022016"/>
        <c:scaling>
          <c:orientation val="minMax"/>
          <c:max val="5"/>
          <c:min val="-5"/>
        </c:scaling>
        <c:delete val="0"/>
        <c:axPos val="r"/>
        <c:numFmt formatCode="0.00" sourceLinked="1"/>
        <c:majorTickMark val="out"/>
        <c:minorTickMark val="none"/>
        <c:tickLblPos val="nextTo"/>
        <c:crossAx val="104023552"/>
        <c:crosses val="max"/>
        <c:crossBetween val="midCat"/>
      </c:valAx>
      <c:valAx>
        <c:axId val="10402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22412</xdr:rowOff>
    </xdr:from>
    <xdr:to>
      <xdr:col>3</xdr:col>
      <xdr:colOff>547328</xdr:colOff>
      <xdr:row>3</xdr:row>
      <xdr:rowOff>196170</xdr:rowOff>
    </xdr:to>
    <xdr:pic>
      <xdr:nvPicPr>
        <xdr:cNvPr id="6" name="그림 5" descr="CI_영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6" y="717177"/>
          <a:ext cx="1981681" cy="59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7</xdr:col>
      <xdr:colOff>616811</xdr:colOff>
      <xdr:row>45</xdr:row>
      <xdr:rowOff>69161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7</xdr:col>
      <xdr:colOff>633620</xdr:colOff>
      <xdr:row>59</xdr:row>
      <xdr:rowOff>19050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14</xdr:col>
      <xdr:colOff>633619</xdr:colOff>
      <xdr:row>45</xdr:row>
      <xdr:rowOff>60325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14</xdr:col>
      <xdr:colOff>633619</xdr:colOff>
      <xdr:row>59</xdr:row>
      <xdr:rowOff>19050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view="pageBreakPreview" zoomScale="115" zoomScaleNormal="85" zoomScaleSheetLayoutView="115" workbookViewId="0">
      <selection activeCell="A26" sqref="A26"/>
    </sheetView>
  </sheetViews>
  <sheetFormatPr defaultRowHeight="16.5" x14ac:dyDescent="0.3"/>
  <cols>
    <col min="1" max="1" width="5.625" customWidth="1"/>
    <col min="2" max="3" width="8.625" style="10" customWidth="1"/>
    <col min="4" max="15" width="8.625" customWidth="1"/>
    <col min="16" max="16" width="5.625" style="5" customWidth="1"/>
  </cols>
  <sheetData>
    <row r="1" spans="1:18" ht="54.75" thickBot="1" x14ac:dyDescent="0.35">
      <c r="B1" s="50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8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L3" s="42" t="s">
        <v>9</v>
      </c>
      <c r="M3" s="42"/>
      <c r="N3" s="42"/>
      <c r="O3" s="42"/>
      <c r="P3" s="11"/>
      <c r="Q3" s="11"/>
      <c r="R3" s="11"/>
    </row>
    <row r="4" spans="1:18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L4" s="57">
        <f ca="1">TODAY()</f>
        <v>42774</v>
      </c>
      <c r="M4" s="57"/>
      <c r="N4" s="57"/>
      <c r="O4" s="57"/>
      <c r="P4" s="11"/>
      <c r="Q4" s="11"/>
      <c r="R4" s="11"/>
    </row>
    <row r="5" spans="1:18" x14ac:dyDescent="0.3">
      <c r="A5" s="11"/>
      <c r="B5" s="42" t="s">
        <v>8</v>
      </c>
      <c r="C5" s="42"/>
      <c r="D5" s="42"/>
      <c r="E5" s="42" t="s">
        <v>24</v>
      </c>
      <c r="F5" s="42"/>
      <c r="G5" s="42"/>
      <c r="H5" s="42" t="s">
        <v>26</v>
      </c>
      <c r="I5" s="42"/>
      <c r="J5" s="42"/>
      <c r="K5" s="42"/>
      <c r="L5" s="42" t="s">
        <v>12</v>
      </c>
      <c r="M5" s="42"/>
      <c r="N5" s="42"/>
      <c r="O5" s="42"/>
      <c r="P5" s="11"/>
      <c r="Q5" s="11"/>
      <c r="R5" s="11"/>
    </row>
    <row r="6" spans="1:18" x14ac:dyDescent="0.3">
      <c r="A6" s="11"/>
      <c r="B6" s="47" t="s">
        <v>23</v>
      </c>
      <c r="C6" s="47"/>
      <c r="D6" s="47"/>
      <c r="E6" s="47" t="s">
        <v>10</v>
      </c>
      <c r="F6" s="47"/>
      <c r="G6" s="47"/>
      <c r="H6" s="47" t="s">
        <v>27</v>
      </c>
      <c r="I6" s="47"/>
      <c r="J6" s="47"/>
      <c r="K6" s="47"/>
      <c r="L6" s="47" t="s">
        <v>10</v>
      </c>
      <c r="M6" s="47"/>
      <c r="N6" s="47"/>
      <c r="O6" s="47"/>
      <c r="P6" s="11"/>
      <c r="Q6" s="11"/>
      <c r="R6" s="11"/>
    </row>
    <row r="7" spans="1:18" x14ac:dyDescent="0.3">
      <c r="A7" s="11"/>
      <c r="B7" s="42" t="s">
        <v>13</v>
      </c>
      <c r="C7" s="42"/>
      <c r="D7" s="42"/>
      <c r="E7" s="42" t="s">
        <v>25</v>
      </c>
      <c r="F7" s="42"/>
      <c r="G7" s="42"/>
      <c r="H7" s="42" t="s">
        <v>11</v>
      </c>
      <c r="I7" s="42"/>
      <c r="J7" s="42"/>
      <c r="K7" s="42"/>
      <c r="L7" s="42" t="s">
        <v>15</v>
      </c>
      <c r="M7" s="42"/>
      <c r="N7" s="42"/>
      <c r="O7" s="42"/>
      <c r="P7" s="11"/>
      <c r="Q7" s="11"/>
      <c r="R7" s="11"/>
    </row>
    <row r="8" spans="1:18" x14ac:dyDescent="0.3">
      <c r="A8" s="11"/>
      <c r="B8" s="47" t="s">
        <v>14</v>
      </c>
      <c r="C8" s="47"/>
      <c r="D8" s="47"/>
      <c r="E8" s="47" t="s">
        <v>10</v>
      </c>
      <c r="F8" s="47"/>
      <c r="G8" s="47"/>
      <c r="H8" s="47" t="s">
        <v>10</v>
      </c>
      <c r="I8" s="47"/>
      <c r="J8" s="47"/>
      <c r="K8" s="47"/>
      <c r="L8" s="47" t="s">
        <v>10</v>
      </c>
      <c r="M8" s="47"/>
      <c r="N8" s="47"/>
      <c r="O8" s="47"/>
      <c r="P8" s="11"/>
      <c r="Q8" s="11"/>
      <c r="R8" s="11"/>
    </row>
    <row r="9" spans="1:18" s="2" customFormat="1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</row>
    <row r="10" spans="1:18" s="5" customFormat="1" ht="17.25" customHeight="1" thickBot="1" x14ac:dyDescent="0.35">
      <c r="A10" s="11"/>
      <c r="B10" s="43" t="s">
        <v>39</v>
      </c>
      <c r="C10" s="44"/>
      <c r="D10" s="48" t="s">
        <v>42</v>
      </c>
      <c r="E10" s="49"/>
      <c r="H10" s="12"/>
      <c r="I10" s="12"/>
      <c r="J10" s="12"/>
      <c r="K10" s="12"/>
      <c r="L10" s="43" t="s">
        <v>38</v>
      </c>
      <c r="M10" s="44"/>
      <c r="N10" s="45"/>
      <c r="O10" s="46"/>
      <c r="P10" s="11"/>
      <c r="Q10" s="11"/>
      <c r="R10" s="11"/>
    </row>
    <row r="11" spans="1:18" s="2" customFormat="1" ht="17.25" thickBot="1" x14ac:dyDescent="0.35">
      <c r="A11" s="11"/>
      <c r="B11" s="14" t="s">
        <v>40</v>
      </c>
      <c r="C11" s="14" t="s">
        <v>41</v>
      </c>
      <c r="D11" s="14" t="s">
        <v>43</v>
      </c>
      <c r="E11" s="14" t="s">
        <v>41</v>
      </c>
      <c r="H11" s="55" t="s">
        <v>30</v>
      </c>
      <c r="I11" s="56"/>
      <c r="K11" s="12"/>
      <c r="L11" s="13" t="s">
        <v>29</v>
      </c>
      <c r="M11" s="13" t="s">
        <v>28</v>
      </c>
      <c r="N11" s="13" t="s">
        <v>17</v>
      </c>
      <c r="O11" s="15" t="s">
        <v>18</v>
      </c>
      <c r="P11" s="11"/>
      <c r="Q11" s="11"/>
      <c r="R11" s="11"/>
    </row>
    <row r="12" spans="1:18" s="2" customFormat="1" ht="17.25" thickBot="1" x14ac:dyDescent="0.35">
      <c r="A12" s="11"/>
      <c r="B12" s="33">
        <f>INTERCEPT(J17:J22,C17:C22)</f>
        <v>-22.45181356924644</v>
      </c>
      <c r="C12" s="33">
        <f>INTERCEPT(K17:K22,C17:C22)</f>
        <v>-12.240773765045788</v>
      </c>
      <c r="D12" s="34">
        <f>-B12/L12</f>
        <v>0.82899535219306586</v>
      </c>
      <c r="E12" s="34">
        <f>-C12/M12</f>
        <v>0.43258846168336845</v>
      </c>
      <c r="H12" s="53" t="str">
        <f>IF(AND(AND(MAX(N27:O30)&lt;=3.5,MIN(N27:O30)&gt;=-3.5),AND(MAX(N17:O22)&lt;=3.5,MIN(N17:O22)&gt;=-3.5)),"PASS", "FAIL")</f>
        <v>PASS</v>
      </c>
      <c r="I12" s="54"/>
      <c r="K12" s="12"/>
      <c r="L12" s="31">
        <f>SLOPE(J17:J22,C17:C22)</f>
        <v>27.083159766639568</v>
      </c>
      <c r="M12" s="31">
        <f>SLOPE(K17:K22,C17:C22)</f>
        <v>28.296579426580678</v>
      </c>
      <c r="N12" s="32">
        <f>L12*2</f>
        <v>54.166319533279136</v>
      </c>
      <c r="O12" s="32">
        <f>M12*2</f>
        <v>56.593158853161356</v>
      </c>
      <c r="P12" s="11"/>
      <c r="Q12" s="11"/>
      <c r="R12" s="11"/>
    </row>
    <row r="13" spans="1:1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7.25" thickBot="1" x14ac:dyDescent="0.35">
      <c r="A14" s="11"/>
      <c r="B14" s="51" t="s">
        <v>36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11"/>
      <c r="Q14" s="11"/>
      <c r="R14" s="11"/>
    </row>
    <row r="15" spans="1:18" ht="27" x14ac:dyDescent="0.3">
      <c r="A15" s="11"/>
      <c r="B15" s="16" t="s">
        <v>2</v>
      </c>
      <c r="C15" s="16" t="s">
        <v>20</v>
      </c>
      <c r="D15" s="17" t="s">
        <v>3</v>
      </c>
      <c r="E15" s="17" t="s">
        <v>4</v>
      </c>
      <c r="F15" s="17" t="s">
        <v>5</v>
      </c>
      <c r="G15" s="17" t="s">
        <v>31</v>
      </c>
      <c r="H15" s="17" t="s">
        <v>32</v>
      </c>
      <c r="I15" s="17" t="s">
        <v>33</v>
      </c>
      <c r="J15" s="17" t="s">
        <v>21</v>
      </c>
      <c r="K15" s="17" t="s">
        <v>22</v>
      </c>
      <c r="L15" s="16" t="s">
        <v>44</v>
      </c>
      <c r="M15" s="16" t="s">
        <v>37</v>
      </c>
      <c r="N15" s="17" t="s">
        <v>6</v>
      </c>
      <c r="O15" s="17" t="s">
        <v>7</v>
      </c>
      <c r="P15" s="11"/>
      <c r="Q15" s="18" t="s">
        <v>34</v>
      </c>
      <c r="R15" s="18" t="s">
        <v>35</v>
      </c>
    </row>
    <row r="16" spans="1:18" s="10" customFormat="1" x14ac:dyDescent="0.3">
      <c r="A16" s="11"/>
      <c r="B16" s="39">
        <v>0</v>
      </c>
      <c r="C16" s="39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39">
        <v>0</v>
      </c>
      <c r="M16" s="39">
        <v>0</v>
      </c>
      <c r="N16" s="40">
        <v>0</v>
      </c>
      <c r="O16" s="40">
        <v>0</v>
      </c>
      <c r="P16" s="11"/>
      <c r="Q16" s="18"/>
      <c r="R16" s="18"/>
    </row>
    <row r="17" spans="1:18" x14ac:dyDescent="0.3">
      <c r="A17" s="11"/>
      <c r="B17" s="19">
        <v>0</v>
      </c>
      <c r="C17" s="20">
        <f t="shared" ref="C17:C22" si="0">B17/2</f>
        <v>0</v>
      </c>
      <c r="D17" s="19">
        <v>-0.3</v>
      </c>
      <c r="E17" s="19">
        <v>3</v>
      </c>
      <c r="F17" s="19">
        <v>-1.9</v>
      </c>
      <c r="G17" s="19">
        <v>-0.1</v>
      </c>
      <c r="H17" s="19">
        <v>2</v>
      </c>
      <c r="I17" s="19">
        <v>0.9</v>
      </c>
      <c r="J17" s="19">
        <f>SUM(D17:F17)</f>
        <v>0.80000000000000027</v>
      </c>
      <c r="K17" s="19">
        <f>SUM(G17:I17)</f>
        <v>2.8</v>
      </c>
      <c r="L17" s="35">
        <f t="array" ref="L17:L22">TREND(J17:J22,C17:C22)</f>
        <v>-22.45181356924644</v>
      </c>
      <c r="M17" s="35">
        <f t="array" ref="M17:M22">TREND(K17:K22,C17:C22)</f>
        <v>-12.240773765045731</v>
      </c>
      <c r="N17" s="21">
        <f t="shared" ref="N17:N22" si="1">ABS(L17-J17)/$L$12</f>
        <v>0.85853400303340921</v>
      </c>
      <c r="O17" s="21">
        <f t="shared" ref="O17:O22" si="2">ABS(M17-K17)/$M$12</f>
        <v>0.53154035116050202</v>
      </c>
      <c r="P17" s="11"/>
      <c r="Q17" s="18">
        <v>3.5</v>
      </c>
      <c r="R17" s="18">
        <v>-3.5</v>
      </c>
    </row>
    <row r="18" spans="1:18" x14ac:dyDescent="0.3">
      <c r="A18" s="11"/>
      <c r="B18" s="19">
        <v>10.15</v>
      </c>
      <c r="C18" s="20">
        <f t="shared" si="0"/>
        <v>5.0750000000000002</v>
      </c>
      <c r="D18" s="19">
        <v>55.4</v>
      </c>
      <c r="E18" s="19">
        <v>58.5</v>
      </c>
      <c r="F18" s="19">
        <v>7.1</v>
      </c>
      <c r="G18" s="19">
        <v>88.9</v>
      </c>
      <c r="H18" s="19">
        <v>15</v>
      </c>
      <c r="I18" s="19">
        <v>37</v>
      </c>
      <c r="J18" s="19">
        <f t="shared" ref="J18:J22" si="3">SUM(D18:F18)</f>
        <v>121</v>
      </c>
      <c r="K18" s="19">
        <f t="shared" ref="K18:K22" si="4">SUM(G18:I18)</f>
        <v>140.9</v>
      </c>
      <c r="L18" s="35">
        <v>114.99522224644937</v>
      </c>
      <c r="M18" s="35">
        <v>131.3643668248512</v>
      </c>
      <c r="N18" s="21">
        <f t="shared" si="1"/>
        <v>0.2217162917949913</v>
      </c>
      <c r="O18" s="21">
        <f t="shared" si="2"/>
        <v>0.33698890001493997</v>
      </c>
      <c r="P18" s="11"/>
      <c r="Q18" s="18">
        <v>3.5</v>
      </c>
      <c r="R18" s="18">
        <v>-3.5</v>
      </c>
    </row>
    <row r="19" spans="1:18" x14ac:dyDescent="0.3">
      <c r="A19" s="11"/>
      <c r="B19" s="19">
        <v>20.100000000000001</v>
      </c>
      <c r="C19" s="20">
        <f t="shared" si="0"/>
        <v>10.050000000000001</v>
      </c>
      <c r="D19" s="19">
        <v>110</v>
      </c>
      <c r="E19" s="19">
        <v>88.5</v>
      </c>
      <c r="F19" s="19">
        <v>36.4</v>
      </c>
      <c r="G19" s="19">
        <v>157.5</v>
      </c>
      <c r="H19" s="19">
        <v>38.4</v>
      </c>
      <c r="I19" s="19">
        <v>65.8</v>
      </c>
      <c r="J19" s="19">
        <f t="shared" si="3"/>
        <v>234.9</v>
      </c>
      <c r="K19" s="19">
        <f t="shared" si="4"/>
        <v>261.7</v>
      </c>
      <c r="L19" s="35">
        <v>249.73394208548126</v>
      </c>
      <c r="M19" s="35">
        <v>272.13984947209008</v>
      </c>
      <c r="N19" s="21">
        <f t="shared" si="1"/>
        <v>0.5477182948111311</v>
      </c>
      <c r="O19" s="21">
        <f t="shared" si="2"/>
        <v>0.36894386825721098</v>
      </c>
      <c r="P19" s="11"/>
      <c r="Q19" s="18">
        <v>3.5</v>
      </c>
      <c r="R19" s="18">
        <v>-3.5</v>
      </c>
    </row>
    <row r="20" spans="1:18" x14ac:dyDescent="0.3">
      <c r="A20" s="11"/>
      <c r="B20" s="19">
        <v>40.15</v>
      </c>
      <c r="C20" s="20">
        <f t="shared" si="0"/>
        <v>20.074999999999999</v>
      </c>
      <c r="D20" s="19">
        <v>209.7</v>
      </c>
      <c r="E20" s="19">
        <v>145.1</v>
      </c>
      <c r="F20" s="19">
        <v>127.3</v>
      </c>
      <c r="G20" s="19">
        <v>279.8</v>
      </c>
      <c r="H20" s="19">
        <v>115.8</v>
      </c>
      <c r="I20" s="19">
        <v>123.8</v>
      </c>
      <c r="J20" s="19">
        <f t="shared" si="3"/>
        <v>482.09999999999997</v>
      </c>
      <c r="K20" s="19">
        <f t="shared" si="4"/>
        <v>519.4</v>
      </c>
      <c r="L20" s="35">
        <v>521.24261874604281</v>
      </c>
      <c r="M20" s="35">
        <v>555.81305822356126</v>
      </c>
      <c r="N20" s="21">
        <f t="shared" si="1"/>
        <v>1.4452751851450452</v>
      </c>
      <c r="O20" s="21">
        <f t="shared" si="2"/>
        <v>1.2868360403079782</v>
      </c>
      <c r="P20" s="11"/>
      <c r="Q20" s="18">
        <v>3.5</v>
      </c>
      <c r="R20" s="18">
        <v>-3.5</v>
      </c>
    </row>
    <row r="21" spans="1:18" x14ac:dyDescent="0.3">
      <c r="A21" s="11"/>
      <c r="B21" s="19">
        <v>60.15</v>
      </c>
      <c r="C21" s="20">
        <f t="shared" si="0"/>
        <v>30.074999999999999</v>
      </c>
      <c r="D21" s="19">
        <v>333.1</v>
      </c>
      <c r="E21" s="19">
        <v>234.8</v>
      </c>
      <c r="F21" s="19">
        <v>232.8</v>
      </c>
      <c r="G21" s="19">
        <v>407.6</v>
      </c>
      <c r="H21" s="19">
        <v>231</v>
      </c>
      <c r="I21" s="19">
        <v>210.7</v>
      </c>
      <c r="J21" s="19">
        <f t="shared" si="3"/>
        <v>800.7</v>
      </c>
      <c r="K21" s="19">
        <f t="shared" si="4"/>
        <v>849.3</v>
      </c>
      <c r="L21" s="35">
        <v>792.07421641243855</v>
      </c>
      <c r="M21" s="35">
        <v>838.77885248936809</v>
      </c>
      <c r="N21" s="21">
        <f t="shared" si="1"/>
        <v>0.31849251202167878</v>
      </c>
      <c r="O21" s="21">
        <f t="shared" si="2"/>
        <v>0.37181693773024443</v>
      </c>
      <c r="P21" s="11"/>
      <c r="Q21" s="18">
        <v>3.5</v>
      </c>
      <c r="R21" s="18">
        <v>-3.5</v>
      </c>
    </row>
    <row r="22" spans="1:18" ht="17.25" thickBot="1" x14ac:dyDescent="0.35">
      <c r="A22" s="11"/>
      <c r="B22" s="22">
        <v>80.150000000000006</v>
      </c>
      <c r="C22" s="23">
        <f t="shared" si="0"/>
        <v>40.075000000000003</v>
      </c>
      <c r="D22" s="22">
        <v>432.4</v>
      </c>
      <c r="E22" s="22">
        <v>317.7</v>
      </c>
      <c r="F22" s="22">
        <v>328.9</v>
      </c>
      <c r="G22" s="22">
        <v>514.20000000000005</v>
      </c>
      <c r="H22" s="22">
        <v>337.8</v>
      </c>
      <c r="I22" s="22">
        <v>281.5</v>
      </c>
      <c r="J22" s="19">
        <f t="shared" si="3"/>
        <v>1079</v>
      </c>
      <c r="K22" s="19">
        <f t="shared" si="4"/>
        <v>1133.5</v>
      </c>
      <c r="L22" s="36">
        <v>1062.9058140788343</v>
      </c>
      <c r="M22" s="36">
        <v>1121.7446467551749</v>
      </c>
      <c r="N22" s="30">
        <f t="shared" si="1"/>
        <v>0.59425067310610402</v>
      </c>
      <c r="O22" s="30">
        <f t="shared" si="2"/>
        <v>0.41543371965950637</v>
      </c>
      <c r="P22" s="11"/>
      <c r="Q22" s="18">
        <v>3.5</v>
      </c>
      <c r="R22" s="18">
        <v>-3.5</v>
      </c>
    </row>
    <row r="23" spans="1:18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7.25" thickBot="1" x14ac:dyDescent="0.35">
      <c r="A24" s="11"/>
      <c r="B24" s="41"/>
      <c r="C24" s="41"/>
      <c r="D24" s="41"/>
      <c r="E24" s="41"/>
      <c r="F24" s="41"/>
      <c r="G24" s="41"/>
      <c r="H24" s="41" t="s">
        <v>16</v>
      </c>
      <c r="I24" s="41"/>
      <c r="J24" s="41"/>
      <c r="K24" s="41"/>
      <c r="L24" s="41"/>
      <c r="M24" s="41"/>
      <c r="N24" s="41"/>
      <c r="O24" s="41"/>
      <c r="P24" s="11"/>
      <c r="Q24" s="11"/>
      <c r="R24" s="11"/>
    </row>
    <row r="25" spans="1:18" ht="27.75" x14ac:dyDescent="0.3">
      <c r="A25" s="11"/>
      <c r="B25" s="24" t="s">
        <v>0</v>
      </c>
      <c r="C25" s="16" t="s">
        <v>20</v>
      </c>
      <c r="D25" s="17" t="s">
        <v>3</v>
      </c>
      <c r="E25" s="17" t="s">
        <v>4</v>
      </c>
      <c r="F25" s="17" t="s">
        <v>5</v>
      </c>
      <c r="G25" s="17" t="s">
        <v>31</v>
      </c>
      <c r="H25" s="17" t="s">
        <v>32</v>
      </c>
      <c r="I25" s="17" t="s">
        <v>33</v>
      </c>
      <c r="J25" s="17" t="s">
        <v>21</v>
      </c>
      <c r="K25" s="17" t="s">
        <v>22</v>
      </c>
      <c r="L25" s="28" t="s">
        <v>45</v>
      </c>
      <c r="M25" s="28" t="s">
        <v>46</v>
      </c>
      <c r="N25" s="17" t="s">
        <v>6</v>
      </c>
      <c r="O25" s="17" t="s">
        <v>7</v>
      </c>
      <c r="P25" s="11"/>
      <c r="Q25" s="18" t="s">
        <v>34</v>
      </c>
      <c r="R25" s="18" t="s">
        <v>35</v>
      </c>
    </row>
    <row r="26" spans="1:18" x14ac:dyDescent="0.3">
      <c r="A26" s="11"/>
      <c r="B26" s="25">
        <v>0</v>
      </c>
      <c r="C26" s="18">
        <f>B26/2</f>
        <v>0</v>
      </c>
      <c r="D26" s="25">
        <v>43850.2</v>
      </c>
      <c r="E26" s="25">
        <v>35140.1</v>
      </c>
      <c r="F26" s="25">
        <v>44683.6</v>
      </c>
      <c r="G26" s="25">
        <v>36589.599999999999</v>
      </c>
      <c r="H26" s="25">
        <v>51245.9</v>
      </c>
      <c r="I26" s="25">
        <v>47402.8</v>
      </c>
      <c r="J26" s="19">
        <f>SUM(D26:F26)</f>
        <v>123673.9</v>
      </c>
      <c r="K26" s="19">
        <f>SUM(G26:I26)</f>
        <v>135238.29999999999</v>
      </c>
      <c r="L26" s="11"/>
      <c r="M26" s="11"/>
      <c r="N26" s="25"/>
      <c r="O26" s="25"/>
      <c r="P26" s="11"/>
      <c r="Q26" s="18">
        <v>3.5</v>
      </c>
      <c r="R26" s="18">
        <v>-3.5</v>
      </c>
    </row>
    <row r="27" spans="1:18" x14ac:dyDescent="0.3">
      <c r="A27" s="11"/>
      <c r="B27" s="19">
        <v>0</v>
      </c>
      <c r="C27" s="18">
        <f t="shared" ref="C27:C30" si="5">B27/2</f>
        <v>0</v>
      </c>
      <c r="D27" s="19">
        <v>-3.1</v>
      </c>
      <c r="E27" s="19">
        <v>-0.3</v>
      </c>
      <c r="F27" s="19">
        <v>0.5</v>
      </c>
      <c r="G27" s="19">
        <v>-0.9</v>
      </c>
      <c r="H27" s="19">
        <v>1.5</v>
      </c>
      <c r="I27" s="19">
        <v>-1.6</v>
      </c>
      <c r="J27" s="19">
        <f t="shared" ref="J27:J30" si="6">SUM(D27:F27)</f>
        <v>-2.9</v>
      </c>
      <c r="K27" s="19">
        <f t="shared" ref="K27:K30" si="7">SUM(G27:I27)</f>
        <v>-1</v>
      </c>
      <c r="L27" s="37">
        <f>J27/$L$12+$D$12</f>
        <v>0.72191774289682131</v>
      </c>
      <c r="M27" s="37">
        <f>K27/$M$12+$E$12</f>
        <v>0.39724850115582</v>
      </c>
      <c r="N27" s="26">
        <f>ABS(L27-$C$27)</f>
        <v>0.72191774289682131</v>
      </c>
      <c r="O27" s="26">
        <f>ABS(M27-$C$27)</f>
        <v>0.39724850115582</v>
      </c>
      <c r="P27" s="11"/>
      <c r="Q27" s="18">
        <v>3.5</v>
      </c>
      <c r="R27" s="18">
        <v>-3.5</v>
      </c>
    </row>
    <row r="28" spans="1:18" x14ac:dyDescent="0.3">
      <c r="A28" s="11"/>
      <c r="B28" s="19">
        <v>10.15</v>
      </c>
      <c r="C28" s="18">
        <f t="shared" si="5"/>
        <v>5.0750000000000002</v>
      </c>
      <c r="D28" s="19">
        <v>42.7</v>
      </c>
      <c r="E28" s="19">
        <v>55.4</v>
      </c>
      <c r="F28" s="19">
        <v>1.6</v>
      </c>
      <c r="G28" s="19">
        <v>80.599999999999994</v>
      </c>
      <c r="H28" s="19">
        <v>15</v>
      </c>
      <c r="I28" s="19">
        <v>30.5</v>
      </c>
      <c r="J28" s="19">
        <f t="shared" si="6"/>
        <v>99.699999999999989</v>
      </c>
      <c r="K28" s="19">
        <f t="shared" si="7"/>
        <v>126.1</v>
      </c>
      <c r="L28" s="37">
        <f>J28/$L$12+$D$12</f>
        <v>4.5102497131708503</v>
      </c>
      <c r="M28" s="37">
        <f>K28/$M$12+$E$12</f>
        <v>4.888957484207225</v>
      </c>
      <c r="N28" s="26">
        <f>ABS(L28-$C$28)</f>
        <v>0.56475028682914985</v>
      </c>
      <c r="O28" s="26">
        <f>ABS(M28-$C$28)</f>
        <v>0.1860425157927752</v>
      </c>
      <c r="P28" s="11"/>
      <c r="Q28" s="18">
        <v>3.5</v>
      </c>
      <c r="R28" s="18">
        <v>-3.5</v>
      </c>
    </row>
    <row r="29" spans="1:18" x14ac:dyDescent="0.3">
      <c r="A29" s="11"/>
      <c r="B29" s="19">
        <v>19.899999999999999</v>
      </c>
      <c r="C29" s="18">
        <f t="shared" si="5"/>
        <v>9.9499999999999993</v>
      </c>
      <c r="D29" s="19">
        <v>98.9</v>
      </c>
      <c r="E29" s="19">
        <v>87.7</v>
      </c>
      <c r="F29" s="19">
        <v>42.1</v>
      </c>
      <c r="G29" s="19">
        <v>154</v>
      </c>
      <c r="H29" s="19">
        <v>52.5</v>
      </c>
      <c r="I29" s="19">
        <v>57</v>
      </c>
      <c r="J29" s="19">
        <f t="shared" si="6"/>
        <v>228.70000000000002</v>
      </c>
      <c r="K29" s="19">
        <f t="shared" si="7"/>
        <v>263.5</v>
      </c>
      <c r="L29" s="37">
        <f>J29/$L$12+$D$12</f>
        <v>9.2733571611762109</v>
      </c>
      <c r="M29" s="37">
        <f>K29/$M$12+$E$12</f>
        <v>9.7446680606923781</v>
      </c>
      <c r="N29" s="26">
        <f>ABS(L29-$C$29)</f>
        <v>0.6766428388237884</v>
      </c>
      <c r="O29" s="26">
        <f>ABS(M29-$C$29)</f>
        <v>0.20533193930762117</v>
      </c>
      <c r="P29" s="11"/>
      <c r="Q29" s="18">
        <v>3.5</v>
      </c>
      <c r="R29" s="18">
        <v>-3.5</v>
      </c>
    </row>
    <row r="30" spans="1:18" ht="17.25" thickBot="1" x14ac:dyDescent="0.35">
      <c r="A30" s="11"/>
      <c r="B30" s="22">
        <v>40.15</v>
      </c>
      <c r="C30" s="27">
        <f t="shared" si="5"/>
        <v>20.074999999999999</v>
      </c>
      <c r="D30" s="22">
        <v>212.2</v>
      </c>
      <c r="E30" s="22">
        <v>149.9</v>
      </c>
      <c r="F30" s="22">
        <v>140.69999999999999</v>
      </c>
      <c r="G30" s="22">
        <v>284</v>
      </c>
      <c r="H30" s="22">
        <v>144.80000000000001</v>
      </c>
      <c r="I30" s="22">
        <v>127</v>
      </c>
      <c r="J30" s="19">
        <f t="shared" si="6"/>
        <v>502.8</v>
      </c>
      <c r="K30" s="19">
        <f t="shared" si="7"/>
        <v>555.79999999999995</v>
      </c>
      <c r="L30" s="38">
        <f>J30/$L$12+$D$12</f>
        <v>19.394037405348836</v>
      </c>
      <c r="M30" s="38">
        <f>K30/$M$12+$E$12</f>
        <v>20.074538522894784</v>
      </c>
      <c r="N30" s="29">
        <f>ABS(L30-$C$30)</f>
        <v>0.68096259465116304</v>
      </c>
      <c r="O30" s="29">
        <f>ABS(M30-$C$30)</f>
        <v>4.6147710521537988E-4</v>
      </c>
      <c r="P30" s="11"/>
      <c r="Q30" s="18">
        <v>3.5</v>
      </c>
      <c r="R30" s="18">
        <v>-3.5</v>
      </c>
    </row>
    <row r="31" spans="1:18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3">
      <c r="A32" s="11"/>
      <c r="B32" s="52" t="s">
        <v>19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11"/>
      <c r="Q32" s="11"/>
      <c r="R32" s="11"/>
    </row>
    <row r="54" spans="4:14" x14ac:dyDescent="0.3">
      <c r="E54" s="3"/>
      <c r="F54" s="3"/>
      <c r="G54" s="3"/>
      <c r="H54" s="3"/>
      <c r="I54" s="3"/>
    </row>
    <row r="61" spans="4:14" x14ac:dyDescent="0.3">
      <c r="D61" s="5"/>
      <c r="E61" s="1"/>
      <c r="F61" s="9"/>
      <c r="G61" s="9"/>
      <c r="H61" s="9"/>
      <c r="I61" s="9"/>
      <c r="J61" s="9"/>
      <c r="K61" s="4"/>
      <c r="L61" s="8"/>
      <c r="M61" s="6"/>
      <c r="N61" s="7"/>
    </row>
    <row r="62" spans="4:14" x14ac:dyDescent="0.3">
      <c r="D62" s="5"/>
      <c r="E62" s="1"/>
      <c r="F62" s="4"/>
      <c r="G62" s="4"/>
      <c r="H62" s="4"/>
      <c r="I62" s="4"/>
      <c r="J62" s="4"/>
      <c r="K62" s="4"/>
      <c r="L62" s="8"/>
      <c r="M62" s="6"/>
      <c r="N62" s="7"/>
    </row>
    <row r="63" spans="4:14" x14ac:dyDescent="0.3">
      <c r="D63" s="5"/>
      <c r="E63" s="1"/>
      <c r="F63" s="4"/>
      <c r="G63" s="4"/>
      <c r="H63" s="4"/>
      <c r="I63" s="4"/>
      <c r="J63" s="4"/>
      <c r="K63" s="4"/>
      <c r="L63" s="8"/>
      <c r="M63" s="6"/>
      <c r="N63" s="7"/>
    </row>
    <row r="64" spans="4:14" x14ac:dyDescent="0.3">
      <c r="D64" s="5"/>
      <c r="E64" s="5"/>
    </row>
    <row r="66" spans="6:6" x14ac:dyDescent="0.3">
      <c r="F66" s="5"/>
    </row>
    <row r="67" spans="6:6" x14ac:dyDescent="0.3">
      <c r="F67" s="5"/>
    </row>
    <row r="68" spans="6:6" x14ac:dyDescent="0.3">
      <c r="F68" s="5"/>
    </row>
    <row r="69" spans="6:6" x14ac:dyDescent="0.3">
      <c r="F69" s="5"/>
    </row>
    <row r="70" spans="6:6" x14ac:dyDescent="0.3">
      <c r="F70" s="5"/>
    </row>
    <row r="71" spans="6:6" x14ac:dyDescent="0.3">
      <c r="F71" s="5"/>
    </row>
    <row r="72" spans="6:6" x14ac:dyDescent="0.3">
      <c r="F72" s="5"/>
    </row>
    <row r="73" spans="6:6" x14ac:dyDescent="0.3">
      <c r="F73" s="5"/>
    </row>
    <row r="74" spans="6:6" x14ac:dyDescent="0.3">
      <c r="F74" s="5"/>
    </row>
    <row r="75" spans="6:6" x14ac:dyDescent="0.3">
      <c r="F75" s="5"/>
    </row>
    <row r="76" spans="6:6" x14ac:dyDescent="0.3">
      <c r="F76" s="5"/>
    </row>
    <row r="77" spans="6:6" x14ac:dyDescent="0.3">
      <c r="F77" s="5"/>
    </row>
    <row r="78" spans="6:6" x14ac:dyDescent="0.3">
      <c r="F78" s="5"/>
    </row>
    <row r="79" spans="6:6" x14ac:dyDescent="0.3">
      <c r="F79" s="5"/>
    </row>
    <row r="80" spans="6:6" x14ac:dyDescent="0.3">
      <c r="F80" s="5"/>
    </row>
  </sheetData>
  <mergeCells count="27">
    <mergeCell ref="B1:O1"/>
    <mergeCell ref="B14:O14"/>
    <mergeCell ref="B32:O32"/>
    <mergeCell ref="H12:I12"/>
    <mergeCell ref="H11:I11"/>
    <mergeCell ref="L4:O4"/>
    <mergeCell ref="L3:O3"/>
    <mergeCell ref="L5:O5"/>
    <mergeCell ref="L6:O6"/>
    <mergeCell ref="L7:O7"/>
    <mergeCell ref="L8:O8"/>
    <mergeCell ref="H5:K5"/>
    <mergeCell ref="H6:K6"/>
    <mergeCell ref="H7:K7"/>
    <mergeCell ref="H8:K8"/>
    <mergeCell ref="E5:G5"/>
    <mergeCell ref="B5:D5"/>
    <mergeCell ref="B10:C10"/>
    <mergeCell ref="L10:M10"/>
    <mergeCell ref="N10:O10"/>
    <mergeCell ref="E6:G6"/>
    <mergeCell ref="B6:D6"/>
    <mergeCell ref="E8:G8"/>
    <mergeCell ref="B8:D8"/>
    <mergeCell ref="B7:D7"/>
    <mergeCell ref="E7:G7"/>
    <mergeCell ref="D10:E10"/>
  </mergeCells>
  <phoneticPr fontId="4" type="noConversion"/>
  <conditionalFormatting sqref="N17:O22">
    <cfRule type="cellIs" dxfId="5" priority="9" operator="lessThan">
      <formula>-3.5</formula>
    </cfRule>
    <cfRule type="cellIs" dxfId="4" priority="10" operator="greaterThan">
      <formula>3.5</formula>
    </cfRule>
    <cfRule type="dataBar" priority="12">
      <dataBar>
        <cfvo type="num" val="-3.5"/>
        <cfvo type="num" val="3.5"/>
        <color theme="6" tint="0.39997558519241921"/>
      </dataBar>
      <extLst>
        <ext xmlns:x14="http://schemas.microsoft.com/office/spreadsheetml/2009/9/main" uri="{B025F937-C7B1-47D3-B67F-A62EFF666E3E}">
          <x14:id>{9000099F-2A6C-4D68-A4D6-723EE12C4D5B}</x14:id>
        </ext>
      </extLst>
    </cfRule>
  </conditionalFormatting>
  <conditionalFormatting sqref="N27:O30">
    <cfRule type="cellIs" dxfId="3" priority="7" operator="lessThan">
      <formula>-3.5</formula>
    </cfRule>
    <cfRule type="cellIs" dxfId="2" priority="8" operator="greaterThan">
      <formula>3.5</formula>
    </cfRule>
    <cfRule type="dataBar" priority="11">
      <dataBar>
        <cfvo type="num" val="-3.5"/>
        <cfvo type="num" val="3.5"/>
        <color theme="8" tint="0.39997558519241921"/>
      </dataBar>
      <extLst>
        <ext xmlns:x14="http://schemas.microsoft.com/office/spreadsheetml/2009/9/main" uri="{B025F937-C7B1-47D3-B67F-A62EFF666E3E}">
          <x14:id>{66F8F0A7-26D7-4998-8ADF-A4B0FC596607}</x14:id>
        </ext>
      </extLst>
    </cfRule>
  </conditionalFormatting>
  <conditionalFormatting sqref="H12">
    <cfRule type="cellIs" dxfId="1" priority="5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paperSize="9" scale="6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00099F-2A6C-4D68-A4D6-723EE12C4D5B}">
            <x14:dataBar minLength="0" maxLength="100" border="1" negativeBarColorSameAsPositive="1">
              <x14:cfvo type="num">
                <xm:f>-3.5</xm:f>
              </x14:cfvo>
              <x14:cfvo type="num">
                <xm:f>3.5</xm:f>
              </x14:cfvo>
              <x14:borderColor theme="6" tint="0.39997558519241921"/>
              <x14:axisColor theme="0" tint="-0.499984740745262"/>
            </x14:dataBar>
          </x14:cfRule>
          <xm:sqref>N17:O22</xm:sqref>
        </x14:conditionalFormatting>
        <x14:conditionalFormatting xmlns:xm="http://schemas.microsoft.com/office/excel/2006/main">
          <x14:cfRule type="dataBar" id="{66F8F0A7-26D7-4998-8ADF-A4B0FC596607}">
            <x14:dataBar minLength="0" maxLength="100" border="1" negativeBarColorSameAsPositive="1">
              <x14:cfvo type="num">
                <xm:f>-3.5</xm:f>
              </x14:cfvo>
              <x14:cfvo type="num">
                <xm:f>3.5</xm:f>
              </x14:cfvo>
              <x14:borderColor theme="8" tint="0.39997558519241921"/>
              <x14:axisColor theme="0" tint="-0.499984740745262"/>
            </x14:dataBar>
          </x14:cfRule>
          <xm:sqref>N27:O30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IMT-BatteryCal</dc:creator>
  <cp:lastModifiedBy>아이엠텍</cp:lastModifiedBy>
  <cp:lastPrinted>2016-12-22T23:33:41Z</cp:lastPrinted>
  <dcterms:created xsi:type="dcterms:W3CDTF">2016-12-13T06:39:01Z</dcterms:created>
  <dcterms:modified xsi:type="dcterms:W3CDTF">2017-02-08T07:31:27Z</dcterms:modified>
</cp:coreProperties>
</file>