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hidden" name="hidden" sheetId="2" r:id="rId5"/>
  </sheets>
  <definedNames>
    <definedName name="sso">hidden!$A$1:$A$2</definedName>
    <definedName name="roles">hidden!$B$1:$B$3</definedName>
  </definedNames>
  <calcPr/>
</workbook>
</file>

<file path=xl/sharedStrings.xml><?xml version="1.0" encoding="utf-8"?>
<sst xmlns="http://schemas.openxmlformats.org/spreadsheetml/2006/main" count="1510" uniqueCount="510">
  <si>
    <t>First Name</t>
  </si>
  <si>
    <t>Last Name</t>
  </si>
  <si>
    <t>Email</t>
  </si>
  <si>
    <t>SSO</t>
  </si>
  <si>
    <t>Account Role</t>
  </si>
  <si>
    <t>Lela4@saama.com</t>
  </si>
  <si>
    <t>On</t>
  </si>
  <si>
    <t>Basic</t>
  </si>
  <si>
    <t>Kameron.Volkman88@saama.com</t>
  </si>
  <si>
    <t>Jonas_Torphy90@saama.com</t>
  </si>
  <si>
    <t>Jaida.Hartmann87@saama.com</t>
  </si>
  <si>
    <t>Chasity15@saama.com</t>
  </si>
  <si>
    <t>Dock_Considine@saama.com</t>
  </si>
  <si>
    <t>Trystan.Klocko@saama.com</t>
  </si>
  <si>
    <t>Clara_Hilll@saama.com</t>
  </si>
  <si>
    <t>Sandra_Cremin@saama.com</t>
  </si>
  <si>
    <t>Raphael_MacGyver35@saama.com</t>
  </si>
  <si>
    <t>Nellie_Grant@saama.com</t>
  </si>
  <si>
    <t>Katelyn.Mohr26@saama.com</t>
  </si>
  <si>
    <t>Rafael66@saama.com</t>
  </si>
  <si>
    <t>Weldon61@saama.com</t>
  </si>
  <si>
    <t>Hans88@saama.com</t>
  </si>
  <si>
    <t>Osvaldo.Lind@saama.com</t>
  </si>
  <si>
    <t>Davon_Hickle72@saama.com</t>
  </si>
  <si>
    <t>Price_Heidenreich23@saama.com</t>
  </si>
  <si>
    <t>Alexandra_Russel@saama.com</t>
  </si>
  <si>
    <t>Quincy_Zboncak@saama.com</t>
  </si>
  <si>
    <t>Maxwell12@saama.com</t>
  </si>
  <si>
    <t>Beaulah95@saama.com</t>
  </si>
  <si>
    <t>Queen24@saama.com</t>
  </si>
  <si>
    <t>Hosea.Goodwin74@saama.com</t>
  </si>
  <si>
    <t>Nicholas_Schroeder@saama.com</t>
  </si>
  <si>
    <t>Erna.Ullrich@saama.com</t>
  </si>
  <si>
    <t>Jewel79@saama.com</t>
  </si>
  <si>
    <t>Leonard.Kilback@saama.com</t>
  </si>
  <si>
    <t>Carlos.Crooks-Hamill@saama.com</t>
  </si>
  <si>
    <t>Dedric_Gleichner@saama.com</t>
  </si>
  <si>
    <t>Cecilia.Schneider35@saama.com</t>
  </si>
  <si>
    <t>Margaretta.Mayer@saama.com</t>
  </si>
  <si>
    <t>Renee_Bayer42@saama.com</t>
  </si>
  <si>
    <t>Dortha68@saama.com</t>
  </si>
  <si>
    <t>Shanny_Hilpert@saama.com</t>
  </si>
  <si>
    <t>Jess_Cartwright@saama.com</t>
  </si>
  <si>
    <t>Colten51@saama.com</t>
  </si>
  <si>
    <t>Mireille.Marquardt2@saama.com</t>
  </si>
  <si>
    <t>Riley.Jaskolski78@saama.com</t>
  </si>
  <si>
    <t>Ford.Swaniawski97@saama.com</t>
  </si>
  <si>
    <t>Brayan_Stokes@saama.com</t>
  </si>
  <si>
    <t>Hettie_Mitchell46@saama.com</t>
  </si>
  <si>
    <t>Dorthy.Abshire@saama.com</t>
  </si>
  <si>
    <t>Zora.Hand@saama.com</t>
  </si>
  <si>
    <t>Bradly21@saama.com</t>
  </si>
  <si>
    <t>Alysa.Leffler71@saama.com</t>
  </si>
  <si>
    <t>Clementina.Shanahan@saama.com</t>
  </si>
  <si>
    <t>Rosendo94@saama.com</t>
  </si>
  <si>
    <t>Maybell_Ebert@saama.com</t>
  </si>
  <si>
    <t>Daphney68@saama.com</t>
  </si>
  <si>
    <t>Ted_Dietrich46@saama.com</t>
  </si>
  <si>
    <t>Bonita_Reichert@saama.com</t>
  </si>
  <si>
    <t>Linwood_Gulgowski@saama.com</t>
  </si>
  <si>
    <t>Vinnie.Brekke@saama.com</t>
  </si>
  <si>
    <t>Ramon_Wilderman63@saama.com</t>
  </si>
  <si>
    <t>Deontae_Rowe0@saama.com</t>
  </si>
  <si>
    <t>Harley_Pagac10@saama.com</t>
  </si>
  <si>
    <t>Delphia_Legros95@saama.com</t>
  </si>
  <si>
    <t>Mohammad.Russel27@saama.com</t>
  </si>
  <si>
    <t>Emmet43@saama.com</t>
  </si>
  <si>
    <t>Hobart_Hudson-Littel@saama.com</t>
  </si>
  <si>
    <t>Dora.Rutherford51@saama.com</t>
  </si>
  <si>
    <t>Parker_Nicolas79@saama.com</t>
  </si>
  <si>
    <t>Eldridge52@saama.com</t>
  </si>
  <si>
    <t>Kariane49@saama.com</t>
  </si>
  <si>
    <t>Mayra28@saama.com</t>
  </si>
  <si>
    <t>Trinity_OReilly@saama.com</t>
  </si>
  <si>
    <t>Matilde.Prohaska@saama.com</t>
  </si>
  <si>
    <t>Jovan6@saama.com</t>
  </si>
  <si>
    <t>Hunter3@saama.com</t>
  </si>
  <si>
    <t>Mariano_Huel@saama.com</t>
  </si>
  <si>
    <t>Nicolas_Hackett88@saama.com</t>
  </si>
  <si>
    <t>Raquel63@saama.com</t>
  </si>
  <si>
    <t>Karen19@saama.com</t>
  </si>
  <si>
    <t>Cecile10@saama.com</t>
  </si>
  <si>
    <t>Brennan_Mohr40@saama.com</t>
  </si>
  <si>
    <t>Mathew_Gislason11@saama.com</t>
  </si>
  <si>
    <t>Alessandro.Bode@saama.com</t>
  </si>
  <si>
    <t>Waylon.Altenwerth58@saama.com</t>
  </si>
  <si>
    <t>Dayton.Schmeler29@saama.com</t>
  </si>
  <si>
    <t>Maggie.Okuneva@saama.com</t>
  </si>
  <si>
    <t>Kristofer_Conroy8@saama.com</t>
  </si>
  <si>
    <t>Jolie64@saama.com</t>
  </si>
  <si>
    <t>Loyce.Langworth43@saama.com</t>
  </si>
  <si>
    <t>Major.Murray26@saama.com</t>
  </si>
  <si>
    <t>Dorcas.King29@saama.com</t>
  </si>
  <si>
    <t>Garth_Crona34@saama.com</t>
  </si>
  <si>
    <t>Shayna46@saama.com</t>
  </si>
  <si>
    <t>Leatha.Donnelly29@saama.com</t>
  </si>
  <si>
    <t>Richard.Crooks@saama.com</t>
  </si>
  <si>
    <t>Sonya95@saama.com</t>
  </si>
  <si>
    <t>Kaci42@saama.com</t>
  </si>
  <si>
    <t>Arianna_Greenfelder91@saama.com</t>
  </si>
  <si>
    <t>Hipolito_Keebler12@saama.com</t>
  </si>
  <si>
    <t>Ena.Labadie@saama.com</t>
  </si>
  <si>
    <t>Kaycee_Daniel@saama.com</t>
  </si>
  <si>
    <t>Joanny.Yundt@saama.com</t>
  </si>
  <si>
    <t>Darius_Auer@saama.com</t>
  </si>
  <si>
    <t>Allen70@saama.com</t>
  </si>
  <si>
    <t>Karley.Ledner@saama.com</t>
  </si>
  <si>
    <t>Adaline9@saama.com</t>
  </si>
  <si>
    <t>Raoul.Lindgren@saama.com</t>
  </si>
  <si>
    <t>Kris.Gibson72@saama.com</t>
  </si>
  <si>
    <t>Rosalia70@saama.com</t>
  </si>
  <si>
    <t>Leda.Hermann90@saama.com</t>
  </si>
  <si>
    <t>Amie.Tillman-Okuneva46@saama.com</t>
  </si>
  <si>
    <t>Georgiana_Schuppe@saama.com</t>
  </si>
  <si>
    <t>Aaliyah.Lowe@saama.com</t>
  </si>
  <si>
    <t>Destin_Effertz@saama.com</t>
  </si>
  <si>
    <t>Kari_Steuber26@saama.com</t>
  </si>
  <si>
    <t>Dangelo26@saama.com</t>
  </si>
  <si>
    <t>Opal.Klocko@saama.com</t>
  </si>
  <si>
    <t>Janet.Walker82@saama.com</t>
  </si>
  <si>
    <t>Carolanne_Anderson49@saama.com</t>
  </si>
  <si>
    <t>Sarai70@saama.com</t>
  </si>
  <si>
    <t>Henri90@saama.com</t>
  </si>
  <si>
    <t>Phoebe_Ferry@saama.com</t>
  </si>
  <si>
    <t>Marguerite_Gutmann@saama.com</t>
  </si>
  <si>
    <t>Aileen_Wintheiser54@saama.com</t>
  </si>
  <si>
    <t>Simeon_Lindgren19@saama.com</t>
  </si>
  <si>
    <t>Frederique56@saama.com</t>
  </si>
  <si>
    <t>Shanon98@saama.com</t>
  </si>
  <si>
    <t>Shanny.Weissnat@saama.com</t>
  </si>
  <si>
    <t>Jerald57@saama.com</t>
  </si>
  <si>
    <t>Candido83@saama.com</t>
  </si>
  <si>
    <t>Sienna50@saama.com</t>
  </si>
  <si>
    <t>Rhett_Greenholt69@saama.com</t>
  </si>
  <si>
    <t>Ryleigh_Waelchi-Moen71@saama.com</t>
  </si>
  <si>
    <t>Koby80@saama.com</t>
  </si>
  <si>
    <t>Ocie.Kovacek@saama.com</t>
  </si>
  <si>
    <t>Margaretta.Hirthe65@saama.com</t>
  </si>
  <si>
    <t>Alfred95@saama.com</t>
  </si>
  <si>
    <t>Franco39@saama.com</t>
  </si>
  <si>
    <t>Melissa77@saama.com</t>
  </si>
  <si>
    <t>Sid39@saama.com</t>
  </si>
  <si>
    <t>Santiago_Kulas82@saama.com</t>
  </si>
  <si>
    <t>Claudia89@saama.com</t>
  </si>
  <si>
    <t>Leland.Jaskolski83@saama.com</t>
  </si>
  <si>
    <t>Emmanuel_DuBuque@saama.com</t>
  </si>
  <si>
    <t>Heber42@saama.com</t>
  </si>
  <si>
    <t>Rey.White@saama.com</t>
  </si>
  <si>
    <t>Rasheed75@saama.com</t>
  </si>
  <si>
    <t>Rosie_Robel52@saama.com</t>
  </si>
  <si>
    <t>Mattie_Cremin75@saama.com</t>
  </si>
  <si>
    <t>Bradly.Cronin@saama.com</t>
  </si>
  <si>
    <t>Trent.Conroy91@saama.com</t>
  </si>
  <si>
    <t>Zelda93@saama.com</t>
  </si>
  <si>
    <t>Creola_Rutherford@saama.com</t>
  </si>
  <si>
    <t>Dino13@saama.com</t>
  </si>
  <si>
    <t>Ardith.MacGyver7@saama.com</t>
  </si>
  <si>
    <t>Devan_Heidenreich21@saama.com</t>
  </si>
  <si>
    <t>Carleton_Koch@saama.com</t>
  </si>
  <si>
    <t>Nelson_Collins80@saama.com</t>
  </si>
  <si>
    <t>Jabari43@saama.com</t>
  </si>
  <si>
    <t>Maybell.Wisoky53@saama.com</t>
  </si>
  <si>
    <t>Faye.Wunsch65@saama.com</t>
  </si>
  <si>
    <t>Randi.Streich@saama.com</t>
  </si>
  <si>
    <t>Nannie_Jerde@saama.com</t>
  </si>
  <si>
    <t>Jackie_Reynolds@saama.com</t>
  </si>
  <si>
    <t>Trenton_Schuster@saama.com</t>
  </si>
  <si>
    <t>Isadore_Miller7@saama.com</t>
  </si>
  <si>
    <t>Angeline_Hills@saama.com</t>
  </si>
  <si>
    <t>Alayna.DAmore58@saama.com</t>
  </si>
  <si>
    <t>Sylvia_Krajcik78@saama.com</t>
  </si>
  <si>
    <t>Queen.Koepp18@saama.com</t>
  </si>
  <si>
    <t>Alexanne.Smitham@saama.com</t>
  </si>
  <si>
    <t>Charlie90@saama.com</t>
  </si>
  <si>
    <t>Ardith_Tremblay6@saama.com</t>
  </si>
  <si>
    <t>Mossie.Harber52@saama.com</t>
  </si>
  <si>
    <t>Damon.Stark96@saama.com</t>
  </si>
  <si>
    <t>Lessie.Jakubowski48@saama.com</t>
  </si>
  <si>
    <t>Lambert27@saama.com</t>
  </si>
  <si>
    <t>Shad54@saama.com</t>
  </si>
  <si>
    <t>Johnpaul5@saama.com</t>
  </si>
  <si>
    <t>Gerard94@saama.com</t>
  </si>
  <si>
    <t>Eugenia_Roob29@saama.com</t>
  </si>
  <si>
    <t>Graciela9@saama.com</t>
  </si>
  <si>
    <t>Nash_Schaden@saama.com</t>
  </si>
  <si>
    <t>Juston_Bode26@saama.com</t>
  </si>
  <si>
    <t>Angie.Ziemann-Beier91@saama.com</t>
  </si>
  <si>
    <t>Eldon_Ryan@saama.com</t>
  </si>
  <si>
    <t>Prudence_Sawayn@saama.com</t>
  </si>
  <si>
    <t>Krista_Prosacco38@saama.com</t>
  </si>
  <si>
    <t>Freda.Carter@saama.com</t>
  </si>
  <si>
    <t>Haskell.Heathcote35@saama.com</t>
  </si>
  <si>
    <t>Kiara15@saama.com</t>
  </si>
  <si>
    <t>Kayleigh.Morar@saama.com</t>
  </si>
  <si>
    <t>Barbara_Hamill@saama.com</t>
  </si>
  <si>
    <t>Zachary.Zemlak9@saama.com</t>
  </si>
  <si>
    <t>Vivianne81@saama.com</t>
  </si>
  <si>
    <t>Lowell.Nienow71@saama.com</t>
  </si>
  <si>
    <t>Cortney.Kutch@saama.com</t>
  </si>
  <si>
    <t>Jed_Stroman26@saama.com</t>
  </si>
  <si>
    <t>Rowan15@saama.com</t>
  </si>
  <si>
    <t>Einar_Goldner11@saama.com</t>
  </si>
  <si>
    <t>Una.Medhurst41@saama.com</t>
  </si>
  <si>
    <t>Jackeline_Feil@saama.com</t>
  </si>
  <si>
    <t>Adalberto30@saama.com</t>
  </si>
  <si>
    <t>Waylon.Harvey@saama.com</t>
  </si>
  <si>
    <t>Francisca.Frami9@saama.com</t>
  </si>
  <si>
    <t>Edison61@saama.com</t>
  </si>
  <si>
    <t>Jackeline.Dickens5@saama.com</t>
  </si>
  <si>
    <t>Ned_Koch19@saama.com</t>
  </si>
  <si>
    <t>Mackenzie29@saama.com</t>
  </si>
  <si>
    <t>Juwan.Emard@saama.com</t>
  </si>
  <si>
    <t>Kariane19@saama.com</t>
  </si>
  <si>
    <t>Allen9@saama.com</t>
  </si>
  <si>
    <t>Geovanni_Spencer95@saama.com</t>
  </si>
  <si>
    <t>Olin.Haley61@saama.com</t>
  </si>
  <si>
    <t>Kayla_King@saama.com</t>
  </si>
  <si>
    <t>Emma_Johnston94@saama.com</t>
  </si>
  <si>
    <t>Ephraim.Jacobi-King@saama.com</t>
  </si>
  <si>
    <t>Wilfrid5@saama.com</t>
  </si>
  <si>
    <t>Curtis_Hackett88@saama.com</t>
  </si>
  <si>
    <t>Kade64@saama.com</t>
  </si>
  <si>
    <t>Stone24@saama.com</t>
  </si>
  <si>
    <t>Hal.Rippin11@saama.com</t>
  </si>
  <si>
    <t>Robyn_Klocko52@saama.com</t>
  </si>
  <si>
    <t>Kara.Tremblay@saama.com</t>
  </si>
  <si>
    <t>Tatum46@saama.com</t>
  </si>
  <si>
    <t>Tomasa_Turcotte@saama.com</t>
  </si>
  <si>
    <t>Dock58@saama.com</t>
  </si>
  <si>
    <t>Austin54@saama.com</t>
  </si>
  <si>
    <t>Wanda77@saama.com</t>
  </si>
  <si>
    <t>Joesph41@saama.com</t>
  </si>
  <si>
    <t>Kirsten_Heller36@saama.com</t>
  </si>
  <si>
    <t>Christian59@saama.com</t>
  </si>
  <si>
    <t>Myron_Bailey@saama.com</t>
  </si>
  <si>
    <t>Jeremie_Stark17@saama.com</t>
  </si>
  <si>
    <t>Eriberto_Cole25@saama.com</t>
  </si>
  <si>
    <t>Murphy29@saama.com</t>
  </si>
  <si>
    <t>Aurelie73@saama.com</t>
  </si>
  <si>
    <t>Linnie.Daniel@saama.com</t>
  </si>
  <si>
    <t>Princess.Lesch@saama.com</t>
  </si>
  <si>
    <t>Shyann_Ledner@saama.com</t>
  </si>
  <si>
    <t>Beaulah.Kulas@saama.com</t>
  </si>
  <si>
    <t>Liam87@saama.com</t>
  </si>
  <si>
    <t>Aurelia_Koelpin18@saama.com</t>
  </si>
  <si>
    <t>Citlalli_Reinger7@saama.com</t>
  </si>
  <si>
    <t>Irwin.Marquardt92@saama.com</t>
  </si>
  <si>
    <t>Stephon.Carroll53@saama.com</t>
  </si>
  <si>
    <t>Sarah.Emard@saama.com</t>
  </si>
  <si>
    <t>Mathias69@saama.com</t>
  </si>
  <si>
    <t>Brannon30@saama.com</t>
  </si>
  <si>
    <t>Caden.Pacocha@saama.com</t>
  </si>
  <si>
    <t>Madisyn.Grimes@saama.com</t>
  </si>
  <si>
    <t>Mara43@saama.com</t>
  </si>
  <si>
    <t>Estrella_Bailey@saama.com</t>
  </si>
  <si>
    <t>Cade_Leffler@saama.com</t>
  </si>
  <si>
    <t>Kay10@saama.com</t>
  </si>
  <si>
    <t>Earnest_Beier@saama.com</t>
  </si>
  <si>
    <t>Anissa.Hilpert75@saama.com</t>
  </si>
  <si>
    <t>Bernice21@saama.com</t>
  </si>
  <si>
    <t>Lia80@saama.com</t>
  </si>
  <si>
    <t>Claud_Becker29@saama.com</t>
  </si>
  <si>
    <t>Patsy_Kutch63@saama.com</t>
  </si>
  <si>
    <t>Antonina.Von@saama.com</t>
  </si>
  <si>
    <t>Carolanne.Erdman8@saama.com</t>
  </si>
  <si>
    <t>Keshawn43@saama.com</t>
  </si>
  <si>
    <t>Kiel.Stokes-Will0@saama.com</t>
  </si>
  <si>
    <t>Gladyce.Windler87@saama.com</t>
  </si>
  <si>
    <t>Josianne_Lockman@saama.com</t>
  </si>
  <si>
    <t>Odell94@saama.com</t>
  </si>
  <si>
    <t>Adonis3@saama.com</t>
  </si>
  <si>
    <t>Elisabeth_Bayer@saama.com</t>
  </si>
  <si>
    <t>Winston51@saama.com</t>
  </si>
  <si>
    <t>Jennings49@saama.com</t>
  </si>
  <si>
    <t>Alana.Veum38@saama.com</t>
  </si>
  <si>
    <t>Michaela.Jacobs9@saama.com</t>
  </si>
  <si>
    <t>Remington.Kihn@saama.com</t>
  </si>
  <si>
    <t>Preston_Howell@saama.com</t>
  </si>
  <si>
    <t>Milan20@saama.com</t>
  </si>
  <si>
    <t>Jennyfer11@saama.com</t>
  </si>
  <si>
    <t>Eldora39@saama.com</t>
  </si>
  <si>
    <t>Frances.Zulauf85@saama.com</t>
  </si>
  <si>
    <t>Tamia49@saama.com</t>
  </si>
  <si>
    <t>Lonzo84@saama.com</t>
  </si>
  <si>
    <t>Dante_Hessel12@saama.com</t>
  </si>
  <si>
    <t>Gunner45@saama.com</t>
  </si>
  <si>
    <t>Camren.Feil@saama.com</t>
  </si>
  <si>
    <t>Domenica44@saama.com</t>
  </si>
  <si>
    <t>Elliott69@saama.com</t>
  </si>
  <si>
    <t>Bill.Bartell65@saama.com</t>
  </si>
  <si>
    <t>Freeman.Streich15@saama.com</t>
  </si>
  <si>
    <t>Major6@saama.com</t>
  </si>
  <si>
    <t>Kristofer.Bergstrom76@saama.com</t>
  </si>
  <si>
    <t>Breanna31@saama.com</t>
  </si>
  <si>
    <t>Carolanne.Mosciski@saama.com</t>
  </si>
  <si>
    <t>Olin_Keeling@saama.com</t>
  </si>
  <si>
    <t>Dawson_Aufderhar@saama.com</t>
  </si>
  <si>
    <t>Wilhelm96@saama.com</t>
  </si>
  <si>
    <t>Russell.Herman-Yost59@saama.com</t>
  </si>
  <si>
    <t>Yadira_Cormier34@saama.com</t>
  </si>
  <si>
    <t>Meda62@saama.com</t>
  </si>
  <si>
    <t>Sonny_Ledner44@saama.com</t>
  </si>
  <si>
    <t>Romaine52@saama.com</t>
  </si>
  <si>
    <t>Lourdes_Nikolaus@saama.com</t>
  </si>
  <si>
    <t>Eudora69@saama.com</t>
  </si>
  <si>
    <t>Landen.Witting19@saama.com</t>
  </si>
  <si>
    <t>Kolby63@saama.com</t>
  </si>
  <si>
    <t>Adonis_Witting@saama.com</t>
  </si>
  <si>
    <t>Dorcas22@saama.com</t>
  </si>
  <si>
    <t>Alena_Bailey66@saama.com</t>
  </si>
  <si>
    <t>Tracey_Schultz69@saama.com</t>
  </si>
  <si>
    <t>Randall_Hudson@saama.com</t>
  </si>
  <si>
    <t>Milan_Windler@saama.com</t>
  </si>
  <si>
    <t>Maryse.Leffler18@saama.com</t>
  </si>
  <si>
    <t>Rasheed_Schumm77@saama.com</t>
  </si>
  <si>
    <t>Jeanne11@saama.com</t>
  </si>
  <si>
    <t>Eliseo_Heller81@saama.com</t>
  </si>
  <si>
    <t>Devon68@saama.com</t>
  </si>
  <si>
    <t>Anthony_Thiel58@saama.com</t>
  </si>
  <si>
    <t>Pearlie.Strosin84@saama.com</t>
  </si>
  <si>
    <t>Emiliano_Kemmer6@saama.com</t>
  </si>
  <si>
    <t>Oren_Hamill@saama.com</t>
  </si>
  <si>
    <t>Jayne70@saama.com</t>
  </si>
  <si>
    <t>Darrel.OReilly82@saama.com</t>
  </si>
  <si>
    <t>Marta.Gutmann80@saama.com</t>
  </si>
  <si>
    <t>Abraham_McKenzie48@saama.com</t>
  </si>
  <si>
    <t>Brandon_Metz52@saama.com</t>
  </si>
  <si>
    <t>Keagan42@saama.com</t>
  </si>
  <si>
    <t>Allison64@saama.com</t>
  </si>
  <si>
    <t>Favian.Heller22@saama.com</t>
  </si>
  <si>
    <t>Monte79@saama.com</t>
  </si>
  <si>
    <t>Leonor24@saama.com</t>
  </si>
  <si>
    <t>Jedediah16@saama.com</t>
  </si>
  <si>
    <t>Velva.Rohan53@saama.com</t>
  </si>
  <si>
    <t>Tracy_Bechtelar98@saama.com</t>
  </si>
  <si>
    <t>Albert_Reinger15@saama.com</t>
  </si>
  <si>
    <t>Keeley_Prohaska@saama.com</t>
  </si>
  <si>
    <t>Melisa5@saama.com</t>
  </si>
  <si>
    <t>Camden28@saama.com</t>
  </si>
  <si>
    <t>Deonte_Wiegand37@saama.com</t>
  </si>
  <si>
    <t>Alvera.Collier@saama.com</t>
  </si>
  <si>
    <t>Kendall.Okuneva@saama.com</t>
  </si>
  <si>
    <t>Loren_Schmeler-Ward@saama.com</t>
  </si>
  <si>
    <t>Rhoda.Klocko@saama.com</t>
  </si>
  <si>
    <t>Caterina.Ullrich-King@saama.com</t>
  </si>
  <si>
    <t>Twila_Sipes21@saama.com</t>
  </si>
  <si>
    <t>Domenic.Russel@saama.com</t>
  </si>
  <si>
    <t>Janelle.Kautzer19@saama.com</t>
  </si>
  <si>
    <t>Osvaldo53@saama.com</t>
  </si>
  <si>
    <t>Mozell47@saama.com</t>
  </si>
  <si>
    <t>Dana_Wehner53@saama.com</t>
  </si>
  <si>
    <t>Randal.Stroman26@saama.com</t>
  </si>
  <si>
    <t>Horace_Bosco76@saama.com</t>
  </si>
  <si>
    <t>Noel.Ernser@saama.com</t>
  </si>
  <si>
    <t>Waylon.Kirlin@saama.com</t>
  </si>
  <si>
    <t>Cesar_Herzog38@saama.com</t>
  </si>
  <si>
    <t>Hollie_DuBuque@saama.com</t>
  </si>
  <si>
    <t>Newell.Crist@saama.com</t>
  </si>
  <si>
    <t>Vance_Hagenes@saama.com</t>
  </si>
  <si>
    <t>Greg0@saama.com</t>
  </si>
  <si>
    <t>Chelsea_Cartwright@saama.com</t>
  </si>
  <si>
    <t>Bessie_Daniel@saama.com</t>
  </si>
  <si>
    <t>Eliane_Jacobi@saama.com</t>
  </si>
  <si>
    <t>Kennedi.Lockman@saama.com</t>
  </si>
  <si>
    <t>Marina_Upton72@saama.com</t>
  </si>
  <si>
    <t>Araceli_Lockman96@saama.com</t>
  </si>
  <si>
    <t>Kadin52@saama.com</t>
  </si>
  <si>
    <t>Elaina5@saama.com</t>
  </si>
  <si>
    <t>Allie18@saama.com</t>
  </si>
  <si>
    <t>Camden.Murazik77@saama.com</t>
  </si>
  <si>
    <t>Winston90@saama.com</t>
  </si>
  <si>
    <t>Kariane.Pollich@saama.com</t>
  </si>
  <si>
    <t>Greta_Green@saama.com</t>
  </si>
  <si>
    <t>Gino_Schaden@saama.com</t>
  </si>
  <si>
    <t>Ubaldo_Towne@saama.com</t>
  </si>
  <si>
    <t>Hester.Johnson@saama.com</t>
  </si>
  <si>
    <t>Zachariah_Terry55@saama.com</t>
  </si>
  <si>
    <t>Al.Lesch@saama.com</t>
  </si>
  <si>
    <t>Darrell35@saama.com</t>
  </si>
  <si>
    <t>Jules_Borer39@saama.com</t>
  </si>
  <si>
    <t>Magdalen59@saama.com</t>
  </si>
  <si>
    <t>Aniya41@saama.com</t>
  </si>
  <si>
    <t>Talia_Emard@saama.com</t>
  </si>
  <si>
    <t>Sonya_McLaughlin@saama.com</t>
  </si>
  <si>
    <t>Eileen_Jaskolski@saama.com</t>
  </si>
  <si>
    <t>Shanelle18@saama.com</t>
  </si>
  <si>
    <t>Cary44@saama.com</t>
  </si>
  <si>
    <t>Casimir.Schuster65@saama.com</t>
  </si>
  <si>
    <t>June_Macejkovic11@saama.com</t>
  </si>
  <si>
    <t>Jadyn_McClure@saama.com</t>
  </si>
  <si>
    <t>Citlalli_Schmitt@saama.com</t>
  </si>
  <si>
    <t>Jordon31@saama.com</t>
  </si>
  <si>
    <t>Buck_Simonis86@saama.com</t>
  </si>
  <si>
    <t>Adriana.Hackett55@saama.com</t>
  </si>
  <si>
    <t>Fernando_Yost59@saama.com</t>
  </si>
  <si>
    <t>Salvatore.Gutmann@saama.com</t>
  </si>
  <si>
    <t>Skyla_Mante10@saama.com</t>
  </si>
  <si>
    <t>Abraham_Towne36@saama.com</t>
  </si>
  <si>
    <t>Verlie.Heller26@saama.com</t>
  </si>
  <si>
    <t>Anastacio41@saama.com</t>
  </si>
  <si>
    <t>Dayana63@saama.com</t>
  </si>
  <si>
    <t>Clemens.Huel@saama.com</t>
  </si>
  <si>
    <t>Dashawn_Davis56@saama.com</t>
  </si>
  <si>
    <t>Rhianna_Rutherford@saama.com</t>
  </si>
  <si>
    <t>Clay.McClure@saama.com</t>
  </si>
  <si>
    <t>Efrain59@saama.com</t>
  </si>
  <si>
    <t>Shyanne_Gutmann67@saama.com</t>
  </si>
  <si>
    <t>Camryn_Tromp66@saama.com</t>
  </si>
  <si>
    <t>Keagan34@saama.com</t>
  </si>
  <si>
    <t>Dena_Marks89@saama.com</t>
  </si>
  <si>
    <t>Otho_Bruen@saama.com</t>
  </si>
  <si>
    <t>Randall_Greenholt@saama.com</t>
  </si>
  <si>
    <t>Elliott93@saama.com</t>
  </si>
  <si>
    <t>Virgil52@saama.com</t>
  </si>
  <si>
    <t>Lavada.Jakubowski@saama.com</t>
  </si>
  <si>
    <t>Joshuah_Tromp@saama.com</t>
  </si>
  <si>
    <t>Saige.Maggio43@saama.com</t>
  </si>
  <si>
    <t>Ramon_Kertzmann65@saama.com</t>
  </si>
  <si>
    <t>Aglae74@saama.com</t>
  </si>
  <si>
    <t>Jazmin10@saama.com</t>
  </si>
  <si>
    <t>Mariane27@saama.com</t>
  </si>
  <si>
    <t>Deja.Sawayn21@saama.com</t>
  </si>
  <si>
    <t>Sheila.Schimmel@saama.com</t>
  </si>
  <si>
    <t>Wilson97@saama.com</t>
  </si>
  <si>
    <t>Morton_Weissnat@saama.com</t>
  </si>
  <si>
    <t>Cordie.Schinner4@saama.com</t>
  </si>
  <si>
    <t>Zoie16@saama.com</t>
  </si>
  <si>
    <t>Fabian37@saama.com</t>
  </si>
  <si>
    <t>Allan_Waters69@saama.com</t>
  </si>
  <si>
    <t>Fred_Schimmel9@saama.com</t>
  </si>
  <si>
    <t>Nayeli_Aufderhar59@saama.com</t>
  </si>
  <si>
    <t>Addie45@saama.com</t>
  </si>
  <si>
    <t>Golden69@saama.com</t>
  </si>
  <si>
    <t>Lydia70@saama.com</t>
  </si>
  <si>
    <t>Kelly65@saama.com</t>
  </si>
  <si>
    <t>Mike.Bins@saama.com</t>
  </si>
  <si>
    <t>Mario.Stanton71@saama.com</t>
  </si>
  <si>
    <t>Keanu36@saama.com</t>
  </si>
  <si>
    <t>Paris_Lockman18@saama.com</t>
  </si>
  <si>
    <t>Cecelia57@saama.com</t>
  </si>
  <si>
    <t>Payton.Reichert@saama.com</t>
  </si>
  <si>
    <t>Aurelia47@saama.com</t>
  </si>
  <si>
    <t>Abraham_Moen@saama.com</t>
  </si>
  <si>
    <t>Ottilie38@saama.com</t>
  </si>
  <si>
    <t>Brycen_Koelpin@saama.com</t>
  </si>
  <si>
    <t>Paxton98@saama.com</t>
  </si>
  <si>
    <t>Caleb.Dickinson@saama.com</t>
  </si>
  <si>
    <t>Deron_Bayer@saama.com</t>
  </si>
  <si>
    <t>Darrin76@saama.com</t>
  </si>
  <si>
    <t>Gia_Hilpert@saama.com</t>
  </si>
  <si>
    <t>Mikel40@saama.com</t>
  </si>
  <si>
    <t>Mazie_Hoeger@saama.com</t>
  </si>
  <si>
    <t>Kay.Paucek@saama.com</t>
  </si>
  <si>
    <t>Marjory_Schroeder17@saama.com</t>
  </si>
  <si>
    <t>Lelah82@saama.com</t>
  </si>
  <si>
    <t>Celestine62@saama.com</t>
  </si>
  <si>
    <t>Milan_Schuster64@saama.com</t>
  </si>
  <si>
    <t>Colby_Kuvalis@saama.com</t>
  </si>
  <si>
    <t>Peyton_Quigley@saama.com</t>
  </si>
  <si>
    <t>Lizzie_Prosacco3@saama.com</t>
  </si>
  <si>
    <t>Guido_Greenholt-Zulauf@saama.com</t>
  </si>
  <si>
    <t>Delia10@saama.com</t>
  </si>
  <si>
    <t>Margie.Waelchi63@saama.com</t>
  </si>
  <si>
    <t>Lewis32@saama.com</t>
  </si>
  <si>
    <t>Jarrell_Davis@saama.com</t>
  </si>
  <si>
    <t>Jaylen.Collier@saama.com</t>
  </si>
  <si>
    <t>Delaney72@saama.com</t>
  </si>
  <si>
    <t>Keagan_Predovic@saama.com</t>
  </si>
  <si>
    <t>Scotty_Koss39@saama.com</t>
  </si>
  <si>
    <t>Tristian.Pagac29@saama.com</t>
  </si>
  <si>
    <t>Tomasa85@saama.com</t>
  </si>
  <si>
    <t>Ryder.Graham14@saama.com</t>
  </si>
  <si>
    <t>Modesta98@saama.com</t>
  </si>
  <si>
    <t>Arlo.Pouros29@saama.com</t>
  </si>
  <si>
    <t>Beatrice84@saama.com</t>
  </si>
  <si>
    <t>Lia.Rempel@saama.com</t>
  </si>
  <si>
    <t>Kelvin.Homenick75@saama.com</t>
  </si>
  <si>
    <t>Leland.Kiehn91@saama.com</t>
  </si>
  <si>
    <t>Sedrick_Bogan77@saama.com</t>
  </si>
  <si>
    <t>Shane_Gerhold-Christiansen@saama.com</t>
  </si>
  <si>
    <t>Marlee30@saama.com</t>
  </si>
  <si>
    <t>Eladio_Cormier@saama.com</t>
  </si>
  <si>
    <t>Hazel_Gislason@saama.com</t>
  </si>
  <si>
    <t>Tavares29@saama.com</t>
  </si>
  <si>
    <t>Garth91@saama.com</t>
  </si>
  <si>
    <t>Raphael20@saama.com</t>
  </si>
  <si>
    <t>Tyler_Brekke20@saama.com</t>
  </si>
  <si>
    <t>Tina_Ankunding61@saama.com</t>
  </si>
  <si>
    <t>Jack_Nader98@saama.com</t>
  </si>
  <si>
    <t>Tod13@saama.com</t>
  </si>
  <si>
    <t>Joshua_Zemlak-Hills67@saama.com</t>
  </si>
  <si>
    <t>Irwin_Orn@saama.com</t>
  </si>
  <si>
    <t>Walter_Anderson@saama.com</t>
  </si>
  <si>
    <t>Myra_Weimann71@saama.com</t>
  </si>
  <si>
    <t>Sven.Rolfson@saama.com</t>
  </si>
  <si>
    <t>Janis.Bartoletti@saama.com</t>
  </si>
  <si>
    <t>Alessandra11@saama.com</t>
  </si>
  <si>
    <t>Diego_Lesch@saama.com</t>
  </si>
  <si>
    <t>Bailey_Wuckert@saama.com</t>
  </si>
  <si>
    <t>Jerel_Gusikowski@saama.com</t>
  </si>
  <si>
    <t>Maeve72@saama.com</t>
  </si>
  <si>
    <t>Murphy_King@saama.com</t>
  </si>
  <si>
    <t>Moses_Murray@saama.com</t>
  </si>
  <si>
    <t>Giles28@saama.com</t>
  </si>
  <si>
    <t>Sydney.Aufderhar-Williamson62@saama.com</t>
  </si>
  <si>
    <t>Waylon_VonRueden44@saama.com</t>
  </si>
  <si>
    <t>John39@saama.com</t>
  </si>
  <si>
    <t>Off</t>
  </si>
  <si>
    <t>Account Admin</t>
  </si>
  <si>
    <t>User Admin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</si>
</sst>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57"/>
    <col customWidth="1" min="2" max="2" width="40.71"/>
    <col customWidth="1" min="3" max="3" width="42.86"/>
    <col customWidth="1" min="4" max="5" width="17.57"/>
    <col customWidth="1" min="6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tr">
        <f>IFERROR(__xludf.DUMMYFUNCTION("INDEX(SPLIT(C2,""@"",),1)"),"Lela4")</f>
        <v>Lela4</v>
      </c>
      <c r="B2" s="2" t="str">
        <f t="shared" ref="B2:B501" si="1">A2</f>
        <v>Lela4</v>
      </c>
      <c r="C2" s="3" t="s">
        <v>5</v>
      </c>
      <c r="D2" s="3" t="s">
        <v>6</v>
      </c>
      <c r="E2" s="3" t="s">
        <v>7</v>
      </c>
    </row>
    <row r="3">
      <c r="A3" s="2" t="str">
        <f>IFERROR(__xludf.DUMMYFUNCTION("INDEX(SPLIT(C3,""@"",),1)"),"Kameron.Volkman88")</f>
        <v>Kameron.Volkman88</v>
      </c>
      <c r="B3" s="2" t="str">
        <f t="shared" si="1"/>
        <v>Kameron.Volkman88</v>
      </c>
      <c r="C3" s="3" t="s">
        <v>8</v>
      </c>
      <c r="D3" s="3" t="s">
        <v>6</v>
      </c>
      <c r="E3" s="3" t="s">
        <v>7</v>
      </c>
    </row>
    <row r="4">
      <c r="A4" s="2" t="str">
        <f>IFERROR(__xludf.DUMMYFUNCTION("INDEX(SPLIT(C4,""@"",),1)"),"Jonas_Torphy90")</f>
        <v>Jonas_Torphy90</v>
      </c>
      <c r="B4" s="2" t="str">
        <f t="shared" si="1"/>
        <v>Jonas_Torphy90</v>
      </c>
      <c r="C4" s="3" t="s">
        <v>9</v>
      </c>
      <c r="D4" s="3" t="s">
        <v>6</v>
      </c>
      <c r="E4" s="3" t="s">
        <v>7</v>
      </c>
    </row>
    <row r="5">
      <c r="A5" s="2" t="str">
        <f>IFERROR(__xludf.DUMMYFUNCTION("INDEX(SPLIT(C5,""@"",),1)"),"Jaida.Hartmann87")</f>
        <v>Jaida.Hartmann87</v>
      </c>
      <c r="B5" s="2" t="str">
        <f t="shared" si="1"/>
        <v>Jaida.Hartmann87</v>
      </c>
      <c r="C5" s="3" t="s">
        <v>10</v>
      </c>
      <c r="D5" s="3" t="s">
        <v>6</v>
      </c>
      <c r="E5" s="3" t="s">
        <v>7</v>
      </c>
    </row>
    <row r="6">
      <c r="A6" s="2" t="str">
        <f>IFERROR(__xludf.DUMMYFUNCTION("INDEX(SPLIT(C6,""@"",),1)"),"Chasity15")</f>
        <v>Chasity15</v>
      </c>
      <c r="B6" s="2" t="str">
        <f t="shared" si="1"/>
        <v>Chasity15</v>
      </c>
      <c r="C6" s="3" t="s">
        <v>11</v>
      </c>
      <c r="D6" s="3" t="s">
        <v>6</v>
      </c>
      <c r="E6" s="3" t="s">
        <v>7</v>
      </c>
    </row>
    <row r="7">
      <c r="A7" s="2" t="str">
        <f>IFERROR(__xludf.DUMMYFUNCTION("INDEX(SPLIT(C7,""@"",),1)"),"Dock_Considine")</f>
        <v>Dock_Considine</v>
      </c>
      <c r="B7" s="2" t="str">
        <f t="shared" si="1"/>
        <v>Dock_Considine</v>
      </c>
      <c r="C7" s="3" t="s">
        <v>12</v>
      </c>
      <c r="D7" s="3" t="s">
        <v>6</v>
      </c>
      <c r="E7" s="3" t="s">
        <v>7</v>
      </c>
    </row>
    <row r="8">
      <c r="A8" s="2" t="str">
        <f>IFERROR(__xludf.DUMMYFUNCTION("INDEX(SPLIT(C8,""@"",),1)"),"Trystan.Klocko")</f>
        <v>Trystan.Klocko</v>
      </c>
      <c r="B8" s="2" t="str">
        <f t="shared" si="1"/>
        <v>Trystan.Klocko</v>
      </c>
      <c r="C8" s="3" t="s">
        <v>13</v>
      </c>
      <c r="D8" s="3" t="s">
        <v>6</v>
      </c>
      <c r="E8" s="3" t="s">
        <v>7</v>
      </c>
    </row>
    <row r="9">
      <c r="A9" s="2" t="str">
        <f>IFERROR(__xludf.DUMMYFUNCTION("INDEX(SPLIT(C9,""@"",),1)"),"Clara_Hilll")</f>
        <v>Clara_Hilll</v>
      </c>
      <c r="B9" s="2" t="str">
        <f t="shared" si="1"/>
        <v>Clara_Hilll</v>
      </c>
      <c r="C9" s="3" t="s">
        <v>14</v>
      </c>
      <c r="D9" s="3" t="s">
        <v>6</v>
      </c>
      <c r="E9" s="3" t="s">
        <v>7</v>
      </c>
    </row>
    <row r="10">
      <c r="A10" s="2" t="str">
        <f>IFERROR(__xludf.DUMMYFUNCTION("INDEX(SPLIT(C10,""@"",),1)"),"Sandra_Cremin")</f>
        <v>Sandra_Cremin</v>
      </c>
      <c r="B10" s="2" t="str">
        <f t="shared" si="1"/>
        <v>Sandra_Cremin</v>
      </c>
      <c r="C10" s="3" t="s">
        <v>15</v>
      </c>
      <c r="D10" s="3" t="s">
        <v>6</v>
      </c>
      <c r="E10" s="3" t="s">
        <v>7</v>
      </c>
    </row>
    <row r="11">
      <c r="A11" s="2" t="str">
        <f>IFERROR(__xludf.DUMMYFUNCTION("INDEX(SPLIT(C11,""@"",),1)"),"Raphael_MacGyver35")</f>
        <v>Raphael_MacGyver35</v>
      </c>
      <c r="B11" s="2" t="str">
        <f t="shared" si="1"/>
        <v>Raphael_MacGyver35</v>
      </c>
      <c r="C11" s="3" t="s">
        <v>16</v>
      </c>
      <c r="D11" s="3" t="s">
        <v>6</v>
      </c>
      <c r="E11" s="3" t="s">
        <v>7</v>
      </c>
    </row>
    <row r="12">
      <c r="A12" s="2" t="str">
        <f>IFERROR(__xludf.DUMMYFUNCTION("INDEX(SPLIT(C12,""@"",),1)"),"Nellie_Grant")</f>
        <v>Nellie_Grant</v>
      </c>
      <c r="B12" s="2" t="str">
        <f t="shared" si="1"/>
        <v>Nellie_Grant</v>
      </c>
      <c r="C12" s="3" t="s">
        <v>17</v>
      </c>
      <c r="D12" s="3" t="s">
        <v>6</v>
      </c>
      <c r="E12" s="3" t="s">
        <v>7</v>
      </c>
    </row>
    <row r="13">
      <c r="A13" s="2" t="str">
        <f>IFERROR(__xludf.DUMMYFUNCTION("INDEX(SPLIT(C13,""@"",),1)"),"Katelyn.Mohr26")</f>
        <v>Katelyn.Mohr26</v>
      </c>
      <c r="B13" s="2" t="str">
        <f t="shared" si="1"/>
        <v>Katelyn.Mohr26</v>
      </c>
      <c r="C13" s="3" t="s">
        <v>18</v>
      </c>
      <c r="D13" s="3" t="s">
        <v>6</v>
      </c>
      <c r="E13" s="3" t="s">
        <v>7</v>
      </c>
    </row>
    <row r="14">
      <c r="A14" s="2" t="str">
        <f>IFERROR(__xludf.DUMMYFUNCTION("INDEX(SPLIT(C14,""@"",),1)"),"Rafael66")</f>
        <v>Rafael66</v>
      </c>
      <c r="B14" s="2" t="str">
        <f t="shared" si="1"/>
        <v>Rafael66</v>
      </c>
      <c r="C14" s="3" t="s">
        <v>19</v>
      </c>
      <c r="D14" s="3" t="s">
        <v>6</v>
      </c>
      <c r="E14" s="3" t="s">
        <v>7</v>
      </c>
    </row>
    <row r="15">
      <c r="A15" s="2" t="str">
        <f>IFERROR(__xludf.DUMMYFUNCTION("INDEX(SPLIT(C15,""@"",),1)"),"Weldon61")</f>
        <v>Weldon61</v>
      </c>
      <c r="B15" s="2" t="str">
        <f t="shared" si="1"/>
        <v>Weldon61</v>
      </c>
      <c r="C15" s="3" t="s">
        <v>20</v>
      </c>
      <c r="D15" s="3" t="s">
        <v>6</v>
      </c>
      <c r="E15" s="3" t="s">
        <v>7</v>
      </c>
    </row>
    <row r="16">
      <c r="A16" s="2" t="str">
        <f>IFERROR(__xludf.DUMMYFUNCTION("INDEX(SPLIT(C16,""@"",),1)"),"Hans88")</f>
        <v>Hans88</v>
      </c>
      <c r="B16" s="2" t="str">
        <f t="shared" si="1"/>
        <v>Hans88</v>
      </c>
      <c r="C16" s="3" t="s">
        <v>21</v>
      </c>
      <c r="D16" s="3" t="s">
        <v>6</v>
      </c>
      <c r="E16" s="3" t="s">
        <v>7</v>
      </c>
    </row>
    <row r="17">
      <c r="A17" s="2" t="str">
        <f>IFERROR(__xludf.DUMMYFUNCTION("INDEX(SPLIT(C17,""@"",),1)"),"Osvaldo.Lind")</f>
        <v>Osvaldo.Lind</v>
      </c>
      <c r="B17" s="2" t="str">
        <f t="shared" si="1"/>
        <v>Osvaldo.Lind</v>
      </c>
      <c r="C17" s="3" t="s">
        <v>22</v>
      </c>
      <c r="D17" s="3" t="s">
        <v>6</v>
      </c>
      <c r="E17" s="3" t="s">
        <v>7</v>
      </c>
    </row>
    <row r="18">
      <c r="A18" s="2" t="str">
        <f>IFERROR(__xludf.DUMMYFUNCTION("INDEX(SPLIT(C18,""@"",),1)"),"Davon_Hickle72")</f>
        <v>Davon_Hickle72</v>
      </c>
      <c r="B18" s="2" t="str">
        <f t="shared" si="1"/>
        <v>Davon_Hickle72</v>
      </c>
      <c r="C18" s="3" t="s">
        <v>23</v>
      </c>
      <c r="D18" s="3" t="s">
        <v>6</v>
      </c>
      <c r="E18" s="3" t="s">
        <v>7</v>
      </c>
    </row>
    <row r="19">
      <c r="A19" s="2" t="str">
        <f>IFERROR(__xludf.DUMMYFUNCTION("INDEX(SPLIT(C19,""@"",),1)"),"Price_Heidenreich23")</f>
        <v>Price_Heidenreich23</v>
      </c>
      <c r="B19" s="2" t="str">
        <f t="shared" si="1"/>
        <v>Price_Heidenreich23</v>
      </c>
      <c r="C19" s="3" t="s">
        <v>24</v>
      </c>
      <c r="D19" s="3" t="s">
        <v>6</v>
      </c>
      <c r="E19" s="3" t="s">
        <v>7</v>
      </c>
    </row>
    <row r="20" ht="15.75" customHeight="1">
      <c r="A20" s="2" t="str">
        <f>IFERROR(__xludf.DUMMYFUNCTION("INDEX(SPLIT(C20,""@"",),1)"),"Alexandra_Russel")</f>
        <v>Alexandra_Russel</v>
      </c>
      <c r="B20" s="2" t="str">
        <f t="shared" si="1"/>
        <v>Alexandra_Russel</v>
      </c>
      <c r="C20" s="3" t="s">
        <v>25</v>
      </c>
      <c r="D20" s="3" t="s">
        <v>6</v>
      </c>
      <c r="E20" s="3" t="s">
        <v>7</v>
      </c>
    </row>
    <row r="21" ht="15.75" customHeight="1">
      <c r="A21" s="2" t="str">
        <f>IFERROR(__xludf.DUMMYFUNCTION("INDEX(SPLIT(C21,""@"",),1)"),"Quincy_Zboncak")</f>
        <v>Quincy_Zboncak</v>
      </c>
      <c r="B21" s="2" t="str">
        <f t="shared" si="1"/>
        <v>Quincy_Zboncak</v>
      </c>
      <c r="C21" s="3" t="s">
        <v>26</v>
      </c>
      <c r="D21" s="3" t="s">
        <v>6</v>
      </c>
      <c r="E21" s="3" t="s">
        <v>7</v>
      </c>
    </row>
    <row r="22" ht="15.75" customHeight="1">
      <c r="A22" s="2" t="str">
        <f>IFERROR(__xludf.DUMMYFUNCTION("INDEX(SPLIT(C22,""@"",),1)"),"Maxwell12")</f>
        <v>Maxwell12</v>
      </c>
      <c r="B22" s="2" t="str">
        <f t="shared" si="1"/>
        <v>Maxwell12</v>
      </c>
      <c r="C22" s="3" t="s">
        <v>27</v>
      </c>
      <c r="D22" s="3" t="s">
        <v>6</v>
      </c>
      <c r="E22" s="3" t="s">
        <v>7</v>
      </c>
    </row>
    <row r="23" ht="15.75" customHeight="1">
      <c r="A23" s="2" t="str">
        <f>IFERROR(__xludf.DUMMYFUNCTION("INDEX(SPLIT(C23,""@"",),1)"),"Beaulah95")</f>
        <v>Beaulah95</v>
      </c>
      <c r="B23" s="2" t="str">
        <f t="shared" si="1"/>
        <v>Beaulah95</v>
      </c>
      <c r="C23" s="3" t="s">
        <v>28</v>
      </c>
      <c r="D23" s="3" t="s">
        <v>6</v>
      </c>
      <c r="E23" s="3" t="s">
        <v>7</v>
      </c>
    </row>
    <row r="24" ht="15.75" customHeight="1">
      <c r="A24" s="2" t="str">
        <f>IFERROR(__xludf.DUMMYFUNCTION("INDEX(SPLIT(C24,""@"",),1)"),"Queen24")</f>
        <v>Queen24</v>
      </c>
      <c r="B24" s="2" t="str">
        <f t="shared" si="1"/>
        <v>Queen24</v>
      </c>
      <c r="C24" s="3" t="s">
        <v>29</v>
      </c>
      <c r="D24" s="3" t="s">
        <v>6</v>
      </c>
      <c r="E24" s="3" t="s">
        <v>7</v>
      </c>
    </row>
    <row r="25" ht="15.75" customHeight="1">
      <c r="A25" s="2" t="str">
        <f>IFERROR(__xludf.DUMMYFUNCTION("INDEX(SPLIT(C25,""@"",),1)"),"Hosea.Goodwin74")</f>
        <v>Hosea.Goodwin74</v>
      </c>
      <c r="B25" s="2" t="str">
        <f t="shared" si="1"/>
        <v>Hosea.Goodwin74</v>
      </c>
      <c r="C25" s="3" t="s">
        <v>30</v>
      </c>
      <c r="D25" s="3" t="s">
        <v>6</v>
      </c>
      <c r="E25" s="3" t="s">
        <v>7</v>
      </c>
    </row>
    <row r="26" ht="15.75" customHeight="1">
      <c r="A26" s="2" t="str">
        <f>IFERROR(__xludf.DUMMYFUNCTION("INDEX(SPLIT(C26,""@"",),1)"),"Nicholas_Schroeder")</f>
        <v>Nicholas_Schroeder</v>
      </c>
      <c r="B26" s="2" t="str">
        <f t="shared" si="1"/>
        <v>Nicholas_Schroeder</v>
      </c>
      <c r="C26" s="3" t="s">
        <v>31</v>
      </c>
      <c r="D26" s="3" t="s">
        <v>6</v>
      </c>
      <c r="E26" s="3" t="s">
        <v>7</v>
      </c>
    </row>
    <row r="27" ht="15.75" customHeight="1">
      <c r="A27" s="2" t="str">
        <f>IFERROR(__xludf.DUMMYFUNCTION("INDEX(SPLIT(C27,""@"",),1)"),"Erna.Ullrich")</f>
        <v>Erna.Ullrich</v>
      </c>
      <c r="B27" s="2" t="str">
        <f t="shared" si="1"/>
        <v>Erna.Ullrich</v>
      </c>
      <c r="C27" s="3" t="s">
        <v>32</v>
      </c>
      <c r="D27" s="3" t="s">
        <v>6</v>
      </c>
      <c r="E27" s="3" t="s">
        <v>7</v>
      </c>
    </row>
    <row r="28" ht="15.75" customHeight="1">
      <c r="A28" s="2" t="str">
        <f>IFERROR(__xludf.DUMMYFUNCTION("INDEX(SPLIT(C28,""@"",),1)"),"Jewel79")</f>
        <v>Jewel79</v>
      </c>
      <c r="B28" s="2" t="str">
        <f t="shared" si="1"/>
        <v>Jewel79</v>
      </c>
      <c r="C28" s="3" t="s">
        <v>33</v>
      </c>
      <c r="D28" s="3" t="s">
        <v>6</v>
      </c>
      <c r="E28" s="3" t="s">
        <v>7</v>
      </c>
    </row>
    <row r="29" ht="15.75" customHeight="1">
      <c r="A29" s="2" t="str">
        <f>IFERROR(__xludf.DUMMYFUNCTION("INDEX(SPLIT(C29,""@"",),1)"),"Leonard.Kilback")</f>
        <v>Leonard.Kilback</v>
      </c>
      <c r="B29" s="2" t="str">
        <f t="shared" si="1"/>
        <v>Leonard.Kilback</v>
      </c>
      <c r="C29" s="3" t="s">
        <v>34</v>
      </c>
      <c r="D29" s="3" t="s">
        <v>6</v>
      </c>
      <c r="E29" s="3" t="s">
        <v>7</v>
      </c>
    </row>
    <row r="30" ht="15.75" customHeight="1">
      <c r="A30" s="2" t="str">
        <f>IFERROR(__xludf.DUMMYFUNCTION("INDEX(SPLIT(C30,""@"",),1)"),"Carlos.Crooks-Hamill")</f>
        <v>Carlos.Crooks-Hamill</v>
      </c>
      <c r="B30" s="2" t="str">
        <f t="shared" si="1"/>
        <v>Carlos.Crooks-Hamill</v>
      </c>
      <c r="C30" s="3" t="s">
        <v>35</v>
      </c>
      <c r="D30" s="3" t="s">
        <v>6</v>
      </c>
      <c r="E30" s="3" t="s">
        <v>7</v>
      </c>
    </row>
    <row r="31" ht="15.75" customHeight="1">
      <c r="A31" s="2" t="str">
        <f>IFERROR(__xludf.DUMMYFUNCTION("INDEX(SPLIT(C31,""@"",),1)"),"Dedric_Gleichner")</f>
        <v>Dedric_Gleichner</v>
      </c>
      <c r="B31" s="2" t="str">
        <f t="shared" si="1"/>
        <v>Dedric_Gleichner</v>
      </c>
      <c r="C31" s="3" t="s">
        <v>36</v>
      </c>
      <c r="D31" s="3" t="s">
        <v>6</v>
      </c>
      <c r="E31" s="3" t="s">
        <v>7</v>
      </c>
    </row>
    <row r="32" ht="15.75" customHeight="1">
      <c r="A32" s="2" t="str">
        <f>IFERROR(__xludf.DUMMYFUNCTION("INDEX(SPLIT(C32,""@"",),1)"),"Cecilia.Schneider35")</f>
        <v>Cecilia.Schneider35</v>
      </c>
      <c r="B32" s="2" t="str">
        <f t="shared" si="1"/>
        <v>Cecilia.Schneider35</v>
      </c>
      <c r="C32" s="3" t="s">
        <v>37</v>
      </c>
      <c r="D32" s="3" t="s">
        <v>6</v>
      </c>
      <c r="E32" s="3" t="s">
        <v>7</v>
      </c>
    </row>
    <row r="33" ht="15.75" customHeight="1">
      <c r="A33" s="2" t="str">
        <f>IFERROR(__xludf.DUMMYFUNCTION("INDEX(SPLIT(C33,""@"",),1)"),"Margaretta.Mayer")</f>
        <v>Margaretta.Mayer</v>
      </c>
      <c r="B33" s="2" t="str">
        <f t="shared" si="1"/>
        <v>Margaretta.Mayer</v>
      </c>
      <c r="C33" s="3" t="s">
        <v>38</v>
      </c>
      <c r="D33" s="3" t="s">
        <v>6</v>
      </c>
      <c r="E33" s="3" t="s">
        <v>7</v>
      </c>
    </row>
    <row r="34" ht="15.75" customHeight="1">
      <c r="A34" s="2" t="str">
        <f>IFERROR(__xludf.DUMMYFUNCTION("INDEX(SPLIT(C34,""@"",),1)"),"Renee_Bayer42")</f>
        <v>Renee_Bayer42</v>
      </c>
      <c r="B34" s="2" t="str">
        <f t="shared" si="1"/>
        <v>Renee_Bayer42</v>
      </c>
      <c r="C34" s="3" t="s">
        <v>39</v>
      </c>
      <c r="D34" s="3" t="s">
        <v>6</v>
      </c>
      <c r="E34" s="3" t="s">
        <v>7</v>
      </c>
    </row>
    <row r="35" ht="15.75" customHeight="1">
      <c r="A35" s="2" t="str">
        <f>IFERROR(__xludf.DUMMYFUNCTION("INDEX(SPLIT(C35,""@"",),1)"),"Dortha68")</f>
        <v>Dortha68</v>
      </c>
      <c r="B35" s="2" t="str">
        <f t="shared" si="1"/>
        <v>Dortha68</v>
      </c>
      <c r="C35" s="3" t="s">
        <v>40</v>
      </c>
      <c r="D35" s="3" t="s">
        <v>6</v>
      </c>
      <c r="E35" s="3" t="s">
        <v>7</v>
      </c>
    </row>
    <row r="36" ht="15.75" customHeight="1">
      <c r="A36" s="2" t="str">
        <f>IFERROR(__xludf.DUMMYFUNCTION("INDEX(SPLIT(C36,""@"",),1)"),"Shanny_Hilpert")</f>
        <v>Shanny_Hilpert</v>
      </c>
      <c r="B36" s="2" t="str">
        <f t="shared" si="1"/>
        <v>Shanny_Hilpert</v>
      </c>
      <c r="C36" s="3" t="s">
        <v>41</v>
      </c>
      <c r="D36" s="3" t="s">
        <v>6</v>
      </c>
      <c r="E36" s="3" t="s">
        <v>7</v>
      </c>
    </row>
    <row r="37" ht="15.75" customHeight="1">
      <c r="A37" s="2" t="str">
        <f>IFERROR(__xludf.DUMMYFUNCTION("INDEX(SPLIT(C37,""@"",),1)"),"Jess_Cartwright")</f>
        <v>Jess_Cartwright</v>
      </c>
      <c r="B37" s="2" t="str">
        <f t="shared" si="1"/>
        <v>Jess_Cartwright</v>
      </c>
      <c r="C37" s="3" t="s">
        <v>42</v>
      </c>
      <c r="D37" s="3" t="s">
        <v>6</v>
      </c>
      <c r="E37" s="3" t="s">
        <v>7</v>
      </c>
    </row>
    <row r="38" ht="15.75" customHeight="1">
      <c r="A38" s="2" t="str">
        <f>IFERROR(__xludf.DUMMYFUNCTION("INDEX(SPLIT(C38,""@"",),1)"),"Colten51")</f>
        <v>Colten51</v>
      </c>
      <c r="B38" s="2" t="str">
        <f t="shared" si="1"/>
        <v>Colten51</v>
      </c>
      <c r="C38" s="3" t="s">
        <v>43</v>
      </c>
      <c r="D38" s="3" t="s">
        <v>6</v>
      </c>
      <c r="E38" s="3" t="s">
        <v>7</v>
      </c>
    </row>
    <row r="39" ht="15.75" customHeight="1">
      <c r="A39" s="2" t="str">
        <f>IFERROR(__xludf.DUMMYFUNCTION("INDEX(SPLIT(C39,""@"",),1)"),"Mireille.Marquardt2")</f>
        <v>Mireille.Marquardt2</v>
      </c>
      <c r="B39" s="2" t="str">
        <f t="shared" si="1"/>
        <v>Mireille.Marquardt2</v>
      </c>
      <c r="C39" s="3" t="s">
        <v>44</v>
      </c>
      <c r="D39" s="3" t="s">
        <v>6</v>
      </c>
      <c r="E39" s="3" t="s">
        <v>7</v>
      </c>
    </row>
    <row r="40" ht="15.75" customHeight="1">
      <c r="A40" s="2" t="str">
        <f>IFERROR(__xludf.DUMMYFUNCTION("INDEX(SPLIT(C40,""@"",),1)"),"Riley.Jaskolski78")</f>
        <v>Riley.Jaskolski78</v>
      </c>
      <c r="B40" s="2" t="str">
        <f t="shared" si="1"/>
        <v>Riley.Jaskolski78</v>
      </c>
      <c r="C40" s="3" t="s">
        <v>45</v>
      </c>
      <c r="D40" s="3" t="s">
        <v>6</v>
      </c>
      <c r="E40" s="3" t="s">
        <v>7</v>
      </c>
    </row>
    <row r="41" ht="15.75" customHeight="1">
      <c r="A41" s="2" t="str">
        <f>IFERROR(__xludf.DUMMYFUNCTION("INDEX(SPLIT(C41,""@"",),1)"),"Ford.Swaniawski97")</f>
        <v>Ford.Swaniawski97</v>
      </c>
      <c r="B41" s="2" t="str">
        <f t="shared" si="1"/>
        <v>Ford.Swaniawski97</v>
      </c>
      <c r="C41" s="3" t="s">
        <v>46</v>
      </c>
      <c r="D41" s="3" t="s">
        <v>6</v>
      </c>
      <c r="E41" s="3" t="s">
        <v>7</v>
      </c>
    </row>
    <row r="42" ht="15.75" customHeight="1">
      <c r="A42" s="2" t="str">
        <f>IFERROR(__xludf.DUMMYFUNCTION("INDEX(SPLIT(C42,""@"",),1)"),"Brayan_Stokes")</f>
        <v>Brayan_Stokes</v>
      </c>
      <c r="B42" s="2" t="str">
        <f t="shared" si="1"/>
        <v>Brayan_Stokes</v>
      </c>
      <c r="C42" s="3" t="s">
        <v>47</v>
      </c>
      <c r="D42" s="3" t="s">
        <v>6</v>
      </c>
      <c r="E42" s="3" t="s">
        <v>7</v>
      </c>
    </row>
    <row r="43" ht="15.75" customHeight="1">
      <c r="A43" s="2" t="str">
        <f>IFERROR(__xludf.DUMMYFUNCTION("INDEX(SPLIT(C43,""@"",),1)"),"Hettie_Mitchell46")</f>
        <v>Hettie_Mitchell46</v>
      </c>
      <c r="B43" s="2" t="str">
        <f t="shared" si="1"/>
        <v>Hettie_Mitchell46</v>
      </c>
      <c r="C43" s="3" t="s">
        <v>48</v>
      </c>
      <c r="D43" s="3" t="s">
        <v>6</v>
      </c>
      <c r="E43" s="3" t="s">
        <v>7</v>
      </c>
    </row>
    <row r="44" ht="15.75" customHeight="1">
      <c r="A44" s="2" t="str">
        <f>IFERROR(__xludf.DUMMYFUNCTION("INDEX(SPLIT(C44,""@"",),1)"),"Dorthy.Abshire")</f>
        <v>Dorthy.Abshire</v>
      </c>
      <c r="B44" s="2" t="str">
        <f t="shared" si="1"/>
        <v>Dorthy.Abshire</v>
      </c>
      <c r="C44" s="3" t="s">
        <v>49</v>
      </c>
      <c r="D44" s="3" t="s">
        <v>6</v>
      </c>
      <c r="E44" s="3" t="s">
        <v>7</v>
      </c>
    </row>
    <row r="45" ht="15.75" customHeight="1">
      <c r="A45" s="2" t="str">
        <f>IFERROR(__xludf.DUMMYFUNCTION("INDEX(SPLIT(C45,""@"",),1)"),"Zora.Hand")</f>
        <v>Zora.Hand</v>
      </c>
      <c r="B45" s="2" t="str">
        <f t="shared" si="1"/>
        <v>Zora.Hand</v>
      </c>
      <c r="C45" s="3" t="s">
        <v>50</v>
      </c>
      <c r="D45" s="3" t="s">
        <v>6</v>
      </c>
      <c r="E45" s="3" t="s">
        <v>7</v>
      </c>
    </row>
    <row r="46" ht="15.75" customHeight="1">
      <c r="A46" s="2" t="str">
        <f>IFERROR(__xludf.DUMMYFUNCTION("INDEX(SPLIT(C46,""@"",),1)"),"Bradly21")</f>
        <v>Bradly21</v>
      </c>
      <c r="B46" s="2" t="str">
        <f t="shared" si="1"/>
        <v>Bradly21</v>
      </c>
      <c r="C46" s="3" t="s">
        <v>51</v>
      </c>
      <c r="D46" s="3" t="s">
        <v>6</v>
      </c>
      <c r="E46" s="3" t="s">
        <v>7</v>
      </c>
    </row>
    <row r="47" ht="15.75" customHeight="1">
      <c r="A47" s="2" t="str">
        <f>IFERROR(__xludf.DUMMYFUNCTION("INDEX(SPLIT(C47,""@"",),1)"),"Alysa.Leffler71")</f>
        <v>Alysa.Leffler71</v>
      </c>
      <c r="B47" s="2" t="str">
        <f t="shared" si="1"/>
        <v>Alysa.Leffler71</v>
      </c>
      <c r="C47" s="3" t="s">
        <v>52</v>
      </c>
      <c r="D47" s="3" t="s">
        <v>6</v>
      </c>
      <c r="E47" s="3" t="s">
        <v>7</v>
      </c>
    </row>
    <row r="48" ht="15.75" customHeight="1">
      <c r="A48" s="2" t="str">
        <f>IFERROR(__xludf.DUMMYFUNCTION("INDEX(SPLIT(C48,""@"",),1)"),"Clementina.Shanahan")</f>
        <v>Clementina.Shanahan</v>
      </c>
      <c r="B48" s="2" t="str">
        <f t="shared" si="1"/>
        <v>Clementina.Shanahan</v>
      </c>
      <c r="C48" s="3" t="s">
        <v>53</v>
      </c>
      <c r="D48" s="3" t="s">
        <v>6</v>
      </c>
      <c r="E48" s="3" t="s">
        <v>7</v>
      </c>
    </row>
    <row r="49" ht="15.75" customHeight="1">
      <c r="A49" s="2" t="str">
        <f>IFERROR(__xludf.DUMMYFUNCTION("INDEX(SPLIT(C49,""@"",),1)"),"Rosendo94")</f>
        <v>Rosendo94</v>
      </c>
      <c r="B49" s="2" t="str">
        <f t="shared" si="1"/>
        <v>Rosendo94</v>
      </c>
      <c r="C49" s="3" t="s">
        <v>54</v>
      </c>
      <c r="D49" s="3" t="s">
        <v>6</v>
      </c>
      <c r="E49" s="3" t="s">
        <v>7</v>
      </c>
    </row>
    <row r="50" ht="15.75" customHeight="1">
      <c r="A50" s="2" t="str">
        <f>IFERROR(__xludf.DUMMYFUNCTION("INDEX(SPLIT(C50,""@"",),1)"),"Maybell_Ebert")</f>
        <v>Maybell_Ebert</v>
      </c>
      <c r="B50" s="2" t="str">
        <f t="shared" si="1"/>
        <v>Maybell_Ebert</v>
      </c>
      <c r="C50" s="3" t="s">
        <v>55</v>
      </c>
      <c r="D50" s="3" t="s">
        <v>6</v>
      </c>
      <c r="E50" s="3" t="s">
        <v>7</v>
      </c>
    </row>
    <row r="51" ht="15.75" customHeight="1">
      <c r="A51" s="2" t="str">
        <f>IFERROR(__xludf.DUMMYFUNCTION("INDEX(SPLIT(C51,""@"",),1)"),"Daphney68")</f>
        <v>Daphney68</v>
      </c>
      <c r="B51" s="2" t="str">
        <f t="shared" si="1"/>
        <v>Daphney68</v>
      </c>
      <c r="C51" s="3" t="s">
        <v>56</v>
      </c>
      <c r="D51" s="3" t="s">
        <v>6</v>
      </c>
      <c r="E51" s="3" t="s">
        <v>7</v>
      </c>
    </row>
    <row r="52" ht="15.75" customHeight="1">
      <c r="A52" s="2" t="str">
        <f>IFERROR(__xludf.DUMMYFUNCTION("INDEX(SPLIT(C52,""@"",),1)"),"Ted_Dietrich46")</f>
        <v>Ted_Dietrich46</v>
      </c>
      <c r="B52" s="2" t="str">
        <f t="shared" si="1"/>
        <v>Ted_Dietrich46</v>
      </c>
      <c r="C52" s="3" t="s">
        <v>57</v>
      </c>
      <c r="D52" s="3" t="s">
        <v>6</v>
      </c>
      <c r="E52" s="3" t="s">
        <v>7</v>
      </c>
    </row>
    <row r="53" ht="15.75" customHeight="1">
      <c r="A53" s="2" t="str">
        <f>IFERROR(__xludf.DUMMYFUNCTION("INDEX(SPLIT(C53,""@"",),1)"),"Bonita_Reichert")</f>
        <v>Bonita_Reichert</v>
      </c>
      <c r="B53" s="2" t="str">
        <f t="shared" si="1"/>
        <v>Bonita_Reichert</v>
      </c>
      <c r="C53" s="3" t="s">
        <v>58</v>
      </c>
      <c r="D53" s="3" t="s">
        <v>6</v>
      </c>
      <c r="E53" s="3" t="s">
        <v>7</v>
      </c>
    </row>
    <row r="54" ht="15.75" customHeight="1">
      <c r="A54" s="2" t="str">
        <f>IFERROR(__xludf.DUMMYFUNCTION("INDEX(SPLIT(C54,""@"",),1)"),"Linwood_Gulgowski")</f>
        <v>Linwood_Gulgowski</v>
      </c>
      <c r="B54" s="2" t="str">
        <f t="shared" si="1"/>
        <v>Linwood_Gulgowski</v>
      </c>
      <c r="C54" s="3" t="s">
        <v>59</v>
      </c>
      <c r="D54" s="3" t="s">
        <v>6</v>
      </c>
      <c r="E54" s="3" t="s">
        <v>7</v>
      </c>
    </row>
    <row r="55" ht="15.75" customHeight="1">
      <c r="A55" s="2" t="str">
        <f>IFERROR(__xludf.DUMMYFUNCTION("INDEX(SPLIT(C55,""@"",),1)"),"Vinnie.Brekke")</f>
        <v>Vinnie.Brekke</v>
      </c>
      <c r="B55" s="2" t="str">
        <f t="shared" si="1"/>
        <v>Vinnie.Brekke</v>
      </c>
      <c r="C55" s="3" t="s">
        <v>60</v>
      </c>
      <c r="D55" s="3" t="s">
        <v>6</v>
      </c>
      <c r="E55" s="3" t="s">
        <v>7</v>
      </c>
    </row>
    <row r="56" ht="15.75" customHeight="1">
      <c r="A56" s="2" t="str">
        <f>IFERROR(__xludf.DUMMYFUNCTION("INDEX(SPLIT(C56,""@"",),1)"),"Ramon_Wilderman63")</f>
        <v>Ramon_Wilderman63</v>
      </c>
      <c r="B56" s="2" t="str">
        <f t="shared" si="1"/>
        <v>Ramon_Wilderman63</v>
      </c>
      <c r="C56" s="3" t="s">
        <v>61</v>
      </c>
      <c r="D56" s="3" t="s">
        <v>6</v>
      </c>
      <c r="E56" s="3" t="s">
        <v>7</v>
      </c>
    </row>
    <row r="57" ht="15.75" customHeight="1">
      <c r="A57" s="2" t="str">
        <f>IFERROR(__xludf.DUMMYFUNCTION("INDEX(SPLIT(C57,""@"",),1)"),"Deontae_Rowe0")</f>
        <v>Deontae_Rowe0</v>
      </c>
      <c r="B57" s="2" t="str">
        <f t="shared" si="1"/>
        <v>Deontae_Rowe0</v>
      </c>
      <c r="C57" s="3" t="s">
        <v>62</v>
      </c>
      <c r="D57" s="3" t="s">
        <v>6</v>
      </c>
      <c r="E57" s="3" t="s">
        <v>7</v>
      </c>
    </row>
    <row r="58" ht="15.75" customHeight="1">
      <c r="A58" s="2" t="str">
        <f>IFERROR(__xludf.DUMMYFUNCTION("INDEX(SPLIT(C58,""@"",),1)"),"Harley_Pagac10")</f>
        <v>Harley_Pagac10</v>
      </c>
      <c r="B58" s="2" t="str">
        <f t="shared" si="1"/>
        <v>Harley_Pagac10</v>
      </c>
      <c r="C58" s="3" t="s">
        <v>63</v>
      </c>
      <c r="D58" s="3" t="s">
        <v>6</v>
      </c>
      <c r="E58" s="3" t="s">
        <v>7</v>
      </c>
    </row>
    <row r="59" ht="15.75" customHeight="1">
      <c r="A59" s="2" t="str">
        <f>IFERROR(__xludf.DUMMYFUNCTION("INDEX(SPLIT(C59,""@"",),1)"),"Delphia_Legros95")</f>
        <v>Delphia_Legros95</v>
      </c>
      <c r="B59" s="2" t="str">
        <f t="shared" si="1"/>
        <v>Delphia_Legros95</v>
      </c>
      <c r="C59" s="3" t="s">
        <v>64</v>
      </c>
      <c r="D59" s="3" t="s">
        <v>6</v>
      </c>
      <c r="E59" s="3" t="s">
        <v>7</v>
      </c>
    </row>
    <row r="60" ht="15.75" customHeight="1">
      <c r="A60" s="2" t="str">
        <f>IFERROR(__xludf.DUMMYFUNCTION("INDEX(SPLIT(C60,""@"",),1)"),"Mohammad.Russel27")</f>
        <v>Mohammad.Russel27</v>
      </c>
      <c r="B60" s="2" t="str">
        <f t="shared" si="1"/>
        <v>Mohammad.Russel27</v>
      </c>
      <c r="C60" s="3" t="s">
        <v>65</v>
      </c>
      <c r="D60" s="3" t="s">
        <v>6</v>
      </c>
      <c r="E60" s="3" t="s">
        <v>7</v>
      </c>
    </row>
    <row r="61" ht="15.75" customHeight="1">
      <c r="A61" s="2" t="str">
        <f>IFERROR(__xludf.DUMMYFUNCTION("INDEX(SPLIT(C61,""@"",),1)"),"Emmet43")</f>
        <v>Emmet43</v>
      </c>
      <c r="B61" s="2" t="str">
        <f t="shared" si="1"/>
        <v>Emmet43</v>
      </c>
      <c r="C61" s="3" t="s">
        <v>66</v>
      </c>
      <c r="D61" s="3" t="s">
        <v>6</v>
      </c>
      <c r="E61" s="3" t="s">
        <v>7</v>
      </c>
    </row>
    <row r="62" ht="15.75" customHeight="1">
      <c r="A62" s="2" t="str">
        <f>IFERROR(__xludf.DUMMYFUNCTION("INDEX(SPLIT(C62,""@"",),1)"),"Hobart_Hudson-Littel")</f>
        <v>Hobart_Hudson-Littel</v>
      </c>
      <c r="B62" s="2" t="str">
        <f t="shared" si="1"/>
        <v>Hobart_Hudson-Littel</v>
      </c>
      <c r="C62" s="3" t="s">
        <v>67</v>
      </c>
      <c r="D62" s="3" t="s">
        <v>6</v>
      </c>
      <c r="E62" s="3" t="s">
        <v>7</v>
      </c>
    </row>
    <row r="63" ht="15.75" customHeight="1">
      <c r="A63" s="2" t="str">
        <f>IFERROR(__xludf.DUMMYFUNCTION("INDEX(SPLIT(C63,""@"",),1)"),"Dora.Rutherford51")</f>
        <v>Dora.Rutherford51</v>
      </c>
      <c r="B63" s="2" t="str">
        <f t="shared" si="1"/>
        <v>Dora.Rutherford51</v>
      </c>
      <c r="C63" s="3" t="s">
        <v>68</v>
      </c>
      <c r="D63" s="3" t="s">
        <v>6</v>
      </c>
      <c r="E63" s="3" t="s">
        <v>7</v>
      </c>
    </row>
    <row r="64" ht="15.75" customHeight="1">
      <c r="A64" s="2" t="str">
        <f>IFERROR(__xludf.DUMMYFUNCTION("INDEX(SPLIT(C64,""@"",),1)"),"Parker_Nicolas79")</f>
        <v>Parker_Nicolas79</v>
      </c>
      <c r="B64" s="2" t="str">
        <f t="shared" si="1"/>
        <v>Parker_Nicolas79</v>
      </c>
      <c r="C64" s="3" t="s">
        <v>69</v>
      </c>
      <c r="D64" s="3" t="s">
        <v>6</v>
      </c>
      <c r="E64" s="3" t="s">
        <v>7</v>
      </c>
    </row>
    <row r="65" ht="15.75" customHeight="1">
      <c r="A65" s="2" t="str">
        <f>IFERROR(__xludf.DUMMYFUNCTION("INDEX(SPLIT(C65,""@"",),1)"),"Eldridge52")</f>
        <v>Eldridge52</v>
      </c>
      <c r="B65" s="2" t="str">
        <f t="shared" si="1"/>
        <v>Eldridge52</v>
      </c>
      <c r="C65" s="3" t="s">
        <v>70</v>
      </c>
      <c r="D65" s="3" t="s">
        <v>6</v>
      </c>
      <c r="E65" s="3" t="s">
        <v>7</v>
      </c>
    </row>
    <row r="66" ht="15.75" customHeight="1">
      <c r="A66" s="2" t="str">
        <f>IFERROR(__xludf.DUMMYFUNCTION("INDEX(SPLIT(C66,""@"",),1)"),"Kariane49")</f>
        <v>Kariane49</v>
      </c>
      <c r="B66" s="2" t="str">
        <f t="shared" si="1"/>
        <v>Kariane49</v>
      </c>
      <c r="C66" s="3" t="s">
        <v>71</v>
      </c>
      <c r="D66" s="3" t="s">
        <v>6</v>
      </c>
      <c r="E66" s="3" t="s">
        <v>7</v>
      </c>
    </row>
    <row r="67" ht="15.75" customHeight="1">
      <c r="A67" s="2" t="str">
        <f>IFERROR(__xludf.DUMMYFUNCTION("INDEX(SPLIT(C67,""@"",),1)"),"Mayra28")</f>
        <v>Mayra28</v>
      </c>
      <c r="B67" s="2" t="str">
        <f t="shared" si="1"/>
        <v>Mayra28</v>
      </c>
      <c r="C67" s="3" t="s">
        <v>72</v>
      </c>
      <c r="D67" s="3" t="s">
        <v>6</v>
      </c>
      <c r="E67" s="3" t="s">
        <v>7</v>
      </c>
    </row>
    <row r="68" ht="15.75" customHeight="1">
      <c r="A68" s="2" t="str">
        <f>IFERROR(__xludf.DUMMYFUNCTION("INDEX(SPLIT(C68,""@"",),1)"),"Trinity_OReilly")</f>
        <v>Trinity_OReilly</v>
      </c>
      <c r="B68" s="2" t="str">
        <f t="shared" si="1"/>
        <v>Trinity_OReilly</v>
      </c>
      <c r="C68" s="3" t="s">
        <v>73</v>
      </c>
      <c r="D68" s="3" t="s">
        <v>6</v>
      </c>
      <c r="E68" s="3" t="s">
        <v>7</v>
      </c>
    </row>
    <row r="69" ht="15.75" customHeight="1">
      <c r="A69" s="2" t="str">
        <f>IFERROR(__xludf.DUMMYFUNCTION("INDEX(SPLIT(C69,""@"",),1)"),"Matilde.Prohaska")</f>
        <v>Matilde.Prohaska</v>
      </c>
      <c r="B69" s="2" t="str">
        <f t="shared" si="1"/>
        <v>Matilde.Prohaska</v>
      </c>
      <c r="C69" s="3" t="s">
        <v>74</v>
      </c>
      <c r="D69" s="3" t="s">
        <v>6</v>
      </c>
      <c r="E69" s="3" t="s">
        <v>7</v>
      </c>
    </row>
    <row r="70" ht="15.75" customHeight="1">
      <c r="A70" s="2" t="str">
        <f>IFERROR(__xludf.DUMMYFUNCTION("INDEX(SPLIT(C70,""@"",),1)"),"Jovan6")</f>
        <v>Jovan6</v>
      </c>
      <c r="B70" s="2" t="str">
        <f t="shared" si="1"/>
        <v>Jovan6</v>
      </c>
      <c r="C70" s="3" t="s">
        <v>75</v>
      </c>
      <c r="D70" s="3" t="s">
        <v>6</v>
      </c>
      <c r="E70" s="3" t="s">
        <v>7</v>
      </c>
    </row>
    <row r="71" ht="15.75" customHeight="1">
      <c r="A71" s="2" t="str">
        <f>IFERROR(__xludf.DUMMYFUNCTION("INDEX(SPLIT(C71,""@"",),1)"),"Hunter3")</f>
        <v>Hunter3</v>
      </c>
      <c r="B71" s="2" t="str">
        <f t="shared" si="1"/>
        <v>Hunter3</v>
      </c>
      <c r="C71" s="3" t="s">
        <v>76</v>
      </c>
      <c r="D71" s="3" t="s">
        <v>6</v>
      </c>
      <c r="E71" s="3" t="s">
        <v>7</v>
      </c>
    </row>
    <row r="72" ht="15.75" customHeight="1">
      <c r="A72" s="2" t="str">
        <f>IFERROR(__xludf.DUMMYFUNCTION("INDEX(SPLIT(C72,""@"",),1)"),"Mariano_Huel")</f>
        <v>Mariano_Huel</v>
      </c>
      <c r="B72" s="2" t="str">
        <f t="shared" si="1"/>
        <v>Mariano_Huel</v>
      </c>
      <c r="C72" s="3" t="s">
        <v>77</v>
      </c>
      <c r="D72" s="3" t="s">
        <v>6</v>
      </c>
      <c r="E72" s="3" t="s">
        <v>7</v>
      </c>
    </row>
    <row r="73" ht="15.75" customHeight="1">
      <c r="A73" s="2" t="str">
        <f>IFERROR(__xludf.DUMMYFUNCTION("INDEX(SPLIT(C73,""@"",),1)"),"Nicolas_Hackett88")</f>
        <v>Nicolas_Hackett88</v>
      </c>
      <c r="B73" s="2" t="str">
        <f t="shared" si="1"/>
        <v>Nicolas_Hackett88</v>
      </c>
      <c r="C73" s="3" t="s">
        <v>78</v>
      </c>
      <c r="D73" s="3" t="s">
        <v>6</v>
      </c>
      <c r="E73" s="3" t="s">
        <v>7</v>
      </c>
    </row>
    <row r="74" ht="15.75" customHeight="1">
      <c r="A74" s="2" t="str">
        <f>IFERROR(__xludf.DUMMYFUNCTION("INDEX(SPLIT(C74,""@"",),1)"),"Raquel63")</f>
        <v>Raquel63</v>
      </c>
      <c r="B74" s="2" t="str">
        <f t="shared" si="1"/>
        <v>Raquel63</v>
      </c>
      <c r="C74" s="3" t="s">
        <v>79</v>
      </c>
      <c r="D74" s="3" t="s">
        <v>6</v>
      </c>
      <c r="E74" s="3" t="s">
        <v>7</v>
      </c>
    </row>
    <row r="75" ht="15.75" customHeight="1">
      <c r="A75" s="2" t="str">
        <f>IFERROR(__xludf.DUMMYFUNCTION("INDEX(SPLIT(C75,""@"",),1)"),"Karen19")</f>
        <v>Karen19</v>
      </c>
      <c r="B75" s="2" t="str">
        <f t="shared" si="1"/>
        <v>Karen19</v>
      </c>
      <c r="C75" s="3" t="s">
        <v>80</v>
      </c>
      <c r="D75" s="3" t="s">
        <v>6</v>
      </c>
      <c r="E75" s="3" t="s">
        <v>7</v>
      </c>
    </row>
    <row r="76" ht="15.75" customHeight="1">
      <c r="A76" s="2" t="str">
        <f>IFERROR(__xludf.DUMMYFUNCTION("INDEX(SPLIT(C76,""@"",),1)"),"Cecile10")</f>
        <v>Cecile10</v>
      </c>
      <c r="B76" s="2" t="str">
        <f t="shared" si="1"/>
        <v>Cecile10</v>
      </c>
      <c r="C76" s="3" t="s">
        <v>81</v>
      </c>
      <c r="D76" s="3" t="s">
        <v>6</v>
      </c>
      <c r="E76" s="3" t="s">
        <v>7</v>
      </c>
    </row>
    <row r="77" ht="15.75" customHeight="1">
      <c r="A77" s="2" t="str">
        <f>IFERROR(__xludf.DUMMYFUNCTION("INDEX(SPLIT(C77,""@"",),1)"),"Brennan_Mohr40")</f>
        <v>Brennan_Mohr40</v>
      </c>
      <c r="B77" s="2" t="str">
        <f t="shared" si="1"/>
        <v>Brennan_Mohr40</v>
      </c>
      <c r="C77" s="3" t="s">
        <v>82</v>
      </c>
      <c r="D77" s="3" t="s">
        <v>6</v>
      </c>
      <c r="E77" s="3" t="s">
        <v>7</v>
      </c>
    </row>
    <row r="78" ht="15.75" customHeight="1">
      <c r="A78" s="2" t="str">
        <f>IFERROR(__xludf.DUMMYFUNCTION("INDEX(SPLIT(C78,""@"",),1)"),"Mathew_Gislason11")</f>
        <v>Mathew_Gislason11</v>
      </c>
      <c r="B78" s="2" t="str">
        <f t="shared" si="1"/>
        <v>Mathew_Gislason11</v>
      </c>
      <c r="C78" s="3" t="s">
        <v>83</v>
      </c>
      <c r="D78" s="3" t="s">
        <v>6</v>
      </c>
      <c r="E78" s="3" t="s">
        <v>7</v>
      </c>
    </row>
    <row r="79" ht="15.75" customHeight="1">
      <c r="A79" s="2" t="str">
        <f>IFERROR(__xludf.DUMMYFUNCTION("INDEX(SPLIT(C79,""@"",),1)"),"Alessandro.Bode")</f>
        <v>Alessandro.Bode</v>
      </c>
      <c r="B79" s="2" t="str">
        <f t="shared" si="1"/>
        <v>Alessandro.Bode</v>
      </c>
      <c r="C79" s="3" t="s">
        <v>84</v>
      </c>
      <c r="D79" s="3" t="s">
        <v>6</v>
      </c>
      <c r="E79" s="3" t="s">
        <v>7</v>
      </c>
    </row>
    <row r="80" ht="15.75" customHeight="1">
      <c r="A80" s="2" t="str">
        <f>IFERROR(__xludf.DUMMYFUNCTION("INDEX(SPLIT(C80,""@"",),1)"),"Waylon.Altenwerth58")</f>
        <v>Waylon.Altenwerth58</v>
      </c>
      <c r="B80" s="2" t="str">
        <f t="shared" si="1"/>
        <v>Waylon.Altenwerth58</v>
      </c>
      <c r="C80" s="3" t="s">
        <v>85</v>
      </c>
      <c r="D80" s="3" t="s">
        <v>6</v>
      </c>
      <c r="E80" s="3" t="s">
        <v>7</v>
      </c>
    </row>
    <row r="81" ht="15.75" customHeight="1">
      <c r="A81" s="2" t="str">
        <f>IFERROR(__xludf.DUMMYFUNCTION("INDEX(SPLIT(C81,""@"",),1)"),"Dayton.Schmeler29")</f>
        <v>Dayton.Schmeler29</v>
      </c>
      <c r="B81" s="2" t="str">
        <f t="shared" si="1"/>
        <v>Dayton.Schmeler29</v>
      </c>
      <c r="C81" s="3" t="s">
        <v>86</v>
      </c>
      <c r="D81" s="3" t="s">
        <v>6</v>
      </c>
      <c r="E81" s="3" t="s">
        <v>7</v>
      </c>
    </row>
    <row r="82" ht="15.75" customHeight="1">
      <c r="A82" s="2" t="str">
        <f>IFERROR(__xludf.DUMMYFUNCTION("INDEX(SPLIT(C82,""@"",),1)"),"Maggie.Okuneva")</f>
        <v>Maggie.Okuneva</v>
      </c>
      <c r="B82" s="2" t="str">
        <f t="shared" si="1"/>
        <v>Maggie.Okuneva</v>
      </c>
      <c r="C82" s="3" t="s">
        <v>87</v>
      </c>
      <c r="D82" s="3" t="s">
        <v>6</v>
      </c>
      <c r="E82" s="3" t="s">
        <v>7</v>
      </c>
    </row>
    <row r="83" ht="15.75" customHeight="1">
      <c r="A83" s="2" t="str">
        <f>IFERROR(__xludf.DUMMYFUNCTION("INDEX(SPLIT(C83,""@"",),1)"),"Kristofer_Conroy8")</f>
        <v>Kristofer_Conroy8</v>
      </c>
      <c r="B83" s="2" t="str">
        <f t="shared" si="1"/>
        <v>Kristofer_Conroy8</v>
      </c>
      <c r="C83" s="3" t="s">
        <v>88</v>
      </c>
      <c r="D83" s="3" t="s">
        <v>6</v>
      </c>
      <c r="E83" s="3" t="s">
        <v>7</v>
      </c>
    </row>
    <row r="84" ht="15.75" customHeight="1">
      <c r="A84" s="2" t="str">
        <f>IFERROR(__xludf.DUMMYFUNCTION("INDEX(SPLIT(C84,""@"",),1)"),"Jolie64")</f>
        <v>Jolie64</v>
      </c>
      <c r="B84" s="2" t="str">
        <f t="shared" si="1"/>
        <v>Jolie64</v>
      </c>
      <c r="C84" s="3" t="s">
        <v>89</v>
      </c>
      <c r="D84" s="3" t="s">
        <v>6</v>
      </c>
      <c r="E84" s="3" t="s">
        <v>7</v>
      </c>
    </row>
    <row r="85" ht="15.75" customHeight="1">
      <c r="A85" s="2" t="str">
        <f>IFERROR(__xludf.DUMMYFUNCTION("INDEX(SPLIT(C85,""@"",),1)"),"Loyce.Langworth43")</f>
        <v>Loyce.Langworth43</v>
      </c>
      <c r="B85" s="2" t="str">
        <f t="shared" si="1"/>
        <v>Loyce.Langworth43</v>
      </c>
      <c r="C85" s="3" t="s">
        <v>90</v>
      </c>
      <c r="D85" s="3" t="s">
        <v>6</v>
      </c>
      <c r="E85" s="3" t="s">
        <v>7</v>
      </c>
    </row>
    <row r="86" ht="15.75" customHeight="1">
      <c r="A86" s="2" t="str">
        <f>IFERROR(__xludf.DUMMYFUNCTION("INDEX(SPLIT(C86,""@"",),1)"),"Major.Murray26")</f>
        <v>Major.Murray26</v>
      </c>
      <c r="B86" s="2" t="str">
        <f t="shared" si="1"/>
        <v>Major.Murray26</v>
      </c>
      <c r="C86" s="3" t="s">
        <v>91</v>
      </c>
      <c r="D86" s="3" t="s">
        <v>6</v>
      </c>
      <c r="E86" s="3" t="s">
        <v>7</v>
      </c>
    </row>
    <row r="87" ht="15.75" customHeight="1">
      <c r="A87" s="2" t="str">
        <f>IFERROR(__xludf.DUMMYFUNCTION("INDEX(SPLIT(C87,""@"",),1)"),"Dorcas.King29")</f>
        <v>Dorcas.King29</v>
      </c>
      <c r="B87" s="2" t="str">
        <f t="shared" si="1"/>
        <v>Dorcas.King29</v>
      </c>
      <c r="C87" s="3" t="s">
        <v>92</v>
      </c>
      <c r="D87" s="3" t="s">
        <v>6</v>
      </c>
      <c r="E87" s="3" t="s">
        <v>7</v>
      </c>
    </row>
    <row r="88" ht="15.75" customHeight="1">
      <c r="A88" s="2" t="str">
        <f>IFERROR(__xludf.DUMMYFUNCTION("INDEX(SPLIT(C88,""@"",),1)"),"Garth_Crona34")</f>
        <v>Garth_Crona34</v>
      </c>
      <c r="B88" s="2" t="str">
        <f t="shared" si="1"/>
        <v>Garth_Crona34</v>
      </c>
      <c r="C88" s="3" t="s">
        <v>93</v>
      </c>
      <c r="D88" s="3" t="s">
        <v>6</v>
      </c>
      <c r="E88" s="3" t="s">
        <v>7</v>
      </c>
    </row>
    <row r="89" ht="15.75" customHeight="1">
      <c r="A89" s="2" t="str">
        <f>IFERROR(__xludf.DUMMYFUNCTION("INDEX(SPLIT(C89,""@"",),1)"),"Shayna46")</f>
        <v>Shayna46</v>
      </c>
      <c r="B89" s="2" t="str">
        <f t="shared" si="1"/>
        <v>Shayna46</v>
      </c>
      <c r="C89" s="3" t="s">
        <v>94</v>
      </c>
      <c r="D89" s="3" t="s">
        <v>6</v>
      </c>
      <c r="E89" s="3" t="s">
        <v>7</v>
      </c>
    </row>
    <row r="90" ht="15.75" customHeight="1">
      <c r="A90" s="2" t="str">
        <f>IFERROR(__xludf.DUMMYFUNCTION("INDEX(SPLIT(C90,""@"",),1)"),"Leatha.Donnelly29")</f>
        <v>Leatha.Donnelly29</v>
      </c>
      <c r="B90" s="2" t="str">
        <f t="shared" si="1"/>
        <v>Leatha.Donnelly29</v>
      </c>
      <c r="C90" s="3" t="s">
        <v>95</v>
      </c>
      <c r="D90" s="3" t="s">
        <v>6</v>
      </c>
      <c r="E90" s="3" t="s">
        <v>7</v>
      </c>
    </row>
    <row r="91" ht="15.75" customHeight="1">
      <c r="A91" s="2" t="str">
        <f>IFERROR(__xludf.DUMMYFUNCTION("INDEX(SPLIT(C91,""@"",),1)"),"Richard.Crooks")</f>
        <v>Richard.Crooks</v>
      </c>
      <c r="B91" s="2" t="str">
        <f t="shared" si="1"/>
        <v>Richard.Crooks</v>
      </c>
      <c r="C91" s="3" t="s">
        <v>96</v>
      </c>
      <c r="D91" s="3" t="s">
        <v>6</v>
      </c>
      <c r="E91" s="3" t="s">
        <v>7</v>
      </c>
    </row>
    <row r="92" ht="15.75" customHeight="1">
      <c r="A92" s="2" t="str">
        <f>IFERROR(__xludf.DUMMYFUNCTION("INDEX(SPLIT(C92,""@"",),1)"),"Sonya95")</f>
        <v>Sonya95</v>
      </c>
      <c r="B92" s="2" t="str">
        <f t="shared" si="1"/>
        <v>Sonya95</v>
      </c>
      <c r="C92" s="3" t="s">
        <v>97</v>
      </c>
      <c r="D92" s="3" t="s">
        <v>6</v>
      </c>
      <c r="E92" s="3" t="s">
        <v>7</v>
      </c>
    </row>
    <row r="93" ht="15.75" customHeight="1">
      <c r="A93" s="2" t="str">
        <f>IFERROR(__xludf.DUMMYFUNCTION("INDEX(SPLIT(C93,""@"",),1)"),"Kaci42")</f>
        <v>Kaci42</v>
      </c>
      <c r="B93" s="2" t="str">
        <f t="shared" si="1"/>
        <v>Kaci42</v>
      </c>
      <c r="C93" s="3" t="s">
        <v>98</v>
      </c>
      <c r="D93" s="3" t="s">
        <v>6</v>
      </c>
      <c r="E93" s="3" t="s">
        <v>7</v>
      </c>
    </row>
    <row r="94" ht="15.75" customHeight="1">
      <c r="A94" s="2" t="str">
        <f>IFERROR(__xludf.DUMMYFUNCTION("INDEX(SPLIT(C94,""@"",),1)"),"Arianna_Greenfelder91")</f>
        <v>Arianna_Greenfelder91</v>
      </c>
      <c r="B94" s="2" t="str">
        <f t="shared" si="1"/>
        <v>Arianna_Greenfelder91</v>
      </c>
      <c r="C94" s="3" t="s">
        <v>99</v>
      </c>
      <c r="D94" s="3" t="s">
        <v>6</v>
      </c>
      <c r="E94" s="3" t="s">
        <v>7</v>
      </c>
    </row>
    <row r="95" ht="15.75" customHeight="1">
      <c r="A95" s="2" t="str">
        <f>IFERROR(__xludf.DUMMYFUNCTION("INDEX(SPLIT(C95,""@"",),1)"),"Hipolito_Keebler12")</f>
        <v>Hipolito_Keebler12</v>
      </c>
      <c r="B95" s="2" t="str">
        <f t="shared" si="1"/>
        <v>Hipolito_Keebler12</v>
      </c>
      <c r="C95" s="3" t="s">
        <v>100</v>
      </c>
      <c r="D95" s="3" t="s">
        <v>6</v>
      </c>
      <c r="E95" s="3" t="s">
        <v>7</v>
      </c>
    </row>
    <row r="96" ht="15.75" customHeight="1">
      <c r="A96" s="2" t="str">
        <f>IFERROR(__xludf.DUMMYFUNCTION("INDEX(SPLIT(C96,""@"",),1)"),"Ena.Labadie")</f>
        <v>Ena.Labadie</v>
      </c>
      <c r="B96" s="2" t="str">
        <f t="shared" si="1"/>
        <v>Ena.Labadie</v>
      </c>
      <c r="C96" s="3" t="s">
        <v>101</v>
      </c>
      <c r="D96" s="3" t="s">
        <v>6</v>
      </c>
      <c r="E96" s="3" t="s">
        <v>7</v>
      </c>
    </row>
    <row r="97" ht="15.75" customHeight="1">
      <c r="A97" s="2" t="str">
        <f>IFERROR(__xludf.DUMMYFUNCTION("INDEX(SPLIT(C97,""@"",),1)"),"Kaycee_Daniel")</f>
        <v>Kaycee_Daniel</v>
      </c>
      <c r="B97" s="2" t="str">
        <f t="shared" si="1"/>
        <v>Kaycee_Daniel</v>
      </c>
      <c r="C97" s="3" t="s">
        <v>102</v>
      </c>
      <c r="D97" s="3" t="s">
        <v>6</v>
      </c>
      <c r="E97" s="3" t="s">
        <v>7</v>
      </c>
    </row>
    <row r="98" ht="15.75" customHeight="1">
      <c r="A98" s="2" t="str">
        <f>IFERROR(__xludf.DUMMYFUNCTION("INDEX(SPLIT(C98,""@"",),1)"),"Joanny.Yundt")</f>
        <v>Joanny.Yundt</v>
      </c>
      <c r="B98" s="2" t="str">
        <f t="shared" si="1"/>
        <v>Joanny.Yundt</v>
      </c>
      <c r="C98" s="3" t="s">
        <v>103</v>
      </c>
      <c r="D98" s="3" t="s">
        <v>6</v>
      </c>
      <c r="E98" s="3" t="s">
        <v>7</v>
      </c>
    </row>
    <row r="99" ht="15.75" customHeight="1">
      <c r="A99" s="2" t="str">
        <f>IFERROR(__xludf.DUMMYFUNCTION("INDEX(SPLIT(C99,""@"",),1)"),"Darius_Auer")</f>
        <v>Darius_Auer</v>
      </c>
      <c r="B99" s="2" t="str">
        <f t="shared" si="1"/>
        <v>Darius_Auer</v>
      </c>
      <c r="C99" s="3" t="s">
        <v>104</v>
      </c>
      <c r="D99" s="3" t="s">
        <v>6</v>
      </c>
      <c r="E99" s="3" t="s">
        <v>7</v>
      </c>
    </row>
    <row r="100" ht="15.75" customHeight="1">
      <c r="A100" s="2" t="str">
        <f>IFERROR(__xludf.DUMMYFUNCTION("INDEX(SPLIT(C100,""@"",),1)"),"Allen70")</f>
        <v>Allen70</v>
      </c>
      <c r="B100" s="2" t="str">
        <f t="shared" si="1"/>
        <v>Allen70</v>
      </c>
      <c r="C100" s="3" t="s">
        <v>105</v>
      </c>
      <c r="D100" s="3" t="s">
        <v>6</v>
      </c>
      <c r="E100" s="3" t="s">
        <v>7</v>
      </c>
    </row>
    <row r="101" ht="15.75" customHeight="1">
      <c r="A101" s="2" t="str">
        <f>IFERROR(__xludf.DUMMYFUNCTION("INDEX(SPLIT(C101,""@"",),1)"),"Karley.Ledner")</f>
        <v>Karley.Ledner</v>
      </c>
      <c r="B101" s="2" t="str">
        <f t="shared" si="1"/>
        <v>Karley.Ledner</v>
      </c>
      <c r="C101" s="3" t="s">
        <v>106</v>
      </c>
      <c r="D101" s="3" t="s">
        <v>6</v>
      </c>
      <c r="E101" s="3" t="s">
        <v>7</v>
      </c>
    </row>
    <row r="102" ht="15.75" customHeight="1">
      <c r="A102" s="2" t="str">
        <f>IFERROR(__xludf.DUMMYFUNCTION("INDEX(SPLIT(C102,""@"",),1)"),"Adaline9")</f>
        <v>Adaline9</v>
      </c>
      <c r="B102" s="2" t="str">
        <f t="shared" si="1"/>
        <v>Adaline9</v>
      </c>
      <c r="C102" s="3" t="s">
        <v>107</v>
      </c>
      <c r="D102" s="3" t="s">
        <v>6</v>
      </c>
      <c r="E102" s="3" t="s">
        <v>7</v>
      </c>
    </row>
    <row r="103" ht="15.75" customHeight="1">
      <c r="A103" s="2" t="str">
        <f>IFERROR(__xludf.DUMMYFUNCTION("INDEX(SPLIT(C103,""@"",),1)"),"Raoul.Lindgren")</f>
        <v>Raoul.Lindgren</v>
      </c>
      <c r="B103" s="2" t="str">
        <f t="shared" si="1"/>
        <v>Raoul.Lindgren</v>
      </c>
      <c r="C103" s="3" t="s">
        <v>108</v>
      </c>
      <c r="D103" s="3" t="s">
        <v>6</v>
      </c>
      <c r="E103" s="3" t="s">
        <v>7</v>
      </c>
    </row>
    <row r="104" ht="15.75" customHeight="1">
      <c r="A104" s="2" t="str">
        <f>IFERROR(__xludf.DUMMYFUNCTION("INDEX(SPLIT(C104,""@"",),1)"),"Kris.Gibson72")</f>
        <v>Kris.Gibson72</v>
      </c>
      <c r="B104" s="2" t="str">
        <f t="shared" si="1"/>
        <v>Kris.Gibson72</v>
      </c>
      <c r="C104" s="3" t="s">
        <v>109</v>
      </c>
      <c r="D104" s="3" t="s">
        <v>6</v>
      </c>
      <c r="E104" s="3" t="s">
        <v>7</v>
      </c>
    </row>
    <row r="105" ht="15.75" customHeight="1">
      <c r="A105" s="2" t="str">
        <f>IFERROR(__xludf.DUMMYFUNCTION("INDEX(SPLIT(C105,""@"",),1)"),"Rosalia70")</f>
        <v>Rosalia70</v>
      </c>
      <c r="B105" s="2" t="str">
        <f t="shared" si="1"/>
        <v>Rosalia70</v>
      </c>
      <c r="C105" s="3" t="s">
        <v>110</v>
      </c>
      <c r="D105" s="3" t="s">
        <v>6</v>
      </c>
      <c r="E105" s="3" t="s">
        <v>7</v>
      </c>
    </row>
    <row r="106" ht="15.75" customHeight="1">
      <c r="A106" s="2" t="str">
        <f>IFERROR(__xludf.DUMMYFUNCTION("INDEX(SPLIT(C106,""@"",),1)"),"Leda.Hermann90")</f>
        <v>Leda.Hermann90</v>
      </c>
      <c r="B106" s="2" t="str">
        <f t="shared" si="1"/>
        <v>Leda.Hermann90</v>
      </c>
      <c r="C106" s="3" t="s">
        <v>111</v>
      </c>
      <c r="D106" s="3" t="s">
        <v>6</v>
      </c>
      <c r="E106" s="3" t="s">
        <v>7</v>
      </c>
    </row>
    <row r="107" ht="15.75" customHeight="1">
      <c r="A107" s="2" t="str">
        <f>IFERROR(__xludf.DUMMYFUNCTION("INDEX(SPLIT(C107,""@"",),1)"),"Amie.Tillman-Okuneva46")</f>
        <v>Amie.Tillman-Okuneva46</v>
      </c>
      <c r="B107" s="2" t="str">
        <f t="shared" si="1"/>
        <v>Amie.Tillman-Okuneva46</v>
      </c>
      <c r="C107" s="3" t="s">
        <v>112</v>
      </c>
      <c r="D107" s="3" t="s">
        <v>6</v>
      </c>
      <c r="E107" s="3" t="s">
        <v>7</v>
      </c>
    </row>
    <row r="108" ht="15.75" customHeight="1">
      <c r="A108" s="2" t="str">
        <f>IFERROR(__xludf.DUMMYFUNCTION("INDEX(SPLIT(C108,""@"",),1)"),"Georgiana_Schuppe")</f>
        <v>Georgiana_Schuppe</v>
      </c>
      <c r="B108" s="2" t="str">
        <f t="shared" si="1"/>
        <v>Georgiana_Schuppe</v>
      </c>
      <c r="C108" s="3" t="s">
        <v>113</v>
      </c>
      <c r="D108" s="3" t="s">
        <v>6</v>
      </c>
      <c r="E108" s="3" t="s">
        <v>7</v>
      </c>
    </row>
    <row r="109" ht="15.75" customHeight="1">
      <c r="A109" s="2" t="str">
        <f>IFERROR(__xludf.DUMMYFUNCTION("INDEX(SPLIT(C109,""@"",),1)"),"Aaliyah.Lowe")</f>
        <v>Aaliyah.Lowe</v>
      </c>
      <c r="B109" s="2" t="str">
        <f t="shared" si="1"/>
        <v>Aaliyah.Lowe</v>
      </c>
      <c r="C109" s="3" t="s">
        <v>114</v>
      </c>
      <c r="D109" s="3" t="s">
        <v>6</v>
      </c>
      <c r="E109" s="3" t="s">
        <v>7</v>
      </c>
    </row>
    <row r="110" ht="15.75" customHeight="1">
      <c r="A110" s="2" t="str">
        <f>IFERROR(__xludf.DUMMYFUNCTION("INDEX(SPLIT(C110,""@"",),1)"),"Destin_Effertz")</f>
        <v>Destin_Effertz</v>
      </c>
      <c r="B110" s="2" t="str">
        <f t="shared" si="1"/>
        <v>Destin_Effertz</v>
      </c>
      <c r="C110" s="3" t="s">
        <v>115</v>
      </c>
      <c r="D110" s="3" t="s">
        <v>6</v>
      </c>
      <c r="E110" s="3" t="s">
        <v>7</v>
      </c>
    </row>
    <row r="111" ht="15.75" customHeight="1">
      <c r="A111" s="2" t="str">
        <f>IFERROR(__xludf.DUMMYFUNCTION("INDEX(SPLIT(C111,""@"",),1)"),"Kari_Steuber26")</f>
        <v>Kari_Steuber26</v>
      </c>
      <c r="B111" s="2" t="str">
        <f t="shared" si="1"/>
        <v>Kari_Steuber26</v>
      </c>
      <c r="C111" s="3" t="s">
        <v>116</v>
      </c>
      <c r="D111" s="3" t="s">
        <v>6</v>
      </c>
      <c r="E111" s="3" t="s">
        <v>7</v>
      </c>
    </row>
    <row r="112" ht="15.75" customHeight="1">
      <c r="A112" s="2" t="str">
        <f>IFERROR(__xludf.DUMMYFUNCTION("INDEX(SPLIT(C112,""@"",),1)"),"Dangelo26")</f>
        <v>Dangelo26</v>
      </c>
      <c r="B112" s="2" t="str">
        <f t="shared" si="1"/>
        <v>Dangelo26</v>
      </c>
      <c r="C112" s="3" t="s">
        <v>117</v>
      </c>
      <c r="D112" s="3" t="s">
        <v>6</v>
      </c>
      <c r="E112" s="3" t="s">
        <v>7</v>
      </c>
    </row>
    <row r="113" ht="15.75" customHeight="1">
      <c r="A113" s="2" t="str">
        <f>IFERROR(__xludf.DUMMYFUNCTION("INDEX(SPLIT(C113,""@"",),1)"),"Opal.Klocko")</f>
        <v>Opal.Klocko</v>
      </c>
      <c r="B113" s="2" t="str">
        <f t="shared" si="1"/>
        <v>Opal.Klocko</v>
      </c>
      <c r="C113" s="3" t="s">
        <v>118</v>
      </c>
      <c r="D113" s="3" t="s">
        <v>6</v>
      </c>
      <c r="E113" s="3" t="s">
        <v>7</v>
      </c>
    </row>
    <row r="114" ht="15.75" customHeight="1">
      <c r="A114" s="2" t="str">
        <f>IFERROR(__xludf.DUMMYFUNCTION("INDEX(SPLIT(C114,""@"",),1)"),"Janet.Walker82")</f>
        <v>Janet.Walker82</v>
      </c>
      <c r="B114" s="2" t="str">
        <f t="shared" si="1"/>
        <v>Janet.Walker82</v>
      </c>
      <c r="C114" s="3" t="s">
        <v>119</v>
      </c>
      <c r="D114" s="3" t="s">
        <v>6</v>
      </c>
      <c r="E114" s="3" t="s">
        <v>7</v>
      </c>
    </row>
    <row r="115" ht="15.75" customHeight="1">
      <c r="A115" s="2" t="str">
        <f>IFERROR(__xludf.DUMMYFUNCTION("INDEX(SPLIT(C115,""@"",),1)"),"Carolanne_Anderson49")</f>
        <v>Carolanne_Anderson49</v>
      </c>
      <c r="B115" s="2" t="str">
        <f t="shared" si="1"/>
        <v>Carolanne_Anderson49</v>
      </c>
      <c r="C115" s="3" t="s">
        <v>120</v>
      </c>
      <c r="D115" s="3" t="s">
        <v>6</v>
      </c>
      <c r="E115" s="3" t="s">
        <v>7</v>
      </c>
    </row>
    <row r="116" ht="15.75" customHeight="1">
      <c r="A116" s="2" t="str">
        <f>IFERROR(__xludf.DUMMYFUNCTION("INDEX(SPLIT(C116,""@"",),1)"),"Sarai70")</f>
        <v>Sarai70</v>
      </c>
      <c r="B116" s="2" t="str">
        <f t="shared" si="1"/>
        <v>Sarai70</v>
      </c>
      <c r="C116" s="3" t="s">
        <v>121</v>
      </c>
      <c r="D116" s="3" t="s">
        <v>6</v>
      </c>
      <c r="E116" s="3" t="s">
        <v>7</v>
      </c>
    </row>
    <row r="117" ht="15.75" customHeight="1">
      <c r="A117" s="2" t="str">
        <f>IFERROR(__xludf.DUMMYFUNCTION("INDEX(SPLIT(C117,""@"",),1)"),"Henri90")</f>
        <v>Henri90</v>
      </c>
      <c r="B117" s="2" t="str">
        <f t="shared" si="1"/>
        <v>Henri90</v>
      </c>
      <c r="C117" s="3" t="s">
        <v>122</v>
      </c>
      <c r="D117" s="3" t="s">
        <v>6</v>
      </c>
      <c r="E117" s="3" t="s">
        <v>7</v>
      </c>
    </row>
    <row r="118" ht="15.75" customHeight="1">
      <c r="A118" s="2" t="str">
        <f>IFERROR(__xludf.DUMMYFUNCTION("INDEX(SPLIT(C118,""@"",),1)"),"Phoebe_Ferry")</f>
        <v>Phoebe_Ferry</v>
      </c>
      <c r="B118" s="2" t="str">
        <f t="shared" si="1"/>
        <v>Phoebe_Ferry</v>
      </c>
      <c r="C118" s="3" t="s">
        <v>123</v>
      </c>
      <c r="D118" s="3" t="s">
        <v>6</v>
      </c>
      <c r="E118" s="3" t="s">
        <v>7</v>
      </c>
    </row>
    <row r="119" ht="15.75" customHeight="1">
      <c r="A119" s="2" t="str">
        <f>IFERROR(__xludf.DUMMYFUNCTION("INDEX(SPLIT(C119,""@"",),1)"),"Marguerite_Gutmann")</f>
        <v>Marguerite_Gutmann</v>
      </c>
      <c r="B119" s="2" t="str">
        <f t="shared" si="1"/>
        <v>Marguerite_Gutmann</v>
      </c>
      <c r="C119" s="3" t="s">
        <v>124</v>
      </c>
      <c r="D119" s="3" t="s">
        <v>6</v>
      </c>
      <c r="E119" s="3" t="s">
        <v>7</v>
      </c>
    </row>
    <row r="120" ht="15.75" customHeight="1">
      <c r="A120" s="2" t="str">
        <f>IFERROR(__xludf.DUMMYFUNCTION("INDEX(SPLIT(C120,""@"",),1)"),"Aileen_Wintheiser54")</f>
        <v>Aileen_Wintheiser54</v>
      </c>
      <c r="B120" s="2" t="str">
        <f t="shared" si="1"/>
        <v>Aileen_Wintheiser54</v>
      </c>
      <c r="C120" s="3" t="s">
        <v>125</v>
      </c>
      <c r="D120" s="3" t="s">
        <v>6</v>
      </c>
      <c r="E120" s="3" t="s">
        <v>7</v>
      </c>
    </row>
    <row r="121" ht="15.75" customHeight="1">
      <c r="A121" s="2" t="str">
        <f>IFERROR(__xludf.DUMMYFUNCTION("INDEX(SPLIT(C121,""@"",),1)"),"Simeon_Lindgren19")</f>
        <v>Simeon_Lindgren19</v>
      </c>
      <c r="B121" s="2" t="str">
        <f t="shared" si="1"/>
        <v>Simeon_Lindgren19</v>
      </c>
      <c r="C121" s="3" t="s">
        <v>126</v>
      </c>
      <c r="D121" s="3" t="s">
        <v>6</v>
      </c>
      <c r="E121" s="3" t="s">
        <v>7</v>
      </c>
    </row>
    <row r="122" ht="15.75" customHeight="1">
      <c r="A122" s="2" t="str">
        <f>IFERROR(__xludf.DUMMYFUNCTION("INDEX(SPLIT(C122,""@"",),1)"),"Frederique56")</f>
        <v>Frederique56</v>
      </c>
      <c r="B122" s="2" t="str">
        <f t="shared" si="1"/>
        <v>Frederique56</v>
      </c>
      <c r="C122" s="3" t="s">
        <v>127</v>
      </c>
      <c r="D122" s="3" t="s">
        <v>6</v>
      </c>
      <c r="E122" s="3" t="s">
        <v>7</v>
      </c>
    </row>
    <row r="123" ht="15.75" customHeight="1">
      <c r="A123" s="2" t="str">
        <f>IFERROR(__xludf.DUMMYFUNCTION("INDEX(SPLIT(C123,""@"",),1)"),"Shanon98")</f>
        <v>Shanon98</v>
      </c>
      <c r="B123" s="2" t="str">
        <f t="shared" si="1"/>
        <v>Shanon98</v>
      </c>
      <c r="C123" s="3" t="s">
        <v>128</v>
      </c>
      <c r="D123" s="3" t="s">
        <v>6</v>
      </c>
      <c r="E123" s="3" t="s">
        <v>7</v>
      </c>
    </row>
    <row r="124" ht="15.75" customHeight="1">
      <c r="A124" s="2" t="str">
        <f>IFERROR(__xludf.DUMMYFUNCTION("INDEX(SPLIT(C124,""@"",),1)"),"Shanny.Weissnat")</f>
        <v>Shanny.Weissnat</v>
      </c>
      <c r="B124" s="2" t="str">
        <f t="shared" si="1"/>
        <v>Shanny.Weissnat</v>
      </c>
      <c r="C124" s="3" t="s">
        <v>129</v>
      </c>
      <c r="D124" s="3" t="s">
        <v>6</v>
      </c>
      <c r="E124" s="3" t="s">
        <v>7</v>
      </c>
    </row>
    <row r="125" ht="15.75" customHeight="1">
      <c r="A125" s="2" t="str">
        <f>IFERROR(__xludf.DUMMYFUNCTION("INDEX(SPLIT(C125,""@"",),1)"),"Jerald57")</f>
        <v>Jerald57</v>
      </c>
      <c r="B125" s="2" t="str">
        <f t="shared" si="1"/>
        <v>Jerald57</v>
      </c>
      <c r="C125" s="3" t="s">
        <v>130</v>
      </c>
      <c r="D125" s="3" t="s">
        <v>6</v>
      </c>
      <c r="E125" s="3" t="s">
        <v>7</v>
      </c>
    </row>
    <row r="126" ht="15.75" customHeight="1">
      <c r="A126" s="2" t="str">
        <f>IFERROR(__xludf.DUMMYFUNCTION("INDEX(SPLIT(C126,""@"",),1)"),"Candido83")</f>
        <v>Candido83</v>
      </c>
      <c r="B126" s="2" t="str">
        <f t="shared" si="1"/>
        <v>Candido83</v>
      </c>
      <c r="C126" s="3" t="s">
        <v>131</v>
      </c>
      <c r="D126" s="3" t="s">
        <v>6</v>
      </c>
      <c r="E126" s="3" t="s">
        <v>7</v>
      </c>
    </row>
    <row r="127" ht="15.75" customHeight="1">
      <c r="A127" s="2" t="str">
        <f>IFERROR(__xludf.DUMMYFUNCTION("INDEX(SPLIT(C127,""@"",),1)"),"Sienna50")</f>
        <v>Sienna50</v>
      </c>
      <c r="B127" s="2" t="str">
        <f t="shared" si="1"/>
        <v>Sienna50</v>
      </c>
      <c r="C127" s="3" t="s">
        <v>132</v>
      </c>
      <c r="D127" s="3" t="s">
        <v>6</v>
      </c>
      <c r="E127" s="3" t="s">
        <v>7</v>
      </c>
    </row>
    <row r="128" ht="15.75" customHeight="1">
      <c r="A128" s="2" t="str">
        <f>IFERROR(__xludf.DUMMYFUNCTION("INDEX(SPLIT(C128,""@"",),1)"),"Rhett_Greenholt69")</f>
        <v>Rhett_Greenholt69</v>
      </c>
      <c r="B128" s="2" t="str">
        <f t="shared" si="1"/>
        <v>Rhett_Greenholt69</v>
      </c>
      <c r="C128" s="3" t="s">
        <v>133</v>
      </c>
      <c r="D128" s="3" t="s">
        <v>6</v>
      </c>
      <c r="E128" s="3" t="s">
        <v>7</v>
      </c>
    </row>
    <row r="129" ht="15.75" customHeight="1">
      <c r="A129" s="2" t="str">
        <f>IFERROR(__xludf.DUMMYFUNCTION("INDEX(SPLIT(C129,""@"",),1)"),"Ryleigh_Waelchi-Moen71")</f>
        <v>Ryleigh_Waelchi-Moen71</v>
      </c>
      <c r="B129" s="2" t="str">
        <f t="shared" si="1"/>
        <v>Ryleigh_Waelchi-Moen71</v>
      </c>
      <c r="C129" s="3" t="s">
        <v>134</v>
      </c>
      <c r="D129" s="3" t="s">
        <v>6</v>
      </c>
      <c r="E129" s="3" t="s">
        <v>7</v>
      </c>
    </row>
    <row r="130" ht="15.75" customHeight="1">
      <c r="A130" s="2" t="str">
        <f>IFERROR(__xludf.DUMMYFUNCTION("INDEX(SPLIT(C130,""@"",),1)"),"Koby80")</f>
        <v>Koby80</v>
      </c>
      <c r="B130" s="2" t="str">
        <f t="shared" si="1"/>
        <v>Koby80</v>
      </c>
      <c r="C130" s="3" t="s">
        <v>135</v>
      </c>
      <c r="D130" s="3" t="s">
        <v>6</v>
      </c>
      <c r="E130" s="3" t="s">
        <v>7</v>
      </c>
    </row>
    <row r="131" ht="15.75" customHeight="1">
      <c r="A131" s="2" t="str">
        <f>IFERROR(__xludf.DUMMYFUNCTION("INDEX(SPLIT(C131,""@"",),1)"),"Ocie.Kovacek")</f>
        <v>Ocie.Kovacek</v>
      </c>
      <c r="B131" s="2" t="str">
        <f t="shared" si="1"/>
        <v>Ocie.Kovacek</v>
      </c>
      <c r="C131" s="3" t="s">
        <v>136</v>
      </c>
      <c r="D131" s="3" t="s">
        <v>6</v>
      </c>
      <c r="E131" s="3" t="s">
        <v>7</v>
      </c>
    </row>
    <row r="132" ht="15.75" customHeight="1">
      <c r="A132" s="2" t="str">
        <f>IFERROR(__xludf.DUMMYFUNCTION("INDEX(SPLIT(C132,""@"",),1)"),"Margaretta.Hirthe65")</f>
        <v>Margaretta.Hirthe65</v>
      </c>
      <c r="B132" s="2" t="str">
        <f t="shared" si="1"/>
        <v>Margaretta.Hirthe65</v>
      </c>
      <c r="C132" s="3" t="s">
        <v>137</v>
      </c>
      <c r="D132" s="3" t="s">
        <v>6</v>
      </c>
      <c r="E132" s="3" t="s">
        <v>7</v>
      </c>
    </row>
    <row r="133" ht="15.75" customHeight="1">
      <c r="A133" s="2" t="str">
        <f>IFERROR(__xludf.DUMMYFUNCTION("INDEX(SPLIT(C133,""@"",),1)"),"Alfred95")</f>
        <v>Alfred95</v>
      </c>
      <c r="B133" s="2" t="str">
        <f t="shared" si="1"/>
        <v>Alfred95</v>
      </c>
      <c r="C133" s="3" t="s">
        <v>138</v>
      </c>
      <c r="D133" s="3" t="s">
        <v>6</v>
      </c>
      <c r="E133" s="3" t="s">
        <v>7</v>
      </c>
    </row>
    <row r="134" ht="15.75" customHeight="1">
      <c r="A134" s="2" t="str">
        <f>IFERROR(__xludf.DUMMYFUNCTION("INDEX(SPLIT(C134,""@"",),1)"),"Franco39")</f>
        <v>Franco39</v>
      </c>
      <c r="B134" s="2" t="str">
        <f t="shared" si="1"/>
        <v>Franco39</v>
      </c>
      <c r="C134" s="3" t="s">
        <v>139</v>
      </c>
      <c r="D134" s="3" t="s">
        <v>6</v>
      </c>
      <c r="E134" s="3" t="s">
        <v>7</v>
      </c>
    </row>
    <row r="135" ht="15.75" customHeight="1">
      <c r="A135" s="2" t="str">
        <f>IFERROR(__xludf.DUMMYFUNCTION("INDEX(SPLIT(C135,""@"",),1)"),"Melissa77")</f>
        <v>Melissa77</v>
      </c>
      <c r="B135" s="2" t="str">
        <f t="shared" si="1"/>
        <v>Melissa77</v>
      </c>
      <c r="C135" s="3" t="s">
        <v>140</v>
      </c>
      <c r="D135" s="3" t="s">
        <v>6</v>
      </c>
      <c r="E135" s="3" t="s">
        <v>7</v>
      </c>
    </row>
    <row r="136" ht="15.75" customHeight="1">
      <c r="A136" s="2" t="str">
        <f>IFERROR(__xludf.DUMMYFUNCTION("INDEX(SPLIT(C136,""@"",),1)"),"Sid39")</f>
        <v>Sid39</v>
      </c>
      <c r="B136" s="2" t="str">
        <f t="shared" si="1"/>
        <v>Sid39</v>
      </c>
      <c r="C136" s="3" t="s">
        <v>141</v>
      </c>
      <c r="D136" s="3" t="s">
        <v>6</v>
      </c>
      <c r="E136" s="3" t="s">
        <v>7</v>
      </c>
    </row>
    <row r="137" ht="15.75" customHeight="1">
      <c r="A137" s="2" t="str">
        <f>IFERROR(__xludf.DUMMYFUNCTION("INDEX(SPLIT(C137,""@"",),1)"),"Santiago_Kulas82")</f>
        <v>Santiago_Kulas82</v>
      </c>
      <c r="B137" s="2" t="str">
        <f t="shared" si="1"/>
        <v>Santiago_Kulas82</v>
      </c>
      <c r="C137" s="3" t="s">
        <v>142</v>
      </c>
      <c r="D137" s="3" t="s">
        <v>6</v>
      </c>
      <c r="E137" s="3" t="s">
        <v>7</v>
      </c>
    </row>
    <row r="138" ht="15.75" customHeight="1">
      <c r="A138" s="2" t="str">
        <f>IFERROR(__xludf.DUMMYFUNCTION("INDEX(SPLIT(C138,""@"",),1)"),"Claudia89")</f>
        <v>Claudia89</v>
      </c>
      <c r="B138" s="2" t="str">
        <f t="shared" si="1"/>
        <v>Claudia89</v>
      </c>
      <c r="C138" s="3" t="s">
        <v>143</v>
      </c>
      <c r="D138" s="3" t="s">
        <v>6</v>
      </c>
      <c r="E138" s="3" t="s">
        <v>7</v>
      </c>
    </row>
    <row r="139" ht="15.75" customHeight="1">
      <c r="A139" s="2" t="str">
        <f>IFERROR(__xludf.DUMMYFUNCTION("INDEX(SPLIT(C139,""@"",),1)"),"Leland.Jaskolski83")</f>
        <v>Leland.Jaskolski83</v>
      </c>
      <c r="B139" s="2" t="str">
        <f t="shared" si="1"/>
        <v>Leland.Jaskolski83</v>
      </c>
      <c r="C139" s="3" t="s">
        <v>144</v>
      </c>
      <c r="D139" s="3" t="s">
        <v>6</v>
      </c>
      <c r="E139" s="3" t="s">
        <v>7</v>
      </c>
    </row>
    <row r="140" ht="15.75" customHeight="1">
      <c r="A140" s="2" t="str">
        <f>IFERROR(__xludf.DUMMYFUNCTION("INDEX(SPLIT(C140,""@"",),1)"),"Emmanuel_DuBuque")</f>
        <v>Emmanuel_DuBuque</v>
      </c>
      <c r="B140" s="2" t="str">
        <f t="shared" si="1"/>
        <v>Emmanuel_DuBuque</v>
      </c>
      <c r="C140" s="3" t="s">
        <v>145</v>
      </c>
      <c r="D140" s="3" t="s">
        <v>6</v>
      </c>
      <c r="E140" s="3" t="s">
        <v>7</v>
      </c>
    </row>
    <row r="141" ht="15.75" customHeight="1">
      <c r="A141" s="2" t="str">
        <f>IFERROR(__xludf.DUMMYFUNCTION("INDEX(SPLIT(C141,""@"",),1)"),"Heber42")</f>
        <v>Heber42</v>
      </c>
      <c r="B141" s="2" t="str">
        <f t="shared" si="1"/>
        <v>Heber42</v>
      </c>
      <c r="C141" s="3" t="s">
        <v>146</v>
      </c>
      <c r="D141" s="3" t="s">
        <v>6</v>
      </c>
      <c r="E141" s="3" t="s">
        <v>7</v>
      </c>
    </row>
    <row r="142" ht="15.75" customHeight="1">
      <c r="A142" s="2" t="str">
        <f>IFERROR(__xludf.DUMMYFUNCTION("INDEX(SPLIT(C142,""@"",),1)"),"Rey.White")</f>
        <v>Rey.White</v>
      </c>
      <c r="B142" s="2" t="str">
        <f t="shared" si="1"/>
        <v>Rey.White</v>
      </c>
      <c r="C142" s="3" t="s">
        <v>147</v>
      </c>
      <c r="D142" s="3" t="s">
        <v>6</v>
      </c>
      <c r="E142" s="3" t="s">
        <v>7</v>
      </c>
    </row>
    <row r="143" ht="15.75" customHeight="1">
      <c r="A143" s="2" t="str">
        <f>IFERROR(__xludf.DUMMYFUNCTION("INDEX(SPLIT(C143,""@"",),1)"),"Rasheed75")</f>
        <v>Rasheed75</v>
      </c>
      <c r="B143" s="2" t="str">
        <f t="shared" si="1"/>
        <v>Rasheed75</v>
      </c>
      <c r="C143" s="3" t="s">
        <v>148</v>
      </c>
      <c r="D143" s="3" t="s">
        <v>6</v>
      </c>
      <c r="E143" s="3" t="s">
        <v>7</v>
      </c>
    </row>
    <row r="144" ht="15.75" customHeight="1">
      <c r="A144" s="2" t="str">
        <f>IFERROR(__xludf.DUMMYFUNCTION("INDEX(SPLIT(C144,""@"",),1)"),"Rosie_Robel52")</f>
        <v>Rosie_Robel52</v>
      </c>
      <c r="B144" s="2" t="str">
        <f t="shared" si="1"/>
        <v>Rosie_Robel52</v>
      </c>
      <c r="C144" s="3" t="s">
        <v>149</v>
      </c>
      <c r="D144" s="3" t="s">
        <v>6</v>
      </c>
      <c r="E144" s="3" t="s">
        <v>7</v>
      </c>
    </row>
    <row r="145" ht="15.75" customHeight="1">
      <c r="A145" s="2" t="str">
        <f>IFERROR(__xludf.DUMMYFUNCTION("INDEX(SPLIT(C145,""@"",),1)"),"Mattie_Cremin75")</f>
        <v>Mattie_Cremin75</v>
      </c>
      <c r="B145" s="2" t="str">
        <f t="shared" si="1"/>
        <v>Mattie_Cremin75</v>
      </c>
      <c r="C145" s="3" t="s">
        <v>150</v>
      </c>
      <c r="D145" s="3" t="s">
        <v>6</v>
      </c>
      <c r="E145" s="3" t="s">
        <v>7</v>
      </c>
    </row>
    <row r="146" ht="15.75" customHeight="1">
      <c r="A146" s="2" t="str">
        <f>IFERROR(__xludf.DUMMYFUNCTION("INDEX(SPLIT(C146,""@"",),1)"),"Bradly.Cronin")</f>
        <v>Bradly.Cronin</v>
      </c>
      <c r="B146" s="2" t="str">
        <f t="shared" si="1"/>
        <v>Bradly.Cronin</v>
      </c>
      <c r="C146" s="3" t="s">
        <v>151</v>
      </c>
      <c r="D146" s="3" t="s">
        <v>6</v>
      </c>
      <c r="E146" s="3" t="s">
        <v>7</v>
      </c>
    </row>
    <row r="147" ht="15.75" customHeight="1">
      <c r="A147" s="2" t="str">
        <f>IFERROR(__xludf.DUMMYFUNCTION("INDEX(SPLIT(C147,""@"",),1)"),"Trent.Conroy91")</f>
        <v>Trent.Conroy91</v>
      </c>
      <c r="B147" s="2" t="str">
        <f t="shared" si="1"/>
        <v>Trent.Conroy91</v>
      </c>
      <c r="C147" s="3" t="s">
        <v>152</v>
      </c>
      <c r="D147" s="3" t="s">
        <v>6</v>
      </c>
      <c r="E147" s="3" t="s">
        <v>7</v>
      </c>
    </row>
    <row r="148" ht="15.75" customHeight="1">
      <c r="A148" s="2" t="str">
        <f>IFERROR(__xludf.DUMMYFUNCTION("INDEX(SPLIT(C148,""@"",),1)"),"Zelda93")</f>
        <v>Zelda93</v>
      </c>
      <c r="B148" s="2" t="str">
        <f t="shared" si="1"/>
        <v>Zelda93</v>
      </c>
      <c r="C148" s="3" t="s">
        <v>153</v>
      </c>
      <c r="D148" s="3" t="s">
        <v>6</v>
      </c>
      <c r="E148" s="3" t="s">
        <v>7</v>
      </c>
    </row>
    <row r="149" ht="15.75" customHeight="1">
      <c r="A149" s="2" t="str">
        <f>IFERROR(__xludf.DUMMYFUNCTION("INDEX(SPLIT(C149,""@"",),1)"),"Creola_Rutherford")</f>
        <v>Creola_Rutherford</v>
      </c>
      <c r="B149" s="2" t="str">
        <f t="shared" si="1"/>
        <v>Creola_Rutherford</v>
      </c>
      <c r="C149" s="3" t="s">
        <v>154</v>
      </c>
      <c r="D149" s="3" t="s">
        <v>6</v>
      </c>
      <c r="E149" s="3" t="s">
        <v>7</v>
      </c>
    </row>
    <row r="150" ht="15.75" customHeight="1">
      <c r="A150" s="2" t="str">
        <f>IFERROR(__xludf.DUMMYFUNCTION("INDEX(SPLIT(C150,""@"",),1)"),"Dino13")</f>
        <v>Dino13</v>
      </c>
      <c r="B150" s="2" t="str">
        <f t="shared" si="1"/>
        <v>Dino13</v>
      </c>
      <c r="C150" s="3" t="s">
        <v>155</v>
      </c>
      <c r="D150" s="3" t="s">
        <v>6</v>
      </c>
      <c r="E150" s="3" t="s">
        <v>7</v>
      </c>
    </row>
    <row r="151" ht="15.75" customHeight="1">
      <c r="A151" s="2" t="str">
        <f>IFERROR(__xludf.DUMMYFUNCTION("INDEX(SPLIT(C151,""@"",),1)"),"Ardith.MacGyver7")</f>
        <v>Ardith.MacGyver7</v>
      </c>
      <c r="B151" s="2" t="str">
        <f t="shared" si="1"/>
        <v>Ardith.MacGyver7</v>
      </c>
      <c r="C151" s="3" t="s">
        <v>156</v>
      </c>
      <c r="D151" s="3" t="s">
        <v>6</v>
      </c>
      <c r="E151" s="3" t="s">
        <v>7</v>
      </c>
    </row>
    <row r="152" ht="15.75" customHeight="1">
      <c r="A152" s="2" t="str">
        <f>IFERROR(__xludf.DUMMYFUNCTION("INDEX(SPLIT(C152,""@"",),1)"),"Devan_Heidenreich21")</f>
        <v>Devan_Heidenreich21</v>
      </c>
      <c r="B152" s="2" t="str">
        <f t="shared" si="1"/>
        <v>Devan_Heidenreich21</v>
      </c>
      <c r="C152" s="3" t="s">
        <v>157</v>
      </c>
      <c r="D152" s="3" t="s">
        <v>6</v>
      </c>
      <c r="E152" s="3" t="s">
        <v>7</v>
      </c>
    </row>
    <row r="153" ht="15.75" customHeight="1">
      <c r="A153" s="2" t="str">
        <f>IFERROR(__xludf.DUMMYFUNCTION("INDEX(SPLIT(C153,""@"",),1)"),"Carleton_Koch")</f>
        <v>Carleton_Koch</v>
      </c>
      <c r="B153" s="2" t="str">
        <f t="shared" si="1"/>
        <v>Carleton_Koch</v>
      </c>
      <c r="C153" s="3" t="s">
        <v>158</v>
      </c>
      <c r="D153" s="3" t="s">
        <v>6</v>
      </c>
      <c r="E153" s="3" t="s">
        <v>7</v>
      </c>
    </row>
    <row r="154" ht="15.75" customHeight="1">
      <c r="A154" s="2" t="str">
        <f>IFERROR(__xludf.DUMMYFUNCTION("INDEX(SPLIT(C154,""@"",),1)"),"Nelson_Collins80")</f>
        <v>Nelson_Collins80</v>
      </c>
      <c r="B154" s="2" t="str">
        <f t="shared" si="1"/>
        <v>Nelson_Collins80</v>
      </c>
      <c r="C154" s="3" t="s">
        <v>159</v>
      </c>
      <c r="D154" s="3" t="s">
        <v>6</v>
      </c>
      <c r="E154" s="3" t="s">
        <v>7</v>
      </c>
    </row>
    <row r="155" ht="15.75" customHeight="1">
      <c r="A155" s="2" t="str">
        <f>IFERROR(__xludf.DUMMYFUNCTION("INDEX(SPLIT(C155,""@"",),1)"),"Jabari43")</f>
        <v>Jabari43</v>
      </c>
      <c r="B155" s="2" t="str">
        <f t="shared" si="1"/>
        <v>Jabari43</v>
      </c>
      <c r="C155" s="3" t="s">
        <v>160</v>
      </c>
      <c r="D155" s="3" t="s">
        <v>6</v>
      </c>
      <c r="E155" s="3" t="s">
        <v>7</v>
      </c>
    </row>
    <row r="156" ht="15.75" customHeight="1">
      <c r="A156" s="2" t="str">
        <f>IFERROR(__xludf.DUMMYFUNCTION("INDEX(SPLIT(C156,""@"",),1)"),"Maybell.Wisoky53")</f>
        <v>Maybell.Wisoky53</v>
      </c>
      <c r="B156" s="2" t="str">
        <f t="shared" si="1"/>
        <v>Maybell.Wisoky53</v>
      </c>
      <c r="C156" s="3" t="s">
        <v>161</v>
      </c>
      <c r="D156" s="3" t="s">
        <v>6</v>
      </c>
      <c r="E156" s="3" t="s">
        <v>7</v>
      </c>
    </row>
    <row r="157" ht="15.75" customHeight="1">
      <c r="A157" s="2" t="str">
        <f>IFERROR(__xludf.DUMMYFUNCTION("INDEX(SPLIT(C157,""@"",),1)"),"Faye.Wunsch65")</f>
        <v>Faye.Wunsch65</v>
      </c>
      <c r="B157" s="2" t="str">
        <f t="shared" si="1"/>
        <v>Faye.Wunsch65</v>
      </c>
      <c r="C157" s="3" t="s">
        <v>162</v>
      </c>
      <c r="D157" s="3" t="s">
        <v>6</v>
      </c>
      <c r="E157" s="3" t="s">
        <v>7</v>
      </c>
    </row>
    <row r="158" ht="15.75" customHeight="1">
      <c r="A158" s="2" t="str">
        <f>IFERROR(__xludf.DUMMYFUNCTION("INDEX(SPLIT(C158,""@"",),1)"),"Randi.Streich")</f>
        <v>Randi.Streich</v>
      </c>
      <c r="B158" s="2" t="str">
        <f t="shared" si="1"/>
        <v>Randi.Streich</v>
      </c>
      <c r="C158" s="3" t="s">
        <v>163</v>
      </c>
      <c r="D158" s="3" t="s">
        <v>6</v>
      </c>
      <c r="E158" s="3" t="s">
        <v>7</v>
      </c>
    </row>
    <row r="159" ht="15.75" customHeight="1">
      <c r="A159" s="2" t="str">
        <f>IFERROR(__xludf.DUMMYFUNCTION("INDEX(SPLIT(C159,""@"",),1)"),"Nannie_Jerde")</f>
        <v>Nannie_Jerde</v>
      </c>
      <c r="B159" s="2" t="str">
        <f t="shared" si="1"/>
        <v>Nannie_Jerde</v>
      </c>
      <c r="C159" s="3" t="s">
        <v>164</v>
      </c>
      <c r="D159" s="3" t="s">
        <v>6</v>
      </c>
      <c r="E159" s="3" t="s">
        <v>7</v>
      </c>
    </row>
    <row r="160" ht="15.75" customHeight="1">
      <c r="A160" s="2" t="str">
        <f>IFERROR(__xludf.DUMMYFUNCTION("INDEX(SPLIT(C160,""@"",),1)"),"Jackie_Reynolds")</f>
        <v>Jackie_Reynolds</v>
      </c>
      <c r="B160" s="2" t="str">
        <f t="shared" si="1"/>
        <v>Jackie_Reynolds</v>
      </c>
      <c r="C160" s="3" t="s">
        <v>165</v>
      </c>
      <c r="D160" s="3" t="s">
        <v>6</v>
      </c>
      <c r="E160" s="3" t="s">
        <v>7</v>
      </c>
    </row>
    <row r="161" ht="15.75" customHeight="1">
      <c r="A161" s="2" t="str">
        <f>IFERROR(__xludf.DUMMYFUNCTION("INDEX(SPLIT(C161,""@"",),1)"),"Trenton_Schuster")</f>
        <v>Trenton_Schuster</v>
      </c>
      <c r="B161" s="2" t="str">
        <f t="shared" si="1"/>
        <v>Trenton_Schuster</v>
      </c>
      <c r="C161" s="3" t="s">
        <v>166</v>
      </c>
      <c r="D161" s="3" t="s">
        <v>6</v>
      </c>
      <c r="E161" s="3" t="s">
        <v>7</v>
      </c>
    </row>
    <row r="162" ht="15.75" customHeight="1">
      <c r="A162" s="2" t="str">
        <f>IFERROR(__xludf.DUMMYFUNCTION("INDEX(SPLIT(C162,""@"",),1)"),"Isadore_Miller7")</f>
        <v>Isadore_Miller7</v>
      </c>
      <c r="B162" s="2" t="str">
        <f t="shared" si="1"/>
        <v>Isadore_Miller7</v>
      </c>
      <c r="C162" s="3" t="s">
        <v>167</v>
      </c>
      <c r="D162" s="3" t="s">
        <v>6</v>
      </c>
      <c r="E162" s="3" t="s">
        <v>7</v>
      </c>
    </row>
    <row r="163" ht="15.75" customHeight="1">
      <c r="A163" s="2" t="str">
        <f>IFERROR(__xludf.DUMMYFUNCTION("INDEX(SPLIT(C163,""@"",),1)"),"Angeline_Hills")</f>
        <v>Angeline_Hills</v>
      </c>
      <c r="B163" s="2" t="str">
        <f t="shared" si="1"/>
        <v>Angeline_Hills</v>
      </c>
      <c r="C163" s="3" t="s">
        <v>168</v>
      </c>
      <c r="D163" s="3" t="s">
        <v>6</v>
      </c>
      <c r="E163" s="3" t="s">
        <v>7</v>
      </c>
    </row>
    <row r="164" ht="15.75" customHeight="1">
      <c r="A164" s="2" t="str">
        <f>IFERROR(__xludf.DUMMYFUNCTION("INDEX(SPLIT(C164,""@"",),1)"),"Alayna.DAmore58")</f>
        <v>Alayna.DAmore58</v>
      </c>
      <c r="B164" s="2" t="str">
        <f t="shared" si="1"/>
        <v>Alayna.DAmore58</v>
      </c>
      <c r="C164" s="3" t="s">
        <v>169</v>
      </c>
      <c r="D164" s="3" t="s">
        <v>6</v>
      </c>
      <c r="E164" s="3" t="s">
        <v>7</v>
      </c>
    </row>
    <row r="165" ht="15.75" customHeight="1">
      <c r="A165" s="2" t="str">
        <f>IFERROR(__xludf.DUMMYFUNCTION("INDEX(SPLIT(C165,""@"",),1)"),"Sylvia_Krajcik78")</f>
        <v>Sylvia_Krajcik78</v>
      </c>
      <c r="B165" s="2" t="str">
        <f t="shared" si="1"/>
        <v>Sylvia_Krajcik78</v>
      </c>
      <c r="C165" s="3" t="s">
        <v>170</v>
      </c>
      <c r="D165" s="3" t="s">
        <v>6</v>
      </c>
      <c r="E165" s="3" t="s">
        <v>7</v>
      </c>
    </row>
    <row r="166" ht="15.75" customHeight="1">
      <c r="A166" s="2" t="str">
        <f>IFERROR(__xludf.DUMMYFUNCTION("INDEX(SPLIT(C166,""@"",),1)"),"Queen.Koepp18")</f>
        <v>Queen.Koepp18</v>
      </c>
      <c r="B166" s="2" t="str">
        <f t="shared" si="1"/>
        <v>Queen.Koepp18</v>
      </c>
      <c r="C166" s="3" t="s">
        <v>171</v>
      </c>
      <c r="D166" s="3" t="s">
        <v>6</v>
      </c>
      <c r="E166" s="3" t="s">
        <v>7</v>
      </c>
    </row>
    <row r="167" ht="15.75" customHeight="1">
      <c r="A167" s="2" t="str">
        <f>IFERROR(__xludf.DUMMYFUNCTION("INDEX(SPLIT(C167,""@"",),1)"),"Alexanne.Smitham")</f>
        <v>Alexanne.Smitham</v>
      </c>
      <c r="B167" s="2" t="str">
        <f t="shared" si="1"/>
        <v>Alexanne.Smitham</v>
      </c>
      <c r="C167" s="3" t="s">
        <v>172</v>
      </c>
      <c r="D167" s="3" t="s">
        <v>6</v>
      </c>
      <c r="E167" s="3" t="s">
        <v>7</v>
      </c>
    </row>
    <row r="168" ht="15.75" customHeight="1">
      <c r="A168" s="2" t="str">
        <f>IFERROR(__xludf.DUMMYFUNCTION("INDEX(SPLIT(C168,""@"",),1)"),"Charlie90")</f>
        <v>Charlie90</v>
      </c>
      <c r="B168" s="2" t="str">
        <f t="shared" si="1"/>
        <v>Charlie90</v>
      </c>
      <c r="C168" s="3" t="s">
        <v>173</v>
      </c>
      <c r="D168" s="3" t="s">
        <v>6</v>
      </c>
      <c r="E168" s="3" t="s">
        <v>7</v>
      </c>
    </row>
    <row r="169" ht="15.75" customHeight="1">
      <c r="A169" s="2" t="str">
        <f>IFERROR(__xludf.DUMMYFUNCTION("INDEX(SPLIT(C169,""@"",),1)"),"Ardith_Tremblay6")</f>
        <v>Ardith_Tremblay6</v>
      </c>
      <c r="B169" s="2" t="str">
        <f t="shared" si="1"/>
        <v>Ardith_Tremblay6</v>
      </c>
      <c r="C169" s="3" t="s">
        <v>174</v>
      </c>
      <c r="D169" s="3" t="s">
        <v>6</v>
      </c>
      <c r="E169" s="3" t="s">
        <v>7</v>
      </c>
    </row>
    <row r="170" ht="15.75" customHeight="1">
      <c r="A170" s="2" t="str">
        <f>IFERROR(__xludf.DUMMYFUNCTION("INDEX(SPLIT(C170,""@"",),1)"),"Mossie.Harber52")</f>
        <v>Mossie.Harber52</v>
      </c>
      <c r="B170" s="2" t="str">
        <f t="shared" si="1"/>
        <v>Mossie.Harber52</v>
      </c>
      <c r="C170" s="3" t="s">
        <v>175</v>
      </c>
      <c r="D170" s="3" t="s">
        <v>6</v>
      </c>
      <c r="E170" s="3" t="s">
        <v>7</v>
      </c>
    </row>
    <row r="171" ht="15.75" customHeight="1">
      <c r="A171" s="2" t="str">
        <f>IFERROR(__xludf.DUMMYFUNCTION("INDEX(SPLIT(C171,""@"",),1)"),"Damon.Stark96")</f>
        <v>Damon.Stark96</v>
      </c>
      <c r="B171" s="2" t="str">
        <f t="shared" si="1"/>
        <v>Damon.Stark96</v>
      </c>
      <c r="C171" s="3" t="s">
        <v>176</v>
      </c>
      <c r="D171" s="3" t="s">
        <v>6</v>
      </c>
      <c r="E171" s="3" t="s">
        <v>7</v>
      </c>
    </row>
    <row r="172" ht="15.75" customHeight="1">
      <c r="A172" s="2" t="str">
        <f>IFERROR(__xludf.DUMMYFUNCTION("INDEX(SPLIT(C172,""@"",),1)"),"Lessie.Jakubowski48")</f>
        <v>Lessie.Jakubowski48</v>
      </c>
      <c r="B172" s="2" t="str">
        <f t="shared" si="1"/>
        <v>Lessie.Jakubowski48</v>
      </c>
      <c r="C172" s="3" t="s">
        <v>177</v>
      </c>
      <c r="D172" s="3" t="s">
        <v>6</v>
      </c>
      <c r="E172" s="3" t="s">
        <v>7</v>
      </c>
    </row>
    <row r="173" ht="15.75" customHeight="1">
      <c r="A173" s="2" t="str">
        <f>IFERROR(__xludf.DUMMYFUNCTION("INDEX(SPLIT(C173,""@"",),1)"),"Lambert27")</f>
        <v>Lambert27</v>
      </c>
      <c r="B173" s="2" t="str">
        <f t="shared" si="1"/>
        <v>Lambert27</v>
      </c>
      <c r="C173" s="3" t="s">
        <v>178</v>
      </c>
      <c r="D173" s="3" t="s">
        <v>6</v>
      </c>
      <c r="E173" s="3" t="s">
        <v>7</v>
      </c>
    </row>
    <row r="174" ht="15.75" customHeight="1">
      <c r="A174" s="2" t="str">
        <f>IFERROR(__xludf.DUMMYFUNCTION("INDEX(SPLIT(C174,""@"",),1)"),"Shad54")</f>
        <v>Shad54</v>
      </c>
      <c r="B174" s="2" t="str">
        <f t="shared" si="1"/>
        <v>Shad54</v>
      </c>
      <c r="C174" s="3" t="s">
        <v>179</v>
      </c>
      <c r="D174" s="3" t="s">
        <v>6</v>
      </c>
      <c r="E174" s="3" t="s">
        <v>7</v>
      </c>
    </row>
    <row r="175" ht="15.75" customHeight="1">
      <c r="A175" s="2" t="str">
        <f>IFERROR(__xludf.DUMMYFUNCTION("INDEX(SPLIT(C175,""@"",),1)"),"Johnpaul5")</f>
        <v>Johnpaul5</v>
      </c>
      <c r="B175" s="2" t="str">
        <f t="shared" si="1"/>
        <v>Johnpaul5</v>
      </c>
      <c r="C175" s="3" t="s">
        <v>180</v>
      </c>
      <c r="D175" s="3" t="s">
        <v>6</v>
      </c>
      <c r="E175" s="3" t="s">
        <v>7</v>
      </c>
    </row>
    <row r="176" ht="15.75" customHeight="1">
      <c r="A176" s="2" t="str">
        <f>IFERROR(__xludf.DUMMYFUNCTION("INDEX(SPLIT(C176,""@"",),1)"),"Gerard94")</f>
        <v>Gerard94</v>
      </c>
      <c r="B176" s="2" t="str">
        <f t="shared" si="1"/>
        <v>Gerard94</v>
      </c>
      <c r="C176" s="3" t="s">
        <v>181</v>
      </c>
      <c r="D176" s="3" t="s">
        <v>6</v>
      </c>
      <c r="E176" s="3" t="s">
        <v>7</v>
      </c>
    </row>
    <row r="177" ht="15.75" customHeight="1">
      <c r="A177" s="2" t="str">
        <f>IFERROR(__xludf.DUMMYFUNCTION("INDEX(SPLIT(C177,""@"",),1)"),"Eugenia_Roob29")</f>
        <v>Eugenia_Roob29</v>
      </c>
      <c r="B177" s="2" t="str">
        <f t="shared" si="1"/>
        <v>Eugenia_Roob29</v>
      </c>
      <c r="C177" s="3" t="s">
        <v>182</v>
      </c>
      <c r="D177" s="3" t="s">
        <v>6</v>
      </c>
      <c r="E177" s="3" t="s">
        <v>7</v>
      </c>
    </row>
    <row r="178" ht="15.75" customHeight="1">
      <c r="A178" s="2" t="str">
        <f>IFERROR(__xludf.DUMMYFUNCTION("INDEX(SPLIT(C178,""@"",),1)"),"Graciela9")</f>
        <v>Graciela9</v>
      </c>
      <c r="B178" s="2" t="str">
        <f t="shared" si="1"/>
        <v>Graciela9</v>
      </c>
      <c r="C178" s="3" t="s">
        <v>183</v>
      </c>
      <c r="D178" s="3" t="s">
        <v>6</v>
      </c>
      <c r="E178" s="3" t="s">
        <v>7</v>
      </c>
    </row>
    <row r="179" ht="15.75" customHeight="1">
      <c r="A179" s="2" t="str">
        <f>IFERROR(__xludf.DUMMYFUNCTION("INDEX(SPLIT(C179,""@"",),1)"),"Nash_Schaden")</f>
        <v>Nash_Schaden</v>
      </c>
      <c r="B179" s="2" t="str">
        <f t="shared" si="1"/>
        <v>Nash_Schaden</v>
      </c>
      <c r="C179" s="3" t="s">
        <v>184</v>
      </c>
      <c r="D179" s="3" t="s">
        <v>6</v>
      </c>
      <c r="E179" s="3" t="s">
        <v>7</v>
      </c>
    </row>
    <row r="180" ht="15.75" customHeight="1">
      <c r="A180" s="2" t="str">
        <f>IFERROR(__xludf.DUMMYFUNCTION("INDEX(SPLIT(C180,""@"",),1)"),"Juston_Bode26")</f>
        <v>Juston_Bode26</v>
      </c>
      <c r="B180" s="2" t="str">
        <f t="shared" si="1"/>
        <v>Juston_Bode26</v>
      </c>
      <c r="C180" s="3" t="s">
        <v>185</v>
      </c>
      <c r="D180" s="3" t="s">
        <v>6</v>
      </c>
      <c r="E180" s="3" t="s">
        <v>7</v>
      </c>
    </row>
    <row r="181" ht="15.75" customHeight="1">
      <c r="A181" s="2" t="str">
        <f>IFERROR(__xludf.DUMMYFUNCTION("INDEX(SPLIT(C181,""@"",),1)"),"Angie.Ziemann-Beier91")</f>
        <v>Angie.Ziemann-Beier91</v>
      </c>
      <c r="B181" s="2" t="str">
        <f t="shared" si="1"/>
        <v>Angie.Ziemann-Beier91</v>
      </c>
      <c r="C181" s="3" t="s">
        <v>186</v>
      </c>
      <c r="D181" s="3" t="s">
        <v>6</v>
      </c>
      <c r="E181" s="3" t="s">
        <v>7</v>
      </c>
    </row>
    <row r="182" ht="15.75" customHeight="1">
      <c r="A182" s="2" t="str">
        <f>IFERROR(__xludf.DUMMYFUNCTION("INDEX(SPLIT(C182,""@"",),1)"),"Eldon_Ryan")</f>
        <v>Eldon_Ryan</v>
      </c>
      <c r="B182" s="2" t="str">
        <f t="shared" si="1"/>
        <v>Eldon_Ryan</v>
      </c>
      <c r="C182" s="3" t="s">
        <v>187</v>
      </c>
      <c r="D182" s="3" t="s">
        <v>6</v>
      </c>
      <c r="E182" s="3" t="s">
        <v>7</v>
      </c>
    </row>
    <row r="183" ht="15.75" customHeight="1">
      <c r="A183" s="2" t="str">
        <f>IFERROR(__xludf.DUMMYFUNCTION("INDEX(SPLIT(C183,""@"",),1)"),"Prudence_Sawayn")</f>
        <v>Prudence_Sawayn</v>
      </c>
      <c r="B183" s="2" t="str">
        <f t="shared" si="1"/>
        <v>Prudence_Sawayn</v>
      </c>
      <c r="C183" s="3" t="s">
        <v>188</v>
      </c>
      <c r="D183" s="3" t="s">
        <v>6</v>
      </c>
      <c r="E183" s="3" t="s">
        <v>7</v>
      </c>
    </row>
    <row r="184" ht="15.75" customHeight="1">
      <c r="A184" s="2" t="str">
        <f>IFERROR(__xludf.DUMMYFUNCTION("INDEX(SPLIT(C184,""@"",),1)"),"Krista_Prosacco38")</f>
        <v>Krista_Prosacco38</v>
      </c>
      <c r="B184" s="2" t="str">
        <f t="shared" si="1"/>
        <v>Krista_Prosacco38</v>
      </c>
      <c r="C184" s="3" t="s">
        <v>189</v>
      </c>
      <c r="D184" s="3" t="s">
        <v>6</v>
      </c>
      <c r="E184" s="3" t="s">
        <v>7</v>
      </c>
    </row>
    <row r="185" ht="15.75" customHeight="1">
      <c r="A185" s="2" t="str">
        <f>IFERROR(__xludf.DUMMYFUNCTION("INDEX(SPLIT(C185,""@"",),1)"),"Freda.Carter")</f>
        <v>Freda.Carter</v>
      </c>
      <c r="B185" s="2" t="str">
        <f t="shared" si="1"/>
        <v>Freda.Carter</v>
      </c>
      <c r="C185" s="3" t="s">
        <v>190</v>
      </c>
      <c r="D185" s="3" t="s">
        <v>6</v>
      </c>
      <c r="E185" s="3" t="s">
        <v>7</v>
      </c>
    </row>
    <row r="186" ht="15.75" customHeight="1">
      <c r="A186" s="2" t="str">
        <f>IFERROR(__xludf.DUMMYFUNCTION("INDEX(SPLIT(C186,""@"",),1)"),"Haskell.Heathcote35")</f>
        <v>Haskell.Heathcote35</v>
      </c>
      <c r="B186" s="2" t="str">
        <f t="shared" si="1"/>
        <v>Haskell.Heathcote35</v>
      </c>
      <c r="C186" s="3" t="s">
        <v>191</v>
      </c>
      <c r="D186" s="3" t="s">
        <v>6</v>
      </c>
      <c r="E186" s="3" t="s">
        <v>7</v>
      </c>
    </row>
    <row r="187" ht="15.75" customHeight="1">
      <c r="A187" s="2" t="str">
        <f>IFERROR(__xludf.DUMMYFUNCTION("INDEX(SPLIT(C187,""@"",),1)"),"Kiara15")</f>
        <v>Kiara15</v>
      </c>
      <c r="B187" s="2" t="str">
        <f t="shared" si="1"/>
        <v>Kiara15</v>
      </c>
      <c r="C187" s="3" t="s">
        <v>192</v>
      </c>
      <c r="D187" s="3" t="s">
        <v>6</v>
      </c>
      <c r="E187" s="3" t="s">
        <v>7</v>
      </c>
    </row>
    <row r="188" ht="15.75" customHeight="1">
      <c r="A188" s="2" t="str">
        <f>IFERROR(__xludf.DUMMYFUNCTION("INDEX(SPLIT(C188,""@"",),1)"),"Kayleigh.Morar")</f>
        <v>Kayleigh.Morar</v>
      </c>
      <c r="B188" s="2" t="str">
        <f t="shared" si="1"/>
        <v>Kayleigh.Morar</v>
      </c>
      <c r="C188" s="3" t="s">
        <v>193</v>
      </c>
      <c r="D188" s="3" t="s">
        <v>6</v>
      </c>
      <c r="E188" s="3" t="s">
        <v>7</v>
      </c>
    </row>
    <row r="189" ht="15.75" customHeight="1">
      <c r="A189" s="2" t="str">
        <f>IFERROR(__xludf.DUMMYFUNCTION("INDEX(SPLIT(C189,""@"",),1)"),"Barbara_Hamill")</f>
        <v>Barbara_Hamill</v>
      </c>
      <c r="B189" s="2" t="str">
        <f t="shared" si="1"/>
        <v>Barbara_Hamill</v>
      </c>
      <c r="C189" s="3" t="s">
        <v>194</v>
      </c>
      <c r="D189" s="3" t="s">
        <v>6</v>
      </c>
      <c r="E189" s="3" t="s">
        <v>7</v>
      </c>
    </row>
    <row r="190" ht="15.75" customHeight="1">
      <c r="A190" s="2" t="str">
        <f>IFERROR(__xludf.DUMMYFUNCTION("INDEX(SPLIT(C190,""@"",),1)"),"Zachary.Zemlak9")</f>
        <v>Zachary.Zemlak9</v>
      </c>
      <c r="B190" s="2" t="str">
        <f t="shared" si="1"/>
        <v>Zachary.Zemlak9</v>
      </c>
      <c r="C190" s="3" t="s">
        <v>195</v>
      </c>
      <c r="D190" s="3" t="s">
        <v>6</v>
      </c>
      <c r="E190" s="3" t="s">
        <v>7</v>
      </c>
    </row>
    <row r="191" ht="15.75" customHeight="1">
      <c r="A191" s="2" t="str">
        <f>IFERROR(__xludf.DUMMYFUNCTION("INDEX(SPLIT(C191,""@"",),1)"),"Vivianne81")</f>
        <v>Vivianne81</v>
      </c>
      <c r="B191" s="2" t="str">
        <f t="shared" si="1"/>
        <v>Vivianne81</v>
      </c>
      <c r="C191" s="3" t="s">
        <v>196</v>
      </c>
      <c r="D191" s="3" t="s">
        <v>6</v>
      </c>
      <c r="E191" s="3" t="s">
        <v>7</v>
      </c>
    </row>
    <row r="192" ht="15.75" customHeight="1">
      <c r="A192" s="2" t="str">
        <f>IFERROR(__xludf.DUMMYFUNCTION("INDEX(SPLIT(C192,""@"",),1)"),"Lowell.Nienow71")</f>
        <v>Lowell.Nienow71</v>
      </c>
      <c r="B192" s="2" t="str">
        <f t="shared" si="1"/>
        <v>Lowell.Nienow71</v>
      </c>
      <c r="C192" s="3" t="s">
        <v>197</v>
      </c>
      <c r="D192" s="3" t="s">
        <v>6</v>
      </c>
      <c r="E192" s="3" t="s">
        <v>7</v>
      </c>
    </row>
    <row r="193" ht="15.75" customHeight="1">
      <c r="A193" s="2" t="str">
        <f>IFERROR(__xludf.DUMMYFUNCTION("INDEX(SPLIT(C193,""@"",),1)"),"Cortney.Kutch")</f>
        <v>Cortney.Kutch</v>
      </c>
      <c r="B193" s="2" t="str">
        <f t="shared" si="1"/>
        <v>Cortney.Kutch</v>
      </c>
      <c r="C193" s="3" t="s">
        <v>198</v>
      </c>
      <c r="D193" s="3" t="s">
        <v>6</v>
      </c>
      <c r="E193" s="3" t="s">
        <v>7</v>
      </c>
    </row>
    <row r="194" ht="15.75" customHeight="1">
      <c r="A194" s="2" t="str">
        <f>IFERROR(__xludf.DUMMYFUNCTION("INDEX(SPLIT(C194,""@"",),1)"),"Jed_Stroman26")</f>
        <v>Jed_Stroman26</v>
      </c>
      <c r="B194" s="2" t="str">
        <f t="shared" si="1"/>
        <v>Jed_Stroman26</v>
      </c>
      <c r="C194" s="3" t="s">
        <v>199</v>
      </c>
      <c r="D194" s="3" t="s">
        <v>6</v>
      </c>
      <c r="E194" s="3" t="s">
        <v>7</v>
      </c>
    </row>
    <row r="195" ht="15.75" customHeight="1">
      <c r="A195" s="2" t="str">
        <f>IFERROR(__xludf.DUMMYFUNCTION("INDEX(SPLIT(C195,""@"",),1)"),"Rowan15")</f>
        <v>Rowan15</v>
      </c>
      <c r="B195" s="2" t="str">
        <f t="shared" si="1"/>
        <v>Rowan15</v>
      </c>
      <c r="C195" s="3" t="s">
        <v>200</v>
      </c>
      <c r="D195" s="3" t="s">
        <v>6</v>
      </c>
      <c r="E195" s="3" t="s">
        <v>7</v>
      </c>
    </row>
    <row r="196" ht="15.75" customHeight="1">
      <c r="A196" s="2" t="str">
        <f>IFERROR(__xludf.DUMMYFUNCTION("INDEX(SPLIT(C196,""@"",),1)"),"Einar_Goldner11")</f>
        <v>Einar_Goldner11</v>
      </c>
      <c r="B196" s="2" t="str">
        <f t="shared" si="1"/>
        <v>Einar_Goldner11</v>
      </c>
      <c r="C196" s="3" t="s">
        <v>201</v>
      </c>
      <c r="D196" s="3" t="s">
        <v>6</v>
      </c>
      <c r="E196" s="3" t="s">
        <v>7</v>
      </c>
    </row>
    <row r="197" ht="15.75" customHeight="1">
      <c r="A197" s="2" t="str">
        <f>IFERROR(__xludf.DUMMYFUNCTION("INDEX(SPLIT(C197,""@"",),1)"),"Una.Medhurst41")</f>
        <v>Una.Medhurst41</v>
      </c>
      <c r="B197" s="2" t="str">
        <f t="shared" si="1"/>
        <v>Una.Medhurst41</v>
      </c>
      <c r="C197" s="3" t="s">
        <v>202</v>
      </c>
      <c r="D197" s="3" t="s">
        <v>6</v>
      </c>
      <c r="E197" s="3" t="s">
        <v>7</v>
      </c>
    </row>
    <row r="198" ht="15.75" customHeight="1">
      <c r="A198" s="2" t="str">
        <f>IFERROR(__xludf.DUMMYFUNCTION("INDEX(SPLIT(C198,""@"",),1)"),"Jackeline_Feil")</f>
        <v>Jackeline_Feil</v>
      </c>
      <c r="B198" s="2" t="str">
        <f t="shared" si="1"/>
        <v>Jackeline_Feil</v>
      </c>
      <c r="C198" s="3" t="s">
        <v>203</v>
      </c>
      <c r="D198" s="3" t="s">
        <v>6</v>
      </c>
      <c r="E198" s="3" t="s">
        <v>7</v>
      </c>
    </row>
    <row r="199" ht="15.75" customHeight="1">
      <c r="A199" s="2" t="str">
        <f>IFERROR(__xludf.DUMMYFUNCTION("INDEX(SPLIT(C199,""@"",),1)"),"Adalberto30")</f>
        <v>Adalberto30</v>
      </c>
      <c r="B199" s="2" t="str">
        <f t="shared" si="1"/>
        <v>Adalberto30</v>
      </c>
      <c r="C199" s="3" t="s">
        <v>204</v>
      </c>
      <c r="D199" s="3" t="s">
        <v>6</v>
      </c>
      <c r="E199" s="3" t="s">
        <v>7</v>
      </c>
    </row>
    <row r="200" ht="15.75" customHeight="1">
      <c r="A200" s="2" t="str">
        <f>IFERROR(__xludf.DUMMYFUNCTION("INDEX(SPLIT(C200,""@"",),1)"),"Waylon.Harvey")</f>
        <v>Waylon.Harvey</v>
      </c>
      <c r="B200" s="2" t="str">
        <f t="shared" si="1"/>
        <v>Waylon.Harvey</v>
      </c>
      <c r="C200" s="3" t="s">
        <v>205</v>
      </c>
      <c r="D200" s="3" t="s">
        <v>6</v>
      </c>
      <c r="E200" s="3" t="s">
        <v>7</v>
      </c>
    </row>
    <row r="201" ht="15.75" customHeight="1">
      <c r="A201" s="2" t="str">
        <f>IFERROR(__xludf.DUMMYFUNCTION("INDEX(SPLIT(C201,""@"",),1)"),"Francisca.Frami9")</f>
        <v>Francisca.Frami9</v>
      </c>
      <c r="B201" s="2" t="str">
        <f t="shared" si="1"/>
        <v>Francisca.Frami9</v>
      </c>
      <c r="C201" s="3" t="s">
        <v>206</v>
      </c>
      <c r="D201" s="3" t="s">
        <v>6</v>
      </c>
      <c r="E201" s="3" t="s">
        <v>7</v>
      </c>
    </row>
    <row r="202" ht="15.75" customHeight="1">
      <c r="A202" s="2" t="str">
        <f>IFERROR(__xludf.DUMMYFUNCTION("INDEX(SPLIT(C202,""@"",),1)"),"Edison61")</f>
        <v>Edison61</v>
      </c>
      <c r="B202" s="2" t="str">
        <f t="shared" si="1"/>
        <v>Edison61</v>
      </c>
      <c r="C202" s="3" t="s">
        <v>207</v>
      </c>
      <c r="D202" s="3" t="s">
        <v>6</v>
      </c>
      <c r="E202" s="3" t="s">
        <v>7</v>
      </c>
    </row>
    <row r="203" ht="15.75" customHeight="1">
      <c r="A203" s="2" t="str">
        <f>IFERROR(__xludf.DUMMYFUNCTION("INDEX(SPLIT(C203,""@"",),1)"),"Jackeline.Dickens5")</f>
        <v>Jackeline.Dickens5</v>
      </c>
      <c r="B203" s="2" t="str">
        <f t="shared" si="1"/>
        <v>Jackeline.Dickens5</v>
      </c>
      <c r="C203" s="3" t="s">
        <v>208</v>
      </c>
      <c r="D203" s="3" t="s">
        <v>6</v>
      </c>
      <c r="E203" s="3" t="s">
        <v>7</v>
      </c>
    </row>
    <row r="204" ht="15.75" customHeight="1">
      <c r="A204" s="2" t="str">
        <f>IFERROR(__xludf.DUMMYFUNCTION("INDEX(SPLIT(C204,""@"",),1)"),"Ned_Koch19")</f>
        <v>Ned_Koch19</v>
      </c>
      <c r="B204" s="2" t="str">
        <f t="shared" si="1"/>
        <v>Ned_Koch19</v>
      </c>
      <c r="C204" s="3" t="s">
        <v>209</v>
      </c>
      <c r="D204" s="3" t="s">
        <v>6</v>
      </c>
      <c r="E204" s="3" t="s">
        <v>7</v>
      </c>
    </row>
    <row r="205" ht="15.75" customHeight="1">
      <c r="A205" s="2" t="str">
        <f>IFERROR(__xludf.DUMMYFUNCTION("INDEX(SPLIT(C205,""@"",),1)"),"Mackenzie29")</f>
        <v>Mackenzie29</v>
      </c>
      <c r="B205" s="2" t="str">
        <f t="shared" si="1"/>
        <v>Mackenzie29</v>
      </c>
      <c r="C205" s="3" t="s">
        <v>210</v>
      </c>
      <c r="D205" s="3" t="s">
        <v>6</v>
      </c>
      <c r="E205" s="3" t="s">
        <v>7</v>
      </c>
    </row>
    <row r="206" ht="15.75" customHeight="1">
      <c r="A206" s="2" t="str">
        <f>IFERROR(__xludf.DUMMYFUNCTION("INDEX(SPLIT(C206,""@"",),1)"),"Juwan.Emard")</f>
        <v>Juwan.Emard</v>
      </c>
      <c r="B206" s="2" t="str">
        <f t="shared" si="1"/>
        <v>Juwan.Emard</v>
      </c>
      <c r="C206" s="3" t="s">
        <v>211</v>
      </c>
      <c r="D206" s="3" t="s">
        <v>6</v>
      </c>
      <c r="E206" s="3" t="s">
        <v>7</v>
      </c>
    </row>
    <row r="207" ht="15.75" customHeight="1">
      <c r="A207" s="2" t="str">
        <f>IFERROR(__xludf.DUMMYFUNCTION("INDEX(SPLIT(C207,""@"",),1)"),"Kariane19")</f>
        <v>Kariane19</v>
      </c>
      <c r="B207" s="2" t="str">
        <f t="shared" si="1"/>
        <v>Kariane19</v>
      </c>
      <c r="C207" s="3" t="s">
        <v>212</v>
      </c>
      <c r="D207" s="3" t="s">
        <v>6</v>
      </c>
      <c r="E207" s="3" t="s">
        <v>7</v>
      </c>
    </row>
    <row r="208" ht="15.75" customHeight="1">
      <c r="A208" s="2" t="str">
        <f>IFERROR(__xludf.DUMMYFUNCTION("INDEX(SPLIT(C208,""@"",),1)"),"Allen9")</f>
        <v>Allen9</v>
      </c>
      <c r="B208" s="2" t="str">
        <f t="shared" si="1"/>
        <v>Allen9</v>
      </c>
      <c r="C208" s="3" t="s">
        <v>213</v>
      </c>
      <c r="D208" s="3" t="s">
        <v>6</v>
      </c>
      <c r="E208" s="3" t="s">
        <v>7</v>
      </c>
    </row>
    <row r="209" ht="15.75" customHeight="1">
      <c r="A209" s="2" t="str">
        <f>IFERROR(__xludf.DUMMYFUNCTION("INDEX(SPLIT(C209,""@"",),1)"),"Geovanni_Spencer95")</f>
        <v>Geovanni_Spencer95</v>
      </c>
      <c r="B209" s="2" t="str">
        <f t="shared" si="1"/>
        <v>Geovanni_Spencer95</v>
      </c>
      <c r="C209" s="3" t="s">
        <v>214</v>
      </c>
      <c r="D209" s="3" t="s">
        <v>6</v>
      </c>
      <c r="E209" s="3" t="s">
        <v>7</v>
      </c>
    </row>
    <row r="210" ht="15.75" customHeight="1">
      <c r="A210" s="2" t="str">
        <f>IFERROR(__xludf.DUMMYFUNCTION("INDEX(SPLIT(C210,""@"",),1)"),"Olin.Haley61")</f>
        <v>Olin.Haley61</v>
      </c>
      <c r="B210" s="2" t="str">
        <f t="shared" si="1"/>
        <v>Olin.Haley61</v>
      </c>
      <c r="C210" s="3" t="s">
        <v>215</v>
      </c>
      <c r="D210" s="3" t="s">
        <v>6</v>
      </c>
      <c r="E210" s="3" t="s">
        <v>7</v>
      </c>
    </row>
    <row r="211" ht="15.75" customHeight="1">
      <c r="A211" s="2" t="str">
        <f>IFERROR(__xludf.DUMMYFUNCTION("INDEX(SPLIT(C211,""@"",),1)"),"Kayla_King")</f>
        <v>Kayla_King</v>
      </c>
      <c r="B211" s="2" t="str">
        <f t="shared" si="1"/>
        <v>Kayla_King</v>
      </c>
      <c r="C211" s="3" t="s">
        <v>216</v>
      </c>
      <c r="D211" s="3" t="s">
        <v>6</v>
      </c>
      <c r="E211" s="3" t="s">
        <v>7</v>
      </c>
    </row>
    <row r="212" ht="15.75" customHeight="1">
      <c r="A212" s="2" t="str">
        <f>IFERROR(__xludf.DUMMYFUNCTION("INDEX(SPLIT(C212,""@"",),1)"),"Emma_Johnston94")</f>
        <v>Emma_Johnston94</v>
      </c>
      <c r="B212" s="2" t="str">
        <f t="shared" si="1"/>
        <v>Emma_Johnston94</v>
      </c>
      <c r="C212" s="3" t="s">
        <v>217</v>
      </c>
      <c r="D212" s="3" t="s">
        <v>6</v>
      </c>
      <c r="E212" s="3" t="s">
        <v>7</v>
      </c>
    </row>
    <row r="213" ht="15.75" customHeight="1">
      <c r="A213" s="2" t="str">
        <f>IFERROR(__xludf.DUMMYFUNCTION("INDEX(SPLIT(C213,""@"",),1)"),"Ephraim.Jacobi-King")</f>
        <v>Ephraim.Jacobi-King</v>
      </c>
      <c r="B213" s="2" t="str">
        <f t="shared" si="1"/>
        <v>Ephraim.Jacobi-King</v>
      </c>
      <c r="C213" s="3" t="s">
        <v>218</v>
      </c>
      <c r="D213" s="3" t="s">
        <v>6</v>
      </c>
      <c r="E213" s="3" t="s">
        <v>7</v>
      </c>
    </row>
    <row r="214" ht="15.75" customHeight="1">
      <c r="A214" s="2" t="str">
        <f>IFERROR(__xludf.DUMMYFUNCTION("INDEX(SPLIT(C214,""@"",),1)"),"Wilfrid5")</f>
        <v>Wilfrid5</v>
      </c>
      <c r="B214" s="2" t="str">
        <f t="shared" si="1"/>
        <v>Wilfrid5</v>
      </c>
      <c r="C214" s="3" t="s">
        <v>219</v>
      </c>
      <c r="D214" s="3" t="s">
        <v>6</v>
      </c>
      <c r="E214" s="3" t="s">
        <v>7</v>
      </c>
    </row>
    <row r="215" ht="15.75" customHeight="1">
      <c r="A215" s="2" t="str">
        <f>IFERROR(__xludf.DUMMYFUNCTION("INDEX(SPLIT(C215,""@"",),1)"),"Curtis_Hackett88")</f>
        <v>Curtis_Hackett88</v>
      </c>
      <c r="B215" s="2" t="str">
        <f t="shared" si="1"/>
        <v>Curtis_Hackett88</v>
      </c>
      <c r="C215" s="3" t="s">
        <v>220</v>
      </c>
      <c r="D215" s="3" t="s">
        <v>6</v>
      </c>
      <c r="E215" s="3" t="s">
        <v>7</v>
      </c>
    </row>
    <row r="216" ht="15.75" customHeight="1">
      <c r="A216" s="2" t="str">
        <f>IFERROR(__xludf.DUMMYFUNCTION("INDEX(SPLIT(C216,""@"",),1)"),"Kade64")</f>
        <v>Kade64</v>
      </c>
      <c r="B216" s="2" t="str">
        <f t="shared" si="1"/>
        <v>Kade64</v>
      </c>
      <c r="C216" s="3" t="s">
        <v>221</v>
      </c>
      <c r="D216" s="3" t="s">
        <v>6</v>
      </c>
      <c r="E216" s="3" t="s">
        <v>7</v>
      </c>
    </row>
    <row r="217" ht="15.75" customHeight="1">
      <c r="A217" s="2" t="str">
        <f>IFERROR(__xludf.DUMMYFUNCTION("INDEX(SPLIT(C217,""@"",),1)"),"Stone24")</f>
        <v>Stone24</v>
      </c>
      <c r="B217" s="2" t="str">
        <f t="shared" si="1"/>
        <v>Stone24</v>
      </c>
      <c r="C217" s="3" t="s">
        <v>222</v>
      </c>
      <c r="D217" s="3" t="s">
        <v>6</v>
      </c>
      <c r="E217" s="3" t="s">
        <v>7</v>
      </c>
    </row>
    <row r="218" ht="15.75" customHeight="1">
      <c r="A218" s="2" t="str">
        <f>IFERROR(__xludf.DUMMYFUNCTION("INDEX(SPLIT(C218,""@"",),1)"),"Hal.Rippin11")</f>
        <v>Hal.Rippin11</v>
      </c>
      <c r="B218" s="2" t="str">
        <f t="shared" si="1"/>
        <v>Hal.Rippin11</v>
      </c>
      <c r="C218" s="3" t="s">
        <v>223</v>
      </c>
      <c r="D218" s="3" t="s">
        <v>6</v>
      </c>
      <c r="E218" s="3" t="s">
        <v>7</v>
      </c>
    </row>
    <row r="219" ht="15.75" customHeight="1">
      <c r="A219" s="2" t="str">
        <f>IFERROR(__xludf.DUMMYFUNCTION("INDEX(SPLIT(C219,""@"",),1)"),"Robyn_Klocko52")</f>
        <v>Robyn_Klocko52</v>
      </c>
      <c r="B219" s="2" t="str">
        <f t="shared" si="1"/>
        <v>Robyn_Klocko52</v>
      </c>
      <c r="C219" s="3" t="s">
        <v>224</v>
      </c>
      <c r="D219" s="3" t="s">
        <v>6</v>
      </c>
      <c r="E219" s="3" t="s">
        <v>7</v>
      </c>
    </row>
    <row r="220" ht="15.75" customHeight="1">
      <c r="A220" s="2" t="str">
        <f>IFERROR(__xludf.DUMMYFUNCTION("INDEX(SPLIT(C220,""@"",),1)"),"Kara.Tremblay")</f>
        <v>Kara.Tremblay</v>
      </c>
      <c r="B220" s="2" t="str">
        <f t="shared" si="1"/>
        <v>Kara.Tremblay</v>
      </c>
      <c r="C220" s="3" t="s">
        <v>225</v>
      </c>
      <c r="D220" s="3" t="s">
        <v>6</v>
      </c>
      <c r="E220" s="3" t="s">
        <v>7</v>
      </c>
    </row>
    <row r="221" ht="15.75" customHeight="1">
      <c r="A221" s="2" t="str">
        <f>IFERROR(__xludf.DUMMYFUNCTION("INDEX(SPLIT(C221,""@"",),1)"),"Tatum46")</f>
        <v>Tatum46</v>
      </c>
      <c r="B221" s="2" t="str">
        <f t="shared" si="1"/>
        <v>Tatum46</v>
      </c>
      <c r="C221" s="3" t="s">
        <v>226</v>
      </c>
      <c r="D221" s="3" t="s">
        <v>6</v>
      </c>
      <c r="E221" s="3" t="s">
        <v>7</v>
      </c>
    </row>
    <row r="222" ht="15.75" customHeight="1">
      <c r="A222" s="2" t="str">
        <f>IFERROR(__xludf.DUMMYFUNCTION("INDEX(SPLIT(C222,""@"",),1)"),"Tomasa_Turcotte")</f>
        <v>Tomasa_Turcotte</v>
      </c>
      <c r="B222" s="2" t="str">
        <f t="shared" si="1"/>
        <v>Tomasa_Turcotte</v>
      </c>
      <c r="C222" s="3" t="s">
        <v>227</v>
      </c>
      <c r="D222" s="3" t="s">
        <v>6</v>
      </c>
      <c r="E222" s="3" t="s">
        <v>7</v>
      </c>
    </row>
    <row r="223" ht="15.75" customHeight="1">
      <c r="A223" s="2" t="str">
        <f>IFERROR(__xludf.DUMMYFUNCTION("INDEX(SPLIT(C223,""@"",),1)"),"Dock58")</f>
        <v>Dock58</v>
      </c>
      <c r="B223" s="2" t="str">
        <f t="shared" si="1"/>
        <v>Dock58</v>
      </c>
      <c r="C223" s="3" t="s">
        <v>228</v>
      </c>
      <c r="D223" s="3" t="s">
        <v>6</v>
      </c>
      <c r="E223" s="3" t="s">
        <v>7</v>
      </c>
    </row>
    <row r="224" ht="15.75" customHeight="1">
      <c r="A224" s="2" t="str">
        <f>IFERROR(__xludf.DUMMYFUNCTION("INDEX(SPLIT(C224,""@"",),1)"),"Austin54")</f>
        <v>Austin54</v>
      </c>
      <c r="B224" s="2" t="str">
        <f t="shared" si="1"/>
        <v>Austin54</v>
      </c>
      <c r="C224" s="3" t="s">
        <v>229</v>
      </c>
      <c r="D224" s="3" t="s">
        <v>6</v>
      </c>
      <c r="E224" s="3" t="s">
        <v>7</v>
      </c>
    </row>
    <row r="225" ht="15.75" customHeight="1">
      <c r="A225" s="2" t="str">
        <f>IFERROR(__xludf.DUMMYFUNCTION("INDEX(SPLIT(C225,""@"",),1)"),"Wanda77")</f>
        <v>Wanda77</v>
      </c>
      <c r="B225" s="2" t="str">
        <f t="shared" si="1"/>
        <v>Wanda77</v>
      </c>
      <c r="C225" s="3" t="s">
        <v>230</v>
      </c>
      <c r="D225" s="3" t="s">
        <v>6</v>
      </c>
      <c r="E225" s="3" t="s">
        <v>7</v>
      </c>
    </row>
    <row r="226" ht="15.75" customHeight="1">
      <c r="A226" s="2" t="str">
        <f>IFERROR(__xludf.DUMMYFUNCTION("INDEX(SPLIT(C226,""@"",),1)"),"Joesph41")</f>
        <v>Joesph41</v>
      </c>
      <c r="B226" s="2" t="str">
        <f t="shared" si="1"/>
        <v>Joesph41</v>
      </c>
      <c r="C226" s="3" t="s">
        <v>231</v>
      </c>
      <c r="D226" s="3" t="s">
        <v>6</v>
      </c>
      <c r="E226" s="3" t="s">
        <v>7</v>
      </c>
    </row>
    <row r="227" ht="15.75" customHeight="1">
      <c r="A227" s="2" t="str">
        <f>IFERROR(__xludf.DUMMYFUNCTION("INDEX(SPLIT(C227,""@"",),1)"),"Kirsten_Heller36")</f>
        <v>Kirsten_Heller36</v>
      </c>
      <c r="B227" s="2" t="str">
        <f t="shared" si="1"/>
        <v>Kirsten_Heller36</v>
      </c>
      <c r="C227" s="3" t="s">
        <v>232</v>
      </c>
      <c r="D227" s="3" t="s">
        <v>6</v>
      </c>
      <c r="E227" s="3" t="s">
        <v>7</v>
      </c>
    </row>
    <row r="228" ht="15.75" customHeight="1">
      <c r="A228" s="2" t="str">
        <f>IFERROR(__xludf.DUMMYFUNCTION("INDEX(SPLIT(C228,""@"",),1)"),"Christian59")</f>
        <v>Christian59</v>
      </c>
      <c r="B228" s="2" t="str">
        <f t="shared" si="1"/>
        <v>Christian59</v>
      </c>
      <c r="C228" s="3" t="s">
        <v>233</v>
      </c>
      <c r="D228" s="3" t="s">
        <v>6</v>
      </c>
      <c r="E228" s="3" t="s">
        <v>7</v>
      </c>
    </row>
    <row r="229" ht="15.75" customHeight="1">
      <c r="A229" s="2" t="str">
        <f>IFERROR(__xludf.DUMMYFUNCTION("INDEX(SPLIT(C229,""@"",),1)"),"Myron_Bailey")</f>
        <v>Myron_Bailey</v>
      </c>
      <c r="B229" s="2" t="str">
        <f t="shared" si="1"/>
        <v>Myron_Bailey</v>
      </c>
      <c r="C229" s="3" t="s">
        <v>234</v>
      </c>
      <c r="D229" s="3" t="s">
        <v>6</v>
      </c>
      <c r="E229" s="3" t="s">
        <v>7</v>
      </c>
    </row>
    <row r="230" ht="15.75" customHeight="1">
      <c r="A230" s="2" t="str">
        <f>IFERROR(__xludf.DUMMYFUNCTION("INDEX(SPLIT(C230,""@"",),1)"),"Jeremie_Stark17")</f>
        <v>Jeremie_Stark17</v>
      </c>
      <c r="B230" s="2" t="str">
        <f t="shared" si="1"/>
        <v>Jeremie_Stark17</v>
      </c>
      <c r="C230" s="3" t="s">
        <v>235</v>
      </c>
      <c r="D230" s="3" t="s">
        <v>6</v>
      </c>
      <c r="E230" s="3" t="s">
        <v>7</v>
      </c>
    </row>
    <row r="231" ht="15.75" customHeight="1">
      <c r="A231" s="2" t="str">
        <f>IFERROR(__xludf.DUMMYFUNCTION("INDEX(SPLIT(C231,""@"",),1)"),"Eriberto_Cole25")</f>
        <v>Eriberto_Cole25</v>
      </c>
      <c r="B231" s="2" t="str">
        <f t="shared" si="1"/>
        <v>Eriberto_Cole25</v>
      </c>
      <c r="C231" s="3" t="s">
        <v>236</v>
      </c>
      <c r="D231" s="3" t="s">
        <v>6</v>
      </c>
      <c r="E231" s="3" t="s">
        <v>7</v>
      </c>
    </row>
    <row r="232" ht="15.75" customHeight="1">
      <c r="A232" s="2" t="str">
        <f>IFERROR(__xludf.DUMMYFUNCTION("INDEX(SPLIT(C232,""@"",),1)"),"Murphy29")</f>
        <v>Murphy29</v>
      </c>
      <c r="B232" s="2" t="str">
        <f t="shared" si="1"/>
        <v>Murphy29</v>
      </c>
      <c r="C232" s="3" t="s">
        <v>237</v>
      </c>
      <c r="D232" s="3" t="s">
        <v>6</v>
      </c>
      <c r="E232" s="3" t="s">
        <v>7</v>
      </c>
    </row>
    <row r="233" ht="15.75" customHeight="1">
      <c r="A233" s="2" t="str">
        <f>IFERROR(__xludf.DUMMYFUNCTION("INDEX(SPLIT(C233,""@"",),1)"),"Aurelie73")</f>
        <v>Aurelie73</v>
      </c>
      <c r="B233" s="2" t="str">
        <f t="shared" si="1"/>
        <v>Aurelie73</v>
      </c>
      <c r="C233" s="3" t="s">
        <v>238</v>
      </c>
      <c r="D233" s="3" t="s">
        <v>6</v>
      </c>
      <c r="E233" s="3" t="s">
        <v>7</v>
      </c>
    </row>
    <row r="234" ht="15.75" customHeight="1">
      <c r="A234" s="2" t="str">
        <f>IFERROR(__xludf.DUMMYFUNCTION("INDEX(SPLIT(C234,""@"",),1)"),"Linnie.Daniel")</f>
        <v>Linnie.Daniel</v>
      </c>
      <c r="B234" s="2" t="str">
        <f t="shared" si="1"/>
        <v>Linnie.Daniel</v>
      </c>
      <c r="C234" s="3" t="s">
        <v>239</v>
      </c>
      <c r="D234" s="3" t="s">
        <v>6</v>
      </c>
      <c r="E234" s="3" t="s">
        <v>7</v>
      </c>
    </row>
    <row r="235" ht="15.75" customHeight="1">
      <c r="A235" s="2" t="str">
        <f>IFERROR(__xludf.DUMMYFUNCTION("INDEX(SPLIT(C235,""@"",),1)"),"Princess.Lesch")</f>
        <v>Princess.Lesch</v>
      </c>
      <c r="B235" s="2" t="str">
        <f t="shared" si="1"/>
        <v>Princess.Lesch</v>
      </c>
      <c r="C235" s="3" t="s">
        <v>240</v>
      </c>
      <c r="D235" s="3" t="s">
        <v>6</v>
      </c>
      <c r="E235" s="3" t="s">
        <v>7</v>
      </c>
    </row>
    <row r="236" ht="15.75" customHeight="1">
      <c r="A236" s="2" t="str">
        <f>IFERROR(__xludf.DUMMYFUNCTION("INDEX(SPLIT(C236,""@"",),1)"),"Shyann_Ledner")</f>
        <v>Shyann_Ledner</v>
      </c>
      <c r="B236" s="2" t="str">
        <f t="shared" si="1"/>
        <v>Shyann_Ledner</v>
      </c>
      <c r="C236" s="3" t="s">
        <v>241</v>
      </c>
      <c r="D236" s="3" t="s">
        <v>6</v>
      </c>
      <c r="E236" s="3" t="s">
        <v>7</v>
      </c>
    </row>
    <row r="237" ht="15.75" customHeight="1">
      <c r="A237" s="2" t="str">
        <f>IFERROR(__xludf.DUMMYFUNCTION("INDEX(SPLIT(C237,""@"",),1)"),"Beaulah.Kulas")</f>
        <v>Beaulah.Kulas</v>
      </c>
      <c r="B237" s="2" t="str">
        <f t="shared" si="1"/>
        <v>Beaulah.Kulas</v>
      </c>
      <c r="C237" s="3" t="s">
        <v>242</v>
      </c>
      <c r="D237" s="3" t="s">
        <v>6</v>
      </c>
      <c r="E237" s="3" t="s">
        <v>7</v>
      </c>
    </row>
    <row r="238" ht="15.75" customHeight="1">
      <c r="A238" s="2" t="str">
        <f>IFERROR(__xludf.DUMMYFUNCTION("INDEX(SPLIT(C238,""@"",),1)"),"Liam87")</f>
        <v>Liam87</v>
      </c>
      <c r="B238" s="2" t="str">
        <f t="shared" si="1"/>
        <v>Liam87</v>
      </c>
      <c r="C238" s="3" t="s">
        <v>243</v>
      </c>
      <c r="D238" s="3" t="s">
        <v>6</v>
      </c>
      <c r="E238" s="3" t="s">
        <v>7</v>
      </c>
    </row>
    <row r="239" ht="15.75" customHeight="1">
      <c r="A239" s="2" t="str">
        <f>IFERROR(__xludf.DUMMYFUNCTION("INDEX(SPLIT(C239,""@"",),1)"),"Aurelia_Koelpin18")</f>
        <v>Aurelia_Koelpin18</v>
      </c>
      <c r="B239" s="2" t="str">
        <f t="shared" si="1"/>
        <v>Aurelia_Koelpin18</v>
      </c>
      <c r="C239" s="3" t="s">
        <v>244</v>
      </c>
      <c r="D239" s="3" t="s">
        <v>6</v>
      </c>
      <c r="E239" s="3" t="s">
        <v>7</v>
      </c>
    </row>
    <row r="240" ht="15.75" customHeight="1">
      <c r="A240" s="2" t="str">
        <f>IFERROR(__xludf.DUMMYFUNCTION("INDEX(SPLIT(C240,""@"",),1)"),"Citlalli_Reinger7")</f>
        <v>Citlalli_Reinger7</v>
      </c>
      <c r="B240" s="2" t="str">
        <f t="shared" si="1"/>
        <v>Citlalli_Reinger7</v>
      </c>
      <c r="C240" s="3" t="s">
        <v>245</v>
      </c>
      <c r="D240" s="3" t="s">
        <v>6</v>
      </c>
      <c r="E240" s="3" t="s">
        <v>7</v>
      </c>
    </row>
    <row r="241" ht="15.75" customHeight="1">
      <c r="A241" s="2" t="str">
        <f>IFERROR(__xludf.DUMMYFUNCTION("INDEX(SPLIT(C241,""@"",),1)"),"Irwin.Marquardt92")</f>
        <v>Irwin.Marquardt92</v>
      </c>
      <c r="B241" s="2" t="str">
        <f t="shared" si="1"/>
        <v>Irwin.Marquardt92</v>
      </c>
      <c r="C241" s="3" t="s">
        <v>246</v>
      </c>
      <c r="D241" s="3" t="s">
        <v>6</v>
      </c>
      <c r="E241" s="3" t="s">
        <v>7</v>
      </c>
    </row>
    <row r="242" ht="15.75" customHeight="1">
      <c r="A242" s="2" t="str">
        <f>IFERROR(__xludf.DUMMYFUNCTION("INDEX(SPLIT(C242,""@"",),1)"),"Stephon.Carroll53")</f>
        <v>Stephon.Carroll53</v>
      </c>
      <c r="B242" s="2" t="str">
        <f t="shared" si="1"/>
        <v>Stephon.Carroll53</v>
      </c>
      <c r="C242" s="3" t="s">
        <v>247</v>
      </c>
      <c r="D242" s="3" t="s">
        <v>6</v>
      </c>
      <c r="E242" s="3" t="s">
        <v>7</v>
      </c>
    </row>
    <row r="243" ht="15.75" customHeight="1">
      <c r="A243" s="2" t="str">
        <f>IFERROR(__xludf.DUMMYFUNCTION("INDEX(SPLIT(C243,""@"",),1)"),"Sarah.Emard")</f>
        <v>Sarah.Emard</v>
      </c>
      <c r="B243" s="2" t="str">
        <f t="shared" si="1"/>
        <v>Sarah.Emard</v>
      </c>
      <c r="C243" s="3" t="s">
        <v>248</v>
      </c>
      <c r="D243" s="3" t="s">
        <v>6</v>
      </c>
      <c r="E243" s="3" t="s">
        <v>7</v>
      </c>
    </row>
    <row r="244" ht="15.75" customHeight="1">
      <c r="A244" s="2" t="str">
        <f>IFERROR(__xludf.DUMMYFUNCTION("INDEX(SPLIT(C244,""@"",),1)"),"Mathias69")</f>
        <v>Mathias69</v>
      </c>
      <c r="B244" s="2" t="str">
        <f t="shared" si="1"/>
        <v>Mathias69</v>
      </c>
      <c r="C244" s="3" t="s">
        <v>249</v>
      </c>
      <c r="D244" s="3" t="s">
        <v>6</v>
      </c>
      <c r="E244" s="3" t="s">
        <v>7</v>
      </c>
    </row>
    <row r="245" ht="15.75" customHeight="1">
      <c r="A245" s="2" t="str">
        <f>IFERROR(__xludf.DUMMYFUNCTION("INDEX(SPLIT(C245,""@"",),1)"),"Brannon30")</f>
        <v>Brannon30</v>
      </c>
      <c r="B245" s="2" t="str">
        <f t="shared" si="1"/>
        <v>Brannon30</v>
      </c>
      <c r="C245" s="3" t="s">
        <v>250</v>
      </c>
      <c r="D245" s="3" t="s">
        <v>6</v>
      </c>
      <c r="E245" s="3" t="s">
        <v>7</v>
      </c>
    </row>
    <row r="246" ht="15.75" customHeight="1">
      <c r="A246" s="2" t="str">
        <f>IFERROR(__xludf.DUMMYFUNCTION("INDEX(SPLIT(C246,""@"",),1)"),"Caden.Pacocha")</f>
        <v>Caden.Pacocha</v>
      </c>
      <c r="B246" s="2" t="str">
        <f t="shared" si="1"/>
        <v>Caden.Pacocha</v>
      </c>
      <c r="C246" s="3" t="s">
        <v>251</v>
      </c>
      <c r="D246" s="3" t="s">
        <v>6</v>
      </c>
      <c r="E246" s="3" t="s">
        <v>7</v>
      </c>
    </row>
    <row r="247" ht="15.75" customHeight="1">
      <c r="A247" s="2" t="str">
        <f>IFERROR(__xludf.DUMMYFUNCTION("INDEX(SPLIT(C247,""@"",),1)"),"Madisyn.Grimes")</f>
        <v>Madisyn.Grimes</v>
      </c>
      <c r="B247" s="2" t="str">
        <f t="shared" si="1"/>
        <v>Madisyn.Grimes</v>
      </c>
      <c r="C247" s="3" t="s">
        <v>252</v>
      </c>
      <c r="D247" s="3" t="s">
        <v>6</v>
      </c>
      <c r="E247" s="3" t="s">
        <v>7</v>
      </c>
    </row>
    <row r="248" ht="15.75" customHeight="1">
      <c r="A248" s="2" t="str">
        <f>IFERROR(__xludf.DUMMYFUNCTION("INDEX(SPLIT(C248,""@"",),1)"),"Mara43")</f>
        <v>Mara43</v>
      </c>
      <c r="B248" s="2" t="str">
        <f t="shared" si="1"/>
        <v>Mara43</v>
      </c>
      <c r="C248" s="3" t="s">
        <v>253</v>
      </c>
      <c r="D248" s="3" t="s">
        <v>6</v>
      </c>
      <c r="E248" s="3" t="s">
        <v>7</v>
      </c>
    </row>
    <row r="249" ht="15.75" customHeight="1">
      <c r="A249" s="2" t="str">
        <f>IFERROR(__xludf.DUMMYFUNCTION("INDEX(SPLIT(C249,""@"",),1)"),"Estrella_Bailey")</f>
        <v>Estrella_Bailey</v>
      </c>
      <c r="B249" s="2" t="str">
        <f t="shared" si="1"/>
        <v>Estrella_Bailey</v>
      </c>
      <c r="C249" s="3" t="s">
        <v>254</v>
      </c>
      <c r="D249" s="3" t="s">
        <v>6</v>
      </c>
      <c r="E249" s="3" t="s">
        <v>7</v>
      </c>
    </row>
    <row r="250" ht="15.75" customHeight="1">
      <c r="A250" s="2" t="str">
        <f>IFERROR(__xludf.DUMMYFUNCTION("INDEX(SPLIT(C250,""@"",),1)"),"Cade_Leffler")</f>
        <v>Cade_Leffler</v>
      </c>
      <c r="B250" s="2" t="str">
        <f t="shared" si="1"/>
        <v>Cade_Leffler</v>
      </c>
      <c r="C250" s="3" t="s">
        <v>255</v>
      </c>
      <c r="D250" s="3" t="s">
        <v>6</v>
      </c>
      <c r="E250" s="3" t="s">
        <v>7</v>
      </c>
    </row>
    <row r="251" ht="15.75" customHeight="1">
      <c r="A251" s="2" t="str">
        <f>IFERROR(__xludf.DUMMYFUNCTION("INDEX(SPLIT(C251,""@"",),1)"),"Kay10")</f>
        <v>Kay10</v>
      </c>
      <c r="B251" s="2" t="str">
        <f t="shared" si="1"/>
        <v>Kay10</v>
      </c>
      <c r="C251" s="3" t="s">
        <v>256</v>
      </c>
      <c r="D251" s="3" t="s">
        <v>6</v>
      </c>
      <c r="E251" s="3" t="s">
        <v>7</v>
      </c>
    </row>
    <row r="252" ht="15.75" customHeight="1">
      <c r="A252" s="2" t="str">
        <f>IFERROR(__xludf.DUMMYFUNCTION("INDEX(SPLIT(C252,""@"",),1)"),"Earnest_Beier")</f>
        <v>Earnest_Beier</v>
      </c>
      <c r="B252" s="2" t="str">
        <f t="shared" si="1"/>
        <v>Earnest_Beier</v>
      </c>
      <c r="C252" s="3" t="s">
        <v>257</v>
      </c>
      <c r="D252" s="3" t="s">
        <v>6</v>
      </c>
      <c r="E252" s="3" t="s">
        <v>7</v>
      </c>
    </row>
    <row r="253" ht="15.75" customHeight="1">
      <c r="A253" s="2" t="str">
        <f>IFERROR(__xludf.DUMMYFUNCTION("INDEX(SPLIT(C253,""@"",),1)"),"Anissa.Hilpert75")</f>
        <v>Anissa.Hilpert75</v>
      </c>
      <c r="B253" s="2" t="str">
        <f t="shared" si="1"/>
        <v>Anissa.Hilpert75</v>
      </c>
      <c r="C253" s="3" t="s">
        <v>258</v>
      </c>
      <c r="D253" s="3" t="s">
        <v>6</v>
      </c>
      <c r="E253" s="3" t="s">
        <v>7</v>
      </c>
    </row>
    <row r="254" ht="15.75" customHeight="1">
      <c r="A254" s="2" t="str">
        <f>IFERROR(__xludf.DUMMYFUNCTION("INDEX(SPLIT(C254,""@"",),1)"),"Bernice21")</f>
        <v>Bernice21</v>
      </c>
      <c r="B254" s="2" t="str">
        <f t="shared" si="1"/>
        <v>Bernice21</v>
      </c>
      <c r="C254" s="3" t="s">
        <v>259</v>
      </c>
      <c r="D254" s="3" t="s">
        <v>6</v>
      </c>
      <c r="E254" s="3" t="s">
        <v>7</v>
      </c>
    </row>
    <row r="255" ht="15.75" customHeight="1">
      <c r="A255" s="2" t="str">
        <f>IFERROR(__xludf.DUMMYFUNCTION("INDEX(SPLIT(C255,""@"",),1)"),"Lia80")</f>
        <v>Lia80</v>
      </c>
      <c r="B255" s="2" t="str">
        <f t="shared" si="1"/>
        <v>Lia80</v>
      </c>
      <c r="C255" s="3" t="s">
        <v>260</v>
      </c>
      <c r="D255" s="3" t="s">
        <v>6</v>
      </c>
      <c r="E255" s="3" t="s">
        <v>7</v>
      </c>
    </row>
    <row r="256" ht="15.75" customHeight="1">
      <c r="A256" s="2" t="str">
        <f>IFERROR(__xludf.DUMMYFUNCTION("INDEX(SPLIT(C256,""@"",),1)"),"Claud_Becker29")</f>
        <v>Claud_Becker29</v>
      </c>
      <c r="B256" s="2" t="str">
        <f t="shared" si="1"/>
        <v>Claud_Becker29</v>
      </c>
      <c r="C256" s="3" t="s">
        <v>261</v>
      </c>
      <c r="D256" s="3" t="s">
        <v>6</v>
      </c>
      <c r="E256" s="3" t="s">
        <v>7</v>
      </c>
    </row>
    <row r="257" ht="15.75" customHeight="1">
      <c r="A257" s="2" t="str">
        <f>IFERROR(__xludf.DUMMYFUNCTION("INDEX(SPLIT(C257,""@"",),1)"),"Patsy_Kutch63")</f>
        <v>Patsy_Kutch63</v>
      </c>
      <c r="B257" s="2" t="str">
        <f t="shared" si="1"/>
        <v>Patsy_Kutch63</v>
      </c>
      <c r="C257" s="3" t="s">
        <v>262</v>
      </c>
      <c r="D257" s="3" t="s">
        <v>6</v>
      </c>
      <c r="E257" s="3" t="s">
        <v>7</v>
      </c>
    </row>
    <row r="258" ht="15.75" customHeight="1">
      <c r="A258" s="2" t="str">
        <f>IFERROR(__xludf.DUMMYFUNCTION("INDEX(SPLIT(C258,""@"",),1)"),"Antonina.Von")</f>
        <v>Antonina.Von</v>
      </c>
      <c r="B258" s="2" t="str">
        <f t="shared" si="1"/>
        <v>Antonina.Von</v>
      </c>
      <c r="C258" s="3" t="s">
        <v>263</v>
      </c>
      <c r="D258" s="3" t="s">
        <v>6</v>
      </c>
      <c r="E258" s="3" t="s">
        <v>7</v>
      </c>
    </row>
    <row r="259" ht="15.75" customHeight="1">
      <c r="A259" s="2" t="str">
        <f>IFERROR(__xludf.DUMMYFUNCTION("INDEX(SPLIT(C259,""@"",),1)"),"Carolanne.Erdman8")</f>
        <v>Carolanne.Erdman8</v>
      </c>
      <c r="B259" s="2" t="str">
        <f t="shared" si="1"/>
        <v>Carolanne.Erdman8</v>
      </c>
      <c r="C259" s="3" t="s">
        <v>264</v>
      </c>
      <c r="D259" s="3" t="s">
        <v>6</v>
      </c>
      <c r="E259" s="3" t="s">
        <v>7</v>
      </c>
    </row>
    <row r="260" ht="15.75" customHeight="1">
      <c r="A260" s="2" t="str">
        <f>IFERROR(__xludf.DUMMYFUNCTION("INDEX(SPLIT(C260,""@"",),1)"),"Keshawn43")</f>
        <v>Keshawn43</v>
      </c>
      <c r="B260" s="2" t="str">
        <f t="shared" si="1"/>
        <v>Keshawn43</v>
      </c>
      <c r="C260" s="3" t="s">
        <v>265</v>
      </c>
      <c r="D260" s="3" t="s">
        <v>6</v>
      </c>
      <c r="E260" s="3" t="s">
        <v>7</v>
      </c>
    </row>
    <row r="261" ht="15.75" customHeight="1">
      <c r="A261" s="2" t="str">
        <f>IFERROR(__xludf.DUMMYFUNCTION("INDEX(SPLIT(C261,""@"",),1)"),"Kiel.Stokes-Will0")</f>
        <v>Kiel.Stokes-Will0</v>
      </c>
      <c r="B261" s="2" t="str">
        <f t="shared" si="1"/>
        <v>Kiel.Stokes-Will0</v>
      </c>
      <c r="C261" s="3" t="s">
        <v>266</v>
      </c>
      <c r="D261" s="3" t="s">
        <v>6</v>
      </c>
      <c r="E261" s="3" t="s">
        <v>7</v>
      </c>
    </row>
    <row r="262" ht="15.75" customHeight="1">
      <c r="A262" s="2" t="str">
        <f>IFERROR(__xludf.DUMMYFUNCTION("INDEX(SPLIT(C262,""@"",),1)"),"Gladyce.Windler87")</f>
        <v>Gladyce.Windler87</v>
      </c>
      <c r="B262" s="2" t="str">
        <f t="shared" si="1"/>
        <v>Gladyce.Windler87</v>
      </c>
      <c r="C262" s="3" t="s">
        <v>267</v>
      </c>
      <c r="D262" s="3" t="s">
        <v>6</v>
      </c>
      <c r="E262" s="3" t="s">
        <v>7</v>
      </c>
    </row>
    <row r="263" ht="15.75" customHeight="1">
      <c r="A263" s="2" t="str">
        <f>IFERROR(__xludf.DUMMYFUNCTION("INDEX(SPLIT(C263,""@"",),1)"),"Josianne_Lockman")</f>
        <v>Josianne_Lockman</v>
      </c>
      <c r="B263" s="2" t="str">
        <f t="shared" si="1"/>
        <v>Josianne_Lockman</v>
      </c>
      <c r="C263" s="3" t="s">
        <v>268</v>
      </c>
      <c r="D263" s="3" t="s">
        <v>6</v>
      </c>
      <c r="E263" s="3" t="s">
        <v>7</v>
      </c>
    </row>
    <row r="264" ht="15.75" customHeight="1">
      <c r="A264" s="2" t="str">
        <f>IFERROR(__xludf.DUMMYFUNCTION("INDEX(SPLIT(C264,""@"",),1)"),"Odell94")</f>
        <v>Odell94</v>
      </c>
      <c r="B264" s="2" t="str">
        <f t="shared" si="1"/>
        <v>Odell94</v>
      </c>
      <c r="C264" s="3" t="s">
        <v>269</v>
      </c>
      <c r="D264" s="3" t="s">
        <v>6</v>
      </c>
      <c r="E264" s="3" t="s">
        <v>7</v>
      </c>
    </row>
    <row r="265" ht="15.75" customHeight="1">
      <c r="A265" s="2" t="str">
        <f>IFERROR(__xludf.DUMMYFUNCTION("INDEX(SPLIT(C265,""@"",),1)"),"Adonis3")</f>
        <v>Adonis3</v>
      </c>
      <c r="B265" s="2" t="str">
        <f t="shared" si="1"/>
        <v>Adonis3</v>
      </c>
      <c r="C265" s="3" t="s">
        <v>270</v>
      </c>
      <c r="D265" s="3" t="s">
        <v>6</v>
      </c>
      <c r="E265" s="3" t="s">
        <v>7</v>
      </c>
    </row>
    <row r="266" ht="15.75" customHeight="1">
      <c r="A266" s="2" t="str">
        <f>IFERROR(__xludf.DUMMYFUNCTION("INDEX(SPLIT(C266,""@"",),1)"),"Elisabeth_Bayer")</f>
        <v>Elisabeth_Bayer</v>
      </c>
      <c r="B266" s="2" t="str">
        <f t="shared" si="1"/>
        <v>Elisabeth_Bayer</v>
      </c>
      <c r="C266" s="3" t="s">
        <v>271</v>
      </c>
      <c r="D266" s="3" t="s">
        <v>6</v>
      </c>
      <c r="E266" s="3" t="s">
        <v>7</v>
      </c>
    </row>
    <row r="267" ht="15.75" customHeight="1">
      <c r="A267" s="2" t="str">
        <f>IFERROR(__xludf.DUMMYFUNCTION("INDEX(SPLIT(C267,""@"",),1)"),"Winston51")</f>
        <v>Winston51</v>
      </c>
      <c r="B267" s="2" t="str">
        <f t="shared" si="1"/>
        <v>Winston51</v>
      </c>
      <c r="C267" s="3" t="s">
        <v>272</v>
      </c>
      <c r="D267" s="3" t="s">
        <v>6</v>
      </c>
      <c r="E267" s="3" t="s">
        <v>7</v>
      </c>
    </row>
    <row r="268" ht="15.75" customHeight="1">
      <c r="A268" s="2" t="str">
        <f>IFERROR(__xludf.DUMMYFUNCTION("INDEX(SPLIT(C268,""@"",),1)"),"Jennings49")</f>
        <v>Jennings49</v>
      </c>
      <c r="B268" s="2" t="str">
        <f t="shared" si="1"/>
        <v>Jennings49</v>
      </c>
      <c r="C268" s="3" t="s">
        <v>273</v>
      </c>
      <c r="D268" s="3" t="s">
        <v>6</v>
      </c>
      <c r="E268" s="3" t="s">
        <v>7</v>
      </c>
    </row>
    <row r="269" ht="15.75" customHeight="1">
      <c r="A269" s="2" t="str">
        <f>IFERROR(__xludf.DUMMYFUNCTION("INDEX(SPLIT(C269,""@"",),1)"),"Alana.Veum38")</f>
        <v>Alana.Veum38</v>
      </c>
      <c r="B269" s="2" t="str">
        <f t="shared" si="1"/>
        <v>Alana.Veum38</v>
      </c>
      <c r="C269" s="3" t="s">
        <v>274</v>
      </c>
      <c r="D269" s="3" t="s">
        <v>6</v>
      </c>
      <c r="E269" s="3" t="s">
        <v>7</v>
      </c>
    </row>
    <row r="270" ht="15.75" customHeight="1">
      <c r="A270" s="2" t="str">
        <f>IFERROR(__xludf.DUMMYFUNCTION("INDEX(SPLIT(C270,""@"",),1)"),"Michaela.Jacobs9")</f>
        <v>Michaela.Jacobs9</v>
      </c>
      <c r="B270" s="2" t="str">
        <f t="shared" si="1"/>
        <v>Michaela.Jacobs9</v>
      </c>
      <c r="C270" s="3" t="s">
        <v>275</v>
      </c>
      <c r="D270" s="3" t="s">
        <v>6</v>
      </c>
      <c r="E270" s="3" t="s">
        <v>7</v>
      </c>
    </row>
    <row r="271" ht="15.75" customHeight="1">
      <c r="A271" s="2" t="str">
        <f>IFERROR(__xludf.DUMMYFUNCTION("INDEX(SPLIT(C271,""@"",),1)"),"Remington.Kihn")</f>
        <v>Remington.Kihn</v>
      </c>
      <c r="B271" s="2" t="str">
        <f t="shared" si="1"/>
        <v>Remington.Kihn</v>
      </c>
      <c r="C271" s="3" t="s">
        <v>276</v>
      </c>
      <c r="D271" s="3" t="s">
        <v>6</v>
      </c>
      <c r="E271" s="3" t="s">
        <v>7</v>
      </c>
    </row>
    <row r="272" ht="15.75" customHeight="1">
      <c r="A272" s="2" t="str">
        <f>IFERROR(__xludf.DUMMYFUNCTION("INDEX(SPLIT(C272,""@"",),1)"),"Preston_Howell")</f>
        <v>Preston_Howell</v>
      </c>
      <c r="B272" s="2" t="str">
        <f t="shared" si="1"/>
        <v>Preston_Howell</v>
      </c>
      <c r="C272" s="3" t="s">
        <v>277</v>
      </c>
      <c r="D272" s="3" t="s">
        <v>6</v>
      </c>
      <c r="E272" s="3" t="s">
        <v>7</v>
      </c>
    </row>
    <row r="273" ht="15.75" customHeight="1">
      <c r="A273" s="2" t="str">
        <f>IFERROR(__xludf.DUMMYFUNCTION("INDEX(SPLIT(C273,""@"",),1)"),"Milan20")</f>
        <v>Milan20</v>
      </c>
      <c r="B273" s="2" t="str">
        <f t="shared" si="1"/>
        <v>Milan20</v>
      </c>
      <c r="C273" s="3" t="s">
        <v>278</v>
      </c>
      <c r="D273" s="3" t="s">
        <v>6</v>
      </c>
      <c r="E273" s="3" t="s">
        <v>7</v>
      </c>
    </row>
    <row r="274" ht="15.75" customHeight="1">
      <c r="A274" s="2" t="str">
        <f>IFERROR(__xludf.DUMMYFUNCTION("INDEX(SPLIT(C274,""@"",),1)"),"Jennyfer11")</f>
        <v>Jennyfer11</v>
      </c>
      <c r="B274" s="2" t="str">
        <f t="shared" si="1"/>
        <v>Jennyfer11</v>
      </c>
      <c r="C274" s="3" t="s">
        <v>279</v>
      </c>
      <c r="D274" s="3" t="s">
        <v>6</v>
      </c>
      <c r="E274" s="3" t="s">
        <v>7</v>
      </c>
    </row>
    <row r="275" ht="15.75" customHeight="1">
      <c r="A275" s="2" t="str">
        <f>IFERROR(__xludf.DUMMYFUNCTION("INDEX(SPLIT(C275,""@"",),1)"),"Eldora39")</f>
        <v>Eldora39</v>
      </c>
      <c r="B275" s="2" t="str">
        <f t="shared" si="1"/>
        <v>Eldora39</v>
      </c>
      <c r="C275" s="3" t="s">
        <v>280</v>
      </c>
      <c r="D275" s="3" t="s">
        <v>6</v>
      </c>
      <c r="E275" s="3" t="s">
        <v>7</v>
      </c>
    </row>
    <row r="276" ht="15.75" customHeight="1">
      <c r="A276" s="2" t="str">
        <f>IFERROR(__xludf.DUMMYFUNCTION("INDEX(SPLIT(C276,""@"",),1)"),"Frances.Zulauf85")</f>
        <v>Frances.Zulauf85</v>
      </c>
      <c r="B276" s="2" t="str">
        <f t="shared" si="1"/>
        <v>Frances.Zulauf85</v>
      </c>
      <c r="C276" s="3" t="s">
        <v>281</v>
      </c>
      <c r="D276" s="3" t="s">
        <v>6</v>
      </c>
      <c r="E276" s="3" t="s">
        <v>7</v>
      </c>
    </row>
    <row r="277" ht="15.75" customHeight="1">
      <c r="A277" s="2" t="str">
        <f>IFERROR(__xludf.DUMMYFUNCTION("INDEX(SPLIT(C277,""@"",),1)"),"Tamia49")</f>
        <v>Tamia49</v>
      </c>
      <c r="B277" s="2" t="str">
        <f t="shared" si="1"/>
        <v>Tamia49</v>
      </c>
      <c r="C277" s="3" t="s">
        <v>282</v>
      </c>
      <c r="D277" s="3" t="s">
        <v>6</v>
      </c>
      <c r="E277" s="3" t="s">
        <v>7</v>
      </c>
    </row>
    <row r="278" ht="15.75" customHeight="1">
      <c r="A278" s="2" t="str">
        <f>IFERROR(__xludf.DUMMYFUNCTION("INDEX(SPLIT(C278,""@"",),1)"),"Lonzo84")</f>
        <v>Lonzo84</v>
      </c>
      <c r="B278" s="2" t="str">
        <f t="shared" si="1"/>
        <v>Lonzo84</v>
      </c>
      <c r="C278" s="3" t="s">
        <v>283</v>
      </c>
      <c r="D278" s="3" t="s">
        <v>6</v>
      </c>
      <c r="E278" s="3" t="s">
        <v>7</v>
      </c>
    </row>
    <row r="279" ht="15.75" customHeight="1">
      <c r="A279" s="2" t="str">
        <f>IFERROR(__xludf.DUMMYFUNCTION("INDEX(SPLIT(C279,""@"",),1)"),"Dante_Hessel12")</f>
        <v>Dante_Hessel12</v>
      </c>
      <c r="B279" s="2" t="str">
        <f t="shared" si="1"/>
        <v>Dante_Hessel12</v>
      </c>
      <c r="C279" s="3" t="s">
        <v>284</v>
      </c>
      <c r="D279" s="3" t="s">
        <v>6</v>
      </c>
      <c r="E279" s="3" t="s">
        <v>7</v>
      </c>
    </row>
    <row r="280" ht="15.75" customHeight="1">
      <c r="A280" s="2" t="str">
        <f>IFERROR(__xludf.DUMMYFUNCTION("INDEX(SPLIT(C280,""@"",),1)"),"Gunner45")</f>
        <v>Gunner45</v>
      </c>
      <c r="B280" s="2" t="str">
        <f t="shared" si="1"/>
        <v>Gunner45</v>
      </c>
      <c r="C280" s="3" t="s">
        <v>285</v>
      </c>
      <c r="D280" s="3" t="s">
        <v>6</v>
      </c>
      <c r="E280" s="3" t="s">
        <v>7</v>
      </c>
    </row>
    <row r="281" ht="15.75" customHeight="1">
      <c r="A281" s="2" t="str">
        <f>IFERROR(__xludf.DUMMYFUNCTION("INDEX(SPLIT(C281,""@"",),1)"),"Camren.Feil")</f>
        <v>Camren.Feil</v>
      </c>
      <c r="B281" s="2" t="str">
        <f t="shared" si="1"/>
        <v>Camren.Feil</v>
      </c>
      <c r="C281" s="3" t="s">
        <v>286</v>
      </c>
      <c r="D281" s="3" t="s">
        <v>6</v>
      </c>
      <c r="E281" s="3" t="s">
        <v>7</v>
      </c>
    </row>
    <row r="282" ht="15.75" customHeight="1">
      <c r="A282" s="2" t="str">
        <f>IFERROR(__xludf.DUMMYFUNCTION("INDEX(SPLIT(C282,""@"",),1)"),"Domenica44")</f>
        <v>Domenica44</v>
      </c>
      <c r="B282" s="2" t="str">
        <f t="shared" si="1"/>
        <v>Domenica44</v>
      </c>
      <c r="C282" s="3" t="s">
        <v>287</v>
      </c>
      <c r="D282" s="3" t="s">
        <v>6</v>
      </c>
      <c r="E282" s="3" t="s">
        <v>7</v>
      </c>
    </row>
    <row r="283" ht="15.75" customHeight="1">
      <c r="A283" s="2" t="str">
        <f>IFERROR(__xludf.DUMMYFUNCTION("INDEX(SPLIT(C283,""@"",),1)"),"Elliott69")</f>
        <v>Elliott69</v>
      </c>
      <c r="B283" s="2" t="str">
        <f t="shared" si="1"/>
        <v>Elliott69</v>
      </c>
      <c r="C283" s="3" t="s">
        <v>288</v>
      </c>
      <c r="D283" s="3" t="s">
        <v>6</v>
      </c>
      <c r="E283" s="3" t="s">
        <v>7</v>
      </c>
    </row>
    <row r="284" ht="15.75" customHeight="1">
      <c r="A284" s="2" t="str">
        <f>IFERROR(__xludf.DUMMYFUNCTION("INDEX(SPLIT(C284,""@"",),1)"),"Bill.Bartell65")</f>
        <v>Bill.Bartell65</v>
      </c>
      <c r="B284" s="2" t="str">
        <f t="shared" si="1"/>
        <v>Bill.Bartell65</v>
      </c>
      <c r="C284" s="3" t="s">
        <v>289</v>
      </c>
      <c r="D284" s="3" t="s">
        <v>6</v>
      </c>
      <c r="E284" s="3" t="s">
        <v>7</v>
      </c>
    </row>
    <row r="285" ht="15.75" customHeight="1">
      <c r="A285" s="2" t="str">
        <f>IFERROR(__xludf.DUMMYFUNCTION("INDEX(SPLIT(C285,""@"",),1)"),"Freeman.Streich15")</f>
        <v>Freeman.Streich15</v>
      </c>
      <c r="B285" s="2" t="str">
        <f t="shared" si="1"/>
        <v>Freeman.Streich15</v>
      </c>
      <c r="C285" s="3" t="s">
        <v>290</v>
      </c>
      <c r="D285" s="3" t="s">
        <v>6</v>
      </c>
      <c r="E285" s="3" t="s">
        <v>7</v>
      </c>
    </row>
    <row r="286" ht="15.75" customHeight="1">
      <c r="A286" s="2" t="str">
        <f>IFERROR(__xludf.DUMMYFUNCTION("INDEX(SPLIT(C286,""@"",),1)"),"Major6")</f>
        <v>Major6</v>
      </c>
      <c r="B286" s="2" t="str">
        <f t="shared" si="1"/>
        <v>Major6</v>
      </c>
      <c r="C286" s="3" t="s">
        <v>291</v>
      </c>
      <c r="D286" s="3" t="s">
        <v>6</v>
      </c>
      <c r="E286" s="3" t="s">
        <v>7</v>
      </c>
    </row>
    <row r="287" ht="15.75" customHeight="1">
      <c r="A287" s="2" t="str">
        <f>IFERROR(__xludf.DUMMYFUNCTION("INDEX(SPLIT(C287,""@"",),1)"),"Kristofer.Bergstrom76")</f>
        <v>Kristofer.Bergstrom76</v>
      </c>
      <c r="B287" s="2" t="str">
        <f t="shared" si="1"/>
        <v>Kristofer.Bergstrom76</v>
      </c>
      <c r="C287" s="3" t="s">
        <v>292</v>
      </c>
      <c r="D287" s="3" t="s">
        <v>6</v>
      </c>
      <c r="E287" s="3" t="s">
        <v>7</v>
      </c>
    </row>
    <row r="288" ht="15.75" customHeight="1">
      <c r="A288" s="2" t="str">
        <f>IFERROR(__xludf.DUMMYFUNCTION("INDEX(SPLIT(C288,""@"",),1)"),"Breanna31")</f>
        <v>Breanna31</v>
      </c>
      <c r="B288" s="2" t="str">
        <f t="shared" si="1"/>
        <v>Breanna31</v>
      </c>
      <c r="C288" s="3" t="s">
        <v>293</v>
      </c>
      <c r="D288" s="3" t="s">
        <v>6</v>
      </c>
      <c r="E288" s="3" t="s">
        <v>7</v>
      </c>
    </row>
    <row r="289" ht="15.75" customHeight="1">
      <c r="A289" s="2" t="str">
        <f>IFERROR(__xludf.DUMMYFUNCTION("INDEX(SPLIT(C289,""@"",),1)"),"Carolanne.Mosciski")</f>
        <v>Carolanne.Mosciski</v>
      </c>
      <c r="B289" s="2" t="str">
        <f t="shared" si="1"/>
        <v>Carolanne.Mosciski</v>
      </c>
      <c r="C289" s="3" t="s">
        <v>294</v>
      </c>
      <c r="D289" s="3" t="s">
        <v>6</v>
      </c>
      <c r="E289" s="3" t="s">
        <v>7</v>
      </c>
    </row>
    <row r="290" ht="15.75" customHeight="1">
      <c r="A290" s="2" t="str">
        <f>IFERROR(__xludf.DUMMYFUNCTION("INDEX(SPLIT(C290,""@"",),1)"),"Olin_Keeling")</f>
        <v>Olin_Keeling</v>
      </c>
      <c r="B290" s="2" t="str">
        <f t="shared" si="1"/>
        <v>Olin_Keeling</v>
      </c>
      <c r="C290" s="3" t="s">
        <v>295</v>
      </c>
      <c r="D290" s="3" t="s">
        <v>6</v>
      </c>
      <c r="E290" s="3" t="s">
        <v>7</v>
      </c>
    </row>
    <row r="291" ht="15.75" customHeight="1">
      <c r="A291" s="2" t="str">
        <f>IFERROR(__xludf.DUMMYFUNCTION("INDEX(SPLIT(C291,""@"",),1)"),"Dawson_Aufderhar")</f>
        <v>Dawson_Aufderhar</v>
      </c>
      <c r="B291" s="2" t="str">
        <f t="shared" si="1"/>
        <v>Dawson_Aufderhar</v>
      </c>
      <c r="C291" s="3" t="s">
        <v>296</v>
      </c>
      <c r="D291" s="3" t="s">
        <v>6</v>
      </c>
      <c r="E291" s="3" t="s">
        <v>7</v>
      </c>
    </row>
    <row r="292" ht="15.75" customHeight="1">
      <c r="A292" s="2" t="str">
        <f>IFERROR(__xludf.DUMMYFUNCTION("INDEX(SPLIT(C292,""@"",),1)"),"Wilhelm96")</f>
        <v>Wilhelm96</v>
      </c>
      <c r="B292" s="2" t="str">
        <f t="shared" si="1"/>
        <v>Wilhelm96</v>
      </c>
      <c r="C292" s="3" t="s">
        <v>297</v>
      </c>
      <c r="D292" s="3" t="s">
        <v>6</v>
      </c>
      <c r="E292" s="3" t="s">
        <v>7</v>
      </c>
    </row>
    <row r="293" ht="15.75" customHeight="1">
      <c r="A293" s="2" t="str">
        <f>IFERROR(__xludf.DUMMYFUNCTION("INDEX(SPLIT(C293,""@"",),1)"),"Russell.Herman-Yost59")</f>
        <v>Russell.Herman-Yost59</v>
      </c>
      <c r="B293" s="2" t="str">
        <f t="shared" si="1"/>
        <v>Russell.Herman-Yost59</v>
      </c>
      <c r="C293" s="3" t="s">
        <v>298</v>
      </c>
      <c r="D293" s="3" t="s">
        <v>6</v>
      </c>
      <c r="E293" s="3" t="s">
        <v>7</v>
      </c>
    </row>
    <row r="294" ht="15.75" customHeight="1">
      <c r="A294" s="2" t="str">
        <f>IFERROR(__xludf.DUMMYFUNCTION("INDEX(SPLIT(C294,""@"",),1)"),"Yadira_Cormier34")</f>
        <v>Yadira_Cormier34</v>
      </c>
      <c r="B294" s="2" t="str">
        <f t="shared" si="1"/>
        <v>Yadira_Cormier34</v>
      </c>
      <c r="C294" s="3" t="s">
        <v>299</v>
      </c>
      <c r="D294" s="3" t="s">
        <v>6</v>
      </c>
      <c r="E294" s="3" t="s">
        <v>7</v>
      </c>
    </row>
    <row r="295" ht="15.75" customHeight="1">
      <c r="A295" s="2" t="str">
        <f>IFERROR(__xludf.DUMMYFUNCTION("INDEX(SPLIT(C295,""@"",),1)"),"Meda62")</f>
        <v>Meda62</v>
      </c>
      <c r="B295" s="2" t="str">
        <f t="shared" si="1"/>
        <v>Meda62</v>
      </c>
      <c r="C295" s="3" t="s">
        <v>300</v>
      </c>
      <c r="D295" s="3" t="s">
        <v>6</v>
      </c>
      <c r="E295" s="3" t="s">
        <v>7</v>
      </c>
    </row>
    <row r="296" ht="15.75" customHeight="1">
      <c r="A296" s="2" t="str">
        <f>IFERROR(__xludf.DUMMYFUNCTION("INDEX(SPLIT(C296,""@"",),1)"),"Sonny_Ledner44")</f>
        <v>Sonny_Ledner44</v>
      </c>
      <c r="B296" s="2" t="str">
        <f t="shared" si="1"/>
        <v>Sonny_Ledner44</v>
      </c>
      <c r="C296" s="3" t="s">
        <v>301</v>
      </c>
      <c r="D296" s="3" t="s">
        <v>6</v>
      </c>
      <c r="E296" s="3" t="s">
        <v>7</v>
      </c>
    </row>
    <row r="297" ht="15.75" customHeight="1">
      <c r="A297" s="2" t="str">
        <f>IFERROR(__xludf.DUMMYFUNCTION("INDEX(SPLIT(C297,""@"",),1)"),"Romaine52")</f>
        <v>Romaine52</v>
      </c>
      <c r="B297" s="2" t="str">
        <f t="shared" si="1"/>
        <v>Romaine52</v>
      </c>
      <c r="C297" s="3" t="s">
        <v>302</v>
      </c>
      <c r="D297" s="3" t="s">
        <v>6</v>
      </c>
      <c r="E297" s="3" t="s">
        <v>7</v>
      </c>
    </row>
    <row r="298" ht="15.75" customHeight="1">
      <c r="A298" s="2" t="str">
        <f>IFERROR(__xludf.DUMMYFUNCTION("INDEX(SPLIT(C298,""@"",),1)"),"Lourdes_Nikolaus")</f>
        <v>Lourdes_Nikolaus</v>
      </c>
      <c r="B298" s="2" t="str">
        <f t="shared" si="1"/>
        <v>Lourdes_Nikolaus</v>
      </c>
      <c r="C298" s="3" t="s">
        <v>303</v>
      </c>
      <c r="D298" s="3" t="s">
        <v>6</v>
      </c>
      <c r="E298" s="3" t="s">
        <v>7</v>
      </c>
    </row>
    <row r="299" ht="15.75" customHeight="1">
      <c r="A299" s="2" t="str">
        <f>IFERROR(__xludf.DUMMYFUNCTION("INDEX(SPLIT(C299,""@"",),1)"),"Eudora69")</f>
        <v>Eudora69</v>
      </c>
      <c r="B299" s="2" t="str">
        <f t="shared" si="1"/>
        <v>Eudora69</v>
      </c>
      <c r="C299" s="3" t="s">
        <v>304</v>
      </c>
      <c r="D299" s="3" t="s">
        <v>6</v>
      </c>
      <c r="E299" s="3" t="s">
        <v>7</v>
      </c>
    </row>
    <row r="300" ht="15.75" customHeight="1">
      <c r="A300" s="2" t="str">
        <f>IFERROR(__xludf.DUMMYFUNCTION("INDEX(SPLIT(C300,""@"",),1)"),"Landen.Witting19")</f>
        <v>Landen.Witting19</v>
      </c>
      <c r="B300" s="2" t="str">
        <f t="shared" si="1"/>
        <v>Landen.Witting19</v>
      </c>
      <c r="C300" s="3" t="s">
        <v>305</v>
      </c>
      <c r="D300" s="3" t="s">
        <v>6</v>
      </c>
      <c r="E300" s="3" t="s">
        <v>7</v>
      </c>
    </row>
    <row r="301" ht="15.75" customHeight="1">
      <c r="A301" s="2" t="str">
        <f>IFERROR(__xludf.DUMMYFUNCTION("INDEX(SPLIT(C301,""@"",),1)"),"Kolby63")</f>
        <v>Kolby63</v>
      </c>
      <c r="B301" s="2" t="str">
        <f t="shared" si="1"/>
        <v>Kolby63</v>
      </c>
      <c r="C301" s="3" t="s">
        <v>306</v>
      </c>
      <c r="D301" s="3" t="s">
        <v>6</v>
      </c>
      <c r="E301" s="3" t="s">
        <v>7</v>
      </c>
    </row>
    <row r="302" ht="15.75" customHeight="1">
      <c r="A302" s="2" t="str">
        <f>IFERROR(__xludf.DUMMYFUNCTION("INDEX(SPLIT(C302,""@"",),1)"),"Adonis_Witting")</f>
        <v>Adonis_Witting</v>
      </c>
      <c r="B302" s="2" t="str">
        <f t="shared" si="1"/>
        <v>Adonis_Witting</v>
      </c>
      <c r="C302" s="3" t="s">
        <v>307</v>
      </c>
      <c r="D302" s="3" t="s">
        <v>6</v>
      </c>
      <c r="E302" s="3" t="s">
        <v>7</v>
      </c>
    </row>
    <row r="303" ht="15.75" customHeight="1">
      <c r="A303" s="2" t="str">
        <f>IFERROR(__xludf.DUMMYFUNCTION("INDEX(SPLIT(C303,""@"",),1)"),"Dorcas22")</f>
        <v>Dorcas22</v>
      </c>
      <c r="B303" s="2" t="str">
        <f t="shared" si="1"/>
        <v>Dorcas22</v>
      </c>
      <c r="C303" s="3" t="s">
        <v>308</v>
      </c>
      <c r="D303" s="3" t="s">
        <v>6</v>
      </c>
      <c r="E303" s="3" t="s">
        <v>7</v>
      </c>
    </row>
    <row r="304" ht="15.75" customHeight="1">
      <c r="A304" s="2" t="str">
        <f>IFERROR(__xludf.DUMMYFUNCTION("INDEX(SPLIT(C304,""@"",),1)"),"Alena_Bailey66")</f>
        <v>Alena_Bailey66</v>
      </c>
      <c r="B304" s="2" t="str">
        <f t="shared" si="1"/>
        <v>Alena_Bailey66</v>
      </c>
      <c r="C304" s="3" t="s">
        <v>309</v>
      </c>
      <c r="D304" s="3" t="s">
        <v>6</v>
      </c>
      <c r="E304" s="3" t="s">
        <v>7</v>
      </c>
    </row>
    <row r="305" ht="15.75" customHeight="1">
      <c r="A305" s="2" t="str">
        <f>IFERROR(__xludf.DUMMYFUNCTION("INDEX(SPLIT(C305,""@"",),1)"),"Tracey_Schultz69")</f>
        <v>Tracey_Schultz69</v>
      </c>
      <c r="B305" s="2" t="str">
        <f t="shared" si="1"/>
        <v>Tracey_Schultz69</v>
      </c>
      <c r="C305" s="3" t="s">
        <v>310</v>
      </c>
      <c r="D305" s="3" t="s">
        <v>6</v>
      </c>
      <c r="E305" s="3" t="s">
        <v>7</v>
      </c>
    </row>
    <row r="306" ht="15.75" customHeight="1">
      <c r="A306" s="2" t="str">
        <f>IFERROR(__xludf.DUMMYFUNCTION("INDEX(SPLIT(C306,""@"",),1)"),"Randall_Hudson")</f>
        <v>Randall_Hudson</v>
      </c>
      <c r="B306" s="2" t="str">
        <f t="shared" si="1"/>
        <v>Randall_Hudson</v>
      </c>
      <c r="C306" s="3" t="s">
        <v>311</v>
      </c>
      <c r="D306" s="3" t="s">
        <v>6</v>
      </c>
      <c r="E306" s="3" t="s">
        <v>7</v>
      </c>
    </row>
    <row r="307" ht="15.75" customHeight="1">
      <c r="A307" s="2" t="str">
        <f>IFERROR(__xludf.DUMMYFUNCTION("INDEX(SPLIT(C307,""@"",),1)"),"Milan_Windler")</f>
        <v>Milan_Windler</v>
      </c>
      <c r="B307" s="2" t="str">
        <f t="shared" si="1"/>
        <v>Milan_Windler</v>
      </c>
      <c r="C307" s="3" t="s">
        <v>312</v>
      </c>
      <c r="D307" s="3" t="s">
        <v>6</v>
      </c>
      <c r="E307" s="3" t="s">
        <v>7</v>
      </c>
    </row>
    <row r="308" ht="15.75" customHeight="1">
      <c r="A308" s="2" t="str">
        <f>IFERROR(__xludf.DUMMYFUNCTION("INDEX(SPLIT(C308,""@"",),1)"),"Maryse.Leffler18")</f>
        <v>Maryse.Leffler18</v>
      </c>
      <c r="B308" s="2" t="str">
        <f t="shared" si="1"/>
        <v>Maryse.Leffler18</v>
      </c>
      <c r="C308" s="3" t="s">
        <v>313</v>
      </c>
      <c r="D308" s="3" t="s">
        <v>6</v>
      </c>
      <c r="E308" s="3" t="s">
        <v>7</v>
      </c>
    </row>
    <row r="309" ht="15.75" customHeight="1">
      <c r="A309" s="2" t="str">
        <f>IFERROR(__xludf.DUMMYFUNCTION("INDEX(SPLIT(C309,""@"",),1)"),"Rasheed_Schumm77")</f>
        <v>Rasheed_Schumm77</v>
      </c>
      <c r="B309" s="2" t="str">
        <f t="shared" si="1"/>
        <v>Rasheed_Schumm77</v>
      </c>
      <c r="C309" s="3" t="s">
        <v>314</v>
      </c>
      <c r="D309" s="3" t="s">
        <v>6</v>
      </c>
      <c r="E309" s="3" t="s">
        <v>7</v>
      </c>
    </row>
    <row r="310" ht="15.75" customHeight="1">
      <c r="A310" s="2" t="str">
        <f>IFERROR(__xludf.DUMMYFUNCTION("INDEX(SPLIT(C310,""@"",),1)"),"Jeanne11")</f>
        <v>Jeanne11</v>
      </c>
      <c r="B310" s="2" t="str">
        <f t="shared" si="1"/>
        <v>Jeanne11</v>
      </c>
      <c r="C310" s="3" t="s">
        <v>315</v>
      </c>
      <c r="D310" s="3" t="s">
        <v>6</v>
      </c>
      <c r="E310" s="3" t="s">
        <v>7</v>
      </c>
    </row>
    <row r="311" ht="15.75" customHeight="1">
      <c r="A311" s="2" t="str">
        <f>IFERROR(__xludf.DUMMYFUNCTION("INDEX(SPLIT(C311,""@"",),1)"),"Eliseo_Heller81")</f>
        <v>Eliseo_Heller81</v>
      </c>
      <c r="B311" s="2" t="str">
        <f t="shared" si="1"/>
        <v>Eliseo_Heller81</v>
      </c>
      <c r="C311" s="3" t="s">
        <v>316</v>
      </c>
      <c r="D311" s="3" t="s">
        <v>6</v>
      </c>
      <c r="E311" s="3" t="s">
        <v>7</v>
      </c>
    </row>
    <row r="312" ht="15.75" customHeight="1">
      <c r="A312" s="2" t="str">
        <f>IFERROR(__xludf.DUMMYFUNCTION("INDEX(SPLIT(C312,""@"",),1)"),"Devon68")</f>
        <v>Devon68</v>
      </c>
      <c r="B312" s="2" t="str">
        <f t="shared" si="1"/>
        <v>Devon68</v>
      </c>
      <c r="C312" s="3" t="s">
        <v>317</v>
      </c>
      <c r="D312" s="3" t="s">
        <v>6</v>
      </c>
      <c r="E312" s="3" t="s">
        <v>7</v>
      </c>
    </row>
    <row r="313" ht="15.75" customHeight="1">
      <c r="A313" s="2" t="str">
        <f>IFERROR(__xludf.DUMMYFUNCTION("INDEX(SPLIT(C313,""@"",),1)"),"Anthony_Thiel58")</f>
        <v>Anthony_Thiel58</v>
      </c>
      <c r="B313" s="2" t="str">
        <f t="shared" si="1"/>
        <v>Anthony_Thiel58</v>
      </c>
      <c r="C313" s="3" t="s">
        <v>318</v>
      </c>
      <c r="D313" s="3" t="s">
        <v>6</v>
      </c>
      <c r="E313" s="3" t="s">
        <v>7</v>
      </c>
    </row>
    <row r="314" ht="15.75" customHeight="1">
      <c r="A314" s="2" t="str">
        <f>IFERROR(__xludf.DUMMYFUNCTION("INDEX(SPLIT(C314,""@"",),1)"),"Pearlie.Strosin84")</f>
        <v>Pearlie.Strosin84</v>
      </c>
      <c r="B314" s="2" t="str">
        <f t="shared" si="1"/>
        <v>Pearlie.Strosin84</v>
      </c>
      <c r="C314" s="3" t="s">
        <v>319</v>
      </c>
      <c r="D314" s="3" t="s">
        <v>6</v>
      </c>
      <c r="E314" s="3" t="s">
        <v>7</v>
      </c>
    </row>
    <row r="315" ht="15.75" customHeight="1">
      <c r="A315" s="2" t="str">
        <f>IFERROR(__xludf.DUMMYFUNCTION("INDEX(SPLIT(C315,""@"",),1)"),"Emiliano_Kemmer6")</f>
        <v>Emiliano_Kemmer6</v>
      </c>
      <c r="B315" s="2" t="str">
        <f t="shared" si="1"/>
        <v>Emiliano_Kemmer6</v>
      </c>
      <c r="C315" s="3" t="s">
        <v>320</v>
      </c>
      <c r="D315" s="3" t="s">
        <v>6</v>
      </c>
      <c r="E315" s="3" t="s">
        <v>7</v>
      </c>
    </row>
    <row r="316" ht="15.75" customHeight="1">
      <c r="A316" s="2" t="str">
        <f>IFERROR(__xludf.DUMMYFUNCTION("INDEX(SPLIT(C316,""@"",),1)"),"Oren_Hamill")</f>
        <v>Oren_Hamill</v>
      </c>
      <c r="B316" s="2" t="str">
        <f t="shared" si="1"/>
        <v>Oren_Hamill</v>
      </c>
      <c r="C316" s="3" t="s">
        <v>321</v>
      </c>
      <c r="D316" s="3" t="s">
        <v>6</v>
      </c>
      <c r="E316" s="3" t="s">
        <v>7</v>
      </c>
    </row>
    <row r="317" ht="15.75" customHeight="1">
      <c r="A317" s="2" t="str">
        <f>IFERROR(__xludf.DUMMYFUNCTION("INDEX(SPLIT(C317,""@"",),1)"),"Jayne70")</f>
        <v>Jayne70</v>
      </c>
      <c r="B317" s="2" t="str">
        <f t="shared" si="1"/>
        <v>Jayne70</v>
      </c>
      <c r="C317" s="3" t="s">
        <v>322</v>
      </c>
      <c r="D317" s="3" t="s">
        <v>6</v>
      </c>
      <c r="E317" s="3" t="s">
        <v>7</v>
      </c>
    </row>
    <row r="318" ht="15.75" customHeight="1">
      <c r="A318" s="2" t="str">
        <f>IFERROR(__xludf.DUMMYFUNCTION("INDEX(SPLIT(C318,""@"",),1)"),"Darrel.OReilly82")</f>
        <v>Darrel.OReilly82</v>
      </c>
      <c r="B318" s="2" t="str">
        <f t="shared" si="1"/>
        <v>Darrel.OReilly82</v>
      </c>
      <c r="C318" s="3" t="s">
        <v>323</v>
      </c>
      <c r="D318" s="3" t="s">
        <v>6</v>
      </c>
      <c r="E318" s="3" t="s">
        <v>7</v>
      </c>
    </row>
    <row r="319" ht="15.75" customHeight="1">
      <c r="A319" s="2" t="str">
        <f>IFERROR(__xludf.DUMMYFUNCTION("INDEX(SPLIT(C319,""@"",),1)"),"Marta.Gutmann80")</f>
        <v>Marta.Gutmann80</v>
      </c>
      <c r="B319" s="2" t="str">
        <f t="shared" si="1"/>
        <v>Marta.Gutmann80</v>
      </c>
      <c r="C319" s="3" t="s">
        <v>324</v>
      </c>
      <c r="D319" s="3" t="s">
        <v>6</v>
      </c>
      <c r="E319" s="3" t="s">
        <v>7</v>
      </c>
    </row>
    <row r="320" ht="15.75" customHeight="1">
      <c r="A320" s="2" t="str">
        <f>IFERROR(__xludf.DUMMYFUNCTION("INDEX(SPLIT(C320,""@"",),1)"),"Abraham_McKenzie48")</f>
        <v>Abraham_McKenzie48</v>
      </c>
      <c r="B320" s="2" t="str">
        <f t="shared" si="1"/>
        <v>Abraham_McKenzie48</v>
      </c>
      <c r="C320" s="3" t="s">
        <v>325</v>
      </c>
      <c r="D320" s="3" t="s">
        <v>6</v>
      </c>
      <c r="E320" s="3" t="s">
        <v>7</v>
      </c>
    </row>
    <row r="321" ht="15.75" customHeight="1">
      <c r="A321" s="2" t="str">
        <f>IFERROR(__xludf.DUMMYFUNCTION("INDEX(SPLIT(C321,""@"",),1)"),"Brandon_Metz52")</f>
        <v>Brandon_Metz52</v>
      </c>
      <c r="B321" s="2" t="str">
        <f t="shared" si="1"/>
        <v>Brandon_Metz52</v>
      </c>
      <c r="C321" s="3" t="s">
        <v>326</v>
      </c>
      <c r="D321" s="3" t="s">
        <v>6</v>
      </c>
      <c r="E321" s="3" t="s">
        <v>7</v>
      </c>
    </row>
    <row r="322" ht="15.75" customHeight="1">
      <c r="A322" s="2" t="str">
        <f>IFERROR(__xludf.DUMMYFUNCTION("INDEX(SPLIT(C322,""@"",),1)"),"Keagan42")</f>
        <v>Keagan42</v>
      </c>
      <c r="B322" s="2" t="str">
        <f t="shared" si="1"/>
        <v>Keagan42</v>
      </c>
      <c r="C322" s="3" t="s">
        <v>327</v>
      </c>
      <c r="D322" s="3" t="s">
        <v>6</v>
      </c>
      <c r="E322" s="3" t="s">
        <v>7</v>
      </c>
    </row>
    <row r="323" ht="15.75" customHeight="1">
      <c r="A323" s="2" t="str">
        <f>IFERROR(__xludf.DUMMYFUNCTION("INDEX(SPLIT(C323,""@"",),1)"),"Allison64")</f>
        <v>Allison64</v>
      </c>
      <c r="B323" s="2" t="str">
        <f t="shared" si="1"/>
        <v>Allison64</v>
      </c>
      <c r="C323" s="3" t="s">
        <v>328</v>
      </c>
      <c r="D323" s="3" t="s">
        <v>6</v>
      </c>
      <c r="E323" s="3" t="s">
        <v>7</v>
      </c>
    </row>
    <row r="324" ht="15.75" customHeight="1">
      <c r="A324" s="2" t="str">
        <f>IFERROR(__xludf.DUMMYFUNCTION("INDEX(SPLIT(C324,""@"",),1)"),"Favian.Heller22")</f>
        <v>Favian.Heller22</v>
      </c>
      <c r="B324" s="2" t="str">
        <f t="shared" si="1"/>
        <v>Favian.Heller22</v>
      </c>
      <c r="C324" s="3" t="s">
        <v>329</v>
      </c>
      <c r="D324" s="3" t="s">
        <v>6</v>
      </c>
      <c r="E324" s="3" t="s">
        <v>7</v>
      </c>
    </row>
    <row r="325" ht="15.75" customHeight="1">
      <c r="A325" s="2" t="str">
        <f>IFERROR(__xludf.DUMMYFUNCTION("INDEX(SPLIT(C325,""@"",),1)"),"Monte79")</f>
        <v>Monte79</v>
      </c>
      <c r="B325" s="2" t="str">
        <f t="shared" si="1"/>
        <v>Monte79</v>
      </c>
      <c r="C325" s="3" t="s">
        <v>330</v>
      </c>
      <c r="D325" s="3" t="s">
        <v>6</v>
      </c>
      <c r="E325" s="3" t="s">
        <v>7</v>
      </c>
    </row>
    <row r="326" ht="15.75" customHeight="1">
      <c r="A326" s="2" t="str">
        <f>IFERROR(__xludf.DUMMYFUNCTION("INDEX(SPLIT(C326,""@"",),1)"),"Leonor24")</f>
        <v>Leonor24</v>
      </c>
      <c r="B326" s="2" t="str">
        <f t="shared" si="1"/>
        <v>Leonor24</v>
      </c>
      <c r="C326" s="3" t="s">
        <v>331</v>
      </c>
      <c r="D326" s="3" t="s">
        <v>6</v>
      </c>
      <c r="E326" s="3" t="s">
        <v>7</v>
      </c>
    </row>
    <row r="327" ht="15.75" customHeight="1">
      <c r="A327" s="2" t="str">
        <f>IFERROR(__xludf.DUMMYFUNCTION("INDEX(SPLIT(C327,""@"",),1)"),"Jedediah16")</f>
        <v>Jedediah16</v>
      </c>
      <c r="B327" s="2" t="str">
        <f t="shared" si="1"/>
        <v>Jedediah16</v>
      </c>
      <c r="C327" s="3" t="s">
        <v>332</v>
      </c>
      <c r="D327" s="3" t="s">
        <v>6</v>
      </c>
      <c r="E327" s="3" t="s">
        <v>7</v>
      </c>
    </row>
    <row r="328" ht="15.75" customHeight="1">
      <c r="A328" s="2" t="str">
        <f>IFERROR(__xludf.DUMMYFUNCTION("INDEX(SPLIT(C328,""@"",),1)"),"Velva.Rohan53")</f>
        <v>Velva.Rohan53</v>
      </c>
      <c r="B328" s="2" t="str">
        <f t="shared" si="1"/>
        <v>Velva.Rohan53</v>
      </c>
      <c r="C328" s="3" t="s">
        <v>333</v>
      </c>
      <c r="D328" s="3" t="s">
        <v>6</v>
      </c>
      <c r="E328" s="3" t="s">
        <v>7</v>
      </c>
    </row>
    <row r="329" ht="15.75" customHeight="1">
      <c r="A329" s="2" t="str">
        <f>IFERROR(__xludf.DUMMYFUNCTION("INDEX(SPLIT(C329,""@"",),1)"),"Tracy_Bechtelar98")</f>
        <v>Tracy_Bechtelar98</v>
      </c>
      <c r="B329" s="2" t="str">
        <f t="shared" si="1"/>
        <v>Tracy_Bechtelar98</v>
      </c>
      <c r="C329" s="3" t="s">
        <v>334</v>
      </c>
      <c r="D329" s="3" t="s">
        <v>6</v>
      </c>
      <c r="E329" s="3" t="s">
        <v>7</v>
      </c>
    </row>
    <row r="330" ht="15.75" customHeight="1">
      <c r="A330" s="2" t="str">
        <f>IFERROR(__xludf.DUMMYFUNCTION("INDEX(SPLIT(C330,""@"",),1)"),"Albert_Reinger15")</f>
        <v>Albert_Reinger15</v>
      </c>
      <c r="B330" s="2" t="str">
        <f t="shared" si="1"/>
        <v>Albert_Reinger15</v>
      </c>
      <c r="C330" s="3" t="s">
        <v>335</v>
      </c>
      <c r="D330" s="3" t="s">
        <v>6</v>
      </c>
      <c r="E330" s="3" t="s">
        <v>7</v>
      </c>
    </row>
    <row r="331" ht="15.75" customHeight="1">
      <c r="A331" s="2" t="str">
        <f>IFERROR(__xludf.DUMMYFUNCTION("INDEX(SPLIT(C331,""@"",),1)"),"Keeley_Prohaska")</f>
        <v>Keeley_Prohaska</v>
      </c>
      <c r="B331" s="2" t="str">
        <f t="shared" si="1"/>
        <v>Keeley_Prohaska</v>
      </c>
      <c r="C331" s="3" t="s">
        <v>336</v>
      </c>
      <c r="D331" s="3" t="s">
        <v>6</v>
      </c>
      <c r="E331" s="3" t="s">
        <v>7</v>
      </c>
    </row>
    <row r="332" ht="15.75" customHeight="1">
      <c r="A332" s="2" t="str">
        <f>IFERROR(__xludf.DUMMYFUNCTION("INDEX(SPLIT(C332,""@"",),1)"),"Melisa5")</f>
        <v>Melisa5</v>
      </c>
      <c r="B332" s="2" t="str">
        <f t="shared" si="1"/>
        <v>Melisa5</v>
      </c>
      <c r="C332" s="3" t="s">
        <v>337</v>
      </c>
      <c r="D332" s="3" t="s">
        <v>6</v>
      </c>
      <c r="E332" s="3" t="s">
        <v>7</v>
      </c>
    </row>
    <row r="333" ht="15.75" customHeight="1">
      <c r="A333" s="2" t="str">
        <f>IFERROR(__xludf.DUMMYFUNCTION("INDEX(SPLIT(C333,""@"",),1)"),"Camden28")</f>
        <v>Camden28</v>
      </c>
      <c r="B333" s="2" t="str">
        <f t="shared" si="1"/>
        <v>Camden28</v>
      </c>
      <c r="C333" s="3" t="s">
        <v>338</v>
      </c>
      <c r="D333" s="3" t="s">
        <v>6</v>
      </c>
      <c r="E333" s="3" t="s">
        <v>7</v>
      </c>
    </row>
    <row r="334" ht="15.75" customHeight="1">
      <c r="A334" s="2" t="str">
        <f>IFERROR(__xludf.DUMMYFUNCTION("INDEX(SPLIT(C334,""@"",),1)"),"Deonte_Wiegand37")</f>
        <v>Deonte_Wiegand37</v>
      </c>
      <c r="B334" s="2" t="str">
        <f t="shared" si="1"/>
        <v>Deonte_Wiegand37</v>
      </c>
      <c r="C334" s="3" t="s">
        <v>339</v>
      </c>
      <c r="D334" s="3" t="s">
        <v>6</v>
      </c>
      <c r="E334" s="3" t="s">
        <v>7</v>
      </c>
    </row>
    <row r="335" ht="15.75" customHeight="1">
      <c r="A335" s="2" t="str">
        <f>IFERROR(__xludf.DUMMYFUNCTION("INDEX(SPLIT(C335,""@"",),1)"),"Alvera.Collier")</f>
        <v>Alvera.Collier</v>
      </c>
      <c r="B335" s="2" t="str">
        <f t="shared" si="1"/>
        <v>Alvera.Collier</v>
      </c>
      <c r="C335" s="3" t="s">
        <v>340</v>
      </c>
      <c r="D335" s="3" t="s">
        <v>6</v>
      </c>
      <c r="E335" s="3" t="s">
        <v>7</v>
      </c>
    </row>
    <row r="336" ht="15.75" customHeight="1">
      <c r="A336" s="2" t="str">
        <f>IFERROR(__xludf.DUMMYFUNCTION("INDEX(SPLIT(C336,""@"",),1)"),"Kendall.Okuneva")</f>
        <v>Kendall.Okuneva</v>
      </c>
      <c r="B336" s="2" t="str">
        <f t="shared" si="1"/>
        <v>Kendall.Okuneva</v>
      </c>
      <c r="C336" s="3" t="s">
        <v>341</v>
      </c>
      <c r="D336" s="3" t="s">
        <v>6</v>
      </c>
      <c r="E336" s="3" t="s">
        <v>7</v>
      </c>
    </row>
    <row r="337" ht="15.75" customHeight="1">
      <c r="A337" s="2" t="str">
        <f>IFERROR(__xludf.DUMMYFUNCTION("INDEX(SPLIT(C337,""@"",),1)"),"Loren_Schmeler-Ward")</f>
        <v>Loren_Schmeler-Ward</v>
      </c>
      <c r="B337" s="2" t="str">
        <f t="shared" si="1"/>
        <v>Loren_Schmeler-Ward</v>
      </c>
      <c r="C337" s="3" t="s">
        <v>342</v>
      </c>
      <c r="D337" s="3" t="s">
        <v>6</v>
      </c>
      <c r="E337" s="3" t="s">
        <v>7</v>
      </c>
    </row>
    <row r="338" ht="15.75" customHeight="1">
      <c r="A338" s="2" t="str">
        <f>IFERROR(__xludf.DUMMYFUNCTION("INDEX(SPLIT(C338,""@"",),1)"),"Rhoda.Klocko")</f>
        <v>Rhoda.Klocko</v>
      </c>
      <c r="B338" s="2" t="str">
        <f t="shared" si="1"/>
        <v>Rhoda.Klocko</v>
      </c>
      <c r="C338" s="3" t="s">
        <v>343</v>
      </c>
      <c r="D338" s="3" t="s">
        <v>6</v>
      </c>
      <c r="E338" s="3" t="s">
        <v>7</v>
      </c>
    </row>
    <row r="339" ht="15.75" customHeight="1">
      <c r="A339" s="2" t="str">
        <f>IFERROR(__xludf.DUMMYFUNCTION("INDEX(SPLIT(C339,""@"",),1)"),"Caterina.Ullrich-King")</f>
        <v>Caterina.Ullrich-King</v>
      </c>
      <c r="B339" s="2" t="str">
        <f t="shared" si="1"/>
        <v>Caterina.Ullrich-King</v>
      </c>
      <c r="C339" s="3" t="s">
        <v>344</v>
      </c>
      <c r="D339" s="3" t="s">
        <v>6</v>
      </c>
      <c r="E339" s="3" t="s">
        <v>7</v>
      </c>
    </row>
    <row r="340" ht="15.75" customHeight="1">
      <c r="A340" s="2" t="str">
        <f>IFERROR(__xludf.DUMMYFUNCTION("INDEX(SPLIT(C340,""@"",),1)"),"Twila_Sipes21")</f>
        <v>Twila_Sipes21</v>
      </c>
      <c r="B340" s="2" t="str">
        <f t="shared" si="1"/>
        <v>Twila_Sipes21</v>
      </c>
      <c r="C340" s="3" t="s">
        <v>345</v>
      </c>
      <c r="D340" s="3" t="s">
        <v>6</v>
      </c>
      <c r="E340" s="3" t="s">
        <v>7</v>
      </c>
    </row>
    <row r="341" ht="15.75" customHeight="1">
      <c r="A341" s="2" t="str">
        <f>IFERROR(__xludf.DUMMYFUNCTION("INDEX(SPLIT(C341,""@"",),1)"),"Domenic.Russel")</f>
        <v>Domenic.Russel</v>
      </c>
      <c r="B341" s="2" t="str">
        <f t="shared" si="1"/>
        <v>Domenic.Russel</v>
      </c>
      <c r="C341" s="3" t="s">
        <v>346</v>
      </c>
      <c r="D341" s="3" t="s">
        <v>6</v>
      </c>
      <c r="E341" s="3" t="s">
        <v>7</v>
      </c>
    </row>
    <row r="342" ht="15.75" customHeight="1">
      <c r="A342" s="2" t="str">
        <f>IFERROR(__xludf.DUMMYFUNCTION("INDEX(SPLIT(C342,""@"",),1)"),"Janelle.Kautzer19")</f>
        <v>Janelle.Kautzer19</v>
      </c>
      <c r="B342" s="2" t="str">
        <f t="shared" si="1"/>
        <v>Janelle.Kautzer19</v>
      </c>
      <c r="C342" s="3" t="s">
        <v>347</v>
      </c>
      <c r="D342" s="3" t="s">
        <v>6</v>
      </c>
      <c r="E342" s="3" t="s">
        <v>7</v>
      </c>
    </row>
    <row r="343" ht="15.75" customHeight="1">
      <c r="A343" s="2" t="str">
        <f>IFERROR(__xludf.DUMMYFUNCTION("INDEX(SPLIT(C343,""@"",),1)"),"Osvaldo53")</f>
        <v>Osvaldo53</v>
      </c>
      <c r="B343" s="2" t="str">
        <f t="shared" si="1"/>
        <v>Osvaldo53</v>
      </c>
      <c r="C343" s="3" t="s">
        <v>348</v>
      </c>
      <c r="D343" s="3" t="s">
        <v>6</v>
      </c>
      <c r="E343" s="3" t="s">
        <v>7</v>
      </c>
    </row>
    <row r="344" ht="15.75" customHeight="1">
      <c r="A344" s="2" t="str">
        <f>IFERROR(__xludf.DUMMYFUNCTION("INDEX(SPLIT(C344,""@"",),1)"),"Mozell47")</f>
        <v>Mozell47</v>
      </c>
      <c r="B344" s="2" t="str">
        <f t="shared" si="1"/>
        <v>Mozell47</v>
      </c>
      <c r="C344" s="3" t="s">
        <v>349</v>
      </c>
      <c r="D344" s="3" t="s">
        <v>6</v>
      </c>
      <c r="E344" s="3" t="s">
        <v>7</v>
      </c>
    </row>
    <row r="345" ht="15.75" customHeight="1">
      <c r="A345" s="2" t="str">
        <f>IFERROR(__xludf.DUMMYFUNCTION("INDEX(SPLIT(C345,""@"",),1)"),"Dana_Wehner53")</f>
        <v>Dana_Wehner53</v>
      </c>
      <c r="B345" s="2" t="str">
        <f t="shared" si="1"/>
        <v>Dana_Wehner53</v>
      </c>
      <c r="C345" s="3" t="s">
        <v>350</v>
      </c>
      <c r="D345" s="3" t="s">
        <v>6</v>
      </c>
      <c r="E345" s="3" t="s">
        <v>7</v>
      </c>
    </row>
    <row r="346" ht="15.75" customHeight="1">
      <c r="A346" s="2" t="str">
        <f>IFERROR(__xludf.DUMMYFUNCTION("INDEX(SPLIT(C346,""@"",),1)"),"Randal.Stroman26")</f>
        <v>Randal.Stroman26</v>
      </c>
      <c r="B346" s="2" t="str">
        <f t="shared" si="1"/>
        <v>Randal.Stroman26</v>
      </c>
      <c r="C346" s="3" t="s">
        <v>351</v>
      </c>
      <c r="D346" s="3" t="s">
        <v>6</v>
      </c>
      <c r="E346" s="3" t="s">
        <v>7</v>
      </c>
    </row>
    <row r="347" ht="15.75" customHeight="1">
      <c r="A347" s="2" t="str">
        <f>IFERROR(__xludf.DUMMYFUNCTION("INDEX(SPLIT(C347,""@"",),1)"),"Horace_Bosco76")</f>
        <v>Horace_Bosco76</v>
      </c>
      <c r="B347" s="2" t="str">
        <f t="shared" si="1"/>
        <v>Horace_Bosco76</v>
      </c>
      <c r="C347" s="3" t="s">
        <v>352</v>
      </c>
      <c r="D347" s="3" t="s">
        <v>6</v>
      </c>
      <c r="E347" s="3" t="s">
        <v>7</v>
      </c>
    </row>
    <row r="348" ht="15.75" customHeight="1">
      <c r="A348" s="2" t="str">
        <f>IFERROR(__xludf.DUMMYFUNCTION("INDEX(SPLIT(C348,""@"",),1)"),"Noel.Ernser")</f>
        <v>Noel.Ernser</v>
      </c>
      <c r="B348" s="2" t="str">
        <f t="shared" si="1"/>
        <v>Noel.Ernser</v>
      </c>
      <c r="C348" s="3" t="s">
        <v>353</v>
      </c>
      <c r="D348" s="3" t="s">
        <v>6</v>
      </c>
      <c r="E348" s="3" t="s">
        <v>7</v>
      </c>
    </row>
    <row r="349" ht="15.75" customHeight="1">
      <c r="A349" s="2" t="str">
        <f>IFERROR(__xludf.DUMMYFUNCTION("INDEX(SPLIT(C349,""@"",),1)"),"Waylon.Kirlin")</f>
        <v>Waylon.Kirlin</v>
      </c>
      <c r="B349" s="2" t="str">
        <f t="shared" si="1"/>
        <v>Waylon.Kirlin</v>
      </c>
      <c r="C349" s="3" t="s">
        <v>354</v>
      </c>
      <c r="D349" s="3" t="s">
        <v>6</v>
      </c>
      <c r="E349" s="3" t="s">
        <v>7</v>
      </c>
    </row>
    <row r="350" ht="15.75" customHeight="1">
      <c r="A350" s="2" t="str">
        <f>IFERROR(__xludf.DUMMYFUNCTION("INDEX(SPLIT(C350,""@"",),1)"),"Cesar_Herzog38")</f>
        <v>Cesar_Herzog38</v>
      </c>
      <c r="B350" s="2" t="str">
        <f t="shared" si="1"/>
        <v>Cesar_Herzog38</v>
      </c>
      <c r="C350" s="3" t="s">
        <v>355</v>
      </c>
      <c r="D350" s="3" t="s">
        <v>6</v>
      </c>
      <c r="E350" s="3" t="s">
        <v>7</v>
      </c>
    </row>
    <row r="351" ht="15.75" customHeight="1">
      <c r="A351" s="2" t="str">
        <f>IFERROR(__xludf.DUMMYFUNCTION("INDEX(SPLIT(C351,""@"",),1)"),"Hollie_DuBuque")</f>
        <v>Hollie_DuBuque</v>
      </c>
      <c r="B351" s="2" t="str">
        <f t="shared" si="1"/>
        <v>Hollie_DuBuque</v>
      </c>
      <c r="C351" s="3" t="s">
        <v>356</v>
      </c>
      <c r="D351" s="3" t="s">
        <v>6</v>
      </c>
      <c r="E351" s="3" t="s">
        <v>7</v>
      </c>
    </row>
    <row r="352" ht="15.75" customHeight="1">
      <c r="A352" s="2" t="str">
        <f>IFERROR(__xludf.DUMMYFUNCTION("INDEX(SPLIT(C352,""@"",),1)"),"Newell.Crist")</f>
        <v>Newell.Crist</v>
      </c>
      <c r="B352" s="2" t="str">
        <f t="shared" si="1"/>
        <v>Newell.Crist</v>
      </c>
      <c r="C352" s="3" t="s">
        <v>357</v>
      </c>
      <c r="D352" s="3" t="s">
        <v>6</v>
      </c>
      <c r="E352" s="3" t="s">
        <v>7</v>
      </c>
    </row>
    <row r="353" ht="15.75" customHeight="1">
      <c r="A353" s="2" t="str">
        <f>IFERROR(__xludf.DUMMYFUNCTION("INDEX(SPLIT(C353,""@"",),1)"),"Vance_Hagenes")</f>
        <v>Vance_Hagenes</v>
      </c>
      <c r="B353" s="2" t="str">
        <f t="shared" si="1"/>
        <v>Vance_Hagenes</v>
      </c>
      <c r="C353" s="3" t="s">
        <v>358</v>
      </c>
      <c r="D353" s="3" t="s">
        <v>6</v>
      </c>
      <c r="E353" s="3" t="s">
        <v>7</v>
      </c>
    </row>
    <row r="354" ht="15.75" customHeight="1">
      <c r="A354" s="2" t="str">
        <f>IFERROR(__xludf.DUMMYFUNCTION("INDEX(SPLIT(C354,""@"",),1)"),"Greg0")</f>
        <v>Greg0</v>
      </c>
      <c r="B354" s="2" t="str">
        <f t="shared" si="1"/>
        <v>Greg0</v>
      </c>
      <c r="C354" s="3" t="s">
        <v>359</v>
      </c>
      <c r="D354" s="3" t="s">
        <v>6</v>
      </c>
      <c r="E354" s="3" t="s">
        <v>7</v>
      </c>
    </row>
    <row r="355" ht="15.75" customHeight="1">
      <c r="A355" s="2" t="str">
        <f>IFERROR(__xludf.DUMMYFUNCTION("INDEX(SPLIT(C355,""@"",),1)"),"Chelsea_Cartwright")</f>
        <v>Chelsea_Cartwright</v>
      </c>
      <c r="B355" s="2" t="str">
        <f t="shared" si="1"/>
        <v>Chelsea_Cartwright</v>
      </c>
      <c r="C355" s="3" t="s">
        <v>360</v>
      </c>
      <c r="D355" s="3" t="s">
        <v>6</v>
      </c>
      <c r="E355" s="3" t="s">
        <v>7</v>
      </c>
    </row>
    <row r="356" ht="15.75" customHeight="1">
      <c r="A356" s="2" t="str">
        <f>IFERROR(__xludf.DUMMYFUNCTION("INDEX(SPLIT(C356,""@"",),1)"),"Bessie_Daniel")</f>
        <v>Bessie_Daniel</v>
      </c>
      <c r="B356" s="2" t="str">
        <f t="shared" si="1"/>
        <v>Bessie_Daniel</v>
      </c>
      <c r="C356" s="3" t="s">
        <v>361</v>
      </c>
      <c r="D356" s="3" t="s">
        <v>6</v>
      </c>
      <c r="E356" s="3" t="s">
        <v>7</v>
      </c>
    </row>
    <row r="357" ht="15.75" customHeight="1">
      <c r="A357" s="2" t="str">
        <f>IFERROR(__xludf.DUMMYFUNCTION("INDEX(SPLIT(C357,""@"",),1)"),"Eliane_Jacobi")</f>
        <v>Eliane_Jacobi</v>
      </c>
      <c r="B357" s="2" t="str">
        <f t="shared" si="1"/>
        <v>Eliane_Jacobi</v>
      </c>
      <c r="C357" s="3" t="s">
        <v>362</v>
      </c>
      <c r="D357" s="3" t="s">
        <v>6</v>
      </c>
      <c r="E357" s="3" t="s">
        <v>7</v>
      </c>
    </row>
    <row r="358" ht="15.75" customHeight="1">
      <c r="A358" s="2" t="str">
        <f>IFERROR(__xludf.DUMMYFUNCTION("INDEX(SPLIT(C358,""@"",),1)"),"Kennedi.Lockman")</f>
        <v>Kennedi.Lockman</v>
      </c>
      <c r="B358" s="2" t="str">
        <f t="shared" si="1"/>
        <v>Kennedi.Lockman</v>
      </c>
      <c r="C358" s="3" t="s">
        <v>363</v>
      </c>
      <c r="D358" s="3" t="s">
        <v>6</v>
      </c>
      <c r="E358" s="3" t="s">
        <v>7</v>
      </c>
    </row>
    <row r="359" ht="15.75" customHeight="1">
      <c r="A359" s="2" t="str">
        <f>IFERROR(__xludf.DUMMYFUNCTION("INDEX(SPLIT(C359,""@"",),1)"),"Marina_Upton72")</f>
        <v>Marina_Upton72</v>
      </c>
      <c r="B359" s="2" t="str">
        <f t="shared" si="1"/>
        <v>Marina_Upton72</v>
      </c>
      <c r="C359" s="3" t="s">
        <v>364</v>
      </c>
      <c r="D359" s="3" t="s">
        <v>6</v>
      </c>
      <c r="E359" s="3" t="s">
        <v>7</v>
      </c>
    </row>
    <row r="360" ht="15.75" customHeight="1">
      <c r="A360" s="2" t="str">
        <f>IFERROR(__xludf.DUMMYFUNCTION("INDEX(SPLIT(C360,""@"",),1)"),"Araceli_Lockman96")</f>
        <v>Araceli_Lockman96</v>
      </c>
      <c r="B360" s="2" t="str">
        <f t="shared" si="1"/>
        <v>Araceli_Lockman96</v>
      </c>
      <c r="C360" s="3" t="s">
        <v>365</v>
      </c>
      <c r="D360" s="3" t="s">
        <v>6</v>
      </c>
      <c r="E360" s="3" t="s">
        <v>7</v>
      </c>
    </row>
    <row r="361" ht="15.75" customHeight="1">
      <c r="A361" s="2" t="str">
        <f>IFERROR(__xludf.DUMMYFUNCTION("INDEX(SPLIT(C361,""@"",),1)"),"Kadin52")</f>
        <v>Kadin52</v>
      </c>
      <c r="B361" s="2" t="str">
        <f t="shared" si="1"/>
        <v>Kadin52</v>
      </c>
      <c r="C361" s="3" t="s">
        <v>366</v>
      </c>
      <c r="D361" s="3" t="s">
        <v>6</v>
      </c>
      <c r="E361" s="3" t="s">
        <v>7</v>
      </c>
    </row>
    <row r="362" ht="15.75" customHeight="1">
      <c r="A362" s="2" t="str">
        <f>IFERROR(__xludf.DUMMYFUNCTION("INDEX(SPLIT(C362,""@"",),1)"),"Elaina5")</f>
        <v>Elaina5</v>
      </c>
      <c r="B362" s="2" t="str">
        <f t="shared" si="1"/>
        <v>Elaina5</v>
      </c>
      <c r="C362" s="3" t="s">
        <v>367</v>
      </c>
      <c r="D362" s="3" t="s">
        <v>6</v>
      </c>
      <c r="E362" s="3" t="s">
        <v>7</v>
      </c>
    </row>
    <row r="363" ht="15.75" customHeight="1">
      <c r="A363" s="2" t="str">
        <f>IFERROR(__xludf.DUMMYFUNCTION("INDEX(SPLIT(C363,""@"",),1)"),"Allie18")</f>
        <v>Allie18</v>
      </c>
      <c r="B363" s="2" t="str">
        <f t="shared" si="1"/>
        <v>Allie18</v>
      </c>
      <c r="C363" s="3" t="s">
        <v>368</v>
      </c>
      <c r="D363" s="3" t="s">
        <v>6</v>
      </c>
      <c r="E363" s="3" t="s">
        <v>7</v>
      </c>
    </row>
    <row r="364" ht="15.75" customHeight="1">
      <c r="A364" s="2" t="str">
        <f>IFERROR(__xludf.DUMMYFUNCTION("INDEX(SPLIT(C364,""@"",),1)"),"Camden.Murazik77")</f>
        <v>Camden.Murazik77</v>
      </c>
      <c r="B364" s="2" t="str">
        <f t="shared" si="1"/>
        <v>Camden.Murazik77</v>
      </c>
      <c r="C364" s="3" t="s">
        <v>369</v>
      </c>
      <c r="D364" s="3" t="s">
        <v>6</v>
      </c>
      <c r="E364" s="3" t="s">
        <v>7</v>
      </c>
    </row>
    <row r="365" ht="15.75" customHeight="1">
      <c r="A365" s="2" t="str">
        <f>IFERROR(__xludf.DUMMYFUNCTION("INDEX(SPLIT(C365,""@"",),1)"),"Winston90")</f>
        <v>Winston90</v>
      </c>
      <c r="B365" s="2" t="str">
        <f t="shared" si="1"/>
        <v>Winston90</v>
      </c>
      <c r="C365" s="3" t="s">
        <v>370</v>
      </c>
      <c r="D365" s="3" t="s">
        <v>6</v>
      </c>
      <c r="E365" s="3" t="s">
        <v>7</v>
      </c>
    </row>
    <row r="366" ht="15.75" customHeight="1">
      <c r="A366" s="2" t="str">
        <f>IFERROR(__xludf.DUMMYFUNCTION("INDEX(SPLIT(C366,""@"",),1)"),"Kariane.Pollich")</f>
        <v>Kariane.Pollich</v>
      </c>
      <c r="B366" s="2" t="str">
        <f t="shared" si="1"/>
        <v>Kariane.Pollich</v>
      </c>
      <c r="C366" s="3" t="s">
        <v>371</v>
      </c>
      <c r="D366" s="3" t="s">
        <v>6</v>
      </c>
      <c r="E366" s="3" t="s">
        <v>7</v>
      </c>
    </row>
    <row r="367" ht="15.75" customHeight="1">
      <c r="A367" s="2" t="str">
        <f>IFERROR(__xludf.DUMMYFUNCTION("INDEX(SPLIT(C367,""@"",),1)"),"Greta_Green")</f>
        <v>Greta_Green</v>
      </c>
      <c r="B367" s="2" t="str">
        <f t="shared" si="1"/>
        <v>Greta_Green</v>
      </c>
      <c r="C367" s="3" t="s">
        <v>372</v>
      </c>
      <c r="D367" s="3" t="s">
        <v>6</v>
      </c>
      <c r="E367" s="3" t="s">
        <v>7</v>
      </c>
    </row>
    <row r="368" ht="15.75" customHeight="1">
      <c r="A368" s="2" t="str">
        <f>IFERROR(__xludf.DUMMYFUNCTION("INDEX(SPLIT(C368,""@"",),1)"),"Gino_Schaden")</f>
        <v>Gino_Schaden</v>
      </c>
      <c r="B368" s="2" t="str">
        <f t="shared" si="1"/>
        <v>Gino_Schaden</v>
      </c>
      <c r="C368" s="3" t="s">
        <v>373</v>
      </c>
      <c r="D368" s="3" t="s">
        <v>6</v>
      </c>
      <c r="E368" s="3" t="s">
        <v>7</v>
      </c>
    </row>
    <row r="369" ht="15.75" customHeight="1">
      <c r="A369" s="2" t="str">
        <f>IFERROR(__xludf.DUMMYFUNCTION("INDEX(SPLIT(C369,""@"",),1)"),"Ubaldo_Towne")</f>
        <v>Ubaldo_Towne</v>
      </c>
      <c r="B369" s="2" t="str">
        <f t="shared" si="1"/>
        <v>Ubaldo_Towne</v>
      </c>
      <c r="C369" s="3" t="s">
        <v>374</v>
      </c>
      <c r="D369" s="3" t="s">
        <v>6</v>
      </c>
      <c r="E369" s="3" t="s">
        <v>7</v>
      </c>
    </row>
    <row r="370" ht="15.75" customHeight="1">
      <c r="A370" s="2" t="str">
        <f>IFERROR(__xludf.DUMMYFUNCTION("INDEX(SPLIT(C370,""@"",),1)"),"Hester.Johnson")</f>
        <v>Hester.Johnson</v>
      </c>
      <c r="B370" s="2" t="str">
        <f t="shared" si="1"/>
        <v>Hester.Johnson</v>
      </c>
      <c r="C370" s="3" t="s">
        <v>375</v>
      </c>
      <c r="D370" s="3" t="s">
        <v>6</v>
      </c>
      <c r="E370" s="3" t="s">
        <v>7</v>
      </c>
    </row>
    <row r="371" ht="15.75" customHeight="1">
      <c r="A371" s="2" t="str">
        <f>IFERROR(__xludf.DUMMYFUNCTION("INDEX(SPLIT(C371,""@"",),1)"),"Zachariah_Terry55")</f>
        <v>Zachariah_Terry55</v>
      </c>
      <c r="B371" s="2" t="str">
        <f t="shared" si="1"/>
        <v>Zachariah_Terry55</v>
      </c>
      <c r="C371" s="3" t="s">
        <v>376</v>
      </c>
      <c r="D371" s="3" t="s">
        <v>6</v>
      </c>
      <c r="E371" s="3" t="s">
        <v>7</v>
      </c>
    </row>
    <row r="372" ht="15.75" customHeight="1">
      <c r="A372" s="2" t="str">
        <f>IFERROR(__xludf.DUMMYFUNCTION("INDEX(SPLIT(C372,""@"",),1)"),"Al.Lesch")</f>
        <v>Al.Lesch</v>
      </c>
      <c r="B372" s="2" t="str">
        <f t="shared" si="1"/>
        <v>Al.Lesch</v>
      </c>
      <c r="C372" s="3" t="s">
        <v>377</v>
      </c>
      <c r="D372" s="3" t="s">
        <v>6</v>
      </c>
      <c r="E372" s="3" t="s">
        <v>7</v>
      </c>
    </row>
    <row r="373" ht="15.75" customHeight="1">
      <c r="A373" s="2" t="str">
        <f>IFERROR(__xludf.DUMMYFUNCTION("INDEX(SPLIT(C373,""@"",),1)"),"Darrell35")</f>
        <v>Darrell35</v>
      </c>
      <c r="B373" s="2" t="str">
        <f t="shared" si="1"/>
        <v>Darrell35</v>
      </c>
      <c r="C373" s="3" t="s">
        <v>378</v>
      </c>
      <c r="D373" s="3" t="s">
        <v>6</v>
      </c>
      <c r="E373" s="3" t="s">
        <v>7</v>
      </c>
    </row>
    <row r="374" ht="15.75" customHeight="1">
      <c r="A374" s="2" t="str">
        <f>IFERROR(__xludf.DUMMYFUNCTION("INDEX(SPLIT(C374,""@"",),1)"),"Jules_Borer39")</f>
        <v>Jules_Borer39</v>
      </c>
      <c r="B374" s="2" t="str">
        <f t="shared" si="1"/>
        <v>Jules_Borer39</v>
      </c>
      <c r="C374" s="3" t="s">
        <v>379</v>
      </c>
      <c r="D374" s="3" t="s">
        <v>6</v>
      </c>
      <c r="E374" s="3" t="s">
        <v>7</v>
      </c>
    </row>
    <row r="375" ht="15.75" customHeight="1">
      <c r="A375" s="2" t="str">
        <f>IFERROR(__xludf.DUMMYFUNCTION("INDEX(SPLIT(C375,""@"",),1)"),"Magdalen59")</f>
        <v>Magdalen59</v>
      </c>
      <c r="B375" s="2" t="str">
        <f t="shared" si="1"/>
        <v>Magdalen59</v>
      </c>
      <c r="C375" s="3" t="s">
        <v>380</v>
      </c>
      <c r="D375" s="3" t="s">
        <v>6</v>
      </c>
      <c r="E375" s="3" t="s">
        <v>7</v>
      </c>
    </row>
    <row r="376" ht="15.75" customHeight="1">
      <c r="A376" s="2" t="str">
        <f>IFERROR(__xludf.DUMMYFUNCTION("INDEX(SPLIT(C376,""@"",),1)"),"Aniya41")</f>
        <v>Aniya41</v>
      </c>
      <c r="B376" s="2" t="str">
        <f t="shared" si="1"/>
        <v>Aniya41</v>
      </c>
      <c r="C376" s="3" t="s">
        <v>381</v>
      </c>
      <c r="D376" s="3" t="s">
        <v>6</v>
      </c>
      <c r="E376" s="3" t="s">
        <v>7</v>
      </c>
    </row>
    <row r="377" ht="15.75" customHeight="1">
      <c r="A377" s="2" t="str">
        <f>IFERROR(__xludf.DUMMYFUNCTION("INDEX(SPLIT(C377,""@"",),1)"),"Talia_Emard")</f>
        <v>Talia_Emard</v>
      </c>
      <c r="B377" s="2" t="str">
        <f t="shared" si="1"/>
        <v>Talia_Emard</v>
      </c>
      <c r="C377" s="3" t="s">
        <v>382</v>
      </c>
      <c r="D377" s="3" t="s">
        <v>6</v>
      </c>
      <c r="E377" s="3" t="s">
        <v>7</v>
      </c>
    </row>
    <row r="378" ht="15.75" customHeight="1">
      <c r="A378" s="2" t="str">
        <f>IFERROR(__xludf.DUMMYFUNCTION("INDEX(SPLIT(C378,""@"",),1)"),"Sonya_McLaughlin")</f>
        <v>Sonya_McLaughlin</v>
      </c>
      <c r="B378" s="2" t="str">
        <f t="shared" si="1"/>
        <v>Sonya_McLaughlin</v>
      </c>
      <c r="C378" s="3" t="s">
        <v>383</v>
      </c>
      <c r="D378" s="3" t="s">
        <v>6</v>
      </c>
      <c r="E378" s="3" t="s">
        <v>7</v>
      </c>
    </row>
    <row r="379" ht="15.75" customHeight="1">
      <c r="A379" s="2" t="str">
        <f>IFERROR(__xludf.DUMMYFUNCTION("INDEX(SPLIT(C379,""@"",),1)"),"Eileen_Jaskolski")</f>
        <v>Eileen_Jaskolski</v>
      </c>
      <c r="B379" s="2" t="str">
        <f t="shared" si="1"/>
        <v>Eileen_Jaskolski</v>
      </c>
      <c r="C379" s="3" t="s">
        <v>384</v>
      </c>
      <c r="D379" s="3" t="s">
        <v>6</v>
      </c>
      <c r="E379" s="3" t="s">
        <v>7</v>
      </c>
    </row>
    <row r="380" ht="15.75" customHeight="1">
      <c r="A380" s="2" t="str">
        <f>IFERROR(__xludf.DUMMYFUNCTION("INDEX(SPLIT(C380,""@"",),1)"),"Shanelle18")</f>
        <v>Shanelle18</v>
      </c>
      <c r="B380" s="2" t="str">
        <f t="shared" si="1"/>
        <v>Shanelle18</v>
      </c>
      <c r="C380" s="3" t="s">
        <v>385</v>
      </c>
      <c r="D380" s="3" t="s">
        <v>6</v>
      </c>
      <c r="E380" s="3" t="s">
        <v>7</v>
      </c>
    </row>
    <row r="381" ht="15.75" customHeight="1">
      <c r="A381" s="2" t="str">
        <f>IFERROR(__xludf.DUMMYFUNCTION("INDEX(SPLIT(C381,""@"",),1)"),"Cary44")</f>
        <v>Cary44</v>
      </c>
      <c r="B381" s="2" t="str">
        <f t="shared" si="1"/>
        <v>Cary44</v>
      </c>
      <c r="C381" s="3" t="s">
        <v>386</v>
      </c>
      <c r="D381" s="3" t="s">
        <v>6</v>
      </c>
      <c r="E381" s="3" t="s">
        <v>7</v>
      </c>
    </row>
    <row r="382" ht="15.75" customHeight="1">
      <c r="A382" s="2" t="str">
        <f>IFERROR(__xludf.DUMMYFUNCTION("INDEX(SPLIT(C382,""@"",),1)"),"Casimir.Schuster65")</f>
        <v>Casimir.Schuster65</v>
      </c>
      <c r="B382" s="2" t="str">
        <f t="shared" si="1"/>
        <v>Casimir.Schuster65</v>
      </c>
      <c r="C382" s="3" t="s">
        <v>387</v>
      </c>
      <c r="D382" s="3" t="s">
        <v>6</v>
      </c>
      <c r="E382" s="3" t="s">
        <v>7</v>
      </c>
    </row>
    <row r="383" ht="15.75" customHeight="1">
      <c r="A383" s="2" t="str">
        <f>IFERROR(__xludf.DUMMYFUNCTION("INDEX(SPLIT(C383,""@"",),1)"),"June_Macejkovic11")</f>
        <v>June_Macejkovic11</v>
      </c>
      <c r="B383" s="2" t="str">
        <f t="shared" si="1"/>
        <v>June_Macejkovic11</v>
      </c>
      <c r="C383" s="3" t="s">
        <v>388</v>
      </c>
      <c r="D383" s="3" t="s">
        <v>6</v>
      </c>
      <c r="E383" s="3" t="s">
        <v>7</v>
      </c>
    </row>
    <row r="384" ht="15.75" customHeight="1">
      <c r="A384" s="2" t="str">
        <f>IFERROR(__xludf.DUMMYFUNCTION("INDEX(SPLIT(C384,""@"",),1)"),"Jadyn_McClure")</f>
        <v>Jadyn_McClure</v>
      </c>
      <c r="B384" s="2" t="str">
        <f t="shared" si="1"/>
        <v>Jadyn_McClure</v>
      </c>
      <c r="C384" s="3" t="s">
        <v>389</v>
      </c>
      <c r="D384" s="3" t="s">
        <v>6</v>
      </c>
      <c r="E384" s="3" t="s">
        <v>7</v>
      </c>
    </row>
    <row r="385" ht="15.75" customHeight="1">
      <c r="A385" s="2" t="str">
        <f>IFERROR(__xludf.DUMMYFUNCTION("INDEX(SPLIT(C385,""@"",),1)"),"Citlalli_Schmitt")</f>
        <v>Citlalli_Schmitt</v>
      </c>
      <c r="B385" s="2" t="str">
        <f t="shared" si="1"/>
        <v>Citlalli_Schmitt</v>
      </c>
      <c r="C385" s="3" t="s">
        <v>390</v>
      </c>
      <c r="D385" s="3" t="s">
        <v>6</v>
      </c>
      <c r="E385" s="3" t="s">
        <v>7</v>
      </c>
    </row>
    <row r="386" ht="15.75" customHeight="1">
      <c r="A386" s="2" t="str">
        <f>IFERROR(__xludf.DUMMYFUNCTION("INDEX(SPLIT(C386,""@"",),1)"),"Jordon31")</f>
        <v>Jordon31</v>
      </c>
      <c r="B386" s="2" t="str">
        <f t="shared" si="1"/>
        <v>Jordon31</v>
      </c>
      <c r="C386" s="3" t="s">
        <v>391</v>
      </c>
      <c r="D386" s="3" t="s">
        <v>6</v>
      </c>
      <c r="E386" s="3" t="s">
        <v>7</v>
      </c>
    </row>
    <row r="387" ht="15.75" customHeight="1">
      <c r="A387" s="2" t="str">
        <f>IFERROR(__xludf.DUMMYFUNCTION("INDEX(SPLIT(C387,""@"",),1)"),"Buck_Simonis86")</f>
        <v>Buck_Simonis86</v>
      </c>
      <c r="B387" s="2" t="str">
        <f t="shared" si="1"/>
        <v>Buck_Simonis86</v>
      </c>
      <c r="C387" s="3" t="s">
        <v>392</v>
      </c>
      <c r="D387" s="3" t="s">
        <v>6</v>
      </c>
      <c r="E387" s="3" t="s">
        <v>7</v>
      </c>
    </row>
    <row r="388" ht="15.75" customHeight="1">
      <c r="A388" s="2" t="str">
        <f>IFERROR(__xludf.DUMMYFUNCTION("INDEX(SPLIT(C388,""@"",),1)"),"Adriana.Hackett55")</f>
        <v>Adriana.Hackett55</v>
      </c>
      <c r="B388" s="2" t="str">
        <f t="shared" si="1"/>
        <v>Adriana.Hackett55</v>
      </c>
      <c r="C388" s="3" t="s">
        <v>393</v>
      </c>
      <c r="D388" s="3" t="s">
        <v>6</v>
      </c>
      <c r="E388" s="3" t="s">
        <v>7</v>
      </c>
    </row>
    <row r="389" ht="15.75" customHeight="1">
      <c r="A389" s="2" t="str">
        <f>IFERROR(__xludf.DUMMYFUNCTION("INDEX(SPLIT(C389,""@"",),1)"),"Fernando_Yost59")</f>
        <v>Fernando_Yost59</v>
      </c>
      <c r="B389" s="2" t="str">
        <f t="shared" si="1"/>
        <v>Fernando_Yost59</v>
      </c>
      <c r="C389" s="3" t="s">
        <v>394</v>
      </c>
      <c r="D389" s="3" t="s">
        <v>6</v>
      </c>
      <c r="E389" s="3" t="s">
        <v>7</v>
      </c>
    </row>
    <row r="390" ht="15.75" customHeight="1">
      <c r="A390" s="2" t="str">
        <f>IFERROR(__xludf.DUMMYFUNCTION("INDEX(SPLIT(C390,""@"",),1)"),"Salvatore.Gutmann")</f>
        <v>Salvatore.Gutmann</v>
      </c>
      <c r="B390" s="2" t="str">
        <f t="shared" si="1"/>
        <v>Salvatore.Gutmann</v>
      </c>
      <c r="C390" s="3" t="s">
        <v>395</v>
      </c>
      <c r="D390" s="3" t="s">
        <v>6</v>
      </c>
      <c r="E390" s="3" t="s">
        <v>7</v>
      </c>
    </row>
    <row r="391" ht="15.75" customHeight="1">
      <c r="A391" s="2" t="str">
        <f>IFERROR(__xludf.DUMMYFUNCTION("INDEX(SPLIT(C391,""@"",),1)"),"Skyla_Mante10")</f>
        <v>Skyla_Mante10</v>
      </c>
      <c r="B391" s="2" t="str">
        <f t="shared" si="1"/>
        <v>Skyla_Mante10</v>
      </c>
      <c r="C391" s="3" t="s">
        <v>396</v>
      </c>
      <c r="D391" s="3" t="s">
        <v>6</v>
      </c>
      <c r="E391" s="3" t="s">
        <v>7</v>
      </c>
    </row>
    <row r="392" ht="15.75" customHeight="1">
      <c r="A392" s="2" t="str">
        <f>IFERROR(__xludf.DUMMYFUNCTION("INDEX(SPLIT(C392,""@"",),1)"),"Abraham_Towne36")</f>
        <v>Abraham_Towne36</v>
      </c>
      <c r="B392" s="2" t="str">
        <f t="shared" si="1"/>
        <v>Abraham_Towne36</v>
      </c>
      <c r="C392" s="3" t="s">
        <v>397</v>
      </c>
      <c r="D392" s="3" t="s">
        <v>6</v>
      </c>
      <c r="E392" s="3" t="s">
        <v>7</v>
      </c>
    </row>
    <row r="393" ht="15.75" customHeight="1">
      <c r="A393" s="2" t="str">
        <f>IFERROR(__xludf.DUMMYFUNCTION("INDEX(SPLIT(C393,""@"",),1)"),"Verlie.Heller26")</f>
        <v>Verlie.Heller26</v>
      </c>
      <c r="B393" s="2" t="str">
        <f t="shared" si="1"/>
        <v>Verlie.Heller26</v>
      </c>
      <c r="C393" s="3" t="s">
        <v>398</v>
      </c>
      <c r="D393" s="3" t="s">
        <v>6</v>
      </c>
      <c r="E393" s="3" t="s">
        <v>7</v>
      </c>
    </row>
    <row r="394" ht="15.75" customHeight="1">
      <c r="A394" s="2" t="str">
        <f>IFERROR(__xludf.DUMMYFUNCTION("INDEX(SPLIT(C394,""@"",),1)"),"Anastacio41")</f>
        <v>Anastacio41</v>
      </c>
      <c r="B394" s="2" t="str">
        <f t="shared" si="1"/>
        <v>Anastacio41</v>
      </c>
      <c r="C394" s="3" t="s">
        <v>399</v>
      </c>
      <c r="D394" s="3" t="s">
        <v>6</v>
      </c>
      <c r="E394" s="3" t="s">
        <v>7</v>
      </c>
    </row>
    <row r="395" ht="15.75" customHeight="1">
      <c r="A395" s="2" t="str">
        <f>IFERROR(__xludf.DUMMYFUNCTION("INDEX(SPLIT(C395,""@"",),1)"),"Dayana63")</f>
        <v>Dayana63</v>
      </c>
      <c r="B395" s="2" t="str">
        <f t="shared" si="1"/>
        <v>Dayana63</v>
      </c>
      <c r="C395" s="3" t="s">
        <v>400</v>
      </c>
      <c r="D395" s="3" t="s">
        <v>6</v>
      </c>
      <c r="E395" s="3" t="s">
        <v>7</v>
      </c>
    </row>
    <row r="396" ht="15.75" customHeight="1">
      <c r="A396" s="2" t="str">
        <f>IFERROR(__xludf.DUMMYFUNCTION("INDEX(SPLIT(C396,""@"",),1)"),"Clemens.Huel")</f>
        <v>Clemens.Huel</v>
      </c>
      <c r="B396" s="2" t="str">
        <f t="shared" si="1"/>
        <v>Clemens.Huel</v>
      </c>
      <c r="C396" s="3" t="s">
        <v>401</v>
      </c>
      <c r="D396" s="3" t="s">
        <v>6</v>
      </c>
      <c r="E396" s="3" t="s">
        <v>7</v>
      </c>
    </row>
    <row r="397" ht="15.75" customHeight="1">
      <c r="A397" s="2" t="str">
        <f>IFERROR(__xludf.DUMMYFUNCTION("INDEX(SPLIT(C397,""@"",),1)"),"Dashawn_Davis56")</f>
        <v>Dashawn_Davis56</v>
      </c>
      <c r="B397" s="2" t="str">
        <f t="shared" si="1"/>
        <v>Dashawn_Davis56</v>
      </c>
      <c r="C397" s="3" t="s">
        <v>402</v>
      </c>
      <c r="D397" s="3" t="s">
        <v>6</v>
      </c>
      <c r="E397" s="3" t="s">
        <v>7</v>
      </c>
    </row>
    <row r="398" ht="15.75" customHeight="1">
      <c r="A398" s="2" t="str">
        <f>IFERROR(__xludf.DUMMYFUNCTION("INDEX(SPLIT(C398,""@"",),1)"),"Rhianna_Rutherford")</f>
        <v>Rhianna_Rutherford</v>
      </c>
      <c r="B398" s="2" t="str">
        <f t="shared" si="1"/>
        <v>Rhianna_Rutherford</v>
      </c>
      <c r="C398" s="3" t="s">
        <v>403</v>
      </c>
      <c r="D398" s="3" t="s">
        <v>6</v>
      </c>
      <c r="E398" s="3" t="s">
        <v>7</v>
      </c>
    </row>
    <row r="399" ht="15.75" customHeight="1">
      <c r="A399" s="2" t="str">
        <f>IFERROR(__xludf.DUMMYFUNCTION("INDEX(SPLIT(C399,""@"",),1)"),"Clay.McClure")</f>
        <v>Clay.McClure</v>
      </c>
      <c r="B399" s="2" t="str">
        <f t="shared" si="1"/>
        <v>Clay.McClure</v>
      </c>
      <c r="C399" s="3" t="s">
        <v>404</v>
      </c>
      <c r="D399" s="3" t="s">
        <v>6</v>
      </c>
      <c r="E399" s="3" t="s">
        <v>7</v>
      </c>
    </row>
    <row r="400" ht="15.75" customHeight="1">
      <c r="A400" s="2" t="str">
        <f>IFERROR(__xludf.DUMMYFUNCTION("INDEX(SPLIT(C400,""@"",),1)"),"Efrain59")</f>
        <v>Efrain59</v>
      </c>
      <c r="B400" s="2" t="str">
        <f t="shared" si="1"/>
        <v>Efrain59</v>
      </c>
      <c r="C400" s="3" t="s">
        <v>405</v>
      </c>
      <c r="D400" s="3" t="s">
        <v>6</v>
      </c>
      <c r="E400" s="3" t="s">
        <v>7</v>
      </c>
    </row>
    <row r="401" ht="15.75" customHeight="1">
      <c r="A401" s="2" t="str">
        <f>IFERROR(__xludf.DUMMYFUNCTION("INDEX(SPLIT(C401,""@"",),1)"),"Shyanne_Gutmann67")</f>
        <v>Shyanne_Gutmann67</v>
      </c>
      <c r="B401" s="2" t="str">
        <f t="shared" si="1"/>
        <v>Shyanne_Gutmann67</v>
      </c>
      <c r="C401" s="3" t="s">
        <v>406</v>
      </c>
      <c r="D401" s="3" t="s">
        <v>6</v>
      </c>
      <c r="E401" s="3" t="s">
        <v>7</v>
      </c>
    </row>
    <row r="402" ht="15.75" customHeight="1">
      <c r="A402" s="2" t="str">
        <f>IFERROR(__xludf.DUMMYFUNCTION("INDEX(SPLIT(C402,""@"",),1)"),"Camryn_Tromp66")</f>
        <v>Camryn_Tromp66</v>
      </c>
      <c r="B402" s="2" t="str">
        <f t="shared" si="1"/>
        <v>Camryn_Tromp66</v>
      </c>
      <c r="C402" s="3" t="s">
        <v>407</v>
      </c>
      <c r="D402" s="3" t="s">
        <v>6</v>
      </c>
      <c r="E402" s="3" t="s">
        <v>7</v>
      </c>
    </row>
    <row r="403" ht="15.75" customHeight="1">
      <c r="A403" s="2" t="str">
        <f>IFERROR(__xludf.DUMMYFUNCTION("INDEX(SPLIT(C403,""@"",),1)"),"Keagan34")</f>
        <v>Keagan34</v>
      </c>
      <c r="B403" s="2" t="str">
        <f t="shared" si="1"/>
        <v>Keagan34</v>
      </c>
      <c r="C403" s="3" t="s">
        <v>408</v>
      </c>
      <c r="D403" s="3" t="s">
        <v>6</v>
      </c>
      <c r="E403" s="3" t="s">
        <v>7</v>
      </c>
    </row>
    <row r="404" ht="15.75" customHeight="1">
      <c r="A404" s="2" t="str">
        <f>IFERROR(__xludf.DUMMYFUNCTION("INDEX(SPLIT(C404,""@"",),1)"),"Dena_Marks89")</f>
        <v>Dena_Marks89</v>
      </c>
      <c r="B404" s="2" t="str">
        <f t="shared" si="1"/>
        <v>Dena_Marks89</v>
      </c>
      <c r="C404" s="3" t="s">
        <v>409</v>
      </c>
      <c r="D404" s="3" t="s">
        <v>6</v>
      </c>
      <c r="E404" s="3" t="s">
        <v>7</v>
      </c>
    </row>
    <row r="405" ht="15.75" customHeight="1">
      <c r="A405" s="2" t="str">
        <f>IFERROR(__xludf.DUMMYFUNCTION("INDEX(SPLIT(C405,""@"",),1)"),"Otho_Bruen")</f>
        <v>Otho_Bruen</v>
      </c>
      <c r="B405" s="2" t="str">
        <f t="shared" si="1"/>
        <v>Otho_Bruen</v>
      </c>
      <c r="C405" s="3" t="s">
        <v>410</v>
      </c>
      <c r="D405" s="3" t="s">
        <v>6</v>
      </c>
      <c r="E405" s="3" t="s">
        <v>7</v>
      </c>
    </row>
    <row r="406" ht="15.75" customHeight="1">
      <c r="A406" s="2" t="str">
        <f>IFERROR(__xludf.DUMMYFUNCTION("INDEX(SPLIT(C406,""@"",),1)"),"Randall_Greenholt")</f>
        <v>Randall_Greenholt</v>
      </c>
      <c r="B406" s="2" t="str">
        <f t="shared" si="1"/>
        <v>Randall_Greenholt</v>
      </c>
      <c r="C406" s="3" t="s">
        <v>411</v>
      </c>
      <c r="D406" s="3" t="s">
        <v>6</v>
      </c>
      <c r="E406" s="3" t="s">
        <v>7</v>
      </c>
    </row>
    <row r="407" ht="15.75" customHeight="1">
      <c r="A407" s="2" t="str">
        <f>IFERROR(__xludf.DUMMYFUNCTION("INDEX(SPLIT(C407,""@"",),1)"),"Elliott93")</f>
        <v>Elliott93</v>
      </c>
      <c r="B407" s="2" t="str">
        <f t="shared" si="1"/>
        <v>Elliott93</v>
      </c>
      <c r="C407" s="3" t="s">
        <v>412</v>
      </c>
      <c r="D407" s="3" t="s">
        <v>6</v>
      </c>
      <c r="E407" s="3" t="s">
        <v>7</v>
      </c>
    </row>
    <row r="408" ht="15.75" customHeight="1">
      <c r="A408" s="2" t="str">
        <f>IFERROR(__xludf.DUMMYFUNCTION("INDEX(SPLIT(C408,""@"",),1)"),"Virgil52")</f>
        <v>Virgil52</v>
      </c>
      <c r="B408" s="2" t="str">
        <f t="shared" si="1"/>
        <v>Virgil52</v>
      </c>
      <c r="C408" s="3" t="s">
        <v>413</v>
      </c>
      <c r="D408" s="3" t="s">
        <v>6</v>
      </c>
      <c r="E408" s="3" t="s">
        <v>7</v>
      </c>
    </row>
    <row r="409" ht="15.75" customHeight="1">
      <c r="A409" s="2" t="str">
        <f>IFERROR(__xludf.DUMMYFUNCTION("INDEX(SPLIT(C409,""@"",),1)"),"Lavada.Jakubowski")</f>
        <v>Lavada.Jakubowski</v>
      </c>
      <c r="B409" s="2" t="str">
        <f t="shared" si="1"/>
        <v>Lavada.Jakubowski</v>
      </c>
      <c r="C409" s="3" t="s">
        <v>414</v>
      </c>
      <c r="D409" s="3" t="s">
        <v>6</v>
      </c>
      <c r="E409" s="3" t="s">
        <v>7</v>
      </c>
    </row>
    <row r="410" ht="15.75" customHeight="1">
      <c r="A410" s="2" t="str">
        <f>IFERROR(__xludf.DUMMYFUNCTION("INDEX(SPLIT(C410,""@"",),1)"),"Joshuah_Tromp")</f>
        <v>Joshuah_Tromp</v>
      </c>
      <c r="B410" s="2" t="str">
        <f t="shared" si="1"/>
        <v>Joshuah_Tromp</v>
      </c>
      <c r="C410" s="3" t="s">
        <v>415</v>
      </c>
      <c r="D410" s="3" t="s">
        <v>6</v>
      </c>
      <c r="E410" s="3" t="s">
        <v>7</v>
      </c>
    </row>
    <row r="411" ht="15.75" customHeight="1">
      <c r="A411" s="2" t="str">
        <f>IFERROR(__xludf.DUMMYFUNCTION("INDEX(SPLIT(C411,""@"",),1)"),"Saige.Maggio43")</f>
        <v>Saige.Maggio43</v>
      </c>
      <c r="B411" s="2" t="str">
        <f t="shared" si="1"/>
        <v>Saige.Maggio43</v>
      </c>
      <c r="C411" s="3" t="s">
        <v>416</v>
      </c>
      <c r="D411" s="3" t="s">
        <v>6</v>
      </c>
      <c r="E411" s="3" t="s">
        <v>7</v>
      </c>
    </row>
    <row r="412" ht="15.75" customHeight="1">
      <c r="A412" s="2" t="str">
        <f>IFERROR(__xludf.DUMMYFUNCTION("INDEX(SPLIT(C412,""@"",),1)"),"Ramon_Kertzmann65")</f>
        <v>Ramon_Kertzmann65</v>
      </c>
      <c r="B412" s="2" t="str">
        <f t="shared" si="1"/>
        <v>Ramon_Kertzmann65</v>
      </c>
      <c r="C412" s="3" t="s">
        <v>417</v>
      </c>
      <c r="D412" s="3" t="s">
        <v>6</v>
      </c>
      <c r="E412" s="3" t="s">
        <v>7</v>
      </c>
    </row>
    <row r="413" ht="15.75" customHeight="1">
      <c r="A413" s="2" t="str">
        <f>IFERROR(__xludf.DUMMYFUNCTION("INDEX(SPLIT(C413,""@"",),1)"),"Aglae74")</f>
        <v>Aglae74</v>
      </c>
      <c r="B413" s="2" t="str">
        <f t="shared" si="1"/>
        <v>Aglae74</v>
      </c>
      <c r="C413" s="3" t="s">
        <v>418</v>
      </c>
      <c r="D413" s="3" t="s">
        <v>6</v>
      </c>
      <c r="E413" s="3" t="s">
        <v>7</v>
      </c>
    </row>
    <row r="414" ht="15.75" customHeight="1">
      <c r="A414" s="2" t="str">
        <f>IFERROR(__xludf.DUMMYFUNCTION("INDEX(SPLIT(C414,""@"",),1)"),"Jazmin10")</f>
        <v>Jazmin10</v>
      </c>
      <c r="B414" s="2" t="str">
        <f t="shared" si="1"/>
        <v>Jazmin10</v>
      </c>
      <c r="C414" s="3" t="s">
        <v>419</v>
      </c>
      <c r="D414" s="3" t="s">
        <v>6</v>
      </c>
      <c r="E414" s="3" t="s">
        <v>7</v>
      </c>
    </row>
    <row r="415" ht="15.75" customHeight="1">
      <c r="A415" s="2" t="str">
        <f>IFERROR(__xludf.DUMMYFUNCTION("INDEX(SPLIT(C415,""@"",),1)"),"Mariane27")</f>
        <v>Mariane27</v>
      </c>
      <c r="B415" s="2" t="str">
        <f t="shared" si="1"/>
        <v>Mariane27</v>
      </c>
      <c r="C415" s="3" t="s">
        <v>420</v>
      </c>
      <c r="D415" s="3" t="s">
        <v>6</v>
      </c>
      <c r="E415" s="3" t="s">
        <v>7</v>
      </c>
    </row>
    <row r="416" ht="15.75" customHeight="1">
      <c r="A416" s="2" t="str">
        <f>IFERROR(__xludf.DUMMYFUNCTION("INDEX(SPLIT(C416,""@"",),1)"),"Deja.Sawayn21")</f>
        <v>Deja.Sawayn21</v>
      </c>
      <c r="B416" s="2" t="str">
        <f t="shared" si="1"/>
        <v>Deja.Sawayn21</v>
      </c>
      <c r="C416" s="3" t="s">
        <v>421</v>
      </c>
      <c r="D416" s="3" t="s">
        <v>6</v>
      </c>
      <c r="E416" s="3" t="s">
        <v>7</v>
      </c>
    </row>
    <row r="417" ht="15.75" customHeight="1">
      <c r="A417" s="2" t="str">
        <f>IFERROR(__xludf.DUMMYFUNCTION("INDEX(SPLIT(C417,""@"",),1)"),"Sheila.Schimmel")</f>
        <v>Sheila.Schimmel</v>
      </c>
      <c r="B417" s="2" t="str">
        <f t="shared" si="1"/>
        <v>Sheila.Schimmel</v>
      </c>
      <c r="C417" s="3" t="s">
        <v>422</v>
      </c>
      <c r="D417" s="3" t="s">
        <v>6</v>
      </c>
      <c r="E417" s="3" t="s">
        <v>7</v>
      </c>
    </row>
    <row r="418" ht="15.75" customHeight="1">
      <c r="A418" s="2" t="str">
        <f>IFERROR(__xludf.DUMMYFUNCTION("INDEX(SPLIT(C418,""@"",),1)"),"Wilson97")</f>
        <v>Wilson97</v>
      </c>
      <c r="B418" s="2" t="str">
        <f t="shared" si="1"/>
        <v>Wilson97</v>
      </c>
      <c r="C418" s="3" t="s">
        <v>423</v>
      </c>
      <c r="D418" s="3" t="s">
        <v>6</v>
      </c>
      <c r="E418" s="3" t="s">
        <v>7</v>
      </c>
    </row>
    <row r="419" ht="15.75" customHeight="1">
      <c r="A419" s="2" t="str">
        <f>IFERROR(__xludf.DUMMYFUNCTION("INDEX(SPLIT(C419,""@"",),1)"),"Morton_Weissnat")</f>
        <v>Morton_Weissnat</v>
      </c>
      <c r="B419" s="2" t="str">
        <f t="shared" si="1"/>
        <v>Morton_Weissnat</v>
      </c>
      <c r="C419" s="3" t="s">
        <v>424</v>
      </c>
      <c r="D419" s="3" t="s">
        <v>6</v>
      </c>
      <c r="E419" s="3" t="s">
        <v>7</v>
      </c>
    </row>
    <row r="420" ht="15.75" customHeight="1">
      <c r="A420" s="2" t="str">
        <f>IFERROR(__xludf.DUMMYFUNCTION("INDEX(SPLIT(C420,""@"",),1)"),"Cordie.Schinner4")</f>
        <v>Cordie.Schinner4</v>
      </c>
      <c r="B420" s="2" t="str">
        <f t="shared" si="1"/>
        <v>Cordie.Schinner4</v>
      </c>
      <c r="C420" s="3" t="s">
        <v>425</v>
      </c>
      <c r="D420" s="3" t="s">
        <v>6</v>
      </c>
      <c r="E420" s="3" t="s">
        <v>7</v>
      </c>
    </row>
    <row r="421" ht="15.75" customHeight="1">
      <c r="A421" s="2" t="str">
        <f>IFERROR(__xludf.DUMMYFUNCTION("INDEX(SPLIT(C421,""@"",),1)"),"Zoie16")</f>
        <v>Zoie16</v>
      </c>
      <c r="B421" s="2" t="str">
        <f t="shared" si="1"/>
        <v>Zoie16</v>
      </c>
      <c r="C421" s="3" t="s">
        <v>426</v>
      </c>
      <c r="D421" s="3" t="s">
        <v>6</v>
      </c>
      <c r="E421" s="3" t="s">
        <v>7</v>
      </c>
    </row>
    <row r="422" ht="15.75" customHeight="1">
      <c r="A422" s="2" t="str">
        <f>IFERROR(__xludf.DUMMYFUNCTION("INDEX(SPLIT(C422,""@"",),1)"),"Fabian37")</f>
        <v>Fabian37</v>
      </c>
      <c r="B422" s="2" t="str">
        <f t="shared" si="1"/>
        <v>Fabian37</v>
      </c>
      <c r="C422" s="3" t="s">
        <v>427</v>
      </c>
      <c r="D422" s="3" t="s">
        <v>6</v>
      </c>
      <c r="E422" s="3" t="s">
        <v>7</v>
      </c>
    </row>
    <row r="423" ht="15.75" customHeight="1">
      <c r="A423" s="2" t="str">
        <f>IFERROR(__xludf.DUMMYFUNCTION("INDEX(SPLIT(C423,""@"",),1)"),"Allan_Waters69")</f>
        <v>Allan_Waters69</v>
      </c>
      <c r="B423" s="2" t="str">
        <f t="shared" si="1"/>
        <v>Allan_Waters69</v>
      </c>
      <c r="C423" s="3" t="s">
        <v>428</v>
      </c>
      <c r="D423" s="3" t="s">
        <v>6</v>
      </c>
      <c r="E423" s="3" t="s">
        <v>7</v>
      </c>
    </row>
    <row r="424" ht="15.75" customHeight="1">
      <c r="A424" s="2" t="str">
        <f>IFERROR(__xludf.DUMMYFUNCTION("INDEX(SPLIT(C424,""@"",),1)"),"Fred_Schimmel9")</f>
        <v>Fred_Schimmel9</v>
      </c>
      <c r="B424" s="2" t="str">
        <f t="shared" si="1"/>
        <v>Fred_Schimmel9</v>
      </c>
      <c r="C424" s="3" t="s">
        <v>429</v>
      </c>
      <c r="D424" s="3" t="s">
        <v>6</v>
      </c>
      <c r="E424" s="3" t="s">
        <v>7</v>
      </c>
    </row>
    <row r="425" ht="15.75" customHeight="1">
      <c r="A425" s="2" t="str">
        <f>IFERROR(__xludf.DUMMYFUNCTION("INDEX(SPLIT(C425,""@"",),1)"),"Nayeli_Aufderhar59")</f>
        <v>Nayeli_Aufderhar59</v>
      </c>
      <c r="B425" s="2" t="str">
        <f t="shared" si="1"/>
        <v>Nayeli_Aufderhar59</v>
      </c>
      <c r="C425" s="3" t="s">
        <v>430</v>
      </c>
      <c r="D425" s="3" t="s">
        <v>6</v>
      </c>
      <c r="E425" s="3" t="s">
        <v>7</v>
      </c>
    </row>
    <row r="426" ht="15.75" customHeight="1">
      <c r="A426" s="2" t="str">
        <f>IFERROR(__xludf.DUMMYFUNCTION("INDEX(SPLIT(C426,""@"",),1)"),"Addie45")</f>
        <v>Addie45</v>
      </c>
      <c r="B426" s="2" t="str">
        <f t="shared" si="1"/>
        <v>Addie45</v>
      </c>
      <c r="C426" s="3" t="s">
        <v>431</v>
      </c>
      <c r="D426" s="3" t="s">
        <v>6</v>
      </c>
      <c r="E426" s="3" t="s">
        <v>7</v>
      </c>
    </row>
    <row r="427" ht="15.75" customHeight="1">
      <c r="A427" s="2" t="str">
        <f>IFERROR(__xludf.DUMMYFUNCTION("INDEX(SPLIT(C427,""@"",),1)"),"Golden69")</f>
        <v>Golden69</v>
      </c>
      <c r="B427" s="2" t="str">
        <f t="shared" si="1"/>
        <v>Golden69</v>
      </c>
      <c r="C427" s="3" t="s">
        <v>432</v>
      </c>
      <c r="D427" s="3" t="s">
        <v>6</v>
      </c>
      <c r="E427" s="3" t="s">
        <v>7</v>
      </c>
    </row>
    <row r="428" ht="15.75" customHeight="1">
      <c r="A428" s="2" t="str">
        <f>IFERROR(__xludf.DUMMYFUNCTION("INDEX(SPLIT(C428,""@"",),1)"),"Lydia70")</f>
        <v>Lydia70</v>
      </c>
      <c r="B428" s="2" t="str">
        <f t="shared" si="1"/>
        <v>Lydia70</v>
      </c>
      <c r="C428" s="3" t="s">
        <v>433</v>
      </c>
      <c r="D428" s="3" t="s">
        <v>6</v>
      </c>
      <c r="E428" s="3" t="s">
        <v>7</v>
      </c>
    </row>
    <row r="429" ht="15.75" customHeight="1">
      <c r="A429" s="2" t="str">
        <f>IFERROR(__xludf.DUMMYFUNCTION("INDEX(SPLIT(C429,""@"",),1)"),"Kelly65")</f>
        <v>Kelly65</v>
      </c>
      <c r="B429" s="2" t="str">
        <f t="shared" si="1"/>
        <v>Kelly65</v>
      </c>
      <c r="C429" s="3" t="s">
        <v>434</v>
      </c>
      <c r="D429" s="3" t="s">
        <v>6</v>
      </c>
      <c r="E429" s="3" t="s">
        <v>7</v>
      </c>
    </row>
    <row r="430" ht="15.75" customHeight="1">
      <c r="A430" s="2" t="str">
        <f>IFERROR(__xludf.DUMMYFUNCTION("INDEX(SPLIT(C430,""@"",),1)"),"Mike.Bins")</f>
        <v>Mike.Bins</v>
      </c>
      <c r="B430" s="2" t="str">
        <f t="shared" si="1"/>
        <v>Mike.Bins</v>
      </c>
      <c r="C430" s="3" t="s">
        <v>435</v>
      </c>
      <c r="D430" s="3" t="s">
        <v>6</v>
      </c>
      <c r="E430" s="3" t="s">
        <v>7</v>
      </c>
    </row>
    <row r="431" ht="15.75" customHeight="1">
      <c r="A431" s="2" t="str">
        <f>IFERROR(__xludf.DUMMYFUNCTION("INDEX(SPLIT(C431,""@"",),1)"),"Mario.Stanton71")</f>
        <v>Mario.Stanton71</v>
      </c>
      <c r="B431" s="2" t="str">
        <f t="shared" si="1"/>
        <v>Mario.Stanton71</v>
      </c>
      <c r="C431" s="3" t="s">
        <v>436</v>
      </c>
      <c r="D431" s="3" t="s">
        <v>6</v>
      </c>
      <c r="E431" s="3" t="s">
        <v>7</v>
      </c>
    </row>
    <row r="432" ht="15.75" customHeight="1">
      <c r="A432" s="2" t="str">
        <f>IFERROR(__xludf.DUMMYFUNCTION("INDEX(SPLIT(C432,""@"",),1)"),"Keanu36")</f>
        <v>Keanu36</v>
      </c>
      <c r="B432" s="2" t="str">
        <f t="shared" si="1"/>
        <v>Keanu36</v>
      </c>
      <c r="C432" s="3" t="s">
        <v>437</v>
      </c>
      <c r="D432" s="3" t="s">
        <v>6</v>
      </c>
      <c r="E432" s="3" t="s">
        <v>7</v>
      </c>
    </row>
    <row r="433" ht="15.75" customHeight="1">
      <c r="A433" s="2" t="str">
        <f>IFERROR(__xludf.DUMMYFUNCTION("INDEX(SPLIT(C433,""@"",),1)"),"Paris_Lockman18")</f>
        <v>Paris_Lockman18</v>
      </c>
      <c r="B433" s="2" t="str">
        <f t="shared" si="1"/>
        <v>Paris_Lockman18</v>
      </c>
      <c r="C433" s="3" t="s">
        <v>438</v>
      </c>
      <c r="D433" s="3" t="s">
        <v>6</v>
      </c>
      <c r="E433" s="3" t="s">
        <v>7</v>
      </c>
    </row>
    <row r="434" ht="15.75" customHeight="1">
      <c r="A434" s="2" t="str">
        <f>IFERROR(__xludf.DUMMYFUNCTION("INDEX(SPLIT(C434,""@"",),1)"),"Cecelia57")</f>
        <v>Cecelia57</v>
      </c>
      <c r="B434" s="2" t="str">
        <f t="shared" si="1"/>
        <v>Cecelia57</v>
      </c>
      <c r="C434" s="3" t="s">
        <v>439</v>
      </c>
      <c r="D434" s="3" t="s">
        <v>6</v>
      </c>
      <c r="E434" s="3" t="s">
        <v>7</v>
      </c>
    </row>
    <row r="435" ht="15.75" customHeight="1">
      <c r="A435" s="2" t="str">
        <f>IFERROR(__xludf.DUMMYFUNCTION("INDEX(SPLIT(C435,""@"",),1)"),"Payton.Reichert")</f>
        <v>Payton.Reichert</v>
      </c>
      <c r="B435" s="2" t="str">
        <f t="shared" si="1"/>
        <v>Payton.Reichert</v>
      </c>
      <c r="C435" s="3" t="s">
        <v>440</v>
      </c>
      <c r="D435" s="3" t="s">
        <v>6</v>
      </c>
      <c r="E435" s="3" t="s">
        <v>7</v>
      </c>
    </row>
    <row r="436" ht="15.75" customHeight="1">
      <c r="A436" s="2" t="str">
        <f>IFERROR(__xludf.DUMMYFUNCTION("INDEX(SPLIT(C436,""@"",),1)"),"Aurelia47")</f>
        <v>Aurelia47</v>
      </c>
      <c r="B436" s="2" t="str">
        <f t="shared" si="1"/>
        <v>Aurelia47</v>
      </c>
      <c r="C436" s="3" t="s">
        <v>441</v>
      </c>
      <c r="D436" s="3" t="s">
        <v>6</v>
      </c>
      <c r="E436" s="3" t="s">
        <v>7</v>
      </c>
    </row>
    <row r="437" ht="15.75" customHeight="1">
      <c r="A437" s="2" t="str">
        <f>IFERROR(__xludf.DUMMYFUNCTION("INDEX(SPLIT(C437,""@"",),1)"),"Abraham_Moen")</f>
        <v>Abraham_Moen</v>
      </c>
      <c r="B437" s="2" t="str">
        <f t="shared" si="1"/>
        <v>Abraham_Moen</v>
      </c>
      <c r="C437" s="3" t="s">
        <v>442</v>
      </c>
      <c r="D437" s="3" t="s">
        <v>6</v>
      </c>
      <c r="E437" s="3" t="s">
        <v>7</v>
      </c>
    </row>
    <row r="438" ht="15.75" customHeight="1">
      <c r="A438" s="2" t="str">
        <f>IFERROR(__xludf.DUMMYFUNCTION("INDEX(SPLIT(C438,""@"",),1)"),"Ottilie38")</f>
        <v>Ottilie38</v>
      </c>
      <c r="B438" s="2" t="str">
        <f t="shared" si="1"/>
        <v>Ottilie38</v>
      </c>
      <c r="C438" s="3" t="s">
        <v>443</v>
      </c>
      <c r="D438" s="3" t="s">
        <v>6</v>
      </c>
      <c r="E438" s="3" t="s">
        <v>7</v>
      </c>
    </row>
    <row r="439" ht="15.75" customHeight="1">
      <c r="A439" s="2" t="str">
        <f>IFERROR(__xludf.DUMMYFUNCTION("INDEX(SPLIT(C439,""@"",),1)"),"Brycen_Koelpin")</f>
        <v>Brycen_Koelpin</v>
      </c>
      <c r="B439" s="2" t="str">
        <f t="shared" si="1"/>
        <v>Brycen_Koelpin</v>
      </c>
      <c r="C439" s="3" t="s">
        <v>444</v>
      </c>
      <c r="D439" s="3" t="s">
        <v>6</v>
      </c>
      <c r="E439" s="3" t="s">
        <v>7</v>
      </c>
    </row>
    <row r="440" ht="15.75" customHeight="1">
      <c r="A440" s="2" t="str">
        <f>IFERROR(__xludf.DUMMYFUNCTION("INDEX(SPLIT(C440,""@"",),1)"),"Paxton98")</f>
        <v>Paxton98</v>
      </c>
      <c r="B440" s="2" t="str">
        <f t="shared" si="1"/>
        <v>Paxton98</v>
      </c>
      <c r="C440" s="3" t="s">
        <v>445</v>
      </c>
      <c r="D440" s="3" t="s">
        <v>6</v>
      </c>
      <c r="E440" s="3" t="s">
        <v>7</v>
      </c>
    </row>
    <row r="441" ht="15.75" customHeight="1">
      <c r="A441" s="2" t="str">
        <f>IFERROR(__xludf.DUMMYFUNCTION("INDEX(SPLIT(C441,""@"",),1)"),"Caleb.Dickinson")</f>
        <v>Caleb.Dickinson</v>
      </c>
      <c r="B441" s="2" t="str">
        <f t="shared" si="1"/>
        <v>Caleb.Dickinson</v>
      </c>
      <c r="C441" s="3" t="s">
        <v>446</v>
      </c>
      <c r="D441" s="3" t="s">
        <v>6</v>
      </c>
      <c r="E441" s="3" t="s">
        <v>7</v>
      </c>
    </row>
    <row r="442" ht="15.75" customHeight="1">
      <c r="A442" s="2" t="str">
        <f>IFERROR(__xludf.DUMMYFUNCTION("INDEX(SPLIT(C442,""@"",),1)"),"Deron_Bayer")</f>
        <v>Deron_Bayer</v>
      </c>
      <c r="B442" s="2" t="str">
        <f t="shared" si="1"/>
        <v>Deron_Bayer</v>
      </c>
      <c r="C442" s="3" t="s">
        <v>447</v>
      </c>
      <c r="D442" s="3" t="s">
        <v>6</v>
      </c>
      <c r="E442" s="3" t="s">
        <v>7</v>
      </c>
    </row>
    <row r="443" ht="15.75" customHeight="1">
      <c r="A443" s="2" t="str">
        <f>IFERROR(__xludf.DUMMYFUNCTION("INDEX(SPLIT(C443,""@"",),1)"),"Darrin76")</f>
        <v>Darrin76</v>
      </c>
      <c r="B443" s="2" t="str">
        <f t="shared" si="1"/>
        <v>Darrin76</v>
      </c>
      <c r="C443" s="3" t="s">
        <v>448</v>
      </c>
      <c r="D443" s="3" t="s">
        <v>6</v>
      </c>
      <c r="E443" s="3" t="s">
        <v>7</v>
      </c>
    </row>
    <row r="444" ht="15.75" customHeight="1">
      <c r="A444" s="2" t="str">
        <f>IFERROR(__xludf.DUMMYFUNCTION("INDEX(SPLIT(C444,""@"",),1)"),"Gia_Hilpert")</f>
        <v>Gia_Hilpert</v>
      </c>
      <c r="B444" s="2" t="str">
        <f t="shared" si="1"/>
        <v>Gia_Hilpert</v>
      </c>
      <c r="C444" s="3" t="s">
        <v>449</v>
      </c>
      <c r="D444" s="3" t="s">
        <v>6</v>
      </c>
      <c r="E444" s="3" t="s">
        <v>7</v>
      </c>
    </row>
    <row r="445" ht="15.75" customHeight="1">
      <c r="A445" s="2" t="str">
        <f>IFERROR(__xludf.DUMMYFUNCTION("INDEX(SPLIT(C445,""@"",),1)"),"Mikel40")</f>
        <v>Mikel40</v>
      </c>
      <c r="B445" s="2" t="str">
        <f t="shared" si="1"/>
        <v>Mikel40</v>
      </c>
      <c r="C445" s="3" t="s">
        <v>450</v>
      </c>
      <c r="D445" s="3" t="s">
        <v>6</v>
      </c>
      <c r="E445" s="3" t="s">
        <v>7</v>
      </c>
    </row>
    <row r="446" ht="15.75" customHeight="1">
      <c r="A446" s="2" t="str">
        <f>IFERROR(__xludf.DUMMYFUNCTION("INDEX(SPLIT(C446,""@"",),1)"),"Mazie_Hoeger")</f>
        <v>Mazie_Hoeger</v>
      </c>
      <c r="B446" s="2" t="str">
        <f t="shared" si="1"/>
        <v>Mazie_Hoeger</v>
      </c>
      <c r="C446" s="3" t="s">
        <v>451</v>
      </c>
      <c r="D446" s="3" t="s">
        <v>6</v>
      </c>
      <c r="E446" s="3" t="s">
        <v>7</v>
      </c>
    </row>
    <row r="447" ht="15.75" customHeight="1">
      <c r="A447" s="2" t="str">
        <f>IFERROR(__xludf.DUMMYFUNCTION("INDEX(SPLIT(C447,""@"",),1)"),"Kay.Paucek")</f>
        <v>Kay.Paucek</v>
      </c>
      <c r="B447" s="2" t="str">
        <f t="shared" si="1"/>
        <v>Kay.Paucek</v>
      </c>
      <c r="C447" s="3" t="s">
        <v>452</v>
      </c>
      <c r="D447" s="3" t="s">
        <v>6</v>
      </c>
      <c r="E447" s="3" t="s">
        <v>7</v>
      </c>
    </row>
    <row r="448" ht="15.75" customHeight="1">
      <c r="A448" s="2" t="str">
        <f>IFERROR(__xludf.DUMMYFUNCTION("INDEX(SPLIT(C448,""@"",),1)"),"Marjory_Schroeder17")</f>
        <v>Marjory_Schroeder17</v>
      </c>
      <c r="B448" s="2" t="str">
        <f t="shared" si="1"/>
        <v>Marjory_Schroeder17</v>
      </c>
      <c r="C448" s="3" t="s">
        <v>453</v>
      </c>
      <c r="D448" s="3" t="s">
        <v>6</v>
      </c>
      <c r="E448" s="3" t="s">
        <v>7</v>
      </c>
    </row>
    <row r="449" ht="15.75" customHeight="1">
      <c r="A449" s="2" t="str">
        <f>IFERROR(__xludf.DUMMYFUNCTION("INDEX(SPLIT(C449,""@"",),1)"),"Lelah82")</f>
        <v>Lelah82</v>
      </c>
      <c r="B449" s="2" t="str">
        <f t="shared" si="1"/>
        <v>Lelah82</v>
      </c>
      <c r="C449" s="3" t="s">
        <v>454</v>
      </c>
      <c r="D449" s="3" t="s">
        <v>6</v>
      </c>
      <c r="E449" s="3" t="s">
        <v>7</v>
      </c>
    </row>
    <row r="450" ht="15.75" customHeight="1">
      <c r="A450" s="2" t="str">
        <f>IFERROR(__xludf.DUMMYFUNCTION("INDEX(SPLIT(C450,""@"",),1)"),"Celestine62")</f>
        <v>Celestine62</v>
      </c>
      <c r="B450" s="2" t="str">
        <f t="shared" si="1"/>
        <v>Celestine62</v>
      </c>
      <c r="C450" s="3" t="s">
        <v>455</v>
      </c>
      <c r="D450" s="3" t="s">
        <v>6</v>
      </c>
      <c r="E450" s="3" t="s">
        <v>7</v>
      </c>
    </row>
    <row r="451" ht="15.75" customHeight="1">
      <c r="A451" s="2" t="str">
        <f>IFERROR(__xludf.DUMMYFUNCTION("INDEX(SPLIT(C451,""@"",),1)"),"Milan_Schuster64")</f>
        <v>Milan_Schuster64</v>
      </c>
      <c r="B451" s="2" t="str">
        <f t="shared" si="1"/>
        <v>Milan_Schuster64</v>
      </c>
      <c r="C451" s="3" t="s">
        <v>456</v>
      </c>
      <c r="D451" s="3" t="s">
        <v>6</v>
      </c>
      <c r="E451" s="3" t="s">
        <v>7</v>
      </c>
    </row>
    <row r="452" ht="15.75" customHeight="1">
      <c r="A452" s="2" t="str">
        <f>IFERROR(__xludf.DUMMYFUNCTION("INDEX(SPLIT(C452,""@"",),1)"),"Colby_Kuvalis")</f>
        <v>Colby_Kuvalis</v>
      </c>
      <c r="B452" s="2" t="str">
        <f t="shared" si="1"/>
        <v>Colby_Kuvalis</v>
      </c>
      <c r="C452" s="3" t="s">
        <v>457</v>
      </c>
      <c r="D452" s="3" t="s">
        <v>6</v>
      </c>
      <c r="E452" s="3" t="s">
        <v>7</v>
      </c>
    </row>
    <row r="453" ht="15.75" customHeight="1">
      <c r="A453" s="2" t="str">
        <f>IFERROR(__xludf.DUMMYFUNCTION("INDEX(SPLIT(C453,""@"",),1)"),"Peyton_Quigley")</f>
        <v>Peyton_Quigley</v>
      </c>
      <c r="B453" s="2" t="str">
        <f t="shared" si="1"/>
        <v>Peyton_Quigley</v>
      </c>
      <c r="C453" s="3" t="s">
        <v>458</v>
      </c>
      <c r="D453" s="3" t="s">
        <v>6</v>
      </c>
      <c r="E453" s="3" t="s">
        <v>7</v>
      </c>
    </row>
    <row r="454" ht="15.75" customHeight="1">
      <c r="A454" s="2" t="str">
        <f>IFERROR(__xludf.DUMMYFUNCTION("INDEX(SPLIT(C454,""@"",),1)"),"Lizzie_Prosacco3")</f>
        <v>Lizzie_Prosacco3</v>
      </c>
      <c r="B454" s="2" t="str">
        <f t="shared" si="1"/>
        <v>Lizzie_Prosacco3</v>
      </c>
      <c r="C454" s="3" t="s">
        <v>459</v>
      </c>
      <c r="D454" s="3" t="s">
        <v>6</v>
      </c>
      <c r="E454" s="3" t="s">
        <v>7</v>
      </c>
    </row>
    <row r="455" ht="15.75" customHeight="1">
      <c r="A455" s="2" t="str">
        <f>IFERROR(__xludf.DUMMYFUNCTION("INDEX(SPLIT(C455,""@"",),1)"),"Guido_Greenholt-Zulauf")</f>
        <v>Guido_Greenholt-Zulauf</v>
      </c>
      <c r="B455" s="2" t="str">
        <f t="shared" si="1"/>
        <v>Guido_Greenholt-Zulauf</v>
      </c>
      <c r="C455" s="3" t="s">
        <v>460</v>
      </c>
      <c r="D455" s="3" t="s">
        <v>6</v>
      </c>
      <c r="E455" s="3" t="s">
        <v>7</v>
      </c>
    </row>
    <row r="456" ht="15.75" customHeight="1">
      <c r="A456" s="2" t="str">
        <f>IFERROR(__xludf.DUMMYFUNCTION("INDEX(SPLIT(C456,""@"",),1)"),"Delia10")</f>
        <v>Delia10</v>
      </c>
      <c r="B456" s="2" t="str">
        <f t="shared" si="1"/>
        <v>Delia10</v>
      </c>
      <c r="C456" s="3" t="s">
        <v>461</v>
      </c>
      <c r="D456" s="3" t="s">
        <v>6</v>
      </c>
      <c r="E456" s="3" t="s">
        <v>7</v>
      </c>
    </row>
    <row r="457" ht="15.75" customHeight="1">
      <c r="A457" s="2" t="str">
        <f>IFERROR(__xludf.DUMMYFUNCTION("INDEX(SPLIT(C457,""@"",),1)"),"Margie.Waelchi63")</f>
        <v>Margie.Waelchi63</v>
      </c>
      <c r="B457" s="2" t="str">
        <f t="shared" si="1"/>
        <v>Margie.Waelchi63</v>
      </c>
      <c r="C457" s="3" t="s">
        <v>462</v>
      </c>
      <c r="D457" s="3" t="s">
        <v>6</v>
      </c>
      <c r="E457" s="3" t="s">
        <v>7</v>
      </c>
    </row>
    <row r="458" ht="15.75" customHeight="1">
      <c r="A458" s="2" t="str">
        <f>IFERROR(__xludf.DUMMYFUNCTION("INDEX(SPLIT(C458,""@"",),1)"),"Lewis32")</f>
        <v>Lewis32</v>
      </c>
      <c r="B458" s="2" t="str">
        <f t="shared" si="1"/>
        <v>Lewis32</v>
      </c>
      <c r="C458" s="3" t="s">
        <v>463</v>
      </c>
      <c r="D458" s="3" t="s">
        <v>6</v>
      </c>
      <c r="E458" s="3" t="s">
        <v>7</v>
      </c>
    </row>
    <row r="459" ht="15.75" customHeight="1">
      <c r="A459" s="2" t="str">
        <f>IFERROR(__xludf.DUMMYFUNCTION("INDEX(SPLIT(C459,""@"",),1)"),"Jarrell_Davis")</f>
        <v>Jarrell_Davis</v>
      </c>
      <c r="B459" s="2" t="str">
        <f t="shared" si="1"/>
        <v>Jarrell_Davis</v>
      </c>
      <c r="C459" s="3" t="s">
        <v>464</v>
      </c>
      <c r="D459" s="3" t="s">
        <v>6</v>
      </c>
      <c r="E459" s="3" t="s">
        <v>7</v>
      </c>
    </row>
    <row r="460" ht="15.75" customHeight="1">
      <c r="A460" s="2" t="str">
        <f>IFERROR(__xludf.DUMMYFUNCTION("INDEX(SPLIT(C460,""@"",),1)"),"Jaylen.Collier")</f>
        <v>Jaylen.Collier</v>
      </c>
      <c r="B460" s="2" t="str">
        <f t="shared" si="1"/>
        <v>Jaylen.Collier</v>
      </c>
      <c r="C460" s="3" t="s">
        <v>465</v>
      </c>
      <c r="D460" s="3" t="s">
        <v>6</v>
      </c>
      <c r="E460" s="3" t="s">
        <v>7</v>
      </c>
    </row>
    <row r="461" ht="15.75" customHeight="1">
      <c r="A461" s="2" t="str">
        <f>IFERROR(__xludf.DUMMYFUNCTION("INDEX(SPLIT(C461,""@"",),1)"),"Delaney72")</f>
        <v>Delaney72</v>
      </c>
      <c r="B461" s="2" t="str">
        <f t="shared" si="1"/>
        <v>Delaney72</v>
      </c>
      <c r="C461" s="3" t="s">
        <v>466</v>
      </c>
      <c r="D461" s="3" t="s">
        <v>6</v>
      </c>
      <c r="E461" s="3" t="s">
        <v>7</v>
      </c>
    </row>
    <row r="462" ht="15.75" customHeight="1">
      <c r="A462" s="2" t="str">
        <f>IFERROR(__xludf.DUMMYFUNCTION("INDEX(SPLIT(C462,""@"",),1)"),"Keagan_Predovic")</f>
        <v>Keagan_Predovic</v>
      </c>
      <c r="B462" s="2" t="str">
        <f t="shared" si="1"/>
        <v>Keagan_Predovic</v>
      </c>
      <c r="C462" s="3" t="s">
        <v>467</v>
      </c>
      <c r="D462" s="3" t="s">
        <v>6</v>
      </c>
      <c r="E462" s="3" t="s">
        <v>7</v>
      </c>
    </row>
    <row r="463" ht="15.75" customHeight="1">
      <c r="A463" s="2" t="str">
        <f>IFERROR(__xludf.DUMMYFUNCTION("INDEX(SPLIT(C463,""@"",),1)"),"Scotty_Koss39")</f>
        <v>Scotty_Koss39</v>
      </c>
      <c r="B463" s="2" t="str">
        <f t="shared" si="1"/>
        <v>Scotty_Koss39</v>
      </c>
      <c r="C463" s="3" t="s">
        <v>468</v>
      </c>
      <c r="D463" s="3" t="s">
        <v>6</v>
      </c>
      <c r="E463" s="3" t="s">
        <v>7</v>
      </c>
    </row>
    <row r="464" ht="15.75" customHeight="1">
      <c r="A464" s="2" t="str">
        <f>IFERROR(__xludf.DUMMYFUNCTION("INDEX(SPLIT(C464,""@"",),1)"),"Tristian.Pagac29")</f>
        <v>Tristian.Pagac29</v>
      </c>
      <c r="B464" s="2" t="str">
        <f t="shared" si="1"/>
        <v>Tristian.Pagac29</v>
      </c>
      <c r="C464" s="3" t="s">
        <v>469</v>
      </c>
      <c r="D464" s="3" t="s">
        <v>6</v>
      </c>
      <c r="E464" s="3" t="s">
        <v>7</v>
      </c>
    </row>
    <row r="465" ht="15.75" customHeight="1">
      <c r="A465" s="2" t="str">
        <f>IFERROR(__xludf.DUMMYFUNCTION("INDEX(SPLIT(C465,""@"",),1)"),"Tomasa85")</f>
        <v>Tomasa85</v>
      </c>
      <c r="B465" s="2" t="str">
        <f t="shared" si="1"/>
        <v>Tomasa85</v>
      </c>
      <c r="C465" s="3" t="s">
        <v>470</v>
      </c>
      <c r="D465" s="3" t="s">
        <v>6</v>
      </c>
      <c r="E465" s="3" t="s">
        <v>7</v>
      </c>
    </row>
    <row r="466" ht="15.75" customHeight="1">
      <c r="A466" s="2" t="str">
        <f>IFERROR(__xludf.DUMMYFUNCTION("INDEX(SPLIT(C466,""@"",),1)"),"Ryder.Graham14")</f>
        <v>Ryder.Graham14</v>
      </c>
      <c r="B466" s="2" t="str">
        <f t="shared" si="1"/>
        <v>Ryder.Graham14</v>
      </c>
      <c r="C466" s="3" t="s">
        <v>471</v>
      </c>
      <c r="D466" s="3" t="s">
        <v>6</v>
      </c>
      <c r="E466" s="3" t="s">
        <v>7</v>
      </c>
    </row>
    <row r="467" ht="15.75" customHeight="1">
      <c r="A467" s="2" t="str">
        <f>IFERROR(__xludf.DUMMYFUNCTION("INDEX(SPLIT(C467,""@"",),1)"),"Modesta98")</f>
        <v>Modesta98</v>
      </c>
      <c r="B467" s="2" t="str">
        <f t="shared" si="1"/>
        <v>Modesta98</v>
      </c>
      <c r="C467" s="3" t="s">
        <v>472</v>
      </c>
      <c r="D467" s="3" t="s">
        <v>6</v>
      </c>
      <c r="E467" s="3" t="s">
        <v>7</v>
      </c>
    </row>
    <row r="468" ht="15.75" customHeight="1">
      <c r="A468" s="2" t="str">
        <f>IFERROR(__xludf.DUMMYFUNCTION("INDEX(SPLIT(C468,""@"",),1)"),"Arlo.Pouros29")</f>
        <v>Arlo.Pouros29</v>
      </c>
      <c r="B468" s="2" t="str">
        <f t="shared" si="1"/>
        <v>Arlo.Pouros29</v>
      </c>
      <c r="C468" s="3" t="s">
        <v>473</v>
      </c>
      <c r="D468" s="3" t="s">
        <v>6</v>
      </c>
      <c r="E468" s="3" t="s">
        <v>7</v>
      </c>
    </row>
    <row r="469" ht="15.75" customHeight="1">
      <c r="A469" s="2" t="str">
        <f>IFERROR(__xludf.DUMMYFUNCTION("INDEX(SPLIT(C469,""@"",),1)"),"Beatrice84")</f>
        <v>Beatrice84</v>
      </c>
      <c r="B469" s="2" t="str">
        <f t="shared" si="1"/>
        <v>Beatrice84</v>
      </c>
      <c r="C469" s="3" t="s">
        <v>474</v>
      </c>
      <c r="D469" s="3" t="s">
        <v>6</v>
      </c>
      <c r="E469" s="3" t="s">
        <v>7</v>
      </c>
    </row>
    <row r="470" ht="15.75" customHeight="1">
      <c r="A470" s="2" t="str">
        <f>IFERROR(__xludf.DUMMYFUNCTION("INDEX(SPLIT(C470,""@"",),1)"),"Lia.Rempel")</f>
        <v>Lia.Rempel</v>
      </c>
      <c r="B470" s="2" t="str">
        <f t="shared" si="1"/>
        <v>Lia.Rempel</v>
      </c>
      <c r="C470" s="3" t="s">
        <v>475</v>
      </c>
      <c r="D470" s="3" t="s">
        <v>6</v>
      </c>
      <c r="E470" s="3" t="s">
        <v>7</v>
      </c>
    </row>
    <row r="471" ht="15.75" customHeight="1">
      <c r="A471" s="2" t="str">
        <f>IFERROR(__xludf.DUMMYFUNCTION("INDEX(SPLIT(C471,""@"",),1)"),"Kelvin.Homenick75")</f>
        <v>Kelvin.Homenick75</v>
      </c>
      <c r="B471" s="2" t="str">
        <f t="shared" si="1"/>
        <v>Kelvin.Homenick75</v>
      </c>
      <c r="C471" s="3" t="s">
        <v>476</v>
      </c>
      <c r="D471" s="3" t="s">
        <v>6</v>
      </c>
      <c r="E471" s="3" t="s">
        <v>7</v>
      </c>
    </row>
    <row r="472" ht="15.75" customHeight="1">
      <c r="A472" s="2" t="str">
        <f>IFERROR(__xludf.DUMMYFUNCTION("INDEX(SPLIT(C472,""@"",),1)"),"Leland.Kiehn91")</f>
        <v>Leland.Kiehn91</v>
      </c>
      <c r="B472" s="2" t="str">
        <f t="shared" si="1"/>
        <v>Leland.Kiehn91</v>
      </c>
      <c r="C472" s="3" t="s">
        <v>477</v>
      </c>
      <c r="D472" s="3" t="s">
        <v>6</v>
      </c>
      <c r="E472" s="3" t="s">
        <v>7</v>
      </c>
    </row>
    <row r="473" ht="15.75" customHeight="1">
      <c r="A473" s="2" t="str">
        <f>IFERROR(__xludf.DUMMYFUNCTION("INDEX(SPLIT(C473,""@"",),1)"),"Sedrick_Bogan77")</f>
        <v>Sedrick_Bogan77</v>
      </c>
      <c r="B473" s="2" t="str">
        <f t="shared" si="1"/>
        <v>Sedrick_Bogan77</v>
      </c>
      <c r="C473" s="3" t="s">
        <v>478</v>
      </c>
      <c r="D473" s="3" t="s">
        <v>6</v>
      </c>
      <c r="E473" s="3" t="s">
        <v>7</v>
      </c>
    </row>
    <row r="474" ht="15.75" customHeight="1">
      <c r="A474" s="2" t="str">
        <f>IFERROR(__xludf.DUMMYFUNCTION("INDEX(SPLIT(C474,""@"",),1)"),"Shane_Gerhold-Christiansen")</f>
        <v>Shane_Gerhold-Christiansen</v>
      </c>
      <c r="B474" s="2" t="str">
        <f t="shared" si="1"/>
        <v>Shane_Gerhold-Christiansen</v>
      </c>
      <c r="C474" s="3" t="s">
        <v>479</v>
      </c>
      <c r="D474" s="3" t="s">
        <v>6</v>
      </c>
      <c r="E474" s="3" t="s">
        <v>7</v>
      </c>
    </row>
    <row r="475" ht="15.75" customHeight="1">
      <c r="A475" s="2" t="str">
        <f>IFERROR(__xludf.DUMMYFUNCTION("INDEX(SPLIT(C475,""@"",),1)"),"Marlee30")</f>
        <v>Marlee30</v>
      </c>
      <c r="B475" s="2" t="str">
        <f t="shared" si="1"/>
        <v>Marlee30</v>
      </c>
      <c r="C475" s="3" t="s">
        <v>480</v>
      </c>
      <c r="D475" s="3" t="s">
        <v>6</v>
      </c>
      <c r="E475" s="3" t="s">
        <v>7</v>
      </c>
    </row>
    <row r="476" ht="15.75" customHeight="1">
      <c r="A476" s="2" t="str">
        <f>IFERROR(__xludf.DUMMYFUNCTION("INDEX(SPLIT(C476,""@"",),1)"),"Eladio_Cormier")</f>
        <v>Eladio_Cormier</v>
      </c>
      <c r="B476" s="2" t="str">
        <f t="shared" si="1"/>
        <v>Eladio_Cormier</v>
      </c>
      <c r="C476" s="3" t="s">
        <v>481</v>
      </c>
      <c r="D476" s="3" t="s">
        <v>6</v>
      </c>
      <c r="E476" s="3" t="s">
        <v>7</v>
      </c>
    </row>
    <row r="477" ht="15.75" customHeight="1">
      <c r="A477" s="2" t="str">
        <f>IFERROR(__xludf.DUMMYFUNCTION("INDEX(SPLIT(C477,""@"",),1)"),"Hazel_Gislason")</f>
        <v>Hazel_Gislason</v>
      </c>
      <c r="B477" s="2" t="str">
        <f t="shared" si="1"/>
        <v>Hazel_Gislason</v>
      </c>
      <c r="C477" s="3" t="s">
        <v>482</v>
      </c>
      <c r="D477" s="3" t="s">
        <v>6</v>
      </c>
      <c r="E477" s="3" t="s">
        <v>7</v>
      </c>
    </row>
    <row r="478" ht="15.75" customHeight="1">
      <c r="A478" s="2" t="str">
        <f>IFERROR(__xludf.DUMMYFUNCTION("INDEX(SPLIT(C478,""@"",),1)"),"Tavares29")</f>
        <v>Tavares29</v>
      </c>
      <c r="B478" s="2" t="str">
        <f t="shared" si="1"/>
        <v>Tavares29</v>
      </c>
      <c r="C478" s="3" t="s">
        <v>483</v>
      </c>
      <c r="D478" s="3" t="s">
        <v>6</v>
      </c>
      <c r="E478" s="3" t="s">
        <v>7</v>
      </c>
    </row>
    <row r="479" ht="15.75" customHeight="1">
      <c r="A479" s="2" t="str">
        <f>IFERROR(__xludf.DUMMYFUNCTION("INDEX(SPLIT(C479,""@"",),1)"),"Garth91")</f>
        <v>Garth91</v>
      </c>
      <c r="B479" s="2" t="str">
        <f t="shared" si="1"/>
        <v>Garth91</v>
      </c>
      <c r="C479" s="3" t="s">
        <v>484</v>
      </c>
      <c r="D479" s="3" t="s">
        <v>6</v>
      </c>
      <c r="E479" s="3" t="s">
        <v>7</v>
      </c>
    </row>
    <row r="480" ht="15.75" customHeight="1">
      <c r="A480" s="2" t="str">
        <f>IFERROR(__xludf.DUMMYFUNCTION("INDEX(SPLIT(C480,""@"",),1)"),"Raphael20")</f>
        <v>Raphael20</v>
      </c>
      <c r="B480" s="2" t="str">
        <f t="shared" si="1"/>
        <v>Raphael20</v>
      </c>
      <c r="C480" s="3" t="s">
        <v>485</v>
      </c>
      <c r="D480" s="3" t="s">
        <v>6</v>
      </c>
      <c r="E480" s="3" t="s">
        <v>7</v>
      </c>
    </row>
    <row r="481" ht="15.75" customHeight="1">
      <c r="A481" s="2" t="str">
        <f>IFERROR(__xludf.DUMMYFUNCTION("INDEX(SPLIT(C481,""@"",),1)"),"Tyler_Brekke20")</f>
        <v>Tyler_Brekke20</v>
      </c>
      <c r="B481" s="2" t="str">
        <f t="shared" si="1"/>
        <v>Tyler_Brekke20</v>
      </c>
      <c r="C481" s="3" t="s">
        <v>486</v>
      </c>
      <c r="D481" s="3" t="s">
        <v>6</v>
      </c>
      <c r="E481" s="3" t="s">
        <v>7</v>
      </c>
    </row>
    <row r="482" ht="15.75" customHeight="1">
      <c r="A482" s="2" t="str">
        <f>IFERROR(__xludf.DUMMYFUNCTION("INDEX(SPLIT(C482,""@"",),1)"),"Tina_Ankunding61")</f>
        <v>Tina_Ankunding61</v>
      </c>
      <c r="B482" s="2" t="str">
        <f t="shared" si="1"/>
        <v>Tina_Ankunding61</v>
      </c>
      <c r="C482" s="3" t="s">
        <v>487</v>
      </c>
      <c r="D482" s="3" t="s">
        <v>6</v>
      </c>
      <c r="E482" s="3" t="s">
        <v>7</v>
      </c>
    </row>
    <row r="483" ht="15.75" customHeight="1">
      <c r="A483" s="2" t="str">
        <f>IFERROR(__xludf.DUMMYFUNCTION("INDEX(SPLIT(C483,""@"",),1)"),"Jack_Nader98")</f>
        <v>Jack_Nader98</v>
      </c>
      <c r="B483" s="2" t="str">
        <f t="shared" si="1"/>
        <v>Jack_Nader98</v>
      </c>
      <c r="C483" s="3" t="s">
        <v>488</v>
      </c>
      <c r="D483" s="3" t="s">
        <v>6</v>
      </c>
      <c r="E483" s="3" t="s">
        <v>7</v>
      </c>
    </row>
    <row r="484" ht="15.75" customHeight="1">
      <c r="A484" s="2" t="str">
        <f>IFERROR(__xludf.DUMMYFUNCTION("INDEX(SPLIT(C484,""@"",),1)"),"Tod13")</f>
        <v>Tod13</v>
      </c>
      <c r="B484" s="2" t="str">
        <f t="shared" si="1"/>
        <v>Tod13</v>
      </c>
      <c r="C484" s="3" t="s">
        <v>489</v>
      </c>
      <c r="D484" s="3" t="s">
        <v>6</v>
      </c>
      <c r="E484" s="3" t="s">
        <v>7</v>
      </c>
    </row>
    <row r="485" ht="15.75" customHeight="1">
      <c r="A485" s="2" t="str">
        <f>IFERROR(__xludf.DUMMYFUNCTION("INDEX(SPLIT(C485,""@"",),1)"),"Joshua_Zemlak-Hills67")</f>
        <v>Joshua_Zemlak-Hills67</v>
      </c>
      <c r="B485" s="2" t="str">
        <f t="shared" si="1"/>
        <v>Joshua_Zemlak-Hills67</v>
      </c>
      <c r="C485" s="3" t="s">
        <v>490</v>
      </c>
      <c r="D485" s="3" t="s">
        <v>6</v>
      </c>
      <c r="E485" s="3" t="s">
        <v>7</v>
      </c>
    </row>
    <row r="486" ht="15.75" customHeight="1">
      <c r="A486" s="2" t="str">
        <f>IFERROR(__xludf.DUMMYFUNCTION("INDEX(SPLIT(C486,""@"",),1)"),"Irwin_Orn")</f>
        <v>Irwin_Orn</v>
      </c>
      <c r="B486" s="2" t="str">
        <f t="shared" si="1"/>
        <v>Irwin_Orn</v>
      </c>
      <c r="C486" s="3" t="s">
        <v>491</v>
      </c>
      <c r="D486" s="3" t="s">
        <v>6</v>
      </c>
      <c r="E486" s="3" t="s">
        <v>7</v>
      </c>
    </row>
    <row r="487" ht="15.75" customHeight="1">
      <c r="A487" s="2" t="str">
        <f>IFERROR(__xludf.DUMMYFUNCTION("INDEX(SPLIT(C487,""@"",),1)"),"Walter_Anderson")</f>
        <v>Walter_Anderson</v>
      </c>
      <c r="B487" s="2" t="str">
        <f t="shared" si="1"/>
        <v>Walter_Anderson</v>
      </c>
      <c r="C487" s="3" t="s">
        <v>492</v>
      </c>
      <c r="D487" s="3" t="s">
        <v>6</v>
      </c>
      <c r="E487" s="3" t="s">
        <v>7</v>
      </c>
    </row>
    <row r="488" ht="15.75" customHeight="1">
      <c r="A488" s="2" t="str">
        <f>IFERROR(__xludf.DUMMYFUNCTION("INDEX(SPLIT(C488,""@"",),1)"),"Myra_Weimann71")</f>
        <v>Myra_Weimann71</v>
      </c>
      <c r="B488" s="2" t="str">
        <f t="shared" si="1"/>
        <v>Myra_Weimann71</v>
      </c>
      <c r="C488" s="3" t="s">
        <v>493</v>
      </c>
      <c r="D488" s="3" t="s">
        <v>6</v>
      </c>
      <c r="E488" s="3" t="s">
        <v>7</v>
      </c>
    </row>
    <row r="489" ht="15.75" customHeight="1">
      <c r="A489" s="2" t="str">
        <f>IFERROR(__xludf.DUMMYFUNCTION("INDEX(SPLIT(C489,""@"",),1)"),"Sven.Rolfson")</f>
        <v>Sven.Rolfson</v>
      </c>
      <c r="B489" s="2" t="str">
        <f t="shared" si="1"/>
        <v>Sven.Rolfson</v>
      </c>
      <c r="C489" s="3" t="s">
        <v>494</v>
      </c>
      <c r="D489" s="3" t="s">
        <v>6</v>
      </c>
      <c r="E489" s="3" t="s">
        <v>7</v>
      </c>
    </row>
    <row r="490" ht="15.75" customHeight="1">
      <c r="A490" s="2" t="str">
        <f>IFERROR(__xludf.DUMMYFUNCTION("INDEX(SPLIT(C490,""@"",),1)"),"Janis.Bartoletti")</f>
        <v>Janis.Bartoletti</v>
      </c>
      <c r="B490" s="2" t="str">
        <f t="shared" si="1"/>
        <v>Janis.Bartoletti</v>
      </c>
      <c r="C490" s="3" t="s">
        <v>495</v>
      </c>
      <c r="D490" s="3" t="s">
        <v>6</v>
      </c>
      <c r="E490" s="3" t="s">
        <v>7</v>
      </c>
    </row>
    <row r="491" ht="15.75" customHeight="1">
      <c r="A491" s="2" t="str">
        <f>IFERROR(__xludf.DUMMYFUNCTION("INDEX(SPLIT(C491,""@"",),1)"),"Alessandra11")</f>
        <v>Alessandra11</v>
      </c>
      <c r="B491" s="2" t="str">
        <f t="shared" si="1"/>
        <v>Alessandra11</v>
      </c>
      <c r="C491" s="3" t="s">
        <v>496</v>
      </c>
      <c r="D491" s="3" t="s">
        <v>6</v>
      </c>
      <c r="E491" s="3" t="s">
        <v>7</v>
      </c>
    </row>
    <row r="492" ht="15.75" customHeight="1">
      <c r="A492" s="2" t="str">
        <f>IFERROR(__xludf.DUMMYFUNCTION("INDEX(SPLIT(C492,""@"",),1)"),"Diego_Lesch")</f>
        <v>Diego_Lesch</v>
      </c>
      <c r="B492" s="2" t="str">
        <f t="shared" si="1"/>
        <v>Diego_Lesch</v>
      </c>
      <c r="C492" s="3" t="s">
        <v>497</v>
      </c>
      <c r="D492" s="3" t="s">
        <v>6</v>
      </c>
      <c r="E492" s="3" t="s">
        <v>7</v>
      </c>
    </row>
    <row r="493" ht="15.75" customHeight="1">
      <c r="A493" s="2" t="str">
        <f>IFERROR(__xludf.DUMMYFUNCTION("INDEX(SPLIT(C493,""@"",),1)"),"Bailey_Wuckert")</f>
        <v>Bailey_Wuckert</v>
      </c>
      <c r="B493" s="2" t="str">
        <f t="shared" si="1"/>
        <v>Bailey_Wuckert</v>
      </c>
      <c r="C493" s="3" t="s">
        <v>498</v>
      </c>
      <c r="D493" s="3" t="s">
        <v>6</v>
      </c>
      <c r="E493" s="3" t="s">
        <v>7</v>
      </c>
    </row>
    <row r="494" ht="15.75" customHeight="1">
      <c r="A494" s="2" t="str">
        <f>IFERROR(__xludf.DUMMYFUNCTION("INDEX(SPLIT(C494,""@"",),1)"),"Jerel_Gusikowski")</f>
        <v>Jerel_Gusikowski</v>
      </c>
      <c r="B494" s="2" t="str">
        <f t="shared" si="1"/>
        <v>Jerel_Gusikowski</v>
      </c>
      <c r="C494" s="3" t="s">
        <v>499</v>
      </c>
      <c r="D494" s="3" t="s">
        <v>6</v>
      </c>
      <c r="E494" s="3" t="s">
        <v>7</v>
      </c>
    </row>
    <row r="495" ht="15.75" customHeight="1">
      <c r="A495" s="2" t="str">
        <f>IFERROR(__xludf.DUMMYFUNCTION("INDEX(SPLIT(C495,""@"",),1)"),"Maeve72")</f>
        <v>Maeve72</v>
      </c>
      <c r="B495" s="2" t="str">
        <f t="shared" si="1"/>
        <v>Maeve72</v>
      </c>
      <c r="C495" s="3" t="s">
        <v>500</v>
      </c>
      <c r="D495" s="3" t="s">
        <v>6</v>
      </c>
      <c r="E495" s="3" t="s">
        <v>7</v>
      </c>
    </row>
    <row r="496" ht="15.75" customHeight="1">
      <c r="A496" s="2" t="str">
        <f>IFERROR(__xludf.DUMMYFUNCTION("INDEX(SPLIT(C496,""@"",),1)"),"Murphy_King")</f>
        <v>Murphy_King</v>
      </c>
      <c r="B496" s="2" t="str">
        <f t="shared" si="1"/>
        <v>Murphy_King</v>
      </c>
      <c r="C496" s="3" t="s">
        <v>501</v>
      </c>
      <c r="D496" s="3" t="s">
        <v>6</v>
      </c>
      <c r="E496" s="3" t="s">
        <v>7</v>
      </c>
    </row>
    <row r="497" ht="15.75" customHeight="1">
      <c r="A497" s="2" t="str">
        <f>IFERROR(__xludf.DUMMYFUNCTION("INDEX(SPLIT(C497,""@"",),1)"),"Moses_Murray")</f>
        <v>Moses_Murray</v>
      </c>
      <c r="B497" s="2" t="str">
        <f t="shared" si="1"/>
        <v>Moses_Murray</v>
      </c>
      <c r="C497" s="3" t="s">
        <v>502</v>
      </c>
      <c r="D497" s="3" t="s">
        <v>6</v>
      </c>
      <c r="E497" s="3" t="s">
        <v>7</v>
      </c>
    </row>
    <row r="498" ht="15.75" customHeight="1">
      <c r="A498" s="2" t="str">
        <f>IFERROR(__xludf.DUMMYFUNCTION("INDEX(SPLIT(C498,""@"",),1)"),"Giles28")</f>
        <v>Giles28</v>
      </c>
      <c r="B498" s="2" t="str">
        <f t="shared" si="1"/>
        <v>Giles28</v>
      </c>
      <c r="C498" s="3" t="s">
        <v>503</v>
      </c>
      <c r="D498" s="3" t="s">
        <v>6</v>
      </c>
      <c r="E498" s="3" t="s">
        <v>7</v>
      </c>
    </row>
    <row r="499" ht="15.75" customHeight="1">
      <c r="A499" s="2" t="str">
        <f>IFERROR(__xludf.DUMMYFUNCTION("INDEX(SPLIT(C499,""@"",),1)"),"Sydney.Aufderhar-Williamson62")</f>
        <v>Sydney.Aufderhar-Williamson62</v>
      </c>
      <c r="B499" s="2" t="str">
        <f t="shared" si="1"/>
        <v>Sydney.Aufderhar-Williamson62</v>
      </c>
      <c r="C499" s="3" t="s">
        <v>504</v>
      </c>
      <c r="D499" s="3" t="s">
        <v>6</v>
      </c>
      <c r="E499" s="3" t="s">
        <v>7</v>
      </c>
    </row>
    <row r="500" ht="15.75" customHeight="1">
      <c r="A500" s="2" t="str">
        <f>IFERROR(__xludf.DUMMYFUNCTION("INDEX(SPLIT(C500,""@"",),1)"),"Waylon_VonRueden44")</f>
        <v>Waylon_VonRueden44</v>
      </c>
      <c r="B500" s="2" t="str">
        <f t="shared" si="1"/>
        <v>Waylon_VonRueden44</v>
      </c>
      <c r="C500" s="3" t="s">
        <v>505</v>
      </c>
      <c r="D500" s="3" t="s">
        <v>6</v>
      </c>
      <c r="E500" s="3" t="s">
        <v>7</v>
      </c>
    </row>
    <row r="501" ht="15.75" customHeight="1">
      <c r="A501" s="2" t="str">
        <f>IFERROR(__xludf.DUMMYFUNCTION("INDEX(SPLIT(C501,""@"",),1)"),"John39")</f>
        <v>John39</v>
      </c>
      <c r="B501" s="2" t="str">
        <f t="shared" si="1"/>
        <v>John39</v>
      </c>
      <c r="C501" s="3" t="s">
        <v>506</v>
      </c>
      <c r="D501" s="3" t="s">
        <v>6</v>
      </c>
      <c r="E501" s="3" t="s">
        <v>7</v>
      </c>
    </row>
  </sheetData>
  <dataValidations>
    <dataValidation type="list" allowBlank="1" sqref="E2:E501">
      <formula1>roles</formula1>
    </dataValidation>
    <dataValidation type="list" allowBlank="1" sqref="D2:D501">
      <formula1>sso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2" t="s">
        <v>6</v>
      </c>
      <c r="B1" s="2" t="s">
        <v>7</v>
      </c>
    </row>
    <row r="2">
      <c r="A2" s="2" t="s">
        <v>507</v>
      </c>
      <c r="B2" s="2" t="s">
        <v>508</v>
      </c>
    </row>
    <row r="3">
      <c r="B3" s="2" t="s">
        <v>509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