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Manyugina_eh\Desktop\"/>
    </mc:Choice>
  </mc:AlternateContent>
  <xr:revisionPtr revIDLastSave="0" documentId="13_ncr:1_{86DA874F-AED8-4B15-A8E5-7A698703ADE8}" xr6:coauthVersionLast="47" xr6:coauthVersionMax="47" xr10:uidLastSave="{00000000-0000-0000-0000-000000000000}"/>
  <bookViews>
    <workbookView xWindow="-108" yWindow="-108" windowWidth="23256" windowHeight="12576" tabRatio="884" xr2:uid="{00000000-000D-0000-FFFF-FFFF00000000}"/>
  </bookViews>
  <sheets>
    <sheet name="ТОП" sheetId="1" r:id="rId1"/>
    <sheet name="Аудит и Безопасность" sheetId="10" r:id="rId2"/>
    <sheet name="Блок бизнес-директора" sheetId="7" r:id="rId3"/>
    <sheet name="Блок дир по развитию (полный)" sheetId="14" r:id="rId4"/>
    <sheet name="Блок Операционного директора" sheetId="5" r:id="rId5"/>
    <sheet name="Блок исполнительного директора" sheetId="8" r:id="rId6"/>
    <sheet name="Дирекция Соц объекты" sheetId="11" r:id="rId7"/>
    <sheet name="Блок ЮД и Рисков" sheetId="12" r:id="rId8"/>
    <sheet name="Помощь" sheetId="2" state="hidden" r:id="rId9"/>
  </sheets>
  <definedNames>
    <definedName name="_xlnm._FilterDatabase" localSheetId="2" hidden="1">'Блок бизнес-директора'!$A$3:$CH$28</definedName>
    <definedName name="_xlnm._FilterDatabase" localSheetId="3" hidden="1">'Блок дир по развитию (полный)'!$A$3:$CL$26</definedName>
    <definedName name="_xlnm._FilterDatabase" localSheetId="5" hidden="1">'Блок исполнительного директора'!$A$3:$N$37</definedName>
    <definedName name="_xlnm._FilterDatabase" localSheetId="4" hidden="1">'Блок Операционного директора'!$A$3:$CJ$34</definedName>
    <definedName name="_xlnm.Print_Titles" localSheetId="2">'Блок бизнес-директора'!$2:$3</definedName>
    <definedName name="_xlnm.Print_Titles" localSheetId="3">'Блок дир по развитию (полный)'!$2:$3</definedName>
    <definedName name="_xlnm.Print_Titles" localSheetId="5">'Блок исполнительного директора'!$2:$3</definedName>
    <definedName name="_xlnm.Print_Titles" localSheetId="4">'Блок Операционного директора'!$2:$3</definedName>
    <definedName name="_xlnm.Print_Titles" localSheetId="7">'Блок ЮД и Рисков'!$2:$3</definedName>
    <definedName name="_xlnm.Print_Titles" localSheetId="6">'Дирекция Соц объекты'!$2:$3</definedName>
    <definedName name="_xlnm.Print_Area" localSheetId="1">'Аудит и Безопасность'!$A$1:$J$14</definedName>
    <definedName name="_xlnm.Print_Area" localSheetId="2">'Блок бизнес-директора'!$A$1:$N$28</definedName>
    <definedName name="_xlnm.Print_Area" localSheetId="3">'Блок дир по развитию (полный)'!$A$1:$L$26</definedName>
    <definedName name="_xlnm.Print_Area" localSheetId="5">'Блок исполнительного директора'!$A$1:$O$37</definedName>
    <definedName name="_xlnm.Print_Area" localSheetId="4">'Блок Операционного директора'!$A$1:$O$34</definedName>
    <definedName name="_xlnm.Print_Area" localSheetId="7">'Блок ЮД и Рисков'!$A$1:$R$28</definedName>
    <definedName name="_xlnm.Print_Area" localSheetId="6">'Дирекция Соц объекты'!$A$1:$N$23</definedName>
    <definedName name="_xlnm.Print_Area" localSheetId="0">ТОП!$A$1:$N$11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34" i="5" l="1"/>
  <c r="E34" i="5"/>
  <c r="F34" i="5"/>
  <c r="G34" i="5"/>
  <c r="H34" i="5"/>
  <c r="G26" i="14"/>
  <c r="F26" i="14"/>
  <c r="E26" i="14"/>
  <c r="D26" i="14"/>
  <c r="G11" i="14"/>
  <c r="F11" i="14"/>
  <c r="E11" i="14"/>
  <c r="D11" i="14"/>
  <c r="G6" i="14"/>
  <c r="F6" i="14"/>
  <c r="E6" i="14"/>
  <c r="D6" i="14"/>
  <c r="L32" i="8" l="1"/>
  <c r="K32" i="8"/>
  <c r="H28" i="12" l="1"/>
  <c r="I28" i="12"/>
  <c r="J28" i="12"/>
  <c r="K28" i="12"/>
  <c r="G28" i="12"/>
  <c r="G11" i="12"/>
  <c r="H11" i="12"/>
  <c r="I11" i="12"/>
  <c r="J11" i="12"/>
  <c r="K11" i="12"/>
  <c r="G6" i="12"/>
  <c r="H6" i="12"/>
  <c r="I6" i="12"/>
  <c r="J6" i="12"/>
  <c r="K6" i="12"/>
  <c r="E28" i="12"/>
  <c r="F28" i="12"/>
  <c r="D28" i="12"/>
  <c r="E11" i="12"/>
  <c r="F11" i="12"/>
  <c r="D11" i="12"/>
  <c r="E6" i="12"/>
  <c r="F6" i="12"/>
  <c r="D6" i="12"/>
  <c r="E11" i="1"/>
  <c r="F11" i="1"/>
  <c r="G11" i="1"/>
  <c r="H11" i="1"/>
  <c r="I11" i="1"/>
  <c r="D11" i="1"/>
  <c r="G23" i="11"/>
  <c r="F23" i="11"/>
  <c r="E23" i="11"/>
  <c r="D23" i="11"/>
  <c r="G10" i="11"/>
  <c r="F10" i="11"/>
  <c r="E10" i="11"/>
  <c r="D10" i="11"/>
  <c r="F6" i="11"/>
  <c r="E6" i="11"/>
  <c r="D6" i="11"/>
  <c r="E14" i="10" l="1"/>
  <c r="D11" i="10"/>
  <c r="E11" i="10"/>
  <c r="D14" i="10"/>
  <c r="E6" i="10"/>
  <c r="D6" i="10"/>
  <c r="F15" i="8"/>
  <c r="F11" i="8"/>
  <c r="F6" i="8"/>
  <c r="L17" i="8" l="1"/>
  <c r="K17" i="8"/>
  <c r="L18" i="8"/>
  <c r="K18" i="8"/>
  <c r="K19" i="8"/>
  <c r="E15" i="8" l="1"/>
  <c r="G15" i="8"/>
  <c r="H15" i="8"/>
  <c r="I15" i="8"/>
  <c r="D15" i="8"/>
  <c r="I6" i="8" l="1"/>
  <c r="H6" i="8"/>
  <c r="G6" i="8"/>
  <c r="E6" i="8"/>
  <c r="D6" i="8"/>
  <c r="F28" i="7"/>
  <c r="E28" i="7"/>
  <c r="D28" i="7"/>
  <c r="F11" i="7"/>
  <c r="E11" i="7"/>
  <c r="D11" i="7"/>
  <c r="F6" i="7"/>
  <c r="E6" i="7"/>
  <c r="D6" i="7"/>
  <c r="H11" i="5"/>
  <c r="G11" i="5"/>
  <c r="F11" i="5"/>
  <c r="E11" i="5"/>
  <c r="D11" i="5"/>
  <c r="H6" i="5"/>
  <c r="G6" i="5"/>
  <c r="F6" i="5"/>
  <c r="E6" i="5"/>
  <c r="D6" i="5"/>
  <c r="F6" i="1" l="1"/>
  <c r="G6" i="1"/>
  <c r="H6" i="1"/>
  <c r="I6"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Манюгина Элеонора Александровна</author>
  </authors>
  <commentList>
    <comment ref="D7" authorId="0" shapeId="0" xr:uid="{7A22DD03-CCFB-4037-ACCA-F36BD3EDA42F}">
      <text>
        <r>
          <rPr>
            <b/>
            <sz val="9"/>
            <color indexed="81"/>
            <rFont val="Tahoma"/>
            <family val="2"/>
            <charset val="204"/>
          </rPr>
          <t>Манюгина Элеонора Александровна:</t>
        </r>
        <r>
          <rPr>
            <sz val="9"/>
            <color indexed="81"/>
            <rFont val="Tahoma"/>
            <family val="2"/>
            <charset val="204"/>
          </rPr>
          <t xml:space="preserve">
только по своим объектам</t>
        </r>
      </text>
    </comment>
    <comment ref="E7" authorId="0" shapeId="0" xr:uid="{C8E18BDB-47A9-4D6D-84AB-8178D0AF6AD6}">
      <text>
        <r>
          <rPr>
            <b/>
            <sz val="9"/>
            <color indexed="81"/>
            <rFont val="Tahoma"/>
            <family val="2"/>
            <charset val="204"/>
          </rPr>
          <t>Манюгина Элеонора Александровна:</t>
        </r>
        <r>
          <rPr>
            <sz val="9"/>
            <color indexed="81"/>
            <rFont val="Tahoma"/>
            <family val="2"/>
            <charset val="204"/>
          </rPr>
          <t xml:space="preserve">
только по своим объектам</t>
        </r>
      </text>
    </comment>
    <comment ref="D8" authorId="0" shapeId="0" xr:uid="{1637B4ED-7862-48C6-B499-5C0E1A47626F}">
      <text>
        <r>
          <rPr>
            <b/>
            <sz val="9"/>
            <color indexed="81"/>
            <rFont val="Tahoma"/>
            <family val="2"/>
            <charset val="204"/>
          </rPr>
          <t>Манюгина Элеонора Александровна:</t>
        </r>
        <r>
          <rPr>
            <sz val="9"/>
            <color indexed="81"/>
            <rFont val="Tahoma"/>
            <family val="2"/>
            <charset val="204"/>
          </rPr>
          <t xml:space="preserve">
ЖК</t>
        </r>
      </text>
    </comment>
    <comment ref="E8" authorId="0" shapeId="0" xr:uid="{1415AB6E-BA8C-4533-ACC2-CE5D6ADD8DD4}">
      <text>
        <r>
          <rPr>
            <b/>
            <sz val="9"/>
            <color indexed="81"/>
            <rFont val="Tahoma"/>
            <family val="2"/>
            <charset val="204"/>
          </rPr>
          <t>Манюгина Элеонора Александровна:</t>
        </r>
        <r>
          <rPr>
            <sz val="9"/>
            <color indexed="81"/>
            <rFont val="Tahoma"/>
            <family val="2"/>
            <charset val="204"/>
          </rPr>
          <t xml:space="preserve">
МПТ и ЖК</t>
        </r>
      </text>
    </comment>
    <comment ref="D9" authorId="0" shapeId="0" xr:uid="{BE9C2959-3205-41F3-87E2-B79F95962383}">
      <text>
        <r>
          <rPr>
            <b/>
            <sz val="9"/>
            <color indexed="81"/>
            <rFont val="Tahoma"/>
            <family val="2"/>
            <charset val="204"/>
          </rPr>
          <t>Манюгина Элеонора Александровна:</t>
        </r>
        <r>
          <rPr>
            <sz val="9"/>
            <color indexed="81"/>
            <rFont val="Tahoma"/>
            <family val="2"/>
            <charset val="204"/>
          </rPr>
          <t xml:space="preserve">
прогноз свободного денежного потока по сегменту</t>
        </r>
      </text>
    </comment>
    <comment ref="E9" authorId="0" shapeId="0" xr:uid="{FAD23C25-05E6-4531-9E94-2D38F89AB0E4}">
      <text>
        <r>
          <rPr>
            <b/>
            <sz val="9"/>
            <color indexed="81"/>
            <rFont val="Tahoma"/>
            <family val="2"/>
            <charset val="204"/>
          </rPr>
          <t>Манюгина Элеонора Александровна:</t>
        </r>
        <r>
          <rPr>
            <sz val="9"/>
            <color indexed="81"/>
            <rFont val="Tahoma"/>
            <family val="2"/>
            <charset val="204"/>
          </rPr>
          <t xml:space="preserve">
прогноз свободного денежного потока по сегменту</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Манюгина Элеонора Александровна</author>
  </authors>
  <commentList>
    <comment ref="D8" authorId="0" shapeId="0" xr:uid="{FF7E8315-C289-4BB4-9A15-3D0BACE8D129}">
      <text>
        <r>
          <rPr>
            <b/>
            <sz val="9"/>
            <color indexed="81"/>
            <rFont val="Tahoma"/>
            <family val="2"/>
            <charset val="204"/>
          </rPr>
          <t>Манюгина Элеонора Александровна:</t>
        </r>
        <r>
          <rPr>
            <sz val="9"/>
            <color indexed="81"/>
            <rFont val="Tahoma"/>
            <family val="2"/>
            <charset val="204"/>
          </rPr>
          <t xml:space="preserve">
СКБ</t>
        </r>
      </text>
    </comment>
  </commentList>
</comments>
</file>

<file path=xl/sharedStrings.xml><?xml version="1.0" encoding="utf-8"?>
<sst xmlns="http://schemas.openxmlformats.org/spreadsheetml/2006/main" count="916" uniqueCount="385">
  <si>
    <t>КПЭ</t>
  </si>
  <si>
    <t>Целевое значение</t>
  </si>
  <si>
    <t>Факт</t>
  </si>
  <si>
    <t>Исполнение</t>
  </si>
  <si>
    <t>Тип показателя</t>
  </si>
  <si>
    <t>Руководитель управления</t>
  </si>
  <si>
    <t>Руководитель отдела</t>
  </si>
  <si>
    <t>Продажи/выручка по всем 
бизнесам компании</t>
  </si>
  <si>
    <t>Выплата дивидендов</t>
  </si>
  <si>
    <t>Стратегия МПТ</t>
  </si>
  <si>
    <t>Корпоративные КПЭ</t>
  </si>
  <si>
    <t>Личные КПЭ</t>
  </si>
  <si>
    <t>Итого вес</t>
  </si>
  <si>
    <t>Min значение</t>
  </si>
  <si>
    <t>Max значение</t>
  </si>
  <si>
    <t>Укажите единицу измерения. Она должна быть измеримой или понятной: метры, рубли, плановые даты, объемы и т.д. В случае, если цель не может быть измерена, выставляется конкретная степень выполнения: выполнено, не выполнено.</t>
  </si>
  <si>
    <t>Ед. изм.</t>
  </si>
  <si>
    <t>Для корректного отображения исполнения цели, необюходимо указать методику расчета, которая должна отражать следующую информацию:
1. Содержит информацию о том, какие параметры учитываются при формировании плана и факта по цели.
2.  Для количественных целей прописывается формула подведения результата. Как пример: план/факт; 1-план/факт и т.д.
3. Для каждой качественных целей  четко прописываются критерии, чтобы определить категорию выполнения цели:
- частично соответствует ожиданиям
- соответствует ожиданиям
- превышает ожидания
4. Для качественных целей, требующих создание регламентов максимальное значение цели не предусмотрено</t>
  </si>
  <si>
    <t>Методика</t>
  </si>
  <si>
    <t>Для верифакации результата укажите точный источник данных (системы, отчеты, ответственное лицо и т.д.), где хранится/кто подтверждает фактические значение показателя</t>
  </si>
  <si>
    <t>Источник информации</t>
  </si>
  <si>
    <t xml:space="preserve">Необходимо указать плановое значение, при котором цель будет считаться выполненной на 100%. </t>
  </si>
  <si>
    <t>На уменьшение, чем меньше, тем лучше</t>
  </si>
  <si>
    <t>Значение, при недостижении которого, премия за данный показатель не считается и не выплачивается</t>
  </si>
  <si>
    <t xml:space="preserve">Значение, при достижение и перевыполении которого, расчитывается максимальная премия за этот показатель </t>
  </si>
  <si>
    <t>Для постановки цели воспользуйтесь следующими правилами:
1. Цели должны способствовать достижению верхнеуровневых целей компании. Постановка целей происходит по SMART: конкретная, измеримая, достижимая, актуальная, ограниченная во времени
2. Цели могут быть 2 видов:
- количественные: имеют точный источник данных, целевое плановое значение, результат выполнения расчитывается математически
- качественные: имеют источник данных или подтверждаются независимым лицом, чаще всего оценка выполнения "выполнено/не выполнено"
3. Количество целей - не более 5, не менее 3
4. Вес целей - min 10%</t>
  </si>
  <si>
    <t>Данные из таблицы</t>
  </si>
  <si>
    <t>Расшифровка</t>
  </si>
  <si>
    <t>Горелов Дмитрий Витальевич</t>
  </si>
  <si>
    <t>Операционный директор</t>
  </si>
  <si>
    <t>Цветов Дмитрий Владимирович</t>
  </si>
  <si>
    <t>Директор по развитию</t>
  </si>
  <si>
    <t>Антонов Павел Георгиевич</t>
  </si>
  <si>
    <t xml:space="preserve">
Директор по правовому обеспечению и управлению рисками</t>
  </si>
  <si>
    <t>Соколюк Александр Степанович</t>
  </si>
  <si>
    <t>Исполнительный директор</t>
  </si>
  <si>
    <t>Боим Анна Александровна</t>
  </si>
  <si>
    <t>Бизнес-директор</t>
  </si>
  <si>
    <t>Чернец Юлия Александровна</t>
  </si>
  <si>
    <t>Абаев Михаил Шалумович</t>
  </si>
  <si>
    <t>Шабанов Владимир Александрович</t>
  </si>
  <si>
    <t>Директор департамента регионального развития</t>
  </si>
  <si>
    <t>Вавилина Юлия Владимировна</t>
  </si>
  <si>
    <t>Турков Павел Валерьевич</t>
  </si>
  <si>
    <t>Попов Дмитрий Александрович</t>
  </si>
  <si>
    <t>Руководитель службы технического заказчика</t>
  </si>
  <si>
    <t>Попов Андрей Михайлович</t>
  </si>
  <si>
    <t>Весельчаков Андрей Сергеевич</t>
  </si>
  <si>
    <t>Уржумова Елена Алексеевна</t>
  </si>
  <si>
    <t>Леликова Елена Николаевна</t>
  </si>
  <si>
    <t>Директор по закупкам</t>
  </si>
  <si>
    <t>Сложеникин Алексей Вячеславович</t>
  </si>
  <si>
    <t>Директор по информационным технологиям</t>
  </si>
  <si>
    <t>Ларина Ольга Александровна</t>
  </si>
  <si>
    <t>Данилиди Игнатий Сергеевич</t>
  </si>
  <si>
    <t>Генеральный директор</t>
  </si>
  <si>
    <t>Бюджетные КПЭ</t>
  </si>
  <si>
    <t>Маржа (с учетом прямых и коммерческих расходов)</t>
  </si>
  <si>
    <t>Новые контракты ЕГРН</t>
  </si>
  <si>
    <t>млн. руб.</t>
  </si>
  <si>
    <t>тыс. м2</t>
  </si>
  <si>
    <t>%</t>
  </si>
  <si>
    <t>тыс. руб./м2</t>
  </si>
  <si>
    <t>Ввод в эксплуатацию ОН</t>
  </si>
  <si>
    <t xml:space="preserve">Отсутствие отклонения по передаче объектов по Договору участия </t>
  </si>
  <si>
    <t>дни</t>
  </si>
  <si>
    <t>Разработка "Инструкции для подрядчика"</t>
  </si>
  <si>
    <t>Реструктуризация дирекции по принципу максимальной эффективности.</t>
  </si>
  <si>
    <t>На увеличение, чем больше, тем лучше</t>
  </si>
  <si>
    <t>ПП</t>
  </si>
  <si>
    <t>отчет по исполнению договоров</t>
  </si>
  <si>
    <t>Финансовый департамент</t>
  </si>
  <si>
    <t>Разработка инструкции по разделам:  котлован,  монолит,  окна+витражи наружные, двери и витражи внутренние</t>
  </si>
  <si>
    <t>Презентация (мнение  Данилиди И.С.)</t>
  </si>
  <si>
    <t>Презентация (мнение  Данилиди И.С. И Уржумова Е.)</t>
  </si>
  <si>
    <t>Своевременное выполнение вех проектов в соответствии с ПП</t>
  </si>
  <si>
    <t xml:space="preserve">Отсутствие отклонения по передаче объектов по ДДУ </t>
  </si>
  <si>
    <t>Обеспечение ресурсами стройплощадки (человек)</t>
  </si>
  <si>
    <t>Выполнение производственной программы в рублях и закрытие авансов АВР</t>
  </si>
  <si>
    <t>Компенсация штрафов по дольщикам (% перевыставления)</t>
  </si>
  <si>
    <t>Сохранение качественных параметров продукта (оценка на основании продуктового контроля департамента развития)</t>
  </si>
  <si>
    <t>В соответствии со шкалой сроков реализации проекта, среднее отклонение по передаче 34,66 дней, по шкале коэф-т 0,3</t>
  </si>
  <si>
    <t>должно быть достаточное количество людей</t>
  </si>
  <si>
    <t>Департамент девелопмента</t>
  </si>
  <si>
    <t>разница между оплатой и выполнением 30%</t>
  </si>
  <si>
    <t>80% штрафов перевыставлены подрядчикам</t>
  </si>
  <si>
    <t>Юристы, фин деп</t>
  </si>
  <si>
    <t>100% результат это превосходит ожидания, применяется коэфф-т выполнения 1,2</t>
  </si>
  <si>
    <t>Продуктовый контроль</t>
  </si>
  <si>
    <t>Средний % выполнения KPI всех подчиненных руководителей</t>
  </si>
  <si>
    <t>Эффективность затрат (взаимоотношения с партнерами, банками, коммерческие расходы и АХР) маржа (с учетом прямых и коммерческих расходов)</t>
  </si>
  <si>
    <t xml:space="preserve">Вынести на инвест.комитет ЗУ/проекты, соответствующие критериям и в соответствии с принятой стратегией корп.центром. Минимум три ЗУ. </t>
  </si>
  <si>
    <t>шт</t>
  </si>
  <si>
    <t>коэф-т соответствует % выполнения
среднее значение</t>
  </si>
  <si>
    <t xml:space="preserve">маржа (с учетом прямых и коммерческих расходов) 28,5 тыс.руб./м2 </t>
  </si>
  <si>
    <t>Факт вынесения на инвест.комитет</t>
  </si>
  <si>
    <t>Данные KPI прямых подчиненных из отчет C&amp;B</t>
  </si>
  <si>
    <t>Отчет фин.службы</t>
  </si>
  <si>
    <t>Инфо от М.Разина</t>
  </si>
  <si>
    <t>Получение РС (бизнес план)</t>
  </si>
  <si>
    <t>Соблюдение сроков открытия продаж</t>
  </si>
  <si>
    <t>в соответствии со шкалой сроков реализации проекта</t>
  </si>
  <si>
    <t>Соблюдение сроков проектирования</t>
  </si>
  <si>
    <t>Утверждение ППТ в соответствии со списком</t>
  </si>
  <si>
    <t xml:space="preserve">Продуктовые решения </t>
  </si>
  <si>
    <t>УАС</t>
  </si>
  <si>
    <t>Дирекция Развития</t>
  </si>
  <si>
    <t>Реализовать проект "Быстрая закупка"</t>
  </si>
  <si>
    <t>Разработать и реализовать программу по расширению пула подрядчиков, работающих с Группой</t>
  </si>
  <si>
    <t>Качество проведения тендеров отделом
(показательно по отделу)</t>
  </si>
  <si>
    <t>балл</t>
  </si>
  <si>
    <t>отчет 1С</t>
  </si>
  <si>
    <t>Внедрение и функционирование проекта на уровне организации закупок Поставщик/Подрядчик (группы ТМЦ - ЭОМ) использование инструмента 3 и более подрядчиками
1 подрядчик -0,8, 2 подрядчика -0,9, 3 подрядчика - 1, 4-1,1, более 4 - 1,2</t>
  </si>
  <si>
    <t>подтверждение директора по IT</t>
  </si>
  <si>
    <t>подтверждение Операционного директора</t>
  </si>
  <si>
    <t>1С</t>
  </si>
  <si>
    <t>х</t>
  </si>
  <si>
    <t>Внедрить единый для Группы центр управления экономикой строительства с SLA по срокам/ качеству</t>
  </si>
  <si>
    <t>Внедрить шаблоны смет с автокомпенсацией по основным видам рабом</t>
  </si>
  <si>
    <t>Сметы формируются за Х дней</t>
  </si>
  <si>
    <t>Центр сформирован, утверждены нормативы по срокам и качеству</t>
  </si>
  <si>
    <t>Шаблон внедрен и используется</t>
  </si>
  <si>
    <t>Внедрить единый "монитор" управления объектами "Жилье"</t>
  </si>
  <si>
    <t>Внедрить ICONA на 14 Жилых объектов</t>
  </si>
  <si>
    <t>шт.</t>
  </si>
  <si>
    <t>Статус Директора по девелопмента</t>
  </si>
  <si>
    <t>Внедрить электронный протокол для Жилых объектов</t>
  </si>
  <si>
    <t>Статус Генерального директора</t>
  </si>
  <si>
    <t>Поддержание совокупного SLA по услугам, оказываемым ДИТ</t>
  </si>
  <si>
    <t>Внедрить ЛКП 2.0 подрядчика, обучение его использованию, развитие функционала</t>
  </si>
  <si>
    <t>NPS по услугам</t>
  </si>
  <si>
    <t>Отчет BI</t>
  </si>
  <si>
    <t>Подтверждение ОД</t>
  </si>
  <si>
    <t>Средняя оценка по всем оцененным заявкам за период
4,4 - 80%
4,7 - 100%
4,9 - 120%</t>
  </si>
  <si>
    <t>Оценка руководителя</t>
  </si>
  <si>
    <t xml:space="preserve">Внедрить обновленную систему мотивации проектных команд </t>
  </si>
  <si>
    <t xml:space="preserve">Внедрить общедоступную навигацию в интранете по службам и ответственным в Группе </t>
  </si>
  <si>
    <t>Интранет</t>
  </si>
  <si>
    <t>Триггер</t>
  </si>
  <si>
    <t>NPV по всем сегментам группы</t>
  </si>
  <si>
    <t>Уртякова Марина Александровна</t>
  </si>
  <si>
    <t>Директор по повышению эффективности бизнес-процессов и цифровизации</t>
  </si>
  <si>
    <t>Сохранность имущества ГК А101</t>
  </si>
  <si>
    <t xml:space="preserve">Взаимодействие с правоохранительными органами </t>
  </si>
  <si>
    <t>Оптимизация процесса согласования договоров (ПИР,СМР)</t>
  </si>
  <si>
    <t>Оптимизация Дополнительных соглашений (ПИР,СМР)</t>
  </si>
  <si>
    <t>отчет о выполнении плана</t>
  </si>
  <si>
    <t>При расчете показателя не учитываются 2 пункта плана и не учитывается задачи, в ходе которых была расширена область и/или глубина проверки</t>
  </si>
  <si>
    <t>Обеспечение защиты интересов компании и сотрудников компании (репутационные, материальные) (А101)</t>
  </si>
  <si>
    <t>Оценка ГД</t>
  </si>
  <si>
    <t>Протокол СД</t>
  </si>
  <si>
    <t>Директор по персоналу</t>
  </si>
  <si>
    <t>Руководитель управления анализа себестоимости</t>
  </si>
  <si>
    <t>Ввод в эксплуатацию ЖК</t>
  </si>
  <si>
    <t>Утвердить и проинформировать ПГ о новой системе</t>
  </si>
  <si>
    <t>Стратегия утверждена</t>
  </si>
  <si>
    <t>Навигация по службам и ответственным внедрена, используется в работе</t>
  </si>
  <si>
    <t>Стратегия утверждена на Правлении</t>
  </si>
  <si>
    <t>Протокол правления</t>
  </si>
  <si>
    <t>SLA = (ВДп-ВРЗ)/ВДп, 
ВРЗ - время решения заявок с типом инцидент, запрос на обслуживание,
ВДп - Время доступности (план) = количество пользователей по услуге * время предоставления услуги
99,1 - 80%
99,3% - 100%
99,5% - 110%
99,7% - 120%</t>
  </si>
  <si>
    <t>Срок ЗнТ 10 р.д. для СМР, 8 р.д для ПиР, сам тендер не более 15 р.д.</t>
  </si>
  <si>
    <t>Достижение целевых показателей по экономии:
СМР ТИП №1 (корзина №1) - 5% 
СМР ТИП №2 (корзина №2) - 8,5% ; 
ТМЦ:  8,5 % - не волатильные товары, 
2,5 % - волатильные товары</t>
  </si>
  <si>
    <t>за 3 квартал согласовать с СД стратегию развития МПТ</t>
  </si>
  <si>
    <t>Прогноз успешности проектов компании, после учёта всех будущих доходов и расходов, если он ниже 80% премия в компании не выплачивается никому, при перевыполнении премиальный фонд может быть увеличен на % перевыполнения</t>
  </si>
  <si>
    <t>Заместитель директора Департамента развития</t>
  </si>
  <si>
    <t>Заместитель директора по разработке продукта</t>
  </si>
  <si>
    <t>Директор дирекции</t>
  </si>
  <si>
    <t>Ясько Ольга Викторовна</t>
  </si>
  <si>
    <t>Брызгалов Павел Андреевич</t>
  </si>
  <si>
    <t>Лукашова Мария Викторовна</t>
  </si>
  <si>
    <t>Булин-Соколова Елена Игоревна</t>
  </si>
  <si>
    <t>Выдача МЗ в срок, объекты МПТ</t>
  </si>
  <si>
    <t>Выдача МЗ руководителю проекта (РП)/загрузка в 1С в срок, указанный в ПП. Список проектов указан в ПП</t>
  </si>
  <si>
    <t>Подготовка материала для выноса на СД  по проектам согласно утвержденному списку: Деснаречье – МФК «Ворота в район», спортивный комплекс, культурный центр, бизнес-хаб (light Industrial), фудхолл; ЦК – мультиспорт, экшн-парк, медицинский центр; МФК «Потапово»; Испанские кварталы – бизнес-хаб (light Industrial)</t>
  </si>
  <si>
    <t>Формирование концепции развития туризма в Новой Москве, утверждена на МПТ</t>
  </si>
  <si>
    <t>Подготовить концепцию развития туризма для обсуждения с представителями власти г. Москвы в установленные сроки</t>
  </si>
  <si>
    <t>Выдача МЗ в срок, жилье</t>
  </si>
  <si>
    <t>Расчет производится на основании описания процесса по МЗ, а именно выполнение МЗ в установленный срок, где описаны все параметра каждого продукта.</t>
  </si>
  <si>
    <t>выгрузка данных из 1С</t>
  </si>
  <si>
    <t>Разработать Дизайн-коды всех районов А101</t>
  </si>
  <si>
    <t>Разработать и внедрить систему исследований рынка коммерческой недвижимости (стрит, офисы, индастриал офисы)  в срок не позднее 31.12.25</t>
  </si>
  <si>
    <t>Все запланированные мероприятия выполнены  в срок, качественно, в полном объеме и приняты руководством:
1.Проведен анализ рынка конкурентов 
2.Проведено исследование ЦА
3.Настроена система отчетности</t>
  </si>
  <si>
    <t>Разработать документ маркетинговой стратегии и согласовать с ТОП менеджментом в срок не позднее 1.12.2025</t>
  </si>
  <si>
    <t>Все запланированные мероприятия выполнены  в срок, качественно, в полном объеме и приняты руководством. Документ должен включать обязательные разделы:
1.	Ключевые разделы:
	1.1 Анализ рынка
	1.2 Анализ конкурентов
	1.3 Анализ целевых аудиторий
	1.4 Анализ трендов
	1.5 Маркетинговые и бизнес цели – KPI 
2.	Частота обновления документа
3.	Сроки подготовки
4.	Подразделения задействованные в подготовке документа</t>
  </si>
  <si>
    <t>NPS Лернити</t>
  </si>
  <si>
    <t>Заместитель коммерческого директора по маркетинговым коммуникациям</t>
  </si>
  <si>
    <t>Директор внедрения цифровых сервисов</t>
  </si>
  <si>
    <t>Громцева Оксана Владимировна</t>
  </si>
  <si>
    <t>Макарова Анна Владимировна</t>
  </si>
  <si>
    <t>Файнблит Татьяна Марковна</t>
  </si>
  <si>
    <t>Продажи/выручка по всем бизнесам компании</t>
  </si>
  <si>
    <t xml:space="preserve">Выполнение плана продаж (кв м/руб) БП/ОП, с учетом новой производственной программы по контурным объектам включая Московский проекты и бизнес центр Прокшино </t>
  </si>
  <si>
    <t xml:space="preserve"> БП 2025 контурные проекты(ЖН и КН) вкл Мск и БК, кв м -  451599, руб  -  113 926 197 321,37 
 Опреплан (новый с мая 2025), кв м  -  438377, руб. -   105 503 324 319,42 </t>
  </si>
  <si>
    <t>Обеспечить ДРР по рекламе по контурным и внеконтурным объектам (FEE)</t>
  </si>
  <si>
    <t>ДРР - доля рекламных расходов от плана поступлений по БП (в бюджете2,2 %), показатель достижим в случае своевременных выводов проектов и текущей рыночной ситуации и инструментах.</t>
  </si>
  <si>
    <t xml:space="preserve">Выполнение плана продаж (кв м/руб)  БП/ОП по внеконтурным объектам  </t>
  </si>
  <si>
    <t xml:space="preserve">БП 2025 внеконтурные проекты FEE (ЖН и КН), кв м  -   61393, руб  13 773 022 796,52 
 Оперплан (новый с мая 2025), кв м  -46279, руб  10 835 923 009,72 </t>
  </si>
  <si>
    <t>Оптимизацию затрат на рекламу, не менее 10%</t>
  </si>
  <si>
    <t xml:space="preserve">В рублях по прямой рекламе от согласованного бюджета </t>
  </si>
  <si>
    <t>Выполнение проектных задач</t>
  </si>
  <si>
    <t xml:space="preserve">1. Запустить новый сайт компании
2. Разработка коммуникационной платформы и коммуникационной стратегии бренда А101:
- Этап I Стратегический этап - позиционирование , 
- Этап II Стратегический этап – коммуникационная стратегия матрица сообщений для каждого инструмента экосистемы бренда
3. ССК Разработать и согласовать:
- Нейминг, дескриптор слоган, логотип
4. Фирменный стиль+Гайдбук </t>
  </si>
  <si>
    <t>Подтверждение руководителя</t>
  </si>
  <si>
    <t>Выполнение спринта продуктовыми командами CRM.</t>
  </si>
  <si>
    <t>Конверсия менеджеров по продажам жилой недвижимости</t>
  </si>
  <si>
    <t>Конверсия каждого МП за отчетный период берется из отчета "Лидеры продаж":
e1cib/data/Справочник.ВариантыОтчетов?ref=b84348df37a0c7e011ebe2ad94918755);
 с 1 апреля 2025г.</t>
  </si>
  <si>
    <t xml:space="preserve">Размер ФОТ по Управлению + Расходы по статье: 2.4.22.4.1 «Управление автоматизации и контроля бизнес-процессов" не должно превышать планового значения на год согласно бюджета. </t>
  </si>
  <si>
    <t>1C:CRM
VKTeams
1C:CRM и сайт
1C:CRM и 1С:ERP</t>
  </si>
  <si>
    <t>Проникновение дольщиков и жителей в приложение А101</t>
  </si>
  <si>
    <t xml:space="preserve">% </t>
  </si>
  <si>
    <t>* показатель становится равным 100 в случае удаления приложения из app store или google play. Рассчитывается как доля клиентов, которые заключили ДДУ и хотя бы раз заходили в приложение. В случае замены приложений, рассчитывается как сумма клиентов из всех приложений.</t>
  </si>
  <si>
    <t>Рабочий стол в CRM домиленд и app метрика</t>
  </si>
  <si>
    <t>посетителей</t>
  </si>
  <si>
    <t>Маркетплейс ( общее количество выручки за сервисы и услуги) клиентов, оплаченные по заявкам в приложении</t>
  </si>
  <si>
    <t>рубли</t>
  </si>
  <si>
    <t>Рассчитывается по данным CRM системы Домиленда и данным 1с  фактически проведенным оплатам от клиентов</t>
  </si>
  <si>
    <t>Рабочий стол в CRM домиленд и выгрузки отчетов по оплатам</t>
  </si>
  <si>
    <t>Выполнение индивидуального плана задач</t>
  </si>
  <si>
    <t>Разработка новых продуктов в приложении и сервисы согласно плана разработки (магазин мерча, миниапп агент А101, анкетолог, внедрении ИИ в коммуникацию, карты и маршруты и еще 2 проекта по заявкам заказчика)
Развитие цифровых услуг и сервисов для коммерческой недвижимости - согласно плана проекта А101 бизнес
ESG направление - согласно плана проекта
Умный дом - согласно плана внедрения сервисов</t>
  </si>
  <si>
    <t>Согласно заключенным договорам на размещение рекламы и выставленным счетам на оплату услуг</t>
  </si>
  <si>
    <t>Директор департамента девелопмента</t>
  </si>
  <si>
    <t>Своевременное выполнение вех по ПП (в соответствии с закреплением)</t>
  </si>
  <si>
    <t>Директор дирекции ПУ по М, МО и объектам МПТ</t>
  </si>
  <si>
    <t>Соблюдение себестоимости по главам влияния проектными решениями</t>
  </si>
  <si>
    <t>1 066 тыс. м2 - Жилье НМСК, пропорциональная шкала оценки</t>
  </si>
  <si>
    <t>пропорциональная шкала в заданном диапазоне, допустимое отклонение не более 5%</t>
  </si>
  <si>
    <t>Программа задач на год готовится ДМиРП + сроки утверждается на продуктовом комитете. % выполнения по программе в срок с включением в АТС и АТР</t>
  </si>
  <si>
    <t xml:space="preserve">тыс.руб/м2 </t>
  </si>
  <si>
    <t>Султыгов Магамед Саварбекович/ Мусабиров Роберт</t>
  </si>
  <si>
    <t>Директор дирекции "Социальные объекты"</t>
  </si>
  <si>
    <t>Руководитель бюро комплексного проектирования социальных объектов</t>
  </si>
  <si>
    <t>Белокопытов Сергей Владимирович</t>
  </si>
  <si>
    <t>Сафина Римма Мунировна</t>
  </si>
  <si>
    <t>Белов Владимир Александрович</t>
  </si>
  <si>
    <t>Объекты к сдаче: ОК 1275/350 Прокшино, Школа1100 Мосрентген, ДОУ185, ДОУ150 Умка, ДОУ250 Лапландия</t>
  </si>
  <si>
    <t>Получение АГР по объектам ПП</t>
  </si>
  <si>
    <t>Объекты к получению АГР:
ДОУ 
1.	250 Лапландия
2.	220 Изумрудный город
3.	150 Жемчужина
4.	250 Хурма
5.	250 Акварель
6.	150 Сказочный лес
7.	300 Пряничный домик
8.	Корректировка ДОУ 150 Умка
ОК+СОШ
1.	Камертон
2.	Корабелка
3.	Терра
4.	Мечтатель
5.	Корректировка Ямбург
6.	Ботаника
7.	Корректировка Эклектика
При получении АГР по всем объектам применяем повышающий коэффициент 1,2</t>
  </si>
  <si>
    <t>Сохранение качественных параметров продукта (оценка ГД)</t>
  </si>
  <si>
    <t>Презентация (мнение Данилиди И.С.)</t>
  </si>
  <si>
    <t>Отклонения от себестоимости, не зависящие от ПК</t>
  </si>
  <si>
    <t>Презентация (мнение Ларина О.А. и Данилиди И.С.)</t>
  </si>
  <si>
    <t>отчет от Белова В.</t>
  </si>
  <si>
    <t xml:space="preserve">Утвержденный стандарт по разделам: отделка, окна/витражи, двери </t>
  </si>
  <si>
    <t>Сокращение численности Дирекции на 10 %.</t>
  </si>
  <si>
    <t>Подтверждение от Уржумовой Е.</t>
  </si>
  <si>
    <t>Заместитель генерального директора по безопасности</t>
  </si>
  <si>
    <t>Инвестиции в строительство (оплаты)</t>
  </si>
  <si>
    <r>
      <t xml:space="preserve">Реализовать проект - смета за </t>
    </r>
    <r>
      <rPr>
        <b/>
        <sz val="10"/>
        <color rgb="FFFF0000"/>
        <rFont val="Calibri"/>
        <family val="2"/>
        <charset val="204"/>
        <scheme val="minor"/>
      </rPr>
      <t>Х</t>
    </r>
    <r>
      <rPr>
        <sz val="10"/>
        <color theme="1"/>
        <rFont val="Calibri"/>
        <family val="2"/>
        <scheme val="minor"/>
      </rPr>
      <t xml:space="preserve"> дней</t>
    </r>
  </si>
  <si>
    <t>Ткаченко Максим Юрьевич</t>
  </si>
  <si>
    <t>Директор по информационной безопасности</t>
  </si>
  <si>
    <t>Выполнение плана развития ИБ 2025</t>
  </si>
  <si>
    <t>% выполненных мероприятий</t>
  </si>
  <si>
    <t>Директор по правовым вопросам и управлению рисками</t>
  </si>
  <si>
    <t>Проведенный аудит
0% незакрытых критических уязвимостей</t>
  </si>
  <si>
    <t>Соответствие регуляторным требованиям</t>
  </si>
  <si>
    <t>Аварийное восстановление</t>
  </si>
  <si>
    <t>Реализован DraaS
Разработан DRP</t>
  </si>
  <si>
    <t>Развитие культуры Security Awareness</t>
  </si>
  <si>
    <t>25% успешных попыток симуляции фишинга
Количество тренингов ИБ -4</t>
  </si>
  <si>
    <t>Бобров Дмитрий Анатольевич</t>
  </si>
  <si>
    <t>Своевременное формирование задач (решений) по минимизации рисков "К", "Н", "О"</t>
  </si>
  <si>
    <t>Своевременное формирование задач (решений) по минимизации рисков "Э", "И"</t>
  </si>
  <si>
    <t>Выполнение плана по развитию Комплаенс</t>
  </si>
  <si>
    <t>Исидоров Вячеслав Анатольевич</t>
  </si>
  <si>
    <t>Руководитель направления комплаенс</t>
  </si>
  <si>
    <t>Главный специалист</t>
  </si>
  <si>
    <t>Заместитель директора по правовым вопросам</t>
  </si>
  <si>
    <t>Центр активов</t>
  </si>
  <si>
    <t>Зубков Виктор Сергеевич</t>
  </si>
  <si>
    <t>Линник Инна Юрьевна</t>
  </si>
  <si>
    <t>Красильникова Марина Викторовна</t>
  </si>
  <si>
    <t>Погорелова Ирина Петровна</t>
  </si>
  <si>
    <t>Клепова Наталия Дмитриевна</t>
  </si>
  <si>
    <t>Соблюдение сроков в соответствии с SLA</t>
  </si>
  <si>
    <t>Внедрение ТОП- продуктов (с участием бизнеса)</t>
  </si>
  <si>
    <t xml:space="preserve">Процент требований, удовлетворенных решением суда, вступившим в законную силу,  от количества требований, заявленных внутренним Заказчиком </t>
  </si>
  <si>
    <t xml:space="preserve">Снижение процента (от установленных 214-ФЗ максимальных 3%) удовлетворенных требований по убыткам  от количества требований, заявленных  клиентами (ДДУ) </t>
  </si>
  <si>
    <t>Снижение процента удовлетворенных требований по неустойкам, связанным с нарушением сроков передачи объектов недвижимого имущества, от количества требований, заявленных  клиентами (ДДУ)</t>
  </si>
  <si>
    <t>Балл</t>
  </si>
  <si>
    <t>опрос 360</t>
  </si>
  <si>
    <t>обратная связь от Заказчиков</t>
  </si>
  <si>
    <t>не ограничено</t>
  </si>
  <si>
    <t xml:space="preserve">кросс-KPI со смежными подразделениями  (Турков, Вавилина, Чернец, Попов)  при условии своевременного и полное предоставления документов, выполнения договорных обязательств  </t>
  </si>
  <si>
    <t xml:space="preserve">кросс-KPI со смежными подразделениями  (Боим, Сложеникин)  при условии своевременного и полное предоставления документов, выполнения договорных обязательств  </t>
  </si>
  <si>
    <t>Заявленные требования минус взысканные</t>
  </si>
  <si>
    <t>Прямая интеграция с Росреестром по регистрации ДДУ, ДС к ДДУ, "Уступки» и Права собственности на клиента"
«Чат-боты через VK Teams для удаленной работы сотрудников через мобильный телефон»
«ЛК Трейд-ин для агентств недвижимости на сайте, интеграция с 1С:CRM»
«Автоматизация создания Актов ЗНЗ и ЗНР в 1C:ERP по выплатам комиссионного вознаграждения брокерам»</t>
  </si>
  <si>
    <t>(Количество спринтов с выполнением 80% задач и выше / Общее количество спринтов) * 100 %. 
В расчет KPI  входят спринты начиная с 1 апреля 2025 года. Менее 59,9% - 0% премии, Среднее значение 60,0% - 79,9% - 80% премии, Целевое 80,0%-89,9% - 100% премии, Максимальное 90,0% и более - 120% премии</t>
  </si>
  <si>
    <t>Рассчитывается как количество ежемесячных входов уникальных клиентов в приложение А101.В случае замены приложений, рассчитывается как сумма клиентов из всех приложений.</t>
  </si>
  <si>
    <t>Активность (уникальное количество посещений за период) среди дольщиков и жителей цифровых сервисов*</t>
  </si>
  <si>
    <t>Отчеты по спринтам в сервисе https://jira.a101.ru и BI, данные по КПЭ снимается из отчета в BI.</t>
  </si>
  <si>
    <t>Источник данных отчет "Оценка клиентом работы менеджера по продажам":
e1cib/data/Справочник.ВариантыОтчетов?ref=b86348df37a0c7e011edc9f5c5309f1b</t>
  </si>
  <si>
    <t>ФОТ 2025 года по Управлению: 129,546 млн.руб. Бюджет по статье:  2.4.22.4.1 на 2025 год 12,238 млн.руб. Итого сумма к выполнению: 141,78 млн.руб. это 100%. Более 120%  - 0% премии, Среднее значение 101%-119% - 80% премии
Целевое 90%-100%- 100% премии, Минимальное 89% и менее - 120% премии</t>
  </si>
  <si>
    <t>Считается как средневзвешенное значение конверсии всех работающих на 31.12.2025 года менеджеров по продажам жилой недвижимости (далее МП) за отчетный период, кроме находящихся на испытательном сроке, и кроме Группы продаж "Дом на Зорге" и Группы онлайн-продаж (УДВиП), а также кроме Офиса -продаж в Санкт-Петербурге.
Под отчетным периодом понимается календарный год с 1 апреля 2025г.
Конверсия рассчитывается по результатам менеджеров как отношение всех контрактаций по квартирам  содержащих "Дату продажи" ,приходящуюся на отчетный период (01.04.2025-31.12.2025) за вычетом расторжений, приходящихся на отчетный период (это Платные брони, которые имеют дату окончания в отчетный период, и статус сделки "Опцион завершен" по квартирам) к количеству Первичных завершенных встреч данными менеджерами в аналогичный отчетный период.
Менее 24,9% и меньше - 0% премии, Среднее значение 25%-34,9% - 80% премии, Целевое 35,0%-36,9%- 100% премии
Максимальное 37,0% и более - 120% премии</t>
  </si>
  <si>
    <t>Отчет HR + План-факт выполнения бюджета по статье  2.4.22.4.1</t>
  </si>
  <si>
    <t>Платная реклама и клуб привилегий</t>
  </si>
  <si>
    <t>Внедрить маркет-плейс для подрядчиков по не номинированным материалам</t>
  </si>
  <si>
    <t>Внедрение и функционирование проекта на уровне организации закупок СМР для привлечения  новых Подрядчиков. Наличие работающего механизма, включающего в себя комплекс мероприятий, по привлечению новых Подрядчиков</t>
  </si>
  <si>
    <t>В рамках проведения тендера выполнялись сверхзадачи, средний балл более 5, при расчете берется значение коэффициента равно Ккач. Максимальное значение коэффициента 1,2 оценка качества проведения тендерной процедуры. Расчет ведется через коэффициент качества, рассчитываемый по формуле: Kкач = (∑всех баллов/на количество оцененных тендеров)/5</t>
  </si>
  <si>
    <t>Достигнутая экономия выше целевого показателя, Кэ="1,2"
Достигнутая целевая экономия  Кэ="1"
Достигнутая экономия ниже целевого показателя, значение дисконтирующего  коэффициента равно Кэ. Минимальное значение коэффициента "0,8"
Отклонение выше указанных лимитов. Кэ&lt;0,8 "0"</t>
  </si>
  <si>
    <t>Подтверждение со стороны Дирекции проектного управления по г. Москве, Московской области и объектам МПТ</t>
  </si>
  <si>
    <t>Согласование руководством + принимающая сторона + финансовый департамент и Единый сметный центр</t>
  </si>
  <si>
    <t>Согласование руководством + принимающая сторона</t>
  </si>
  <si>
    <t>Согласование руководством + принимающая сторона (PR, продуктологи, отдел заселения, УК, управлении пост продажного обслуживания, гр мобильные приложения)</t>
  </si>
  <si>
    <t>Выполнение нормы посещений мероприятий со школами, проведённые Лернити</t>
  </si>
  <si>
    <t>Выполнение нормы мероприятий со школами, проведённые Лернити</t>
  </si>
  <si>
    <t xml:space="preserve">решение различных вопросов </t>
  </si>
  <si>
    <t>Изменение структуры Блоков : проектного , строительного, ПГ</t>
  </si>
  <si>
    <t>Оценка качества функции (удовлетворённость клиента)</t>
  </si>
  <si>
    <t>eNPS Удовлетворенность клиентов после первичной встречи с менеджером по продажам жилой недвижимости</t>
  </si>
  <si>
    <t xml:space="preserve">Выполнние плана по согласованию проектов МПТ на СД </t>
  </si>
  <si>
    <t>Выполнение плана задач</t>
  </si>
  <si>
    <t>за 3 квартал согласовать с СД стратегию развития МПТ, 100% - утверждено СД, 0% - не утверждено</t>
  </si>
  <si>
    <t>проверить на 120%</t>
  </si>
  <si>
    <t>Расшифровать кто это (Боим, Моисеева)
Образ результата - регулярный актуаль, даш бордный отчет</t>
  </si>
  <si>
    <r>
      <t>Все запланированные мероприятия выполнены  в срок, качественно, в полном объеме и приняты руководством:
1. Подготовить дорожную карту запуска проекта и его процессов
2. Согласовать с директором блока по развитию и директором бизнес-блока процесс и его этапы внедрения и реализации: задействованные подразделения, сроки, этапы и</t>
    </r>
    <r>
      <rPr>
        <sz val="10"/>
        <color rgb="FFFF0000"/>
        <rFont val="Calibri"/>
        <family val="2"/>
        <charset val="204"/>
        <scheme val="minor"/>
      </rPr>
      <t xml:space="preserve"> каскадирование KPI </t>
    </r>
    <r>
      <rPr>
        <sz val="10"/>
        <color theme="1"/>
        <rFont val="Calibri"/>
        <family val="2"/>
        <scheme val="minor"/>
      </rPr>
      <t>и подходы к оценке работы подразделений в рамках данной инициативы</t>
    </r>
  </si>
  <si>
    <r>
      <rPr>
        <sz val="10"/>
        <color rgb="FFFF0000"/>
        <rFont val="Calibri"/>
        <family val="2"/>
        <charset val="204"/>
        <scheme val="minor"/>
      </rPr>
      <t xml:space="preserve">Разработка и согласование паспорта/концепции/дорожной карты проекта "Голос клиента" </t>
    </r>
    <r>
      <rPr>
        <sz val="10"/>
        <color theme="1"/>
        <rFont val="Calibri"/>
        <family val="2"/>
        <scheme val="minor"/>
      </rPr>
      <t xml:space="preserve">
Реализация проект "Голос клиента"  в срок не позднее 01.10.2025</t>
    </r>
  </si>
  <si>
    <t>Образ результата, уменьшение веса</t>
  </si>
  <si>
    <t>Что за документ, написать регламент, как мы делаем маркетинговую стретегию?</t>
  </si>
  <si>
    <t>как считают, сколько было в том году? Что именно считается мероприятием?</t>
  </si>
  <si>
    <r>
      <t xml:space="preserve">Выполнение количества посещений мероприятий Лернити 
</t>
    </r>
    <r>
      <rPr>
        <sz val="10"/>
        <color rgb="FFFF0000"/>
        <rFont val="Calibri"/>
        <family val="2"/>
        <charset val="204"/>
        <scheme val="minor"/>
      </rPr>
      <t>Увеличение целевой аудитории относительно предыдущего года</t>
    </r>
  </si>
  <si>
    <t>Норма мероприятий? Относительно прошлого года</t>
  </si>
  <si>
    <t>Норма посещения? Относительно прошлого года. Прямо пропорционально приросту территорий</t>
  </si>
  <si>
    <t>у Труханович была вкладка у Цветова по КПЭ Лернити</t>
  </si>
  <si>
    <t>Разработать мотивации бек-офиса с учетом результативности и оценки сервиса</t>
  </si>
  <si>
    <t>Состав, роль, полномоция ПГ. Положение о команде проекта</t>
  </si>
  <si>
    <t xml:space="preserve">Сформирован "документ" , который будет содержать роль, права и ответственность, описание функциональных ролей, включая смежные подразделения проектных групп и их руководителей </t>
  </si>
  <si>
    <t xml:space="preserve">Утверждение HR-стратегии на 2025 год, реализация плана </t>
  </si>
  <si>
    <t>ЛПК 2.0 внедрен, сотрудники, подрядчики обучены его использованию</t>
  </si>
  <si>
    <t xml:space="preserve">ИТ </t>
  </si>
  <si>
    <t>Пректирование в срок без отклонений</t>
  </si>
  <si>
    <t>Отсутствие хищений и краж имущества</t>
  </si>
  <si>
    <t>Пресечение несанкционированного доступа на строительные объекты ГК (СКУД)</t>
  </si>
  <si>
    <t>Обеспечение СКУДами всех строй площадки, закрытие периметра</t>
  </si>
  <si>
    <t>Под отчетным периодом понимается календарный год, начиная с 1 апреля 2025 года.
Для расчета показателя используются оценки клиентов после первичной встречи с МП, всех работающих на 31.12.2025 года МП, кроме находящихся на испытательном сроке,  и кроме Группы продаж "Дом на Зорге" и Группы онлайн-продаж (УДВиП), а также кроме Офиса -продаж в Санкт-Петербурге.
Менее 84,9% - 0% премии
Среднее значение 85,0%-86,9% – 80% премии
Целевое 87,0%-89,9% - 100% премии
Максимальное 90,0% и более - 120% премии</t>
  </si>
  <si>
    <t>1. Реализовать все необходимые сервисы и функции в новом офисе
2. Внедрить стандарт рабочего места - единый набор оборудования по категориям пользователей
3. Предложить функциям и внедрить совместно инструменты ИИ</t>
  </si>
  <si>
    <t>Реализация проектов на развитие компании</t>
  </si>
  <si>
    <t>8 объектов на 2025 год Новой Москвы: по жилым объектам формируется протокол рабочих встреч по девелопменту и исполнители получают поручения в Elma.</t>
  </si>
  <si>
    <t>Внедрить процедуру своевременной подготовки документации для получения ЗОС и РВЭ "Жилье"</t>
  </si>
  <si>
    <t>Внедрен единый "монитор" управления объектами "Жилье" в Новой Москве.</t>
  </si>
  <si>
    <t xml:space="preserve">Создан отчет по наличию или отсутствию соответствующей документации для ЗОС и РВЭ в Новой Москве </t>
  </si>
  <si>
    <t>Прокшино 10.1, Прокшино 11.2 Прокшино, д.7.1, Бунинские кварталы, д.9, Дзен-кварталы, д.6-2, Дзен-кварталы, д.6-1, Деснаречье Парк, д.4, СК Центр, д.25
*перечень объектов может поменяться</t>
  </si>
  <si>
    <t>Своевременное получение РВ в соответствии с ПП</t>
  </si>
  <si>
    <t>запрашивать план у Попова Андрея и сверять</t>
  </si>
  <si>
    <t>В рамках защиты по реализации проекта, доклад по количеству допущенных ошибок влияющих на себестоимость в объеме до 2,5% от СФР. Объекты к сдаче: ОК 1275/350 Прокшино, Школа1100 Мосрентген, ДОУ185, ДОУ150 Умка, ДОУ250 Лапландия</t>
  </si>
  <si>
    <t>Отсутствие критических уязвимостей</t>
  </si>
  <si>
    <t>Ежемесячный отчет ГД по итгам проверок, информирование о статусе утсранения ранее выданных замечаний</t>
  </si>
  <si>
    <t>Протокол КС</t>
  </si>
  <si>
    <t>Трансформация продукта А101</t>
  </si>
  <si>
    <t xml:space="preserve">Утверждение предложений по трансформации (улучшению) продукта А101 в разрезе город/квартал/дом: как есть сейчас и как необходимо изменить с конкретными задачами и сроками. </t>
  </si>
  <si>
    <t>ГД</t>
  </si>
  <si>
    <t>ГД (протокол встреч рабочей группы)</t>
  </si>
  <si>
    <t>Разработка в 2 направлениях: архитектрные коды и лайф стаил коды</t>
  </si>
  <si>
    <t>Месячная аудитория программы лояльности</t>
  </si>
  <si>
    <t xml:space="preserve">Не менее 50 процентов от среднемесячной аудитории программы лояльности начисляли или использовали программу лояльности. </t>
  </si>
  <si>
    <t>Месячная аудитория программы лояльности - показатель из приложения А101, программы лояльности - показатель Яндекс метрики (сервис аналитики магазина мерча) и выгрузка из сервиса программы  лояльности</t>
  </si>
  <si>
    <t>Сокращение средней длительности согласования договоров по шаблонным сметам на 25% :
показатель 2024 года - 13, 5 р.д, плановый  - 10 р.д</t>
  </si>
  <si>
    <t>Сокращение средней длительности согласования Дополнительных соглашений по шаблонным сметам на 25% : показатель 2024 года - 23 р.д, плановый  - 17 р.д</t>
  </si>
  <si>
    <t>Среднемесячное значение - 1 раз в месяц = 100%. Текущее значение - 1 раз в 2 месяца</t>
  </si>
  <si>
    <t>Увеличение ритмичности подачи КС2</t>
  </si>
  <si>
    <t>Улучшение доли поданных КС2 от общего количества КС2</t>
  </si>
  <si>
    <t>Текущее значение 60%, поданные КС2/все КС2</t>
  </si>
  <si>
    <t>ФД</t>
  </si>
  <si>
    <t>Ежеквартальное обновление бюджетов
Формирование целевых бюджетов (после РС)
Формирование бюджетов перспективных объектов</t>
  </si>
  <si>
    <t>Формирование бюджетов затрат по проектам точно в срок с надлежащим качеством</t>
  </si>
  <si>
    <t>Проектный офис</t>
  </si>
  <si>
    <t>Проектный офис (ПО) готовит финальную справку по году, на базе квартальных отчетов под мотивацию ПИ.
Отклонение план-факта сроков по производственной программе по вехам АГР, ПЗЭ, РС. Среднее значение по всем вехам. 
1. фактический срок раньше планового - до минус 15 (1,5), от минус 14 до минус 8 (1,2), от минус 7 до 0 (1,1)
2. фактический срок позже планового:  от 0 до 7 (1), от 8 до 9 (0,8), от 10 до 14 (0,3), больше или равно 15 (0). Дни - календарные.</t>
  </si>
  <si>
    <t>Постановление правительства Москвы (ППМ)</t>
  </si>
  <si>
    <t>ППТ Новое Прокшино -40%, ППТ Ритейл парк - 40%, ППТ Белые Ночи -20%</t>
  </si>
  <si>
    <t>Объекты к сдаче в 2025 году в соответствии с ПП</t>
  </si>
  <si>
    <t>Закрытие договоров по объекту за год после РВ</t>
  </si>
  <si>
    <t>0 дней = превосходит ожидания, коэфф-т выполнения 1,2, Опоздание до 32 дней = 100% выполнения.  От 33 дней до 90 дней - 0,8. Дни -календарные дни</t>
  </si>
  <si>
    <t>Превосходит ожидания - 1,2
Соответствует ожиданиям - 1
Требует доработки - 0,8
Не соответствует ожиданиям - 0</t>
  </si>
  <si>
    <t>После изменения структуры , сравнение средней штатной численности за 2024 год и 2025 год</t>
  </si>
  <si>
    <t>Обратная связь по взаимодействию с функцией</t>
  </si>
  <si>
    <t>Разработка и актуализация стандартов проектирования социальных объектов</t>
  </si>
  <si>
    <t>Обеспечить отсутствие типовых ошибок по вине БКП СО</t>
  </si>
  <si>
    <t xml:space="preserve">Расчет количества ошибок на основании годового отчета от ГИП-ов и руководителей направлений. В отчете формируются предложения по увеличению эффективности исходя из анализа допущенных ошибок, проводятся мероприятия по их дальнейшему недопущению. </t>
  </si>
  <si>
    <t>Несоответствие требованиям регулятора определяет внешний аудит. Периодичность проверок - 1 раз в год. После выявления нарушений аудит проводит контрольную проверку их устранения и предоставляет заключение.
1) Нарушения не выявлены - 120%.
2) Нарушения выявлены и устранены - 100%
3) Не устранено 1 нарушение - 80%
4) Не устранено 2 и более нарушений - 0%</t>
  </si>
  <si>
    <t xml:space="preserve">Задачи формируются и утверждаются ГД Общества. Далее проводится мониторинг их исполнения бизнесом. По итогам отчетного периода формируется и согласовывается отчет о выполнении поставленных задач. </t>
  </si>
  <si>
    <t>Целевое значение % выполненных задач связано со спецификой возникновения потребности в купировании рисков, а также с фактической возможность их выполнения в отчетном периоде.</t>
  </si>
  <si>
    <t>Выполнение плана по Автоматизации. Мониторинг 1С ERP, Документооборот</t>
  </si>
  <si>
    <t>Отклонение план-факта сроков по производственной программе по вехам.Среднее значение по всем вехам. 
1. фактический срок раньше планового - до минус 15 (1,5), от минус 14 до минус 8 (1,2), от минус 7 до 0 (1,1)
2. фактический срок позже планового:  от 0 до 7 (1), от 8 до 9 (0,8), от 10 до 14 (0,3), больше или равно 15 (0). Дни - календарные.</t>
  </si>
  <si>
    <t>Оценка эффективности проведения совещания «Круглый стол - 1C ERP". Результат - повышение качества, соблюдение нормативных сроков согласования основных типов документов в 1C ERP.
Критерии:
Выше ожиданий - 120%
Соответствует ожиданиям - 100%
Ниже ожиданий - 80%
Не соответствует ожиданиям - 0%</t>
  </si>
  <si>
    <r>
      <t>Комплаенс - методология</t>
    </r>
    <r>
      <rPr>
        <sz val="10"/>
        <color theme="1"/>
        <rFont val="Calibri"/>
        <family val="2"/>
        <scheme val="minor"/>
      </rPr>
      <t xml:space="preserve"> (50%):
Разработка, утверждение, внедрение ЛНД/ЛНА.
</t>
    </r>
    <r>
      <rPr>
        <sz val="10"/>
        <color theme="1"/>
        <rFont val="Calibri"/>
        <family val="2"/>
        <charset val="204"/>
        <scheme val="minor"/>
      </rPr>
      <t>Комплаенс - безопасность</t>
    </r>
    <r>
      <rPr>
        <sz val="10"/>
        <color theme="1"/>
        <rFont val="Calibri"/>
        <family val="2"/>
        <scheme val="minor"/>
      </rPr>
      <t xml:space="preserve"> (50%):
Линия Доверия Общества, Комиссии по этике, Кейсы внутреннего аудита.
Критерии:
Выше ожиданий - 120%
Соответствует ожиданиям - 100%
Ниже ожиданий - 80%
Не соответствует ожиданиям - 0%</t>
    </r>
  </si>
  <si>
    <t>Внедрение утврежденного перечня ТОП-продуктов в соответствии с потребностями заказчиков. Метрика выполнено/не выполнено (план/факт), min значение определено для всех управлений в совокупности</t>
  </si>
  <si>
    <t xml:space="preserve">Перечень ТОП-продуктов на данный момент в стадии аудита. Утрвеждение планируется до конца августа.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</si>
</sst>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_ ;\-#,##0.0\ "/>
  </numFmts>
  <fonts count="22" x14ac:knownFonts="1">
    <font>
      <sz val="11"/>
      <color theme="1"/>
      <name val="Calibri"/>
      <family val="2"/>
      <scheme val="minor"/>
    </font>
    <font>
      <b/>
      <sz val="9"/>
      <color theme="1"/>
      <name val="Calibri"/>
      <family val="2"/>
      <scheme val="minor"/>
    </font>
    <font>
      <sz val="9"/>
      <color theme="1"/>
      <name val="Calibri"/>
      <family val="2"/>
      <scheme val="minor"/>
    </font>
    <font>
      <sz val="9"/>
      <color indexed="81"/>
      <name val="Tahoma"/>
      <family val="2"/>
      <charset val="204"/>
    </font>
    <font>
      <b/>
      <sz val="9"/>
      <color indexed="81"/>
      <name val="Tahoma"/>
      <family val="2"/>
      <charset val="204"/>
    </font>
    <font>
      <sz val="11"/>
      <color theme="1"/>
      <name val="Calibri"/>
      <family val="2"/>
      <scheme val="minor"/>
    </font>
    <font>
      <sz val="9"/>
      <color theme="0"/>
      <name val="Arial"/>
      <family val="2"/>
      <charset val="204"/>
    </font>
    <font>
      <b/>
      <i/>
      <sz val="9"/>
      <color theme="1"/>
      <name val="Arial"/>
      <family val="2"/>
      <charset val="204"/>
    </font>
    <font>
      <sz val="9"/>
      <color theme="1"/>
      <name val="Arial"/>
      <family val="2"/>
      <charset val="204"/>
    </font>
    <font>
      <sz val="9"/>
      <color theme="1"/>
      <name val="Calibri"/>
      <family val="2"/>
      <charset val="204"/>
      <scheme val="minor"/>
    </font>
    <font>
      <sz val="10"/>
      <color theme="1"/>
      <name val="Calibri"/>
      <family val="2"/>
      <scheme val="minor"/>
    </font>
    <font>
      <sz val="10"/>
      <color theme="0"/>
      <name val="Arial"/>
      <family val="2"/>
      <charset val="204"/>
    </font>
    <font>
      <sz val="10"/>
      <color theme="0"/>
      <name val="Calibri"/>
      <family val="2"/>
      <scheme val="minor"/>
    </font>
    <font>
      <b/>
      <i/>
      <sz val="10"/>
      <color theme="1"/>
      <name val="Arial"/>
      <family val="2"/>
      <charset val="204"/>
    </font>
    <font>
      <sz val="10"/>
      <color theme="1"/>
      <name val="Arial"/>
      <family val="2"/>
      <charset val="204"/>
    </font>
    <font>
      <sz val="10"/>
      <color theme="1"/>
      <name val="Calibri"/>
      <family val="2"/>
      <charset val="204"/>
      <scheme val="minor"/>
    </font>
    <font>
      <b/>
      <sz val="10"/>
      <color theme="1"/>
      <name val="Calibri"/>
      <family val="2"/>
      <charset val="204"/>
      <scheme val="minor"/>
    </font>
    <font>
      <sz val="10"/>
      <name val="Calibri"/>
      <family val="2"/>
      <scheme val="minor"/>
    </font>
    <font>
      <b/>
      <sz val="10"/>
      <color rgb="FFFF0000"/>
      <name val="Calibri"/>
      <family val="2"/>
      <charset val="204"/>
      <scheme val="minor"/>
    </font>
    <font>
      <b/>
      <sz val="10"/>
      <color theme="1"/>
      <name val="Arial"/>
      <family val="2"/>
      <charset val="204"/>
    </font>
    <font>
      <sz val="10"/>
      <color rgb="FFFF0000"/>
      <name val="Calibri"/>
      <family val="2"/>
      <scheme val="minor"/>
    </font>
    <font>
      <sz val="10"/>
      <color rgb="FFFF0000"/>
      <name val="Calibri"/>
      <family val="2"/>
      <charset val="204"/>
      <scheme val="minor"/>
    </font>
  </fonts>
  <fills count="6">
    <fill>
      <patternFill patternType="none"/>
    </fill>
    <fill>
      <patternFill patternType="gray125"/>
    </fill>
    <fill>
      <patternFill patternType="solid">
        <fgColor theme="0" tint="-0.249977111117893"/>
        <bgColor indexed="64"/>
      </patternFill>
    </fill>
    <fill>
      <patternFill patternType="solid">
        <fgColor rgb="FFFF3300"/>
        <bgColor indexed="64"/>
      </patternFill>
    </fill>
    <fill>
      <patternFill patternType="solid">
        <fgColor theme="0" tint="-0.34998626667073579"/>
        <bgColor indexed="64"/>
      </patternFill>
    </fill>
    <fill>
      <patternFill patternType="solid">
        <fgColor theme="5" tint="0.79998168889431442"/>
        <bgColor indexed="64"/>
      </patternFill>
    </fill>
  </fills>
  <borders count="23">
    <border>
      <left/>
      <right/>
      <top/>
      <bottom/>
      <diagonal/>
    </border>
    <border>
      <left style="hair">
        <color indexed="64"/>
      </left>
      <right style="hair">
        <color indexed="64"/>
      </right>
      <top style="dotted">
        <color indexed="64"/>
      </top>
      <bottom style="dotted">
        <color indexed="64"/>
      </bottom>
      <diagonal/>
    </border>
    <border>
      <left style="dotted">
        <color indexed="64"/>
      </left>
      <right style="hair">
        <color indexed="64"/>
      </right>
      <top style="dotted">
        <color indexed="64"/>
      </top>
      <bottom style="dotted">
        <color indexed="64"/>
      </bottom>
      <diagonal/>
    </border>
    <border>
      <left style="hair">
        <color indexed="64"/>
      </left>
      <right style="dotted">
        <color indexed="64"/>
      </right>
      <top style="dotted">
        <color indexed="64"/>
      </top>
      <bottom style="dotted">
        <color indexed="64"/>
      </bottom>
      <diagonal/>
    </border>
    <border>
      <left/>
      <right style="dotted">
        <color indexed="64"/>
      </right>
      <top/>
      <bottom/>
      <diagonal/>
    </border>
    <border>
      <left/>
      <right style="hair">
        <color indexed="64"/>
      </right>
      <top style="dotted">
        <color indexed="64"/>
      </top>
      <bottom style="dotted">
        <color indexed="64"/>
      </bottom>
      <diagonal/>
    </border>
    <border>
      <left style="thin">
        <color auto="1"/>
      </left>
      <right style="thin">
        <color auto="1"/>
      </right>
      <top style="thin">
        <color auto="1"/>
      </top>
      <bottom style="thin">
        <color auto="1"/>
      </bottom>
      <diagonal/>
    </border>
    <border>
      <left style="dotted">
        <color indexed="64"/>
      </left>
      <right style="dotted">
        <color indexed="64"/>
      </right>
      <top style="dotted">
        <color indexed="64"/>
      </top>
      <bottom style="dotted">
        <color indexed="64"/>
      </bottom>
      <diagonal/>
    </border>
    <border>
      <left style="dotted">
        <color indexed="64"/>
      </left>
      <right style="hair">
        <color indexed="64"/>
      </right>
      <top style="dotted">
        <color indexed="64"/>
      </top>
      <bottom/>
      <diagonal/>
    </border>
    <border>
      <left style="hair">
        <color indexed="64"/>
      </left>
      <right style="hair">
        <color indexed="64"/>
      </right>
      <top style="dotted">
        <color indexed="64"/>
      </top>
      <bottom/>
      <diagonal/>
    </border>
    <border>
      <left style="hair">
        <color indexed="64"/>
      </left>
      <right style="dotted">
        <color indexed="64"/>
      </right>
      <top style="dotted">
        <color indexed="64"/>
      </top>
      <bottom/>
      <diagonal/>
    </border>
    <border>
      <left/>
      <right style="hair">
        <color indexed="64"/>
      </right>
      <top style="dotted">
        <color indexed="64"/>
      </top>
      <bottom/>
      <diagonal/>
    </border>
    <border>
      <left style="dashed">
        <color auto="1"/>
      </left>
      <right style="dashed">
        <color auto="1"/>
      </right>
      <top style="dashed">
        <color auto="1"/>
      </top>
      <bottom style="dashed">
        <color auto="1"/>
      </bottom>
      <diagonal/>
    </border>
    <border>
      <left style="dotted">
        <color indexed="64"/>
      </left>
      <right style="hair">
        <color indexed="64"/>
      </right>
      <top/>
      <bottom style="dotted">
        <color indexed="64"/>
      </bottom>
      <diagonal/>
    </border>
    <border>
      <left style="hair">
        <color indexed="64"/>
      </left>
      <right style="hair">
        <color indexed="64"/>
      </right>
      <top/>
      <bottom style="dotted">
        <color indexed="64"/>
      </bottom>
      <diagonal/>
    </border>
    <border>
      <left style="hair">
        <color indexed="64"/>
      </left>
      <right style="dotted">
        <color indexed="64"/>
      </right>
      <top/>
      <bottom style="dotted">
        <color indexed="64"/>
      </bottom>
      <diagonal/>
    </border>
    <border>
      <left style="dotted">
        <color indexed="64"/>
      </left>
      <right style="dashed">
        <color indexed="64"/>
      </right>
      <top style="dashed">
        <color indexed="64"/>
      </top>
      <bottom style="dashed">
        <color indexed="64"/>
      </bottom>
      <diagonal/>
    </border>
    <border>
      <left style="dashed">
        <color indexed="64"/>
      </left>
      <right style="dashed">
        <color indexed="64"/>
      </right>
      <top style="dotted">
        <color indexed="64"/>
      </top>
      <bottom style="dashed">
        <color indexed="64"/>
      </bottom>
      <diagonal/>
    </border>
    <border>
      <left style="dotted">
        <color indexed="64"/>
      </left>
      <right style="dashed">
        <color indexed="64"/>
      </right>
      <top style="dotted">
        <color indexed="64"/>
      </top>
      <bottom style="dashed">
        <color indexed="64"/>
      </bottom>
      <diagonal/>
    </border>
    <border>
      <left style="dotted">
        <color indexed="64"/>
      </left>
      <right style="dashed">
        <color indexed="64"/>
      </right>
      <top style="dashed">
        <color indexed="64"/>
      </top>
      <bottom style="dotted">
        <color indexed="64"/>
      </bottom>
      <diagonal/>
    </border>
    <border>
      <left style="dashed">
        <color indexed="64"/>
      </left>
      <right style="dashed">
        <color indexed="64"/>
      </right>
      <top style="dash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ashed">
        <color auto="1"/>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166">
    <xf numFmtId="0" fontId="0" fillId="0" borderId="0" xfId="0"/>
    <xf numFmtId="0" fontId="1" fillId="0" borderId="6" xfId="0" applyFont="1" applyBorder="1" applyAlignment="1">
      <alignment horizontal="center" vertical="center"/>
    </xf>
    <xf numFmtId="0" fontId="2" fillId="0" borderId="0" xfId="0" applyFont="1" applyAlignment="1">
      <alignment vertical="center"/>
    </xf>
    <xf numFmtId="0" fontId="2" fillId="0" borderId="6" xfId="0" applyFont="1" applyBorder="1" applyAlignment="1">
      <alignment vertical="center"/>
    </xf>
    <xf numFmtId="0" fontId="2" fillId="0" borderId="6" xfId="0" applyFont="1" applyBorder="1" applyAlignment="1">
      <alignment vertical="center" wrapText="1"/>
    </xf>
    <xf numFmtId="0" fontId="2" fillId="0" borderId="6" xfId="0" applyFont="1" applyBorder="1" applyAlignment="1">
      <alignment horizontal="left" vertical="center"/>
    </xf>
    <xf numFmtId="0" fontId="6" fillId="3" borderId="1" xfId="0" applyFont="1" applyFill="1" applyBorder="1" applyAlignment="1">
      <alignment vertical="center" wrapText="1"/>
    </xf>
    <xf numFmtId="0" fontId="9" fillId="0" borderId="7" xfId="0" applyFont="1" applyBorder="1" applyAlignment="1">
      <alignment vertical="center" wrapText="1"/>
    </xf>
    <xf numFmtId="3" fontId="9" fillId="0" borderId="7" xfId="0" applyNumberFormat="1" applyFont="1" applyBorder="1" applyAlignment="1">
      <alignment horizontal="center" vertical="center"/>
    </xf>
    <xf numFmtId="0" fontId="9" fillId="0" borderId="7" xfId="0" applyFont="1" applyBorder="1" applyAlignment="1">
      <alignment horizontal="center" vertical="center"/>
    </xf>
    <xf numFmtId="9" fontId="9" fillId="0" borderId="7" xfId="0" applyNumberFormat="1" applyFont="1" applyBorder="1" applyAlignment="1">
      <alignment horizontal="center" vertical="center"/>
    </xf>
    <xf numFmtId="0" fontId="9" fillId="0" borderId="7" xfId="0" applyFont="1" applyBorder="1" applyAlignment="1">
      <alignment horizontal="center" vertical="center" wrapText="1"/>
    </xf>
    <xf numFmtId="0" fontId="2" fillId="0" borderId="0" xfId="0" applyFont="1" applyAlignment="1">
      <alignment vertical="center" wrapText="1"/>
    </xf>
    <xf numFmtId="0" fontId="10" fillId="0" borderId="0" xfId="0" applyFont="1" applyAlignment="1">
      <alignment vertical="center"/>
    </xf>
    <xf numFmtId="0" fontId="11" fillId="3" borderId="1" xfId="0" applyFont="1" applyFill="1" applyBorder="1" applyAlignment="1">
      <alignment vertical="center" wrapText="1"/>
    </xf>
    <xf numFmtId="0" fontId="11" fillId="3" borderId="0" xfId="0" applyFont="1" applyFill="1" applyAlignment="1">
      <alignment vertical="center" wrapText="1"/>
    </xf>
    <xf numFmtId="0" fontId="11" fillId="3"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0" xfId="0" applyFont="1" applyAlignment="1">
      <alignment vertical="center"/>
    </xf>
    <xf numFmtId="0" fontId="13" fillId="4" borderId="8" xfId="0" applyFont="1" applyFill="1" applyBorder="1" applyAlignment="1">
      <alignment horizontal="center" vertical="center" wrapText="1"/>
    </xf>
    <xf numFmtId="0" fontId="14" fillId="4" borderId="9"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0" fillId="2" borderId="0" xfId="0" applyFont="1" applyFill="1" applyAlignment="1">
      <alignment vertical="center"/>
    </xf>
    <xf numFmtId="0" fontId="15" fillId="0" borderId="7" xfId="0" applyFont="1" applyBorder="1" applyAlignment="1">
      <alignment vertical="center" wrapText="1"/>
    </xf>
    <xf numFmtId="3" fontId="15" fillId="0" borderId="7" xfId="0" applyNumberFormat="1" applyFont="1" applyBorder="1" applyAlignment="1">
      <alignment horizontal="center" vertical="center"/>
    </xf>
    <xf numFmtId="0" fontId="15" fillId="0" borderId="7" xfId="0" applyFont="1" applyBorder="1" applyAlignment="1">
      <alignment horizontal="center" vertical="center"/>
    </xf>
    <xf numFmtId="9" fontId="15" fillId="0" borderId="7" xfId="0" applyNumberFormat="1" applyFont="1" applyBorder="1" applyAlignment="1">
      <alignment horizontal="center" vertical="center"/>
    </xf>
    <xf numFmtId="0" fontId="15" fillId="0" borderId="7" xfId="0" applyFont="1" applyBorder="1" applyAlignment="1">
      <alignment horizontal="center" vertical="center" wrapText="1"/>
    </xf>
    <xf numFmtId="0" fontId="15" fillId="0" borderId="7" xfId="0" applyFont="1" applyBorder="1" applyAlignment="1">
      <alignment horizontal="left" vertical="center"/>
    </xf>
    <xf numFmtId="9" fontId="16" fillId="0" borderId="7" xfId="0" applyNumberFormat="1" applyFont="1" applyBorder="1" applyAlignment="1">
      <alignment horizontal="center" vertical="center"/>
    </xf>
    <xf numFmtId="0" fontId="13" fillId="2" borderId="2"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0" fillId="0" borderId="18" xfId="0" applyFont="1" applyBorder="1" applyAlignment="1">
      <alignment horizontal="left" vertical="center" wrapText="1"/>
    </xf>
    <xf numFmtId="3" fontId="10" fillId="0" borderId="17" xfId="0" applyNumberFormat="1" applyFont="1" applyBorder="1" applyAlignment="1">
      <alignment horizontal="center" vertical="center"/>
    </xf>
    <xf numFmtId="0" fontId="10" fillId="0" borderId="17" xfId="0" applyFont="1" applyBorder="1" applyAlignment="1">
      <alignment horizontal="center" vertical="center"/>
    </xf>
    <xf numFmtId="9" fontId="10" fillId="0" borderId="17" xfId="0" applyNumberFormat="1" applyFont="1" applyBorder="1" applyAlignment="1">
      <alignment horizontal="center" vertical="center"/>
    </xf>
    <xf numFmtId="0" fontId="10" fillId="0" borderId="17" xfId="0" applyFont="1" applyBorder="1" applyAlignment="1">
      <alignment horizontal="center" vertical="center" wrapText="1"/>
    </xf>
    <xf numFmtId="0" fontId="10" fillId="0" borderId="0" xfId="0" applyFont="1" applyAlignment="1">
      <alignment horizontal="center" vertical="center"/>
    </xf>
    <xf numFmtId="0" fontId="10" fillId="0" borderId="4" xfId="0" applyFont="1" applyBorder="1" applyAlignment="1">
      <alignment horizontal="center" vertical="center"/>
    </xf>
    <xf numFmtId="0" fontId="10" fillId="0" borderId="16" xfId="0" applyFont="1" applyBorder="1" applyAlignment="1">
      <alignment vertical="center"/>
    </xf>
    <xf numFmtId="9" fontId="10" fillId="0" borderId="12" xfId="0" applyNumberFormat="1" applyFont="1" applyBorder="1" applyAlignment="1">
      <alignment horizontal="center" vertical="center"/>
    </xf>
    <xf numFmtId="0" fontId="10" fillId="0" borderId="12" xfId="0" applyFont="1" applyBorder="1" applyAlignment="1">
      <alignment horizontal="center" vertical="center" wrapText="1"/>
    </xf>
    <xf numFmtId="0" fontId="10" fillId="0" borderId="20" xfId="0" applyFont="1" applyBorder="1" applyAlignment="1">
      <alignment horizontal="center" vertical="center"/>
    </xf>
    <xf numFmtId="0" fontId="10" fillId="0" borderId="17" xfId="0" applyFont="1" applyBorder="1" applyAlignment="1">
      <alignment horizontal="left" vertical="center" wrapText="1"/>
    </xf>
    <xf numFmtId="0" fontId="10" fillId="0" borderId="4" xfId="0" applyFont="1" applyBorder="1" applyAlignment="1">
      <alignment vertical="center"/>
    </xf>
    <xf numFmtId="0" fontId="10" fillId="0" borderId="19" xfId="0" applyFont="1" applyBorder="1" applyAlignment="1">
      <alignment vertical="center"/>
    </xf>
    <xf numFmtId="3" fontId="10" fillId="0" borderId="20" xfId="0" applyNumberFormat="1" applyFont="1" applyBorder="1" applyAlignment="1">
      <alignment horizontal="center" vertical="center"/>
    </xf>
    <xf numFmtId="9" fontId="10" fillId="0" borderId="20" xfId="0" applyNumberFormat="1" applyFont="1" applyBorder="1" applyAlignment="1">
      <alignment horizontal="center" vertical="center"/>
    </xf>
    <xf numFmtId="0" fontId="10" fillId="0" borderId="20" xfId="0" applyFont="1" applyBorder="1" applyAlignment="1">
      <alignment horizontal="center" vertical="center" wrapText="1"/>
    </xf>
    <xf numFmtId="0" fontId="10" fillId="0" borderId="20" xfId="0" applyFont="1" applyBorder="1" applyAlignment="1">
      <alignment vertical="center"/>
    </xf>
    <xf numFmtId="0" fontId="10" fillId="0" borderId="0" xfId="0" applyFont="1" applyAlignment="1">
      <alignment vertical="center" wrapText="1"/>
    </xf>
    <xf numFmtId="9" fontId="14" fillId="2" borderId="5" xfId="0" applyNumberFormat="1" applyFont="1" applyFill="1" applyBorder="1" applyAlignment="1">
      <alignment horizontal="center" vertical="center" wrapText="1"/>
    </xf>
    <xf numFmtId="0" fontId="15" fillId="0" borderId="7" xfId="0" applyFont="1" applyBorder="1" applyAlignment="1">
      <alignment horizontal="left" vertical="center" wrapText="1"/>
    </xf>
    <xf numFmtId="0" fontId="10" fillId="0" borderId="20" xfId="0" applyFont="1" applyBorder="1" applyAlignment="1">
      <alignment vertical="center" wrapText="1"/>
    </xf>
    <xf numFmtId="0" fontId="10" fillId="0" borderId="16" xfId="0" applyFont="1" applyBorder="1" applyAlignment="1">
      <alignment vertical="center" wrapText="1"/>
    </xf>
    <xf numFmtId="0" fontId="15" fillId="0" borderId="0" xfId="0" applyFont="1" applyAlignment="1">
      <alignment vertical="center"/>
    </xf>
    <xf numFmtId="3" fontId="10" fillId="0" borderId="7" xfId="0" applyNumberFormat="1" applyFont="1" applyBorder="1" applyAlignment="1">
      <alignment horizontal="center" vertical="center"/>
    </xf>
    <xf numFmtId="0" fontId="10" fillId="0" borderId="7" xfId="0" applyFont="1" applyBorder="1" applyAlignment="1">
      <alignment horizontal="center" vertical="center"/>
    </xf>
    <xf numFmtId="9" fontId="10" fillId="0" borderId="0" xfId="0" applyNumberFormat="1" applyFont="1" applyAlignment="1">
      <alignment horizontal="center" vertical="center"/>
    </xf>
    <xf numFmtId="0" fontId="10" fillId="0" borderId="0" xfId="0" applyFont="1" applyAlignment="1">
      <alignment horizontal="center" vertical="center" wrapText="1"/>
    </xf>
    <xf numFmtId="0" fontId="10" fillId="0" borderId="7" xfId="0" applyFont="1" applyBorder="1" applyAlignment="1">
      <alignment vertical="center" wrapText="1"/>
    </xf>
    <xf numFmtId="0" fontId="10" fillId="0" borderId="7" xfId="0" applyFont="1" applyBorder="1" applyAlignment="1">
      <alignment vertical="center"/>
    </xf>
    <xf numFmtId="9" fontId="10" fillId="0" borderId="0" xfId="0" applyNumberFormat="1" applyFont="1" applyAlignment="1">
      <alignment vertical="center"/>
    </xf>
    <xf numFmtId="9" fontId="15" fillId="0" borderId="21" xfId="0" applyNumberFormat="1" applyFont="1" applyBorder="1" applyAlignment="1">
      <alignment horizontal="center" vertical="center"/>
    </xf>
    <xf numFmtId="0" fontId="13" fillId="2" borderId="7"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7" xfId="0" applyFont="1" applyFill="1" applyBorder="1" applyAlignment="1">
      <alignment horizontal="left" vertical="center" wrapText="1"/>
    </xf>
    <xf numFmtId="0" fontId="10" fillId="0" borderId="7" xfId="0" applyFont="1" applyBorder="1" applyAlignment="1">
      <alignment horizontal="left" vertical="center" wrapText="1"/>
    </xf>
    <xf numFmtId="9" fontId="10" fillId="0" borderId="7" xfId="0" applyNumberFormat="1" applyFont="1" applyBorder="1" applyAlignment="1">
      <alignment horizontal="center" vertical="center"/>
    </xf>
    <xf numFmtId="0" fontId="10" fillId="0" borderId="7"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xf numFmtId="0" fontId="2" fillId="0" borderId="7" xfId="0" applyFont="1" applyBorder="1" applyAlignment="1">
      <alignment horizontal="left" vertical="center" wrapText="1"/>
    </xf>
    <xf numFmtId="3" fontId="2" fillId="0" borderId="7" xfId="0" applyNumberFormat="1" applyFont="1" applyBorder="1" applyAlignment="1">
      <alignment horizontal="center" vertical="center"/>
    </xf>
    <xf numFmtId="0" fontId="2" fillId="0" borderId="7" xfId="0" applyFont="1" applyBorder="1" applyAlignment="1">
      <alignment horizontal="center" vertical="center"/>
    </xf>
    <xf numFmtId="9" fontId="2" fillId="0" borderId="7" xfId="0" applyNumberFormat="1" applyFont="1" applyBorder="1" applyAlignment="1">
      <alignment horizontal="center" vertical="center"/>
    </xf>
    <xf numFmtId="0" fontId="2" fillId="0" borderId="7" xfId="0" applyFont="1" applyBorder="1" applyAlignment="1">
      <alignment horizontal="center" vertical="center" wrapText="1"/>
    </xf>
    <xf numFmtId="0" fontId="2" fillId="0" borderId="7" xfId="0" applyFont="1" applyBorder="1" applyAlignment="1">
      <alignment vertical="center"/>
    </xf>
    <xf numFmtId="9" fontId="2" fillId="0" borderId="7" xfId="0" applyNumberFormat="1" applyFont="1" applyFill="1" applyBorder="1" applyAlignment="1">
      <alignment horizontal="center" vertical="center"/>
    </xf>
    <xf numFmtId="0" fontId="2" fillId="0" borderId="7" xfId="0" applyFont="1" applyBorder="1" applyAlignment="1">
      <alignment vertical="center" wrapText="1"/>
    </xf>
    <xf numFmtId="4" fontId="2" fillId="0" borderId="7" xfId="0" applyNumberFormat="1" applyFont="1" applyBorder="1" applyAlignment="1">
      <alignment horizontal="center" vertical="center"/>
    </xf>
    <xf numFmtId="164" fontId="2" fillId="0" borderId="7" xfId="1" applyNumberFormat="1" applyFont="1" applyBorder="1" applyAlignment="1">
      <alignment horizontal="center" vertical="center"/>
    </xf>
    <xf numFmtId="0" fontId="9" fillId="0" borderId="7" xfId="0" applyFont="1" applyBorder="1" applyAlignment="1">
      <alignment horizontal="left" vertical="center" wrapText="1"/>
    </xf>
    <xf numFmtId="0" fontId="2" fillId="0" borderId="0" xfId="0" applyFont="1" applyAlignment="1">
      <alignment wrapText="1"/>
    </xf>
    <xf numFmtId="0" fontId="6" fillId="3" borderId="7" xfId="0" applyFont="1" applyFill="1" applyBorder="1" applyAlignment="1">
      <alignment horizontal="center" vertical="center" wrapText="1"/>
    </xf>
    <xf numFmtId="0" fontId="6" fillId="3" borderId="7" xfId="0" applyFont="1" applyFill="1" applyBorder="1" applyAlignment="1">
      <alignment vertical="center" wrapText="1"/>
    </xf>
    <xf numFmtId="0" fontId="7" fillId="2" borderId="7" xfId="0" applyFont="1" applyFill="1" applyBorder="1" applyAlignment="1">
      <alignment horizontal="center" vertical="center" wrapText="1"/>
    </xf>
    <xf numFmtId="0" fontId="8" fillId="2" borderId="7" xfId="0" applyFont="1" applyFill="1" applyBorder="1" applyAlignment="1">
      <alignment horizontal="center" vertical="center" wrapText="1"/>
    </xf>
    <xf numFmtId="9" fontId="2" fillId="0" borderId="7" xfId="2" applyFont="1" applyBorder="1" applyAlignment="1">
      <alignment horizontal="center" vertical="center"/>
    </xf>
    <xf numFmtId="0" fontId="11" fillId="3" borderId="7" xfId="0" applyFont="1" applyFill="1" applyBorder="1" applyAlignment="1">
      <alignment horizontal="center" vertical="center" wrapText="1"/>
    </xf>
    <xf numFmtId="0" fontId="11" fillId="3" borderId="7" xfId="0" applyFont="1" applyFill="1" applyBorder="1" applyAlignment="1">
      <alignment vertical="center" wrapText="1"/>
    </xf>
    <xf numFmtId="0" fontId="11" fillId="3" borderId="5"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5" fillId="0" borderId="4" xfId="0" applyFont="1" applyBorder="1" applyAlignment="1">
      <alignment vertical="center"/>
    </xf>
    <xf numFmtId="0" fontId="10" fillId="0" borderId="7" xfId="0" applyFont="1" applyBorder="1" applyAlignment="1">
      <alignment horizontal="left" vertical="center"/>
    </xf>
    <xf numFmtId="3" fontId="10" fillId="0" borderId="7" xfId="0" applyNumberFormat="1" applyFont="1" applyBorder="1" applyAlignment="1">
      <alignment horizontal="center" vertical="center" wrapText="1"/>
    </xf>
    <xf numFmtId="9" fontId="14" fillId="2" borderId="7" xfId="0" applyNumberFormat="1" applyFont="1" applyFill="1" applyBorder="1" applyAlignment="1">
      <alignment horizontal="center" vertical="center" wrapText="1"/>
    </xf>
    <xf numFmtId="0" fontId="10" fillId="0" borderId="7" xfId="0" applyFont="1" applyFill="1" applyBorder="1" applyAlignment="1">
      <alignment vertical="center" wrapText="1"/>
    </xf>
    <xf numFmtId="9" fontId="10" fillId="0" borderId="7" xfId="2" applyFont="1" applyBorder="1" applyAlignment="1">
      <alignment vertical="center"/>
    </xf>
    <xf numFmtId="9" fontId="10" fillId="0" borderId="7" xfId="2" applyFont="1" applyBorder="1" applyAlignment="1">
      <alignment horizontal="center" vertical="center"/>
    </xf>
    <xf numFmtId="0" fontId="10" fillId="0" borderId="0" xfId="0" quotePrefix="1" applyFont="1" applyAlignment="1">
      <alignment vertical="center"/>
    </xf>
    <xf numFmtId="0" fontId="17" fillId="0" borderId="7" xfId="0" applyFont="1" applyFill="1" applyBorder="1" applyAlignment="1">
      <alignment vertical="center" wrapText="1"/>
    </xf>
    <xf numFmtId="0" fontId="17" fillId="0" borderId="7" xfId="0" applyFont="1" applyBorder="1" applyAlignment="1">
      <alignment horizontal="center" vertical="center" wrapText="1"/>
    </xf>
    <xf numFmtId="0" fontId="10" fillId="0" borderId="7" xfId="0" applyFont="1" applyFill="1" applyBorder="1" applyAlignment="1">
      <alignment vertical="center"/>
    </xf>
    <xf numFmtId="0" fontId="10" fillId="0" borderId="22" xfId="0" applyFont="1" applyBorder="1" applyAlignment="1">
      <alignment horizontal="center" vertical="center"/>
    </xf>
    <xf numFmtId="9" fontId="10" fillId="0" borderId="22" xfId="2" applyFont="1" applyBorder="1" applyAlignment="1">
      <alignment vertical="center"/>
    </xf>
    <xf numFmtId="9" fontId="10" fillId="0" borderId="22" xfId="2" applyFont="1" applyBorder="1" applyAlignment="1">
      <alignment horizontal="center" vertical="center"/>
    </xf>
    <xf numFmtId="0" fontId="10" fillId="0" borderId="22" xfId="0" applyFont="1" applyBorder="1" applyAlignment="1">
      <alignment horizontal="center" vertical="center" wrapText="1"/>
    </xf>
    <xf numFmtId="9" fontId="10" fillId="0" borderId="22" xfId="0" applyNumberFormat="1" applyFont="1" applyBorder="1" applyAlignment="1">
      <alignment horizontal="center" vertical="center"/>
    </xf>
    <xf numFmtId="0" fontId="10" fillId="0" borderId="22" xfId="0" applyFont="1" applyBorder="1" applyAlignment="1">
      <alignment vertical="center" wrapText="1"/>
    </xf>
    <xf numFmtId="0" fontId="13" fillId="2" borderId="13" xfId="0" applyFont="1" applyFill="1" applyBorder="1" applyAlignment="1">
      <alignment horizontal="center" vertical="center" wrapText="1"/>
    </xf>
    <xf numFmtId="0" fontId="14" fillId="2" borderId="14" xfId="0" applyFont="1" applyFill="1" applyBorder="1" applyAlignment="1">
      <alignment horizontal="center" vertical="center" wrapText="1"/>
    </xf>
    <xf numFmtId="0" fontId="14" fillId="2" borderId="15" xfId="0" applyFont="1" applyFill="1" applyBorder="1" applyAlignment="1">
      <alignment horizontal="center" vertical="center" wrapText="1"/>
    </xf>
    <xf numFmtId="9" fontId="14" fillId="2" borderId="14" xfId="0" applyNumberFormat="1"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10" fontId="10" fillId="0" borderId="7" xfId="0" applyNumberFormat="1" applyFont="1" applyBorder="1" applyAlignment="1">
      <alignment horizontal="center" vertical="center"/>
    </xf>
    <xf numFmtId="0" fontId="10" fillId="0" borderId="0" xfId="0" applyFont="1" applyFill="1" applyAlignment="1">
      <alignment vertical="center"/>
    </xf>
    <xf numFmtId="0" fontId="12" fillId="0" borderId="0" xfId="0" applyFont="1" applyFill="1" applyAlignment="1">
      <alignment vertical="center"/>
    </xf>
    <xf numFmtId="3" fontId="15" fillId="0" borderId="7" xfId="0" applyNumberFormat="1" applyFont="1" applyFill="1" applyBorder="1" applyAlignment="1">
      <alignment horizontal="center" vertical="center"/>
    </xf>
    <xf numFmtId="0" fontId="15" fillId="0" borderId="7" xfId="0" applyFont="1" applyFill="1" applyBorder="1" applyAlignment="1">
      <alignment horizontal="center" vertical="center"/>
    </xf>
    <xf numFmtId="9" fontId="15" fillId="0" borderId="7" xfId="0" applyNumberFormat="1" applyFont="1" applyFill="1" applyBorder="1" applyAlignment="1">
      <alignment horizontal="center" vertical="center"/>
    </xf>
    <xf numFmtId="0" fontId="15" fillId="0" borderId="7" xfId="0" applyFont="1" applyFill="1" applyBorder="1" applyAlignment="1">
      <alignment vertical="center" wrapText="1"/>
    </xf>
    <xf numFmtId="0" fontId="15" fillId="0" borderId="7" xfId="0" applyFont="1" applyFill="1" applyBorder="1" applyAlignment="1">
      <alignment horizontal="left" vertical="center"/>
    </xf>
    <xf numFmtId="0" fontId="19" fillId="2" borderId="7" xfId="0" applyFont="1" applyFill="1" applyBorder="1" applyAlignment="1">
      <alignment horizontal="center" vertical="center" wrapText="1"/>
    </xf>
    <xf numFmtId="0" fontId="10" fillId="0" borderId="7" xfId="0" applyFont="1" applyFill="1" applyBorder="1" applyAlignment="1">
      <alignment horizontal="left" vertical="center"/>
    </xf>
    <xf numFmtId="0" fontId="10" fillId="0" borderId="0" xfId="0" applyFont="1" applyBorder="1" applyAlignment="1">
      <alignment horizontal="center" vertical="center"/>
    </xf>
    <xf numFmtId="0" fontId="10" fillId="0" borderId="0" xfId="0" applyFont="1" applyFill="1" applyAlignment="1">
      <alignment horizontal="center" vertical="center"/>
    </xf>
    <xf numFmtId="0" fontId="10" fillId="0" borderId="0" xfId="0" applyFont="1" applyBorder="1" applyAlignment="1">
      <alignment vertical="center"/>
    </xf>
    <xf numFmtId="165" fontId="10" fillId="0" borderId="7" xfId="1" applyNumberFormat="1" applyFont="1" applyBorder="1" applyAlignment="1">
      <alignment horizontal="center" vertical="center"/>
    </xf>
    <xf numFmtId="165" fontId="10" fillId="0" borderId="7" xfId="1" applyNumberFormat="1" applyFont="1" applyBorder="1" applyAlignment="1">
      <alignment horizontal="center" vertical="center" wrapText="1"/>
    </xf>
    <xf numFmtId="9" fontId="10" fillId="0" borderId="7" xfId="0" applyNumberFormat="1" applyFont="1" applyBorder="1" applyAlignment="1">
      <alignment horizontal="center" vertical="center" wrapText="1"/>
    </xf>
    <xf numFmtId="0" fontId="10" fillId="0" borderId="7" xfId="0" applyFont="1" applyFill="1" applyBorder="1" applyAlignment="1">
      <alignment horizontal="center" vertical="center"/>
    </xf>
    <xf numFmtId="9" fontId="10" fillId="0" borderId="7" xfId="0" applyNumberFormat="1" applyFont="1" applyFill="1" applyBorder="1" applyAlignment="1">
      <alignment horizontal="center" vertical="center"/>
    </xf>
    <xf numFmtId="0" fontId="10" fillId="0" borderId="7" xfId="0" applyFont="1" applyFill="1" applyBorder="1" applyAlignment="1">
      <alignment horizontal="center" vertical="center" wrapText="1"/>
    </xf>
    <xf numFmtId="0" fontId="10" fillId="0" borderId="7" xfId="0" applyFont="1" applyFill="1" applyBorder="1" applyAlignment="1">
      <alignment horizontal="left" vertical="center" wrapText="1"/>
    </xf>
    <xf numFmtId="0" fontId="10" fillId="5" borderId="7" xfId="0" applyFont="1" applyFill="1" applyBorder="1" applyAlignment="1">
      <alignment vertical="center" wrapText="1"/>
    </xf>
    <xf numFmtId="0" fontId="11" fillId="3" borderId="7" xfId="0" applyFont="1" applyFill="1" applyBorder="1" applyAlignment="1">
      <alignment horizontal="left" vertical="center" wrapText="1"/>
    </xf>
    <xf numFmtId="0" fontId="10" fillId="5" borderId="0" xfId="0" applyFont="1" applyFill="1" applyAlignment="1">
      <alignment vertical="center" wrapText="1"/>
    </xf>
    <xf numFmtId="0" fontId="20" fillId="0" borderId="0" xfId="0" applyFont="1" applyAlignment="1">
      <alignment vertical="center"/>
    </xf>
    <xf numFmtId="9" fontId="20" fillId="0" borderId="7" xfId="2" applyFont="1" applyBorder="1" applyAlignment="1">
      <alignment horizontal="center" vertical="center"/>
    </xf>
    <xf numFmtId="0" fontId="17" fillId="5" borderId="7" xfId="0" applyFont="1" applyFill="1" applyBorder="1" applyAlignment="1">
      <alignment horizontal="center" vertical="center" wrapText="1"/>
    </xf>
    <xf numFmtId="0" fontId="10" fillId="5" borderId="22" xfId="0" applyFont="1" applyFill="1" applyBorder="1" applyAlignment="1">
      <alignment vertical="center" wrapText="1"/>
    </xf>
    <xf numFmtId="0" fontId="17" fillId="5" borderId="22" xfId="0" applyFont="1" applyFill="1" applyBorder="1" applyAlignment="1">
      <alignment horizontal="center" vertical="center" wrapText="1"/>
    </xf>
    <xf numFmtId="0" fontId="2" fillId="0" borderId="7" xfId="0" applyFont="1" applyFill="1" applyBorder="1" applyAlignment="1">
      <alignment vertical="center" wrapText="1"/>
    </xf>
    <xf numFmtId="0" fontId="2" fillId="0" borderId="7" xfId="0" applyFont="1" applyFill="1" applyBorder="1" applyAlignment="1">
      <alignment horizontal="center" vertical="center" wrapText="1"/>
    </xf>
    <xf numFmtId="0" fontId="2" fillId="0" borderId="7" xfId="0" applyFont="1" applyFill="1" applyBorder="1" applyAlignment="1">
      <alignment horizontal="center" vertical="center"/>
    </xf>
    <xf numFmtId="10" fontId="10" fillId="0" borderId="7" xfId="0" applyNumberFormat="1" applyFont="1" applyBorder="1" applyAlignment="1">
      <alignment horizontal="center" vertical="center" wrapText="1"/>
    </xf>
    <xf numFmtId="3" fontId="2" fillId="0" borderId="7" xfId="0" applyNumberFormat="1" applyFont="1" applyFill="1" applyBorder="1" applyAlignment="1">
      <alignment horizontal="center" vertical="center"/>
    </xf>
    <xf numFmtId="0" fontId="10" fillId="0" borderId="16" xfId="0" applyFont="1" applyFill="1" applyBorder="1" applyAlignment="1">
      <alignment vertical="center" wrapText="1"/>
    </xf>
    <xf numFmtId="3" fontId="10" fillId="0" borderId="17" xfId="0" applyNumberFormat="1" applyFont="1" applyFill="1" applyBorder="1" applyAlignment="1">
      <alignment horizontal="center" vertical="center"/>
    </xf>
    <xf numFmtId="0" fontId="10" fillId="0" borderId="17" xfId="0" applyFont="1" applyFill="1" applyBorder="1" applyAlignment="1">
      <alignment horizontal="center" vertical="center"/>
    </xf>
    <xf numFmtId="9" fontId="10" fillId="0" borderId="12" xfId="0" applyNumberFormat="1" applyFont="1" applyFill="1" applyBorder="1" applyAlignment="1">
      <alignment horizontal="center" vertical="center"/>
    </xf>
    <xf numFmtId="0" fontId="10" fillId="0" borderId="17" xfId="0" applyFont="1" applyFill="1" applyBorder="1" applyAlignment="1">
      <alignment horizontal="left" vertical="center" wrapText="1"/>
    </xf>
    <xf numFmtId="0" fontId="10" fillId="0" borderId="17" xfId="0" applyFont="1" applyFill="1" applyBorder="1" applyAlignment="1">
      <alignment horizontal="center" vertical="center" wrapText="1"/>
    </xf>
    <xf numFmtId="165" fontId="10" fillId="0" borderId="7" xfId="1" applyNumberFormat="1" applyFont="1" applyFill="1" applyBorder="1" applyAlignment="1">
      <alignment horizontal="center" vertical="center"/>
    </xf>
    <xf numFmtId="165" fontId="10" fillId="0" borderId="7" xfId="1" applyNumberFormat="1" applyFont="1" applyFill="1" applyBorder="1" applyAlignment="1">
      <alignment horizontal="center" vertical="center" wrapText="1"/>
    </xf>
    <xf numFmtId="0" fontId="10" fillId="0" borderId="4" xfId="0" applyFont="1" applyFill="1" applyBorder="1" applyAlignment="1">
      <alignment vertical="center"/>
    </xf>
    <xf numFmtId="0" fontId="10" fillId="0" borderId="12" xfId="0" applyFont="1" applyFill="1" applyBorder="1" applyAlignment="1">
      <alignment horizontal="center" vertical="center" wrapText="1"/>
    </xf>
    <xf numFmtId="0" fontId="10" fillId="0" borderId="20" xfId="0" applyFont="1" applyFill="1" applyBorder="1" applyAlignment="1">
      <alignment horizontal="center" vertical="center"/>
    </xf>
    <xf numFmtId="0" fontId="17" fillId="0" borderId="7" xfId="0" applyFont="1" applyFill="1" applyBorder="1" applyAlignment="1">
      <alignment horizontal="center" vertical="center"/>
    </xf>
    <xf numFmtId="0" fontId="2" fillId="0" borderId="6" xfId="0" applyFont="1" applyBorder="1" applyAlignment="1">
      <alignment horizontal="left" vertical="center"/>
    </xf>
  </cellXfs>
  <cellStyles count="3">
    <cellStyle name="Обычный" xfId="0" builtinId="0"/>
    <cellStyle name="Процентный" xfId="2" builtinId="5"/>
    <cellStyle name="Финансовый" xfId="1" builtinId="3"/>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CK11"/>
  <sheetViews>
    <sheetView tabSelected="1" view="pageBreakPreview" zoomScale="80" zoomScaleNormal="90" zoomScaleSheetLayoutView="80" workbookViewId="0">
      <pane xSplit="3" ySplit="3" topLeftCell="D4" activePane="bottomRight" state="frozen"/>
      <selection pane="topRight" activeCell="D1" sqref="D1"/>
      <selection pane="bottomLeft" activeCell="A4" sqref="A4"/>
      <selection pane="bottomRight" activeCell="A3" sqref="A3"/>
    </sheetView>
  </sheetViews>
  <sheetFormatPr defaultColWidth="8.88671875" defaultRowHeight="13.8" x14ac:dyDescent="0.3"/>
  <cols>
    <col min="1" max="1" width="36.109375" style="13" bestFit="1" customWidth="1"/>
    <col min="2" max="2" width="11.109375" style="13" customWidth="1"/>
    <col min="3" max="3" width="9" style="13" bestFit="1" customWidth="1"/>
    <col min="4" max="4" width="12.21875" style="13" customWidth="1"/>
    <col min="5" max="5" width="12.109375" style="13" customWidth="1"/>
    <col min="6" max="6" width="16.109375" style="13" customWidth="1"/>
    <col min="7" max="7" width="12.44140625" style="13" customWidth="1"/>
    <col min="8" max="8" width="15.33203125" style="13" customWidth="1"/>
    <col min="9" max="9" width="18.44140625" style="13" customWidth="1"/>
    <col min="10" max="10" width="17.33203125" style="13" hidden="1" customWidth="1"/>
    <col min="11" max="11" width="10.21875" style="13" bestFit="1" customWidth="1"/>
    <col min="12" max="12" width="10.44140625" style="13" bestFit="1" customWidth="1"/>
    <col min="13" max="13" width="54" style="13" customWidth="1"/>
    <col min="14" max="14" width="32.109375" style="13" customWidth="1"/>
    <col min="15" max="15" width="5.109375" style="13" hidden="1" customWidth="1"/>
    <col min="16" max="16" width="11.6640625" style="13" hidden="1" customWidth="1"/>
    <col min="17" max="89" width="8.88671875" style="121"/>
    <col min="90" max="16384" width="8.88671875" style="13"/>
  </cols>
  <sheetData>
    <row r="2" spans="1:89" ht="92.4" x14ac:dyDescent="0.3">
      <c r="D2" s="14" t="s">
        <v>55</v>
      </c>
      <c r="E2" s="14" t="s">
        <v>29</v>
      </c>
      <c r="F2" s="14" t="s">
        <v>31</v>
      </c>
      <c r="G2" s="14" t="s">
        <v>33</v>
      </c>
      <c r="H2" s="14" t="s">
        <v>35</v>
      </c>
      <c r="I2" s="14" t="s">
        <v>37</v>
      </c>
    </row>
    <row r="3" spans="1:89" s="19" customFormat="1" ht="39.6" x14ac:dyDescent="0.3">
      <c r="A3" s="16" t="s">
        <v>0</v>
      </c>
      <c r="B3" s="17" t="s">
        <v>1</v>
      </c>
      <c r="C3" s="17" t="s">
        <v>16</v>
      </c>
      <c r="D3" s="17" t="s">
        <v>54</v>
      </c>
      <c r="E3" s="14" t="s">
        <v>28</v>
      </c>
      <c r="F3" s="14" t="s">
        <v>30</v>
      </c>
      <c r="G3" s="14" t="s">
        <v>32</v>
      </c>
      <c r="H3" s="14" t="s">
        <v>34</v>
      </c>
      <c r="I3" s="14" t="s">
        <v>36</v>
      </c>
      <c r="J3" s="17" t="s">
        <v>4</v>
      </c>
      <c r="K3" s="17" t="s">
        <v>13</v>
      </c>
      <c r="L3" s="17" t="s">
        <v>14</v>
      </c>
      <c r="M3" s="17" t="s">
        <v>18</v>
      </c>
      <c r="N3" s="17" t="s">
        <v>20</v>
      </c>
      <c r="O3" s="17" t="s">
        <v>2</v>
      </c>
      <c r="P3" s="18" t="s">
        <v>3</v>
      </c>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c r="BO3" s="122"/>
      <c r="BP3" s="122"/>
      <c r="BQ3" s="122"/>
      <c r="BR3" s="122"/>
      <c r="BS3" s="122"/>
      <c r="BT3" s="122"/>
      <c r="BU3" s="122"/>
      <c r="BV3" s="122"/>
      <c r="BW3" s="122"/>
      <c r="BX3" s="122"/>
      <c r="BY3" s="122"/>
      <c r="BZ3" s="122"/>
      <c r="CA3" s="122"/>
      <c r="CB3" s="122"/>
      <c r="CC3" s="122"/>
      <c r="CD3" s="122"/>
      <c r="CE3" s="122"/>
      <c r="CF3" s="122"/>
      <c r="CG3" s="122"/>
      <c r="CH3" s="122"/>
      <c r="CI3" s="122"/>
      <c r="CJ3" s="122"/>
      <c r="CK3" s="122"/>
    </row>
    <row r="4" spans="1:89" s="24" customFormat="1" ht="10.199999999999999" customHeight="1" x14ac:dyDescent="0.3">
      <c r="A4" s="96" t="s">
        <v>138</v>
      </c>
      <c r="B4" s="97"/>
      <c r="C4" s="97"/>
      <c r="D4" s="97"/>
      <c r="E4" s="97"/>
      <c r="F4" s="97"/>
      <c r="G4" s="97"/>
      <c r="H4" s="97"/>
      <c r="I4" s="97"/>
      <c r="J4" s="97"/>
      <c r="K4" s="97"/>
      <c r="L4" s="97"/>
      <c r="M4" s="97"/>
      <c r="N4" s="97"/>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row>
    <row r="5" spans="1:89" s="59" customFormat="1" ht="69" x14ac:dyDescent="0.3">
      <c r="A5" s="25" t="s">
        <v>139</v>
      </c>
      <c r="B5" s="123">
        <v>80</v>
      </c>
      <c r="C5" s="124" t="s">
        <v>61</v>
      </c>
      <c r="D5" s="28">
        <v>1</v>
      </c>
      <c r="E5" s="28">
        <v>1</v>
      </c>
      <c r="F5" s="28">
        <v>1</v>
      </c>
      <c r="G5" s="28">
        <v>1</v>
      </c>
      <c r="H5" s="28">
        <v>1</v>
      </c>
      <c r="I5" s="28">
        <v>1</v>
      </c>
      <c r="J5" s="29" t="s">
        <v>68</v>
      </c>
      <c r="K5" s="125">
        <v>0.8</v>
      </c>
      <c r="L5" s="125">
        <v>1.2</v>
      </c>
      <c r="M5" s="126" t="s">
        <v>163</v>
      </c>
      <c r="N5" s="127" t="s">
        <v>71</v>
      </c>
    </row>
    <row r="6" spans="1:89" s="24" customFormat="1" x14ac:dyDescent="0.3">
      <c r="A6" s="68" t="s">
        <v>10</v>
      </c>
      <c r="B6" s="128"/>
      <c r="C6" s="128"/>
      <c r="D6" s="128"/>
      <c r="E6" s="128">
        <f>COUNT(E7:E10)</f>
        <v>4</v>
      </c>
      <c r="F6" s="128">
        <f t="shared" ref="F6:I6" si="0">COUNT(F7:F10)</f>
        <v>4</v>
      </c>
      <c r="G6" s="128">
        <f t="shared" si="0"/>
        <v>4</v>
      </c>
      <c r="H6" s="128">
        <f t="shared" si="0"/>
        <v>4</v>
      </c>
      <c r="I6" s="128">
        <f t="shared" si="0"/>
        <v>4</v>
      </c>
      <c r="J6" s="69"/>
      <c r="K6" s="69"/>
      <c r="L6" s="69"/>
      <c r="M6" s="69"/>
      <c r="N6" s="69"/>
      <c r="O6" s="35"/>
      <c r="P6" s="34"/>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row>
    <row r="7" spans="1:89" s="41" customFormat="1" ht="27.6" x14ac:dyDescent="0.3">
      <c r="A7" s="71" t="s">
        <v>7</v>
      </c>
      <c r="B7" s="60">
        <v>126041</v>
      </c>
      <c r="C7" s="61" t="s">
        <v>59</v>
      </c>
      <c r="D7" s="72">
        <v>0.3</v>
      </c>
      <c r="E7" s="72">
        <v>0.3</v>
      </c>
      <c r="F7" s="72">
        <v>0.3</v>
      </c>
      <c r="G7" s="72">
        <v>0.3</v>
      </c>
      <c r="H7" s="72">
        <v>0.3</v>
      </c>
      <c r="I7" s="72">
        <v>0.3</v>
      </c>
      <c r="J7" s="73" t="s">
        <v>68</v>
      </c>
      <c r="K7" s="72">
        <v>0.8</v>
      </c>
      <c r="L7" s="72">
        <v>1.2</v>
      </c>
      <c r="M7" s="108"/>
      <c r="N7" s="129" t="s">
        <v>71</v>
      </c>
      <c r="O7" s="130"/>
      <c r="P7" s="42"/>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row>
    <row r="8" spans="1:89" ht="27.6" x14ac:dyDescent="0.3">
      <c r="A8" s="65" t="s">
        <v>63</v>
      </c>
      <c r="B8" s="60">
        <v>1007</v>
      </c>
      <c r="C8" s="61" t="s">
        <v>60</v>
      </c>
      <c r="D8" s="72">
        <v>0.3</v>
      </c>
      <c r="E8" s="72">
        <v>0.3</v>
      </c>
      <c r="F8" s="72">
        <v>0.3</v>
      </c>
      <c r="G8" s="72">
        <v>0.3</v>
      </c>
      <c r="H8" s="72">
        <v>0.3</v>
      </c>
      <c r="I8" s="72">
        <v>0.3</v>
      </c>
      <c r="J8" s="73" t="s">
        <v>68</v>
      </c>
      <c r="K8" s="72">
        <v>0.8</v>
      </c>
      <c r="L8" s="72">
        <v>1.2</v>
      </c>
      <c r="M8" s="108"/>
      <c r="N8" s="129" t="s">
        <v>71</v>
      </c>
      <c r="O8" s="132"/>
      <c r="P8" s="48"/>
    </row>
    <row r="9" spans="1:89" ht="27.6" x14ac:dyDescent="0.3">
      <c r="A9" s="65" t="s">
        <v>8</v>
      </c>
      <c r="B9" s="60">
        <v>15171</v>
      </c>
      <c r="C9" s="61" t="s">
        <v>59</v>
      </c>
      <c r="D9" s="72">
        <v>0.3</v>
      </c>
      <c r="E9" s="72">
        <v>0.3</v>
      </c>
      <c r="F9" s="72">
        <v>0.3</v>
      </c>
      <c r="G9" s="72">
        <v>0.3</v>
      </c>
      <c r="H9" s="72">
        <v>0.3</v>
      </c>
      <c r="I9" s="72">
        <v>0.3</v>
      </c>
      <c r="J9" s="73" t="s">
        <v>68</v>
      </c>
      <c r="K9" s="72">
        <v>0.8</v>
      </c>
      <c r="L9" s="72">
        <v>1.2</v>
      </c>
      <c r="M9" s="108"/>
      <c r="N9" s="129" t="s">
        <v>71</v>
      </c>
      <c r="O9" s="132"/>
      <c r="P9" s="48"/>
    </row>
    <row r="10" spans="1:89" ht="27.6" x14ac:dyDescent="0.3">
      <c r="A10" s="65" t="s">
        <v>9</v>
      </c>
      <c r="B10" s="61">
        <v>100</v>
      </c>
      <c r="C10" s="61" t="s">
        <v>61</v>
      </c>
      <c r="D10" s="72">
        <v>0.1</v>
      </c>
      <c r="E10" s="72">
        <v>0.1</v>
      </c>
      <c r="F10" s="72">
        <v>0.1</v>
      </c>
      <c r="G10" s="72">
        <v>0.1</v>
      </c>
      <c r="H10" s="72">
        <v>0.1</v>
      </c>
      <c r="I10" s="72">
        <v>0.1</v>
      </c>
      <c r="J10" s="73" t="s">
        <v>68</v>
      </c>
      <c r="K10" s="72">
        <v>1</v>
      </c>
      <c r="L10" s="72">
        <v>1</v>
      </c>
      <c r="M10" s="64" t="s">
        <v>162</v>
      </c>
      <c r="N10" s="129" t="s">
        <v>150</v>
      </c>
      <c r="O10" s="132"/>
      <c r="P10" s="48"/>
    </row>
    <row r="11" spans="1:89" x14ac:dyDescent="0.3">
      <c r="D11" s="62">
        <f>SUM(D7:D10)</f>
        <v>0.99999999999999989</v>
      </c>
      <c r="E11" s="62">
        <f t="shared" ref="E11:I11" si="1">SUM(E7:E10)</f>
        <v>0.99999999999999989</v>
      </c>
      <c r="F11" s="62">
        <f t="shared" si="1"/>
        <v>0.99999999999999989</v>
      </c>
      <c r="G11" s="62">
        <f t="shared" si="1"/>
        <v>0.99999999999999989</v>
      </c>
      <c r="H11" s="62">
        <f t="shared" si="1"/>
        <v>0.99999999999999989</v>
      </c>
      <c r="I11" s="62">
        <f t="shared" si="1"/>
        <v>0.99999999999999989</v>
      </c>
    </row>
  </sheetData>
  <pageMargins left="0.25" right="0.25" top="0.75" bottom="0.75" header="0.3" footer="0.3"/>
  <pageSetup paperSize="9" scale="57" fitToHeight="0" orientation="landscape"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r:uid="{8DF4804D-0DD6-442A-9ABB-474CA082B4F9}">
          <x14:formula1>
            <xm:f>Помощь!$C$5:$C$6</xm:f>
          </x14:formula1>
          <xm:sqref>J7:J10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EE28D-60EB-4441-AE4D-5BC7CE382954}">
  <sheetPr>
    <tabColor rgb="FF92D050"/>
    <pageSetUpPr fitToPage="1"/>
  </sheetPr>
  <dimension ref="A2:BO21"/>
  <sheetViews>
    <sheetView view="pageBreakPreview" zoomScale="80" zoomScaleNormal="90" zoomScaleSheetLayoutView="80" workbookViewId="0">
      <selection activeCell="D10" sqref="D10"/>
    </sheetView>
  </sheetViews>
  <sheetFormatPr defaultColWidth="8.88671875" defaultRowHeight="13.8" x14ac:dyDescent="0.3"/>
  <cols>
    <col min="1" max="1" width="52.33203125" style="13" bestFit="1" customWidth="1"/>
    <col min="2" max="2" width="9.21875" style="13" customWidth="1"/>
    <col min="3" max="3" width="8.6640625" style="13" customWidth="1"/>
    <col min="4" max="4" width="14.88671875" style="13" customWidth="1"/>
    <col min="5" max="5" width="16.44140625" style="13" customWidth="1"/>
    <col min="6" max="6" width="17.44140625" style="13" hidden="1" customWidth="1"/>
    <col min="7" max="7" width="10.21875" style="13" bestFit="1" customWidth="1"/>
    <col min="8" max="8" width="10.44140625" style="13" bestFit="1" customWidth="1"/>
    <col min="9" max="9" width="44.21875" style="13" customWidth="1"/>
    <col min="10" max="10" width="18.44140625" style="13" customWidth="1"/>
    <col min="11" max="11" width="5.109375" style="13" hidden="1" customWidth="1"/>
    <col min="12" max="12" width="11.6640625" style="13" hidden="1" customWidth="1"/>
    <col min="13" max="16384" width="8.88671875" style="13"/>
  </cols>
  <sheetData>
    <row r="2" spans="1:67" ht="52.8" x14ac:dyDescent="0.3">
      <c r="D2" s="14" t="s">
        <v>5</v>
      </c>
      <c r="E2" s="14" t="s">
        <v>244</v>
      </c>
    </row>
    <row r="3" spans="1:67" s="19" customFormat="1" ht="66" x14ac:dyDescent="0.3">
      <c r="A3" s="16" t="s">
        <v>0</v>
      </c>
      <c r="B3" s="17" t="s">
        <v>1</v>
      </c>
      <c r="C3" s="17" t="s">
        <v>16</v>
      </c>
      <c r="D3" s="14" t="s">
        <v>39</v>
      </c>
      <c r="E3" s="14" t="s">
        <v>227</v>
      </c>
      <c r="F3" s="17" t="s">
        <v>4</v>
      </c>
      <c r="G3" s="17" t="s">
        <v>13</v>
      </c>
      <c r="H3" s="17" t="s">
        <v>14</v>
      </c>
      <c r="I3" s="17" t="s">
        <v>18</v>
      </c>
      <c r="J3" s="17" t="s">
        <v>20</v>
      </c>
      <c r="K3" s="17" t="s">
        <v>2</v>
      </c>
      <c r="L3" s="18" t="s">
        <v>3</v>
      </c>
    </row>
    <row r="4" spans="1:67" s="24" customFormat="1" ht="10.199999999999999" customHeight="1" x14ac:dyDescent="0.3">
      <c r="A4" s="20" t="s">
        <v>138</v>
      </c>
      <c r="B4" s="21"/>
      <c r="C4" s="22"/>
      <c r="D4" s="23"/>
      <c r="E4" s="23"/>
      <c r="F4" s="21"/>
      <c r="G4" s="21"/>
      <c r="H4" s="21"/>
      <c r="I4" s="21"/>
      <c r="J4" s="21"/>
      <c r="K4" s="21"/>
      <c r="L4" s="21"/>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row>
    <row r="5" spans="1:67" s="59" customFormat="1" ht="69" x14ac:dyDescent="0.3">
      <c r="A5" s="25" t="s">
        <v>139</v>
      </c>
      <c r="B5" s="26">
        <v>80</v>
      </c>
      <c r="C5" s="27" t="s">
        <v>61</v>
      </c>
      <c r="D5" s="28">
        <v>1</v>
      </c>
      <c r="E5" s="28">
        <v>1</v>
      </c>
      <c r="F5" s="29" t="s">
        <v>68</v>
      </c>
      <c r="G5" s="28">
        <v>0.8</v>
      </c>
      <c r="H5" s="28">
        <v>1.2</v>
      </c>
      <c r="I5" s="25" t="s">
        <v>163</v>
      </c>
      <c r="J5" s="56" t="s">
        <v>71</v>
      </c>
      <c r="K5" s="67">
        <v>1</v>
      </c>
      <c r="L5" s="28">
        <v>1</v>
      </c>
    </row>
    <row r="6" spans="1:67" s="24" customFormat="1" ht="10.199999999999999" customHeight="1" x14ac:dyDescent="0.3">
      <c r="A6" s="68" t="s">
        <v>10</v>
      </c>
      <c r="B6" s="69"/>
      <c r="C6" s="69"/>
      <c r="D6" s="69">
        <f>COUNT(D7:D10)</f>
        <v>4</v>
      </c>
      <c r="E6" s="69">
        <f t="shared" ref="E6" si="0">COUNT(E7:E10)</f>
        <v>4</v>
      </c>
      <c r="F6" s="69"/>
      <c r="G6" s="69"/>
      <c r="H6" s="69"/>
      <c r="I6" s="69"/>
      <c r="J6" s="70"/>
      <c r="K6" s="35"/>
      <c r="L6" s="34"/>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row>
    <row r="7" spans="1:67" s="41" customFormat="1" ht="27.6" x14ac:dyDescent="0.3">
      <c r="A7" s="71" t="s">
        <v>7</v>
      </c>
      <c r="B7" s="60">
        <v>126041</v>
      </c>
      <c r="C7" s="61" t="s">
        <v>59</v>
      </c>
      <c r="D7" s="72">
        <v>0.15</v>
      </c>
      <c r="E7" s="72">
        <v>0.15</v>
      </c>
      <c r="F7" s="73" t="s">
        <v>68</v>
      </c>
      <c r="G7" s="28">
        <v>0.8</v>
      </c>
      <c r="H7" s="28">
        <v>1.2</v>
      </c>
      <c r="I7" s="61"/>
      <c r="J7" s="71" t="s">
        <v>71</v>
      </c>
      <c r="L7" s="42"/>
    </row>
    <row r="8" spans="1:67" ht="27.6" x14ac:dyDescent="0.3">
      <c r="A8" s="65" t="s">
        <v>153</v>
      </c>
      <c r="B8" s="60">
        <v>1007</v>
      </c>
      <c r="C8" s="61" t="s">
        <v>60</v>
      </c>
      <c r="D8" s="72">
        <v>0.15</v>
      </c>
      <c r="E8" s="72">
        <v>0.15</v>
      </c>
      <c r="F8" s="73" t="s">
        <v>68</v>
      </c>
      <c r="G8" s="28">
        <v>0.8</v>
      </c>
      <c r="H8" s="28">
        <v>1.2</v>
      </c>
      <c r="I8" s="65"/>
      <c r="J8" s="71" t="s">
        <v>71</v>
      </c>
      <c r="L8" s="48"/>
    </row>
    <row r="9" spans="1:67" ht="27.6" x14ac:dyDescent="0.3">
      <c r="A9" s="65" t="s">
        <v>8</v>
      </c>
      <c r="B9" s="60">
        <v>15171</v>
      </c>
      <c r="C9" s="61" t="s">
        <v>59</v>
      </c>
      <c r="D9" s="72">
        <v>0.15</v>
      </c>
      <c r="E9" s="72">
        <v>0.15</v>
      </c>
      <c r="F9" s="73" t="s">
        <v>68</v>
      </c>
      <c r="G9" s="28">
        <v>0.8</v>
      </c>
      <c r="H9" s="28">
        <v>1.2</v>
      </c>
      <c r="I9" s="65"/>
      <c r="J9" s="71" t="s">
        <v>71</v>
      </c>
      <c r="L9" s="48"/>
    </row>
    <row r="10" spans="1:67" ht="27.6" x14ac:dyDescent="0.3">
      <c r="A10" s="65" t="s">
        <v>9</v>
      </c>
      <c r="B10" s="61">
        <v>100</v>
      </c>
      <c r="C10" s="61" t="s">
        <v>61</v>
      </c>
      <c r="D10" s="72">
        <v>0.05</v>
      </c>
      <c r="E10" s="72">
        <v>0.05</v>
      </c>
      <c r="F10" s="73" t="s">
        <v>68</v>
      </c>
      <c r="G10" s="28">
        <v>1</v>
      </c>
      <c r="H10" s="28">
        <v>1</v>
      </c>
      <c r="I10" s="64" t="s">
        <v>162</v>
      </c>
      <c r="J10" s="71" t="s">
        <v>150</v>
      </c>
      <c r="L10" s="48"/>
    </row>
    <row r="11" spans="1:67" s="24" customFormat="1" ht="10.199999999999999" customHeight="1" x14ac:dyDescent="0.3">
      <c r="A11" s="68" t="s">
        <v>11</v>
      </c>
      <c r="B11" s="69"/>
      <c r="C11" s="69"/>
      <c r="D11" s="69">
        <f>COUNT(D12:D13)</f>
        <v>1</v>
      </c>
      <c r="E11" s="69">
        <f>COUNT(E12:E13)</f>
        <v>1</v>
      </c>
      <c r="F11" s="69"/>
      <c r="G11" s="69"/>
      <c r="H11" s="69"/>
      <c r="I11" s="69"/>
      <c r="J11" s="70"/>
      <c r="K11" s="35"/>
      <c r="L11" s="34"/>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row>
    <row r="12" spans="1:67" ht="41.4" x14ac:dyDescent="0.3">
      <c r="A12" s="108" t="s">
        <v>309</v>
      </c>
      <c r="B12" s="136">
        <v>80</v>
      </c>
      <c r="C12" s="136" t="s">
        <v>61</v>
      </c>
      <c r="D12" s="137">
        <v>0.5</v>
      </c>
      <c r="E12" s="137"/>
      <c r="F12" s="138" t="s">
        <v>68</v>
      </c>
      <c r="G12" s="137">
        <v>0.8</v>
      </c>
      <c r="H12" s="137">
        <v>1.2</v>
      </c>
      <c r="I12" s="102" t="s">
        <v>147</v>
      </c>
      <c r="J12" s="139" t="s">
        <v>146</v>
      </c>
      <c r="L12" s="48"/>
    </row>
    <row r="13" spans="1:67" ht="27.6" x14ac:dyDescent="0.3">
      <c r="A13" s="102" t="s">
        <v>148</v>
      </c>
      <c r="B13" s="136">
        <v>100</v>
      </c>
      <c r="C13" s="136" t="s">
        <v>61</v>
      </c>
      <c r="D13" s="137"/>
      <c r="E13" s="137">
        <v>0.5</v>
      </c>
      <c r="F13" s="138" t="s">
        <v>68</v>
      </c>
      <c r="G13" s="137">
        <v>0.8</v>
      </c>
      <c r="H13" s="137">
        <v>1.2</v>
      </c>
      <c r="I13" s="102" t="s">
        <v>134</v>
      </c>
      <c r="J13" s="108" t="s">
        <v>149</v>
      </c>
      <c r="L13" s="48"/>
    </row>
    <row r="14" spans="1:67" s="24" customFormat="1" ht="10.199999999999999" customHeight="1" x14ac:dyDescent="0.3">
      <c r="A14" s="32" t="s">
        <v>12</v>
      </c>
      <c r="B14" s="33"/>
      <c r="C14" s="34"/>
      <c r="D14" s="55">
        <f>SUM(D7:D10,D12:D12)</f>
        <v>1</v>
      </c>
      <c r="E14" s="55">
        <f>SUM(E7:E10,E12:E13)</f>
        <v>1</v>
      </c>
      <c r="F14" s="33"/>
      <c r="G14" s="33"/>
      <c r="H14" s="33"/>
      <c r="I14" s="33"/>
      <c r="J14" s="33"/>
      <c r="K14" s="33"/>
      <c r="L14" s="34"/>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row>
    <row r="18" spans="4:5" x14ac:dyDescent="0.3">
      <c r="D18" s="66"/>
      <c r="E18" s="66"/>
    </row>
    <row r="19" spans="4:5" x14ac:dyDescent="0.3">
      <c r="D19" s="66"/>
      <c r="E19" s="66"/>
    </row>
    <row r="20" spans="4:5" x14ac:dyDescent="0.3">
      <c r="D20" s="66"/>
      <c r="E20" s="66"/>
    </row>
    <row r="21" spans="4:5" x14ac:dyDescent="0.3">
      <c r="D21" s="66"/>
      <c r="E21" s="66"/>
    </row>
  </sheetData>
  <conditionalFormatting sqref="D14:E14">
    <cfRule type="cellIs" dxfId="19" priority="1" operator="lessThan">
      <formula>1</formula>
    </cfRule>
    <cfRule type="cellIs" dxfId="18" priority="2" operator="greaterThan">
      <formula>1</formula>
    </cfRule>
  </conditionalFormatting>
  <pageMargins left="0.25" right="0.25" top="0.75" bottom="0.75" header="0.3" footer="0.3"/>
  <pageSetup paperSize="9" scale="77" fitToHeight="0"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6091-440B-4F25-B94B-D7A4875F3C9C}">
  <sheetPr>
    <tabColor rgb="FF92D050"/>
    <pageSetUpPr fitToPage="1"/>
  </sheetPr>
  <dimension ref="A2:CH28"/>
  <sheetViews>
    <sheetView view="pageBreakPreview" zoomScale="70" zoomScaleNormal="60" zoomScaleSheetLayoutView="70" workbookViewId="0">
      <pane xSplit="3" ySplit="3" topLeftCell="D4" activePane="bottomRight" state="frozen"/>
      <selection pane="topRight" activeCell="D1" sqref="D1"/>
      <selection pane="bottomLeft" activeCell="A4" sqref="A4"/>
      <selection pane="bottomRight" activeCell="C18" sqref="C18"/>
    </sheetView>
  </sheetViews>
  <sheetFormatPr defaultColWidth="8.88671875" defaultRowHeight="13.8" x14ac:dyDescent="0.3"/>
  <cols>
    <col min="1" max="1" width="42.21875" style="13" bestFit="1" customWidth="1"/>
    <col min="2" max="2" width="9.44140625" style="13" customWidth="1"/>
    <col min="3" max="3" width="11.44140625" style="13" bestFit="1" customWidth="1"/>
    <col min="4" max="4" width="16.5546875" style="13" customWidth="1"/>
    <col min="5" max="5" width="15.77734375" style="13" customWidth="1"/>
    <col min="6" max="6" width="19" style="13" bestFit="1" customWidth="1"/>
    <col min="7" max="7" width="15.6640625" style="13" hidden="1" customWidth="1"/>
    <col min="8" max="8" width="10.6640625" style="13" customWidth="1"/>
    <col min="9" max="9" width="11.77734375" style="13" customWidth="1"/>
    <col min="10" max="10" width="110.21875" style="13" customWidth="1"/>
    <col min="11" max="11" width="53.44140625" style="13" customWidth="1"/>
    <col min="12" max="12" width="5.109375" style="13" hidden="1" customWidth="1"/>
    <col min="13" max="13" width="11.6640625" style="13" hidden="1" customWidth="1"/>
    <col min="14" max="16384" width="8.88671875" style="13"/>
  </cols>
  <sheetData>
    <row r="2" spans="1:86" ht="66" x14ac:dyDescent="0.3">
      <c r="D2" s="14" t="s">
        <v>185</v>
      </c>
      <c r="E2" s="14" t="s">
        <v>5</v>
      </c>
      <c r="F2" s="14" t="s">
        <v>186</v>
      </c>
    </row>
    <row r="3" spans="1:86" s="19" customFormat="1" ht="51.6" customHeight="1" x14ac:dyDescent="0.3">
      <c r="A3" s="93" t="s">
        <v>0</v>
      </c>
      <c r="B3" s="93" t="s">
        <v>1</v>
      </c>
      <c r="C3" s="93" t="s">
        <v>16</v>
      </c>
      <c r="D3" s="94" t="s">
        <v>187</v>
      </c>
      <c r="E3" s="94" t="s">
        <v>188</v>
      </c>
      <c r="F3" s="94" t="s">
        <v>189</v>
      </c>
      <c r="G3" s="93" t="s">
        <v>4</v>
      </c>
      <c r="H3" s="93" t="s">
        <v>13</v>
      </c>
      <c r="I3" s="93" t="s">
        <v>14</v>
      </c>
      <c r="J3" s="93" t="s">
        <v>18</v>
      </c>
      <c r="K3" s="93" t="s">
        <v>20</v>
      </c>
      <c r="L3" s="95" t="s">
        <v>2</v>
      </c>
      <c r="M3" s="18" t="s">
        <v>3</v>
      </c>
    </row>
    <row r="4" spans="1:86" s="24" customFormat="1" ht="10.199999999999999" customHeight="1" x14ac:dyDescent="0.3">
      <c r="A4" s="96" t="s">
        <v>138</v>
      </c>
      <c r="B4" s="97"/>
      <c r="C4" s="97"/>
      <c r="D4" s="97"/>
      <c r="E4" s="97"/>
      <c r="F4" s="97"/>
      <c r="G4" s="97"/>
      <c r="H4" s="97"/>
      <c r="I4" s="97"/>
      <c r="J4" s="97"/>
      <c r="K4" s="97"/>
      <c r="L4" s="35"/>
      <c r="M4" s="34"/>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row>
    <row r="5" spans="1:86" s="59" customFormat="1" ht="41.4" x14ac:dyDescent="0.3">
      <c r="A5" s="25" t="s">
        <v>139</v>
      </c>
      <c r="B5" s="26">
        <v>80</v>
      </c>
      <c r="C5" s="27" t="s">
        <v>61</v>
      </c>
      <c r="D5" s="28">
        <v>1</v>
      </c>
      <c r="E5" s="28">
        <v>1</v>
      </c>
      <c r="F5" s="28">
        <v>1</v>
      </c>
      <c r="G5" s="29" t="s">
        <v>68</v>
      </c>
      <c r="H5" s="28">
        <v>0.8</v>
      </c>
      <c r="I5" s="28">
        <v>1.2</v>
      </c>
      <c r="J5" s="25" t="s">
        <v>163</v>
      </c>
      <c r="K5" s="30" t="s">
        <v>71</v>
      </c>
      <c r="M5" s="98"/>
    </row>
    <row r="6" spans="1:86" s="24" customFormat="1" ht="10.199999999999999" customHeight="1" x14ac:dyDescent="0.3">
      <c r="A6" s="68" t="s">
        <v>10</v>
      </c>
      <c r="B6" s="69"/>
      <c r="C6" s="69"/>
      <c r="D6" s="69">
        <f>COUNT(D7:D10)</f>
        <v>4</v>
      </c>
      <c r="E6" s="69">
        <f>COUNT(E7:E10)</f>
        <v>4</v>
      </c>
      <c r="F6" s="69">
        <f t="shared" ref="F6" si="0">COUNT(F7:F10)</f>
        <v>4</v>
      </c>
      <c r="G6" s="69"/>
      <c r="H6" s="69"/>
      <c r="I6" s="69"/>
      <c r="J6" s="69"/>
      <c r="K6" s="69"/>
      <c r="L6" s="35"/>
      <c r="M6" s="34"/>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row>
    <row r="7" spans="1:86" s="41" customFormat="1" ht="41.4" x14ac:dyDescent="0.3">
      <c r="A7" s="71" t="s">
        <v>190</v>
      </c>
      <c r="B7" s="60">
        <v>126041</v>
      </c>
      <c r="C7" s="61" t="s">
        <v>59</v>
      </c>
      <c r="D7" s="72">
        <v>0.15</v>
      </c>
      <c r="E7" s="72">
        <v>0.15</v>
      </c>
      <c r="F7" s="72">
        <v>0.15</v>
      </c>
      <c r="G7" s="73" t="s">
        <v>68</v>
      </c>
      <c r="H7" s="28">
        <v>0.8</v>
      </c>
      <c r="I7" s="28">
        <v>1.2</v>
      </c>
      <c r="J7" s="61"/>
      <c r="K7" s="99" t="s">
        <v>71</v>
      </c>
      <c r="M7" s="42"/>
    </row>
    <row r="8" spans="1:86" ht="41.4" x14ac:dyDescent="0.3">
      <c r="A8" s="65" t="s">
        <v>153</v>
      </c>
      <c r="B8" s="60">
        <v>1007</v>
      </c>
      <c r="C8" s="61" t="s">
        <v>60</v>
      </c>
      <c r="D8" s="72">
        <v>0.1</v>
      </c>
      <c r="E8" s="72">
        <v>0.1</v>
      </c>
      <c r="F8" s="72">
        <v>0.1</v>
      </c>
      <c r="G8" s="73" t="s">
        <v>68</v>
      </c>
      <c r="H8" s="28">
        <v>0.8</v>
      </c>
      <c r="I8" s="28">
        <v>1.2</v>
      </c>
      <c r="J8" s="65"/>
      <c r="K8" s="99" t="s">
        <v>71</v>
      </c>
      <c r="M8" s="48"/>
    </row>
    <row r="9" spans="1:86" ht="41.4" x14ac:dyDescent="0.3">
      <c r="A9" s="65" t="s">
        <v>8</v>
      </c>
      <c r="B9" s="60">
        <v>15171</v>
      </c>
      <c r="C9" s="61" t="s">
        <v>59</v>
      </c>
      <c r="D9" s="72">
        <v>0.1</v>
      </c>
      <c r="E9" s="72">
        <v>0.1</v>
      </c>
      <c r="F9" s="72">
        <v>0.1</v>
      </c>
      <c r="G9" s="73" t="s">
        <v>68</v>
      </c>
      <c r="H9" s="28">
        <v>0.8</v>
      </c>
      <c r="I9" s="28">
        <v>1.2</v>
      </c>
      <c r="J9" s="65"/>
      <c r="K9" s="99" t="s">
        <v>71</v>
      </c>
      <c r="M9" s="48"/>
    </row>
    <row r="10" spans="1:86" ht="41.4" x14ac:dyDescent="0.3">
      <c r="A10" s="65" t="s">
        <v>9</v>
      </c>
      <c r="B10" s="61">
        <v>100</v>
      </c>
      <c r="C10" s="61" t="s">
        <v>61</v>
      </c>
      <c r="D10" s="72">
        <v>0.05</v>
      </c>
      <c r="E10" s="72">
        <v>0.05</v>
      </c>
      <c r="F10" s="72">
        <v>0.05</v>
      </c>
      <c r="G10" s="73" t="s">
        <v>68</v>
      </c>
      <c r="H10" s="72">
        <v>1</v>
      </c>
      <c r="I10" s="72">
        <v>1</v>
      </c>
      <c r="J10" s="65" t="s">
        <v>162</v>
      </c>
      <c r="K10" s="99" t="s">
        <v>150</v>
      </c>
      <c r="M10" s="48"/>
    </row>
    <row r="11" spans="1:86" s="24" customFormat="1" ht="10.199999999999999" customHeight="1" x14ac:dyDescent="0.3">
      <c r="A11" s="68" t="s">
        <v>11</v>
      </c>
      <c r="B11" s="69"/>
      <c r="C11" s="69"/>
      <c r="D11" s="69">
        <f>COUNT(D12:D27)</f>
        <v>5</v>
      </c>
      <c r="E11" s="69">
        <f>COUNT(E12:E27)</f>
        <v>5</v>
      </c>
      <c r="F11" s="69">
        <f>COUNT(F12:F27)</f>
        <v>6</v>
      </c>
      <c r="G11" s="69"/>
      <c r="H11" s="69"/>
      <c r="I11" s="69"/>
      <c r="J11" s="69"/>
      <c r="K11" s="69"/>
      <c r="L11" s="35"/>
      <c r="M11" s="3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row>
    <row r="12" spans="1:86" ht="39" customHeight="1" x14ac:dyDescent="0.3">
      <c r="A12" s="64" t="s">
        <v>191</v>
      </c>
      <c r="B12" s="61">
        <v>100</v>
      </c>
      <c r="C12" s="61" t="s">
        <v>61</v>
      </c>
      <c r="D12" s="72">
        <v>0.15</v>
      </c>
      <c r="E12" s="61"/>
      <c r="F12" s="61"/>
      <c r="G12" s="73" t="s">
        <v>68</v>
      </c>
      <c r="H12" s="72">
        <v>0.8</v>
      </c>
      <c r="I12" s="72">
        <v>1.2</v>
      </c>
      <c r="J12" s="64" t="s">
        <v>192</v>
      </c>
      <c r="K12" s="99" t="s">
        <v>71</v>
      </c>
      <c r="M12" s="48"/>
    </row>
    <row r="13" spans="1:86" ht="41.4" x14ac:dyDescent="0.3">
      <c r="A13" s="64" t="s">
        <v>193</v>
      </c>
      <c r="B13" s="61">
        <v>1.7</v>
      </c>
      <c r="C13" s="61" t="s">
        <v>61</v>
      </c>
      <c r="D13" s="72">
        <v>0.1</v>
      </c>
      <c r="E13" s="61"/>
      <c r="F13" s="61"/>
      <c r="G13" s="73" t="s">
        <v>22</v>
      </c>
      <c r="H13" s="72">
        <v>1.2</v>
      </c>
      <c r="I13" s="72">
        <v>0.8</v>
      </c>
      <c r="J13" s="64" t="s">
        <v>194</v>
      </c>
      <c r="K13" s="99" t="s">
        <v>71</v>
      </c>
      <c r="M13" s="48"/>
    </row>
    <row r="14" spans="1:86" ht="41.4" x14ac:dyDescent="0.3">
      <c r="A14" s="64" t="s">
        <v>195</v>
      </c>
      <c r="B14" s="61">
        <v>100</v>
      </c>
      <c r="C14" s="61" t="s">
        <v>61</v>
      </c>
      <c r="D14" s="72">
        <v>0.1</v>
      </c>
      <c r="E14" s="61"/>
      <c r="F14" s="61"/>
      <c r="G14" s="73" t="s">
        <v>68</v>
      </c>
      <c r="H14" s="72">
        <v>0.8</v>
      </c>
      <c r="I14" s="72">
        <v>1.2</v>
      </c>
      <c r="J14" s="64" t="s">
        <v>196</v>
      </c>
      <c r="K14" s="99" t="s">
        <v>71</v>
      </c>
      <c r="M14" s="48"/>
    </row>
    <row r="15" spans="1:86" ht="41.4" x14ac:dyDescent="0.3">
      <c r="A15" s="64" t="s">
        <v>197</v>
      </c>
      <c r="B15" s="61">
        <v>10</v>
      </c>
      <c r="C15" s="61" t="s">
        <v>61</v>
      </c>
      <c r="D15" s="72">
        <v>0.15</v>
      </c>
      <c r="E15" s="61"/>
      <c r="F15" s="61"/>
      <c r="G15" s="73" t="s">
        <v>68</v>
      </c>
      <c r="H15" s="72">
        <v>0.8</v>
      </c>
      <c r="I15" s="72">
        <v>1.2</v>
      </c>
      <c r="J15" s="64" t="s">
        <v>198</v>
      </c>
      <c r="K15" s="99" t="s">
        <v>71</v>
      </c>
      <c r="M15" s="48"/>
    </row>
    <row r="16" spans="1:86" ht="108.6" customHeight="1" x14ac:dyDescent="0.3">
      <c r="A16" s="64" t="s">
        <v>199</v>
      </c>
      <c r="B16" s="61">
        <v>100</v>
      </c>
      <c r="C16" s="61" t="s">
        <v>61</v>
      </c>
      <c r="D16" s="72">
        <v>0.1</v>
      </c>
      <c r="E16" s="61"/>
      <c r="F16" s="61"/>
      <c r="G16" s="73" t="s">
        <v>68</v>
      </c>
      <c r="H16" s="72">
        <v>0.8</v>
      </c>
      <c r="I16" s="72">
        <v>1.2</v>
      </c>
      <c r="J16" s="64" t="s">
        <v>200</v>
      </c>
      <c r="K16" s="65" t="s">
        <v>201</v>
      </c>
      <c r="M16" s="48"/>
    </row>
    <row r="17" spans="1:86" ht="41.4" x14ac:dyDescent="0.3">
      <c r="A17" s="64" t="s">
        <v>202</v>
      </c>
      <c r="B17" s="73">
        <v>80</v>
      </c>
      <c r="C17" s="73" t="s">
        <v>61</v>
      </c>
      <c r="D17" s="61"/>
      <c r="E17" s="72">
        <v>0.15</v>
      </c>
      <c r="F17" s="61"/>
      <c r="G17" s="73" t="s">
        <v>68</v>
      </c>
      <c r="H17" s="151">
        <v>0.59899999999999998</v>
      </c>
      <c r="I17" s="135">
        <v>0.9</v>
      </c>
      <c r="J17" s="64" t="s">
        <v>285</v>
      </c>
      <c r="K17" s="64" t="s">
        <v>288</v>
      </c>
      <c r="M17" s="48"/>
    </row>
    <row r="18" spans="1:86" ht="138" x14ac:dyDescent="0.3">
      <c r="A18" s="64" t="s">
        <v>203</v>
      </c>
      <c r="B18" s="73">
        <v>35</v>
      </c>
      <c r="C18" s="73" t="s">
        <v>61</v>
      </c>
      <c r="D18" s="61"/>
      <c r="E18" s="72">
        <v>0.1</v>
      </c>
      <c r="F18" s="61"/>
      <c r="G18" s="73" t="s">
        <v>68</v>
      </c>
      <c r="H18" s="151">
        <v>0.249</v>
      </c>
      <c r="I18" s="135">
        <v>0.37</v>
      </c>
      <c r="J18" s="102" t="s">
        <v>291</v>
      </c>
      <c r="K18" s="102" t="s">
        <v>204</v>
      </c>
      <c r="M18" s="48"/>
    </row>
    <row r="19" spans="1:86" ht="110.4" x14ac:dyDescent="0.3">
      <c r="A19" s="64" t="s">
        <v>307</v>
      </c>
      <c r="B19" s="73">
        <v>87</v>
      </c>
      <c r="C19" s="73" t="s">
        <v>61</v>
      </c>
      <c r="D19" s="61"/>
      <c r="E19" s="72">
        <v>0.1</v>
      </c>
      <c r="F19" s="61"/>
      <c r="G19" s="73" t="s">
        <v>68</v>
      </c>
      <c r="H19" s="73">
        <v>84.9</v>
      </c>
      <c r="I19" s="73">
        <v>90</v>
      </c>
      <c r="J19" s="102" t="s">
        <v>332</v>
      </c>
      <c r="K19" s="64" t="s">
        <v>289</v>
      </c>
      <c r="M19" s="48"/>
      <c r="N19" s="121"/>
    </row>
    <row r="20" spans="1:86" ht="69" x14ac:dyDescent="0.3">
      <c r="A20" s="64" t="s">
        <v>205</v>
      </c>
      <c r="B20" s="73">
        <v>100</v>
      </c>
      <c r="C20" s="73" t="s">
        <v>61</v>
      </c>
      <c r="D20" s="61"/>
      <c r="E20" s="72">
        <v>0.1</v>
      </c>
      <c r="F20" s="61"/>
      <c r="G20" s="73" t="s">
        <v>22</v>
      </c>
      <c r="H20" s="135">
        <v>1.2</v>
      </c>
      <c r="I20" s="135">
        <v>0.8</v>
      </c>
      <c r="J20" s="64" t="s">
        <v>290</v>
      </c>
      <c r="K20" s="64" t="s">
        <v>292</v>
      </c>
      <c r="M20" s="48"/>
    </row>
    <row r="21" spans="1:86" ht="55.2" x14ac:dyDescent="0.3">
      <c r="A21" s="64" t="s">
        <v>199</v>
      </c>
      <c r="B21" s="73">
        <v>100</v>
      </c>
      <c r="C21" s="73" t="s">
        <v>61</v>
      </c>
      <c r="D21" s="61"/>
      <c r="E21" s="72">
        <v>0.15</v>
      </c>
      <c r="F21" s="61"/>
      <c r="G21" s="73" t="s">
        <v>68</v>
      </c>
      <c r="H21" s="135">
        <v>0.8</v>
      </c>
      <c r="I21" s="135">
        <v>1.2</v>
      </c>
      <c r="J21" s="25" t="s">
        <v>284</v>
      </c>
      <c r="K21" s="64" t="s">
        <v>206</v>
      </c>
      <c r="M21" s="48"/>
    </row>
    <row r="22" spans="1:86" ht="41.4" x14ac:dyDescent="0.3">
      <c r="A22" s="64" t="s">
        <v>207</v>
      </c>
      <c r="B22" s="61">
        <v>50</v>
      </c>
      <c r="C22" s="61" t="s">
        <v>208</v>
      </c>
      <c r="D22" s="61"/>
      <c r="E22" s="61"/>
      <c r="F22" s="72">
        <v>0.1</v>
      </c>
      <c r="G22" s="73" t="s">
        <v>68</v>
      </c>
      <c r="H22" s="72">
        <v>0.8</v>
      </c>
      <c r="I22" s="72">
        <v>1.2</v>
      </c>
      <c r="J22" s="64" t="s">
        <v>209</v>
      </c>
      <c r="K22" s="65" t="s">
        <v>210</v>
      </c>
      <c r="M22" s="48"/>
    </row>
    <row r="23" spans="1:86" ht="41.4" x14ac:dyDescent="0.3">
      <c r="A23" s="64" t="s">
        <v>287</v>
      </c>
      <c r="B23" s="100">
        <v>35000</v>
      </c>
      <c r="C23" s="61" t="s">
        <v>211</v>
      </c>
      <c r="D23" s="61"/>
      <c r="E23" s="61"/>
      <c r="F23" s="72">
        <v>0.1</v>
      </c>
      <c r="G23" s="73" t="s">
        <v>68</v>
      </c>
      <c r="H23" s="135">
        <v>1</v>
      </c>
      <c r="I23" s="72">
        <v>1.2</v>
      </c>
      <c r="J23" s="64" t="s">
        <v>286</v>
      </c>
      <c r="K23" s="65" t="s">
        <v>210</v>
      </c>
      <c r="M23" s="48"/>
    </row>
    <row r="24" spans="1:86" ht="41.4" x14ac:dyDescent="0.3">
      <c r="A24" s="64" t="s">
        <v>212</v>
      </c>
      <c r="B24" s="100">
        <v>50000000</v>
      </c>
      <c r="C24" s="61" t="s">
        <v>213</v>
      </c>
      <c r="D24" s="61"/>
      <c r="E24" s="61"/>
      <c r="F24" s="72">
        <v>0.15</v>
      </c>
      <c r="G24" s="73" t="s">
        <v>68</v>
      </c>
      <c r="H24" s="135">
        <v>0.8</v>
      </c>
      <c r="I24" s="135">
        <v>1.2</v>
      </c>
      <c r="J24" s="64" t="s">
        <v>214</v>
      </c>
      <c r="K24" s="64" t="s">
        <v>215</v>
      </c>
      <c r="M24" s="48"/>
    </row>
    <row r="25" spans="1:86" ht="55.2" x14ac:dyDescent="0.3">
      <c r="A25" s="102" t="s">
        <v>351</v>
      </c>
      <c r="B25" s="136">
        <v>50</v>
      </c>
      <c r="C25" s="136" t="s">
        <v>61</v>
      </c>
      <c r="D25" s="136"/>
      <c r="E25" s="136"/>
      <c r="F25" s="137">
        <v>0.1</v>
      </c>
      <c r="G25" s="138" t="s">
        <v>68</v>
      </c>
      <c r="H25" s="137">
        <v>0.8</v>
      </c>
      <c r="I25" s="137">
        <v>1.2</v>
      </c>
      <c r="J25" s="102" t="s">
        <v>352</v>
      </c>
      <c r="K25" s="64" t="s">
        <v>353</v>
      </c>
      <c r="M25" s="48"/>
    </row>
    <row r="26" spans="1:86" ht="69" x14ac:dyDescent="0.3">
      <c r="A26" s="64" t="s">
        <v>216</v>
      </c>
      <c r="B26" s="73">
        <v>100</v>
      </c>
      <c r="C26" s="73" t="s">
        <v>61</v>
      </c>
      <c r="D26" s="61"/>
      <c r="E26" s="61"/>
      <c r="F26" s="72">
        <v>0.1</v>
      </c>
      <c r="G26" s="73" t="s">
        <v>68</v>
      </c>
      <c r="H26" s="135">
        <v>0.8</v>
      </c>
      <c r="I26" s="135">
        <v>1.2</v>
      </c>
      <c r="J26" s="64" t="s">
        <v>217</v>
      </c>
      <c r="K26" s="64" t="s">
        <v>201</v>
      </c>
      <c r="M26" s="48"/>
    </row>
    <row r="27" spans="1:86" ht="41.4" x14ac:dyDescent="0.3">
      <c r="A27" s="64" t="s">
        <v>293</v>
      </c>
      <c r="B27" s="100">
        <v>6000000</v>
      </c>
      <c r="C27" s="73" t="s">
        <v>213</v>
      </c>
      <c r="D27" s="61"/>
      <c r="E27" s="61"/>
      <c r="F27" s="72">
        <v>0.05</v>
      </c>
      <c r="G27" s="73" t="s">
        <v>68</v>
      </c>
      <c r="H27" s="135">
        <v>0.8</v>
      </c>
      <c r="I27" s="135">
        <v>1.2</v>
      </c>
      <c r="J27" s="64" t="s">
        <v>218</v>
      </c>
      <c r="K27" s="64" t="s">
        <v>71</v>
      </c>
      <c r="M27" s="48"/>
    </row>
    <row r="28" spans="1:86" s="24" customFormat="1" ht="10.199999999999999" customHeight="1" x14ac:dyDescent="0.3">
      <c r="A28" s="68" t="s">
        <v>12</v>
      </c>
      <c r="B28" s="69"/>
      <c r="C28" s="69"/>
      <c r="D28" s="101">
        <f>SUM(D7:D10,D12:D27)</f>
        <v>0.99999999999999989</v>
      </c>
      <c r="E28" s="101">
        <f>SUM(E7:E10,E12:E27)</f>
        <v>0.99999999999999989</v>
      </c>
      <c r="F28" s="101">
        <f>SUM(F7:F10,F12:F27)</f>
        <v>1</v>
      </c>
      <c r="G28" s="69"/>
      <c r="H28" s="69"/>
      <c r="I28" s="69"/>
      <c r="J28" s="69"/>
      <c r="K28" s="69"/>
      <c r="L28" s="35"/>
      <c r="M28" s="34"/>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row>
  </sheetData>
  <autoFilter ref="A3:CH28" xr:uid="{00000000-0001-0000-0000-000000000000}"/>
  <conditionalFormatting sqref="D28:F28">
    <cfRule type="cellIs" dxfId="17" priority="1" operator="lessThan">
      <formula>1</formula>
    </cfRule>
    <cfRule type="cellIs" dxfId="16" priority="2" operator="greaterThan">
      <formula>1</formula>
    </cfRule>
  </conditionalFormatting>
  <pageMargins left="0.25" right="0.25" top="0.75" bottom="0.75" header="0.3" footer="0.3"/>
  <pageSetup paperSize="9" scale="46"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DD29-64FE-4E61-B31F-80290EB746BE}">
  <sheetPr>
    <pageSetUpPr fitToPage="1"/>
  </sheetPr>
  <dimension ref="A2:CI26"/>
  <sheetViews>
    <sheetView view="pageBreakPreview" zoomScale="80" zoomScaleNormal="80" zoomScaleSheetLayoutView="80" workbookViewId="0">
      <pane xSplit="3" ySplit="3" topLeftCell="D16" activePane="bottomRight" state="frozen"/>
      <selection pane="topRight" activeCell="D1" sqref="D1"/>
      <selection pane="bottomLeft" activeCell="A4" sqref="A4"/>
      <selection pane="bottomRight" activeCell="A23" sqref="A23"/>
    </sheetView>
  </sheetViews>
  <sheetFormatPr defaultColWidth="8.88671875" defaultRowHeight="13.8" x14ac:dyDescent="0.3"/>
  <cols>
    <col min="1" max="1" width="46" style="13" customWidth="1"/>
    <col min="2" max="2" width="12.77734375" style="13" customWidth="1"/>
    <col min="3" max="3" width="7.109375" style="13" bestFit="1" customWidth="1"/>
    <col min="4" max="4" width="16.5546875" style="13" customWidth="1"/>
    <col min="5" max="5" width="14.33203125" style="13" customWidth="1"/>
    <col min="6" max="6" width="13.109375" style="13" customWidth="1"/>
    <col min="7" max="7" width="13.33203125" style="13" customWidth="1"/>
    <col min="8" max="8" width="18.77734375" style="63" hidden="1" customWidth="1"/>
    <col min="9" max="9" width="8.5546875" style="13" customWidth="1"/>
    <col min="10" max="10" width="7.21875" style="13" customWidth="1"/>
    <col min="11" max="11" width="54.109375" style="13" customWidth="1"/>
    <col min="12" max="12" width="29.5546875" style="13" customWidth="1"/>
    <col min="13" max="13" width="5.109375" style="13" hidden="1" customWidth="1"/>
    <col min="14" max="14" width="11.6640625" style="13" hidden="1" customWidth="1"/>
    <col min="15" max="15" width="21.5546875" style="13" customWidth="1"/>
    <col min="16" max="16384" width="8.88671875" style="13"/>
  </cols>
  <sheetData>
    <row r="2" spans="1:87" ht="52.8" x14ac:dyDescent="0.3">
      <c r="D2" s="14" t="s">
        <v>164</v>
      </c>
      <c r="E2" s="14" t="s">
        <v>165</v>
      </c>
      <c r="F2" s="14" t="s">
        <v>5</v>
      </c>
      <c r="G2" s="14" t="s">
        <v>166</v>
      </c>
      <c r="J2" s="143" t="s">
        <v>311</v>
      </c>
    </row>
    <row r="3" spans="1:87" s="19" customFormat="1" ht="52.8" x14ac:dyDescent="0.3">
      <c r="A3" s="93" t="s">
        <v>0</v>
      </c>
      <c r="B3" s="93" t="s">
        <v>1</v>
      </c>
      <c r="C3" s="93" t="s">
        <v>16</v>
      </c>
      <c r="D3" s="94" t="s">
        <v>167</v>
      </c>
      <c r="E3" s="94" t="s">
        <v>168</v>
      </c>
      <c r="F3" s="94" t="s">
        <v>169</v>
      </c>
      <c r="G3" s="94" t="s">
        <v>170</v>
      </c>
      <c r="H3" s="93" t="s">
        <v>4</v>
      </c>
      <c r="I3" s="93" t="s">
        <v>13</v>
      </c>
      <c r="J3" s="93" t="s">
        <v>14</v>
      </c>
      <c r="K3" s="93" t="s">
        <v>18</v>
      </c>
      <c r="L3" s="93" t="s">
        <v>20</v>
      </c>
      <c r="M3" s="95" t="s">
        <v>2</v>
      </c>
      <c r="N3" s="18" t="s">
        <v>3</v>
      </c>
    </row>
    <row r="4" spans="1:87" s="24" customFormat="1" ht="10.199999999999999" customHeight="1" x14ac:dyDescent="0.3">
      <c r="A4" s="68" t="s">
        <v>138</v>
      </c>
      <c r="B4" s="69"/>
      <c r="C4" s="69"/>
      <c r="D4" s="69"/>
      <c r="E4" s="69"/>
      <c r="F4" s="69"/>
      <c r="G4" s="69"/>
      <c r="H4" s="69"/>
      <c r="I4" s="69"/>
      <c r="J4" s="69"/>
      <c r="K4" s="69"/>
      <c r="L4" s="69"/>
      <c r="M4" s="35"/>
      <c r="N4" s="34"/>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ht="69" x14ac:dyDescent="0.3">
      <c r="A5" s="25" t="s">
        <v>139</v>
      </c>
      <c r="B5" s="26">
        <v>80</v>
      </c>
      <c r="C5" s="27" t="s">
        <v>61</v>
      </c>
      <c r="D5" s="28">
        <v>1</v>
      </c>
      <c r="E5" s="28">
        <v>1</v>
      </c>
      <c r="F5" s="28">
        <v>1</v>
      </c>
      <c r="G5" s="28">
        <v>1</v>
      </c>
      <c r="H5" s="29" t="s">
        <v>68</v>
      </c>
      <c r="I5" s="28">
        <v>0.8</v>
      </c>
      <c r="J5" s="28">
        <v>1.2</v>
      </c>
      <c r="K5" s="25" t="s">
        <v>163</v>
      </c>
      <c r="L5" s="30" t="s">
        <v>71</v>
      </c>
      <c r="N5" s="48"/>
    </row>
    <row r="6" spans="1:87" s="24" customFormat="1" ht="10.199999999999999" customHeight="1" x14ac:dyDescent="0.3">
      <c r="A6" s="68" t="s">
        <v>10</v>
      </c>
      <c r="B6" s="69"/>
      <c r="C6" s="69"/>
      <c r="D6" s="69">
        <f>COUNT(D7:D10)</f>
        <v>4</v>
      </c>
      <c r="E6" s="69">
        <f>COUNT(E7:E10)</f>
        <v>4</v>
      </c>
      <c r="F6" s="69">
        <f>COUNT(F7:F10)</f>
        <v>4</v>
      </c>
      <c r="G6" s="69">
        <f t="shared" ref="G6" si="0">COUNT(G7:G10)</f>
        <v>4</v>
      </c>
      <c r="H6" s="69"/>
      <c r="I6" s="69"/>
      <c r="J6" s="69"/>
      <c r="K6" s="69"/>
      <c r="L6" s="69"/>
      <c r="M6" s="35"/>
      <c r="N6" s="34"/>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s="41" customFormat="1" ht="27.6" x14ac:dyDescent="0.3">
      <c r="A7" s="71" t="s">
        <v>190</v>
      </c>
      <c r="B7" s="60">
        <v>126041</v>
      </c>
      <c r="C7" s="73" t="s">
        <v>59</v>
      </c>
      <c r="D7" s="72">
        <v>0.15</v>
      </c>
      <c r="E7" s="72">
        <v>0.15</v>
      </c>
      <c r="F7" s="72">
        <v>0.15</v>
      </c>
      <c r="G7" s="72">
        <v>0.15</v>
      </c>
      <c r="H7" s="73" t="s">
        <v>68</v>
      </c>
      <c r="I7" s="28">
        <v>0.8</v>
      </c>
      <c r="J7" s="28">
        <v>1.2</v>
      </c>
      <c r="K7" s="61"/>
      <c r="L7" s="99" t="s">
        <v>71</v>
      </c>
      <c r="N7" s="42"/>
    </row>
    <row r="8" spans="1:87" ht="27.6" x14ac:dyDescent="0.3">
      <c r="A8" s="65" t="s">
        <v>153</v>
      </c>
      <c r="B8" s="60">
        <v>1007</v>
      </c>
      <c r="C8" s="73" t="s">
        <v>60</v>
      </c>
      <c r="D8" s="72">
        <v>0.15</v>
      </c>
      <c r="E8" s="72">
        <v>0.15</v>
      </c>
      <c r="F8" s="72">
        <v>0.15</v>
      </c>
      <c r="G8" s="72">
        <v>0.15</v>
      </c>
      <c r="H8" s="73" t="s">
        <v>68</v>
      </c>
      <c r="I8" s="28">
        <v>0.8</v>
      </c>
      <c r="J8" s="28">
        <v>1.2</v>
      </c>
      <c r="K8" s="65"/>
      <c r="L8" s="99" t="s">
        <v>71</v>
      </c>
      <c r="N8" s="48"/>
    </row>
    <row r="9" spans="1:87" ht="27.6" x14ac:dyDescent="0.3">
      <c r="A9" s="65" t="s">
        <v>8</v>
      </c>
      <c r="B9" s="60">
        <v>15171</v>
      </c>
      <c r="C9" s="73" t="s">
        <v>59</v>
      </c>
      <c r="D9" s="72">
        <v>0.05</v>
      </c>
      <c r="E9" s="72">
        <v>0.05</v>
      </c>
      <c r="F9" s="72">
        <v>0.05</v>
      </c>
      <c r="G9" s="72">
        <v>0.05</v>
      </c>
      <c r="H9" s="73" t="s">
        <v>68</v>
      </c>
      <c r="I9" s="28">
        <v>0.8</v>
      </c>
      <c r="J9" s="28">
        <v>1.2</v>
      </c>
      <c r="K9" s="65"/>
      <c r="L9" s="99" t="s">
        <v>71</v>
      </c>
      <c r="N9" s="48"/>
    </row>
    <row r="10" spans="1:87" ht="27.6" x14ac:dyDescent="0.3">
      <c r="A10" s="65" t="s">
        <v>9</v>
      </c>
      <c r="B10" s="60">
        <v>100</v>
      </c>
      <c r="C10" s="61" t="s">
        <v>61</v>
      </c>
      <c r="D10" s="72">
        <v>0.05</v>
      </c>
      <c r="E10" s="72">
        <v>0.05</v>
      </c>
      <c r="F10" s="72">
        <v>0.05</v>
      </c>
      <c r="G10" s="72">
        <v>0.05</v>
      </c>
      <c r="H10" s="73" t="s">
        <v>68</v>
      </c>
      <c r="I10" s="72">
        <v>1</v>
      </c>
      <c r="J10" s="72">
        <v>1</v>
      </c>
      <c r="K10" s="64" t="s">
        <v>310</v>
      </c>
      <c r="L10" s="99" t="s">
        <v>150</v>
      </c>
      <c r="N10" s="48"/>
    </row>
    <row r="11" spans="1:87" s="24" customFormat="1" ht="10.199999999999999" customHeight="1" x14ac:dyDescent="0.3">
      <c r="A11" s="68" t="s">
        <v>11</v>
      </c>
      <c r="B11" s="69"/>
      <c r="C11" s="69"/>
      <c r="D11" s="69">
        <f>COUNT(D12:D25)</f>
        <v>3</v>
      </c>
      <c r="E11" s="69">
        <f>COUNT(E12:E25)</f>
        <v>4</v>
      </c>
      <c r="F11" s="69">
        <f>COUNT(F12:F25)</f>
        <v>3</v>
      </c>
      <c r="G11" s="69">
        <f>COUNT(G12:G25)</f>
        <v>4</v>
      </c>
      <c r="H11" s="69"/>
      <c r="I11" s="69"/>
      <c r="J11" s="69"/>
      <c r="K11" s="69"/>
      <c r="L11" s="69"/>
      <c r="M11" s="35"/>
      <c r="N11" s="34"/>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ht="54" customHeight="1" x14ac:dyDescent="0.3">
      <c r="A12" s="102" t="s">
        <v>171</v>
      </c>
      <c r="B12" s="73">
        <v>100</v>
      </c>
      <c r="C12" s="61" t="s">
        <v>61</v>
      </c>
      <c r="D12" s="104">
        <v>0.2</v>
      </c>
      <c r="E12" s="103"/>
      <c r="F12" s="103"/>
      <c r="G12" s="103"/>
      <c r="H12" s="73" t="s">
        <v>68</v>
      </c>
      <c r="I12" s="72">
        <v>0.8</v>
      </c>
      <c r="J12" s="72">
        <v>1.2</v>
      </c>
      <c r="K12" s="64" t="s">
        <v>172</v>
      </c>
      <c r="L12" s="64" t="s">
        <v>298</v>
      </c>
      <c r="N12" s="48"/>
      <c r="O12" s="105"/>
    </row>
    <row r="13" spans="1:87" ht="82.8" x14ac:dyDescent="0.3">
      <c r="A13" s="106" t="s">
        <v>308</v>
      </c>
      <c r="B13" s="73">
        <v>100</v>
      </c>
      <c r="C13" s="61" t="s">
        <v>61</v>
      </c>
      <c r="D13" s="104">
        <v>0.3</v>
      </c>
      <c r="E13" s="103"/>
      <c r="F13" s="103"/>
      <c r="G13" s="103"/>
      <c r="H13" s="73" t="s">
        <v>68</v>
      </c>
      <c r="I13" s="72">
        <v>0.8</v>
      </c>
      <c r="J13" s="72">
        <v>1</v>
      </c>
      <c r="K13" s="64" t="s">
        <v>173</v>
      </c>
      <c r="L13" s="64" t="s">
        <v>299</v>
      </c>
      <c r="N13" s="48"/>
      <c r="O13" s="105"/>
    </row>
    <row r="14" spans="1:87" ht="39" customHeight="1" x14ac:dyDescent="0.3">
      <c r="A14" s="102" t="s">
        <v>174</v>
      </c>
      <c r="B14" s="73">
        <v>100</v>
      </c>
      <c r="C14" s="61" t="s">
        <v>61</v>
      </c>
      <c r="D14" s="104">
        <v>0.1</v>
      </c>
      <c r="E14" s="103"/>
      <c r="F14" s="103"/>
      <c r="G14" s="103"/>
      <c r="H14" s="73" t="s">
        <v>68</v>
      </c>
      <c r="I14" s="72">
        <v>0.8</v>
      </c>
      <c r="J14" s="72">
        <v>1</v>
      </c>
      <c r="K14" s="64" t="s">
        <v>175</v>
      </c>
      <c r="L14" s="64" t="s">
        <v>300</v>
      </c>
      <c r="N14" s="48"/>
    </row>
    <row r="15" spans="1:87" ht="41.4" x14ac:dyDescent="0.3">
      <c r="A15" s="102" t="s">
        <v>176</v>
      </c>
      <c r="B15" s="107">
        <v>100</v>
      </c>
      <c r="C15" s="61" t="s">
        <v>61</v>
      </c>
      <c r="D15" s="103"/>
      <c r="E15" s="104">
        <v>0.05</v>
      </c>
      <c r="F15" s="103"/>
      <c r="G15" s="103"/>
      <c r="H15" s="73" t="s">
        <v>68</v>
      </c>
      <c r="I15" s="72">
        <v>0.8</v>
      </c>
      <c r="J15" s="72">
        <v>1.2</v>
      </c>
      <c r="K15" s="64" t="s">
        <v>177</v>
      </c>
      <c r="L15" s="65" t="s">
        <v>178</v>
      </c>
      <c r="N15" s="48"/>
    </row>
    <row r="16" spans="1:87" ht="27.6" x14ac:dyDescent="0.3">
      <c r="A16" s="102" t="s">
        <v>88</v>
      </c>
      <c r="B16" s="107">
        <v>100</v>
      </c>
      <c r="C16" s="61" t="s">
        <v>61</v>
      </c>
      <c r="D16" s="103"/>
      <c r="E16" s="104">
        <v>0.15</v>
      </c>
      <c r="F16" s="103"/>
      <c r="G16" s="103"/>
      <c r="H16" s="73" t="s">
        <v>68</v>
      </c>
      <c r="I16" s="72">
        <v>0.8</v>
      </c>
      <c r="J16" s="72">
        <v>1</v>
      </c>
      <c r="K16" s="102" t="s">
        <v>344</v>
      </c>
      <c r="L16" s="64" t="s">
        <v>345</v>
      </c>
      <c r="N16" s="48"/>
      <c r="O16" s="142"/>
    </row>
    <row r="17" spans="1:87" ht="41.4" x14ac:dyDescent="0.3">
      <c r="A17" s="102" t="s">
        <v>346</v>
      </c>
      <c r="B17" s="73">
        <v>100</v>
      </c>
      <c r="C17" s="61" t="s">
        <v>61</v>
      </c>
      <c r="D17" s="103"/>
      <c r="E17" s="104">
        <v>0.2</v>
      </c>
      <c r="F17" s="103"/>
      <c r="G17" s="103"/>
      <c r="H17" s="73" t="s">
        <v>68</v>
      </c>
      <c r="I17" s="72">
        <v>0.8</v>
      </c>
      <c r="J17" s="72">
        <v>1</v>
      </c>
      <c r="K17" s="64" t="s">
        <v>347</v>
      </c>
      <c r="L17" s="64" t="s">
        <v>349</v>
      </c>
      <c r="N17" s="48"/>
    </row>
    <row r="18" spans="1:87" ht="27.6" x14ac:dyDescent="0.3">
      <c r="A18" s="102" t="s">
        <v>179</v>
      </c>
      <c r="B18" s="73">
        <v>100</v>
      </c>
      <c r="C18" s="61" t="s">
        <v>61</v>
      </c>
      <c r="D18" s="103"/>
      <c r="E18" s="104">
        <v>0.2</v>
      </c>
      <c r="F18" s="103"/>
      <c r="G18" s="103"/>
      <c r="H18" s="73" t="s">
        <v>68</v>
      </c>
      <c r="I18" s="72">
        <v>0.8</v>
      </c>
      <c r="J18" s="72">
        <v>1</v>
      </c>
      <c r="K18" s="64" t="s">
        <v>350</v>
      </c>
      <c r="L18" s="64" t="s">
        <v>348</v>
      </c>
      <c r="N18" s="48"/>
    </row>
    <row r="19" spans="1:87" ht="69" x14ac:dyDescent="0.3">
      <c r="A19" s="102" t="s">
        <v>180</v>
      </c>
      <c r="B19" s="73">
        <v>100</v>
      </c>
      <c r="C19" s="61" t="s">
        <v>61</v>
      </c>
      <c r="D19" s="103"/>
      <c r="E19" s="103"/>
      <c r="F19" s="144">
        <v>0.2</v>
      </c>
      <c r="G19" s="103"/>
      <c r="H19" s="73" t="s">
        <v>68</v>
      </c>
      <c r="I19" s="72">
        <v>0.8</v>
      </c>
      <c r="J19" s="72">
        <v>1</v>
      </c>
      <c r="K19" s="64" t="s">
        <v>181</v>
      </c>
      <c r="L19" s="64" t="s">
        <v>300</v>
      </c>
      <c r="N19" s="48"/>
      <c r="O19" s="54" t="s">
        <v>312</v>
      </c>
    </row>
    <row r="20" spans="1:87" ht="117.6" customHeight="1" x14ac:dyDescent="0.3">
      <c r="A20" s="126" t="s">
        <v>314</v>
      </c>
      <c r="B20" s="73">
        <v>100</v>
      </c>
      <c r="C20" s="61" t="s">
        <v>61</v>
      </c>
      <c r="D20" s="103"/>
      <c r="E20" s="103"/>
      <c r="F20" s="144">
        <v>0.3</v>
      </c>
      <c r="G20" s="103"/>
      <c r="H20" s="73" t="s">
        <v>68</v>
      </c>
      <c r="I20" s="72">
        <v>0.8</v>
      </c>
      <c r="J20" s="72">
        <v>1</v>
      </c>
      <c r="K20" s="64" t="s">
        <v>313</v>
      </c>
      <c r="L20" s="64" t="s">
        <v>301</v>
      </c>
      <c r="N20" s="48"/>
      <c r="O20" s="54" t="s">
        <v>315</v>
      </c>
    </row>
    <row r="21" spans="1:87" ht="177.6" customHeight="1" x14ac:dyDescent="0.3">
      <c r="A21" s="140" t="s">
        <v>182</v>
      </c>
      <c r="B21" s="73">
        <v>100</v>
      </c>
      <c r="C21" s="61" t="s">
        <v>61</v>
      </c>
      <c r="D21" s="103"/>
      <c r="E21" s="103"/>
      <c r="F21" s="144">
        <v>0.1</v>
      </c>
      <c r="G21" s="103"/>
      <c r="H21" s="73" t="s">
        <v>68</v>
      </c>
      <c r="I21" s="72">
        <v>0.8</v>
      </c>
      <c r="J21" s="72">
        <v>1</v>
      </c>
      <c r="K21" s="64" t="s">
        <v>183</v>
      </c>
      <c r="L21" s="64" t="s">
        <v>300</v>
      </c>
      <c r="N21" s="48"/>
      <c r="O21" s="54" t="s">
        <v>316</v>
      </c>
    </row>
    <row r="22" spans="1:87" ht="27.6" x14ac:dyDescent="0.3">
      <c r="A22" s="108" t="s">
        <v>184</v>
      </c>
      <c r="B22" s="107">
        <v>72</v>
      </c>
      <c r="C22" s="61" t="s">
        <v>61</v>
      </c>
      <c r="D22" s="103"/>
      <c r="E22" s="103"/>
      <c r="F22" s="104"/>
      <c r="G22" s="104">
        <v>0.2</v>
      </c>
      <c r="H22" s="73" t="s">
        <v>68</v>
      </c>
      <c r="I22" s="72">
        <v>0.8</v>
      </c>
      <c r="J22" s="72">
        <v>1.2</v>
      </c>
      <c r="K22" s="64"/>
      <c r="L22" s="64" t="s">
        <v>31</v>
      </c>
      <c r="N22" s="48"/>
      <c r="O22" s="13" t="s">
        <v>321</v>
      </c>
    </row>
    <row r="23" spans="1:87" ht="55.2" x14ac:dyDescent="0.3">
      <c r="A23" s="140" t="s">
        <v>318</v>
      </c>
      <c r="B23" s="145">
        <v>85266</v>
      </c>
      <c r="C23" s="61" t="s">
        <v>92</v>
      </c>
      <c r="D23" s="103"/>
      <c r="E23" s="103"/>
      <c r="F23" s="104"/>
      <c r="G23" s="104">
        <v>0.1</v>
      </c>
      <c r="H23" s="73" t="s">
        <v>68</v>
      </c>
      <c r="I23" s="72">
        <v>0.8</v>
      </c>
      <c r="J23" s="72">
        <v>1.2</v>
      </c>
      <c r="K23" s="64"/>
      <c r="L23" s="64" t="s">
        <v>31</v>
      </c>
      <c r="N23" s="48"/>
      <c r="O23" s="13" t="s">
        <v>317</v>
      </c>
    </row>
    <row r="24" spans="1:87" ht="27.6" x14ac:dyDescent="0.3">
      <c r="A24" s="140" t="s">
        <v>302</v>
      </c>
      <c r="B24" s="145">
        <v>7594</v>
      </c>
      <c r="C24" s="61" t="s">
        <v>92</v>
      </c>
      <c r="D24" s="103"/>
      <c r="E24" s="103"/>
      <c r="F24" s="104"/>
      <c r="G24" s="104">
        <v>0.15</v>
      </c>
      <c r="H24" s="73" t="s">
        <v>68</v>
      </c>
      <c r="I24" s="72">
        <v>0.8</v>
      </c>
      <c r="J24" s="72">
        <v>1.2</v>
      </c>
      <c r="K24" s="64"/>
      <c r="L24" s="64" t="s">
        <v>31</v>
      </c>
      <c r="N24" s="48"/>
      <c r="O24" s="13" t="s">
        <v>320</v>
      </c>
    </row>
    <row r="25" spans="1:87" ht="27.6" x14ac:dyDescent="0.3">
      <c r="A25" s="146" t="s">
        <v>303</v>
      </c>
      <c r="B25" s="147">
        <v>27</v>
      </c>
      <c r="C25" s="109" t="s">
        <v>92</v>
      </c>
      <c r="D25" s="110"/>
      <c r="E25" s="110"/>
      <c r="F25" s="111"/>
      <c r="G25" s="111">
        <v>0.15</v>
      </c>
      <c r="H25" s="112" t="s">
        <v>68</v>
      </c>
      <c r="I25" s="113">
        <v>0.8</v>
      </c>
      <c r="J25" s="113">
        <v>1.2</v>
      </c>
      <c r="K25" s="114"/>
      <c r="L25" s="64" t="s">
        <v>31</v>
      </c>
      <c r="N25" s="48"/>
      <c r="O25" s="13" t="s">
        <v>319</v>
      </c>
    </row>
    <row r="26" spans="1:87" s="24" customFormat="1" ht="10.199999999999999" customHeight="1" x14ac:dyDescent="0.3">
      <c r="A26" s="115" t="s">
        <v>12</v>
      </c>
      <c r="B26" s="116"/>
      <c r="C26" s="117"/>
      <c r="D26" s="118">
        <f>SUM(D7:D10,D12:D25)</f>
        <v>0.99999999999999989</v>
      </c>
      <c r="E26" s="118">
        <f>SUM(E7:E10,E12:E25)</f>
        <v>1</v>
      </c>
      <c r="F26" s="118">
        <f>SUM(F7:F10,F12:F25)</f>
        <v>0.99999999999999989</v>
      </c>
      <c r="G26" s="118">
        <f>SUM(G7:G10,G12:G25)</f>
        <v>1</v>
      </c>
      <c r="H26" s="116"/>
      <c r="I26" s="116"/>
      <c r="J26" s="116"/>
      <c r="K26" s="116"/>
      <c r="L26" s="116"/>
      <c r="M26" s="33"/>
      <c r="N26" s="34"/>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row>
  </sheetData>
  <autoFilter ref="A3:CL26" xr:uid="{32B91F81-91BC-4512-8194-E037A8328A5A}"/>
  <conditionalFormatting sqref="D11:G11">
    <cfRule type="cellIs" dxfId="15" priority="3" operator="lessThan">
      <formula>3</formula>
    </cfRule>
    <cfRule type="cellIs" dxfId="14" priority="4" operator="greaterThan">
      <formula>5</formula>
    </cfRule>
  </conditionalFormatting>
  <conditionalFormatting sqref="D26:G26">
    <cfRule type="cellIs" dxfId="13" priority="1" operator="lessThan">
      <formula>1</formula>
    </cfRule>
    <cfRule type="cellIs" dxfId="12" priority="2" operator="greaterThan">
      <formula>1</formula>
    </cfRule>
  </conditionalFormatting>
  <pageMargins left="0.23622047244094491" right="0.23622047244094491" top="0.74803149606299213" bottom="0.74803149606299213" header="0.31496062992125984" footer="0.31496062992125984"/>
  <pageSetup paperSize="9" scale="64" fitToHeight="0" orientation="landscape"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3FF13-EF7D-4711-8D9E-8F6C9585A734}">
  <sheetPr>
    <tabColor rgb="FF92D050"/>
    <pageSetUpPr fitToPage="1"/>
  </sheetPr>
  <dimension ref="A2:CJ34"/>
  <sheetViews>
    <sheetView view="pageBreakPreview" zoomScale="80" zoomScaleNormal="90" zoomScaleSheetLayoutView="80" workbookViewId="0">
      <pane xSplit="3" ySplit="3" topLeftCell="D7" activePane="bottomRight" state="frozen"/>
      <selection pane="topRight" activeCell="D1" sqref="D1"/>
      <selection pane="bottomLeft" activeCell="A4" sqref="A4"/>
      <selection pane="bottomRight" activeCell="L22" sqref="L22"/>
    </sheetView>
  </sheetViews>
  <sheetFormatPr defaultColWidth="8.88671875" defaultRowHeight="13.8" x14ac:dyDescent="0.3"/>
  <cols>
    <col min="1" max="1" width="37" style="13" customWidth="1"/>
    <col min="2" max="2" width="9.77734375" style="13" customWidth="1"/>
    <col min="3" max="3" width="6.88671875" style="13" customWidth="1"/>
    <col min="4" max="4" width="15.21875" style="13" customWidth="1"/>
    <col min="5" max="5" width="16.109375" style="13" customWidth="1"/>
    <col min="6" max="6" width="13.33203125" style="13" customWidth="1"/>
    <col min="7" max="7" width="15.5546875" style="13" customWidth="1"/>
    <col min="8" max="8" width="15.6640625" style="13" customWidth="1"/>
    <col min="9" max="9" width="14.33203125" style="13" hidden="1" customWidth="1"/>
    <col min="10" max="10" width="10.21875" style="13" bestFit="1" customWidth="1"/>
    <col min="11" max="11" width="10.44140625" style="13" bestFit="1" customWidth="1"/>
    <col min="12" max="12" width="47" style="54" customWidth="1"/>
    <col min="13" max="13" width="18.21875" style="54" bestFit="1" customWidth="1"/>
    <col min="14" max="14" width="5.109375" style="13" hidden="1" customWidth="1"/>
    <col min="15" max="15" width="11.6640625" style="13" hidden="1" customWidth="1"/>
    <col min="16" max="16384" width="8.88671875" style="13"/>
  </cols>
  <sheetData>
    <row r="2" spans="1:88" ht="79.2" x14ac:dyDescent="0.3">
      <c r="D2" s="14" t="s">
        <v>151</v>
      </c>
      <c r="E2" s="14" t="s">
        <v>52</v>
      </c>
      <c r="F2" s="14" t="s">
        <v>50</v>
      </c>
      <c r="G2" s="14" t="s">
        <v>152</v>
      </c>
      <c r="H2" s="15" t="s">
        <v>141</v>
      </c>
    </row>
    <row r="3" spans="1:88" s="19" customFormat="1" ht="39.6" x14ac:dyDescent="0.3">
      <c r="A3" s="93" t="s">
        <v>0</v>
      </c>
      <c r="B3" s="93" t="s">
        <v>1</v>
      </c>
      <c r="C3" s="93" t="s">
        <v>16</v>
      </c>
      <c r="D3" s="141" t="s">
        <v>48</v>
      </c>
      <c r="E3" s="141" t="s">
        <v>51</v>
      </c>
      <c r="F3" s="141" t="s">
        <v>49</v>
      </c>
      <c r="G3" s="141" t="s">
        <v>53</v>
      </c>
      <c r="H3" s="141" t="s">
        <v>140</v>
      </c>
      <c r="I3" s="93" t="s">
        <v>4</v>
      </c>
      <c r="J3" s="93" t="s">
        <v>13</v>
      </c>
      <c r="K3" s="93" t="s">
        <v>14</v>
      </c>
      <c r="L3" s="93" t="s">
        <v>18</v>
      </c>
      <c r="M3" s="93" t="s">
        <v>20</v>
      </c>
      <c r="N3" s="95" t="s">
        <v>2</v>
      </c>
      <c r="O3" s="18" t="s">
        <v>3</v>
      </c>
    </row>
    <row r="4" spans="1:88" s="24" customFormat="1" ht="10.199999999999999" customHeight="1" x14ac:dyDescent="0.3">
      <c r="A4" s="68" t="s">
        <v>138</v>
      </c>
      <c r="B4" s="69"/>
      <c r="C4" s="69"/>
      <c r="D4" s="69"/>
      <c r="E4" s="69"/>
      <c r="F4" s="69"/>
      <c r="G4" s="69"/>
      <c r="H4" s="69"/>
      <c r="I4" s="69"/>
      <c r="J4" s="69"/>
      <c r="K4" s="69"/>
      <c r="L4" s="69"/>
      <c r="M4" s="69"/>
      <c r="N4" s="35"/>
      <c r="O4" s="34"/>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row>
    <row r="5" spans="1:88" s="41" customFormat="1" ht="69" x14ac:dyDescent="0.3">
      <c r="A5" s="71" t="s">
        <v>139</v>
      </c>
      <c r="B5" s="61">
        <v>80</v>
      </c>
      <c r="C5" s="61" t="s">
        <v>61</v>
      </c>
      <c r="D5" s="72">
        <v>1</v>
      </c>
      <c r="E5" s="72">
        <v>1</v>
      </c>
      <c r="F5" s="72">
        <v>1</v>
      </c>
      <c r="G5" s="72">
        <v>1</v>
      </c>
      <c r="H5" s="72">
        <v>1</v>
      </c>
      <c r="I5" s="73" t="s">
        <v>68</v>
      </c>
      <c r="J5" s="72">
        <v>0.8</v>
      </c>
      <c r="K5" s="72">
        <v>1.2</v>
      </c>
      <c r="L5" s="71" t="s">
        <v>163</v>
      </c>
      <c r="M5" s="73" t="s">
        <v>71</v>
      </c>
      <c r="O5" s="42"/>
    </row>
    <row r="6" spans="1:88" s="24" customFormat="1" ht="10.199999999999999" customHeight="1" x14ac:dyDescent="0.3">
      <c r="A6" s="68" t="s">
        <v>10</v>
      </c>
      <c r="B6" s="69"/>
      <c r="C6" s="69"/>
      <c r="D6" s="69">
        <f>COUNT(D7:D10)</f>
        <v>4</v>
      </c>
      <c r="E6" s="69">
        <f t="shared" ref="E6:H6" si="0">COUNT(E7:E10)</f>
        <v>4</v>
      </c>
      <c r="F6" s="69">
        <f t="shared" si="0"/>
        <v>4</v>
      </c>
      <c r="G6" s="69">
        <f t="shared" si="0"/>
        <v>4</v>
      </c>
      <c r="H6" s="69">
        <f t="shared" si="0"/>
        <v>4</v>
      </c>
      <c r="I6" s="69"/>
      <c r="J6" s="69"/>
      <c r="K6" s="69"/>
      <c r="L6" s="69"/>
      <c r="M6" s="69"/>
      <c r="N6" s="35"/>
      <c r="O6" s="34"/>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row>
    <row r="7" spans="1:88" s="41" customFormat="1" ht="41.4" x14ac:dyDescent="0.3">
      <c r="A7" s="71" t="s">
        <v>7</v>
      </c>
      <c r="B7" s="60">
        <v>126041</v>
      </c>
      <c r="C7" s="73" t="s">
        <v>59</v>
      </c>
      <c r="D7" s="72">
        <v>0.15</v>
      </c>
      <c r="E7" s="72">
        <v>0.15</v>
      </c>
      <c r="F7" s="72">
        <v>0.15</v>
      </c>
      <c r="G7" s="72">
        <v>0.15</v>
      </c>
      <c r="H7" s="72">
        <v>0.15</v>
      </c>
      <c r="I7" s="73" t="s">
        <v>68</v>
      </c>
      <c r="J7" s="72">
        <v>0.8</v>
      </c>
      <c r="K7" s="72">
        <v>1.2</v>
      </c>
      <c r="L7" s="73"/>
      <c r="M7" s="73" t="s">
        <v>71</v>
      </c>
      <c r="O7" s="42"/>
    </row>
    <row r="8" spans="1:88" ht="41.4" x14ac:dyDescent="0.3">
      <c r="A8" s="65" t="s">
        <v>153</v>
      </c>
      <c r="B8" s="60">
        <v>1007</v>
      </c>
      <c r="C8" s="73" t="s">
        <v>60</v>
      </c>
      <c r="D8" s="72">
        <v>0.15</v>
      </c>
      <c r="E8" s="72">
        <v>0.15</v>
      </c>
      <c r="F8" s="72">
        <v>0.15</v>
      </c>
      <c r="G8" s="72">
        <v>0.15</v>
      </c>
      <c r="H8" s="72">
        <v>0.15</v>
      </c>
      <c r="I8" s="73" t="s">
        <v>68</v>
      </c>
      <c r="J8" s="72">
        <v>0.8</v>
      </c>
      <c r="K8" s="72">
        <v>1.2</v>
      </c>
      <c r="L8" s="64"/>
      <c r="M8" s="73" t="s">
        <v>71</v>
      </c>
      <c r="O8" s="48"/>
    </row>
    <row r="9" spans="1:88" ht="41.4" x14ac:dyDescent="0.3">
      <c r="A9" s="65" t="s">
        <v>8</v>
      </c>
      <c r="B9" s="60">
        <v>15171</v>
      </c>
      <c r="C9" s="73" t="s">
        <v>59</v>
      </c>
      <c r="D9" s="72">
        <v>0.15</v>
      </c>
      <c r="E9" s="72">
        <v>0.15</v>
      </c>
      <c r="F9" s="72">
        <v>0.15</v>
      </c>
      <c r="G9" s="72">
        <v>0.15</v>
      </c>
      <c r="H9" s="72">
        <v>0.15</v>
      </c>
      <c r="I9" s="73" t="s">
        <v>68</v>
      </c>
      <c r="J9" s="72">
        <v>0.8</v>
      </c>
      <c r="K9" s="72">
        <v>1.2</v>
      </c>
      <c r="L9" s="64"/>
      <c r="M9" s="73" t="s">
        <v>71</v>
      </c>
      <c r="O9" s="48"/>
    </row>
    <row r="10" spans="1:88" ht="41.4" x14ac:dyDescent="0.3">
      <c r="A10" s="65" t="s">
        <v>9</v>
      </c>
      <c r="B10" s="60">
        <v>100</v>
      </c>
      <c r="C10" s="73" t="s">
        <v>61</v>
      </c>
      <c r="D10" s="72">
        <v>0.05</v>
      </c>
      <c r="E10" s="72">
        <v>0.05</v>
      </c>
      <c r="F10" s="72">
        <v>0.05</v>
      </c>
      <c r="G10" s="72">
        <v>0.05</v>
      </c>
      <c r="H10" s="72">
        <v>0.05</v>
      </c>
      <c r="I10" s="73" t="s">
        <v>68</v>
      </c>
      <c r="J10" s="72">
        <v>1</v>
      </c>
      <c r="K10" s="72">
        <v>1</v>
      </c>
      <c r="L10" s="64" t="s">
        <v>162</v>
      </c>
      <c r="M10" s="71" t="s">
        <v>150</v>
      </c>
      <c r="O10" s="48"/>
    </row>
    <row r="11" spans="1:88" s="24" customFormat="1" ht="10.199999999999999" customHeight="1" x14ac:dyDescent="0.3">
      <c r="A11" s="68" t="s">
        <v>11</v>
      </c>
      <c r="B11" s="69"/>
      <c r="C11" s="69"/>
      <c r="D11" s="69">
        <f t="shared" ref="D11:G11" si="1">COUNT(D12:D32)</f>
        <v>5</v>
      </c>
      <c r="E11" s="69">
        <f t="shared" si="1"/>
        <v>4</v>
      </c>
      <c r="F11" s="69">
        <f t="shared" si="1"/>
        <v>5</v>
      </c>
      <c r="G11" s="69">
        <f t="shared" si="1"/>
        <v>4</v>
      </c>
      <c r="H11" s="69">
        <f>COUNT(H12:H32)</f>
        <v>3</v>
      </c>
      <c r="I11" s="69"/>
      <c r="J11" s="69"/>
      <c r="K11" s="69"/>
      <c r="L11" s="69"/>
      <c r="M11" s="69"/>
      <c r="N11" s="35"/>
      <c r="O11" s="34"/>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row>
    <row r="12" spans="1:88" ht="41.4" x14ac:dyDescent="0.3">
      <c r="A12" s="64" t="s">
        <v>135</v>
      </c>
      <c r="B12" s="61">
        <v>100</v>
      </c>
      <c r="C12" s="61" t="s">
        <v>61</v>
      </c>
      <c r="D12" s="72">
        <v>0.1</v>
      </c>
      <c r="E12" s="65"/>
      <c r="F12" s="65"/>
      <c r="G12" s="65"/>
      <c r="H12" s="65"/>
      <c r="I12" s="73" t="s">
        <v>68</v>
      </c>
      <c r="J12" s="72">
        <v>1</v>
      </c>
      <c r="K12" s="72">
        <v>1</v>
      </c>
      <c r="L12" s="64" t="s">
        <v>154</v>
      </c>
      <c r="M12" s="64" t="s">
        <v>132</v>
      </c>
      <c r="O12" s="48"/>
    </row>
    <row r="13" spans="1:88" ht="41.4" x14ac:dyDescent="0.3">
      <c r="A13" s="64" t="s">
        <v>322</v>
      </c>
      <c r="B13" s="61">
        <v>100</v>
      </c>
      <c r="C13" s="61" t="s">
        <v>61</v>
      </c>
      <c r="D13" s="72">
        <v>0.1</v>
      </c>
      <c r="E13" s="65"/>
      <c r="F13" s="65"/>
      <c r="G13" s="65"/>
      <c r="H13" s="65"/>
      <c r="I13" s="73" t="s">
        <v>68</v>
      </c>
      <c r="J13" s="72">
        <v>1</v>
      </c>
      <c r="K13" s="72">
        <v>1</v>
      </c>
      <c r="L13" s="64" t="s">
        <v>155</v>
      </c>
      <c r="M13" s="64" t="s">
        <v>132</v>
      </c>
      <c r="O13" s="48"/>
    </row>
    <row r="14" spans="1:88" ht="73.2" customHeight="1" x14ac:dyDescent="0.3">
      <c r="A14" s="64" t="s">
        <v>323</v>
      </c>
      <c r="B14" s="61">
        <v>100</v>
      </c>
      <c r="C14" s="61" t="s">
        <v>61</v>
      </c>
      <c r="D14" s="72">
        <v>0.1</v>
      </c>
      <c r="E14" s="65"/>
      <c r="F14" s="65"/>
      <c r="G14" s="65"/>
      <c r="H14" s="65"/>
      <c r="I14" s="73" t="s">
        <v>68</v>
      </c>
      <c r="J14" s="72">
        <v>1</v>
      </c>
      <c r="K14" s="72">
        <v>1</v>
      </c>
      <c r="L14" s="64" t="s">
        <v>324</v>
      </c>
      <c r="M14" s="64" t="s">
        <v>132</v>
      </c>
      <c r="O14" s="48"/>
    </row>
    <row r="15" spans="1:88" ht="41.4" x14ac:dyDescent="0.3">
      <c r="A15" s="102" t="s">
        <v>136</v>
      </c>
      <c r="B15" s="136">
        <v>100</v>
      </c>
      <c r="C15" s="136" t="s">
        <v>61</v>
      </c>
      <c r="D15" s="137">
        <v>0.1</v>
      </c>
      <c r="E15" s="108"/>
      <c r="F15" s="108"/>
      <c r="G15" s="108"/>
      <c r="H15" s="108"/>
      <c r="I15" s="138" t="s">
        <v>68</v>
      </c>
      <c r="J15" s="137">
        <v>1</v>
      </c>
      <c r="K15" s="137">
        <v>1</v>
      </c>
      <c r="L15" s="102" t="s">
        <v>156</v>
      </c>
      <c r="M15" s="102" t="s">
        <v>137</v>
      </c>
      <c r="O15" s="48"/>
    </row>
    <row r="16" spans="1:88" ht="41.4" x14ac:dyDescent="0.3">
      <c r="A16" s="64" t="s">
        <v>325</v>
      </c>
      <c r="B16" s="61">
        <v>100</v>
      </c>
      <c r="C16" s="61" t="s">
        <v>61</v>
      </c>
      <c r="D16" s="72">
        <v>0.1</v>
      </c>
      <c r="E16" s="65"/>
      <c r="F16" s="65"/>
      <c r="G16" s="65"/>
      <c r="H16" s="65"/>
      <c r="I16" s="73" t="s">
        <v>68</v>
      </c>
      <c r="J16" s="72">
        <v>1</v>
      </c>
      <c r="K16" s="72">
        <v>1</v>
      </c>
      <c r="L16" s="64" t="s">
        <v>157</v>
      </c>
      <c r="M16" s="64" t="s">
        <v>158</v>
      </c>
      <c r="O16" s="48"/>
    </row>
    <row r="17" spans="1:15" ht="138" x14ac:dyDescent="0.3">
      <c r="A17" s="64" t="s">
        <v>128</v>
      </c>
      <c r="B17" s="61">
        <v>99.3</v>
      </c>
      <c r="C17" s="61" t="s">
        <v>61</v>
      </c>
      <c r="D17" s="65"/>
      <c r="E17" s="72">
        <v>0.1</v>
      </c>
      <c r="F17" s="65"/>
      <c r="G17" s="65"/>
      <c r="H17" s="65"/>
      <c r="I17" s="73" t="s">
        <v>68</v>
      </c>
      <c r="J17" s="120">
        <v>0.99099999999999999</v>
      </c>
      <c r="K17" s="120">
        <v>0.99990000000000001</v>
      </c>
      <c r="L17" s="64" t="s">
        <v>159</v>
      </c>
      <c r="M17" s="64" t="s">
        <v>131</v>
      </c>
      <c r="O17" s="48"/>
    </row>
    <row r="18" spans="1:15" ht="41.4" x14ac:dyDescent="0.3">
      <c r="A18" s="64" t="s">
        <v>129</v>
      </c>
      <c r="B18" s="61">
        <v>100</v>
      </c>
      <c r="C18" s="61" t="s">
        <v>61</v>
      </c>
      <c r="D18" s="65"/>
      <c r="E18" s="72">
        <v>0.15</v>
      </c>
      <c r="F18" s="65"/>
      <c r="G18" s="65"/>
      <c r="H18" s="65"/>
      <c r="I18" s="73" t="s">
        <v>68</v>
      </c>
      <c r="J18" s="72">
        <v>0.8</v>
      </c>
      <c r="K18" s="72">
        <v>1.2</v>
      </c>
      <c r="L18" s="64" t="s">
        <v>326</v>
      </c>
      <c r="M18" s="64" t="s">
        <v>132</v>
      </c>
      <c r="O18" s="48"/>
    </row>
    <row r="19" spans="1:15" ht="55.2" x14ac:dyDescent="0.3">
      <c r="A19" s="64" t="s">
        <v>130</v>
      </c>
      <c r="B19" s="61">
        <v>4.7</v>
      </c>
      <c r="C19" s="61" t="s">
        <v>110</v>
      </c>
      <c r="D19" s="65"/>
      <c r="E19" s="72">
        <v>0.1</v>
      </c>
      <c r="F19" s="65"/>
      <c r="G19" s="65"/>
      <c r="H19" s="65"/>
      <c r="I19" s="73" t="s">
        <v>68</v>
      </c>
      <c r="J19" s="61">
        <v>4.4000000000000004</v>
      </c>
      <c r="K19" s="61">
        <v>4.9000000000000004</v>
      </c>
      <c r="L19" s="64" t="s">
        <v>133</v>
      </c>
      <c r="M19" s="64" t="s">
        <v>131</v>
      </c>
      <c r="O19" s="48"/>
    </row>
    <row r="20" spans="1:15" ht="82.8" x14ac:dyDescent="0.3">
      <c r="A20" s="64" t="s">
        <v>334</v>
      </c>
      <c r="B20" s="61">
        <v>100</v>
      </c>
      <c r="C20" s="61" t="s">
        <v>61</v>
      </c>
      <c r="D20" s="65"/>
      <c r="E20" s="72">
        <v>0.15</v>
      </c>
      <c r="F20" s="65"/>
      <c r="G20" s="65"/>
      <c r="H20" s="65"/>
      <c r="I20" s="73" t="s">
        <v>68</v>
      </c>
      <c r="J20" s="135">
        <v>0.8</v>
      </c>
      <c r="K20" s="135">
        <v>1.2</v>
      </c>
      <c r="L20" s="102" t="s">
        <v>333</v>
      </c>
      <c r="M20" s="64" t="s">
        <v>134</v>
      </c>
      <c r="O20" s="48"/>
    </row>
    <row r="21" spans="1:15" ht="41.4" x14ac:dyDescent="0.3">
      <c r="A21" s="64" t="s">
        <v>107</v>
      </c>
      <c r="B21" s="61">
        <v>100</v>
      </c>
      <c r="C21" s="61" t="s">
        <v>61</v>
      </c>
      <c r="D21" s="65"/>
      <c r="E21" s="72"/>
      <c r="F21" s="72">
        <v>0.15</v>
      </c>
      <c r="G21" s="65"/>
      <c r="H21" s="65"/>
      <c r="I21" s="73" t="s">
        <v>68</v>
      </c>
      <c r="J21" s="72">
        <v>0.8</v>
      </c>
      <c r="K21" s="72">
        <v>1.2</v>
      </c>
      <c r="L21" s="64" t="s">
        <v>160</v>
      </c>
      <c r="M21" s="64" t="s">
        <v>132</v>
      </c>
      <c r="O21" s="48"/>
    </row>
    <row r="22" spans="1:15" ht="82.8" x14ac:dyDescent="0.3">
      <c r="A22" s="64" t="s">
        <v>294</v>
      </c>
      <c r="B22" s="61">
        <v>100</v>
      </c>
      <c r="C22" s="61" t="s">
        <v>61</v>
      </c>
      <c r="D22" s="65"/>
      <c r="E22" s="65"/>
      <c r="F22" s="72">
        <v>0.1</v>
      </c>
      <c r="G22" s="65"/>
      <c r="H22" s="65"/>
      <c r="I22" s="73" t="s">
        <v>68</v>
      </c>
      <c r="J22" s="72">
        <v>0.8</v>
      </c>
      <c r="K22" s="72">
        <v>1.2</v>
      </c>
      <c r="L22" s="64" t="s">
        <v>112</v>
      </c>
      <c r="M22" s="64" t="s">
        <v>113</v>
      </c>
      <c r="O22" s="48"/>
    </row>
    <row r="23" spans="1:15" ht="69" x14ac:dyDescent="0.3">
      <c r="A23" s="64" t="s">
        <v>108</v>
      </c>
      <c r="B23" s="61">
        <v>100</v>
      </c>
      <c r="C23" s="61" t="s">
        <v>61</v>
      </c>
      <c r="D23" s="65"/>
      <c r="E23" s="65"/>
      <c r="F23" s="72">
        <v>0.1</v>
      </c>
      <c r="G23" s="65"/>
      <c r="H23" s="65"/>
      <c r="I23" s="73" t="s">
        <v>68</v>
      </c>
      <c r="J23" s="72">
        <v>0.8</v>
      </c>
      <c r="K23" s="72">
        <v>1.2</v>
      </c>
      <c r="L23" s="64" t="s">
        <v>295</v>
      </c>
      <c r="M23" s="64" t="s">
        <v>114</v>
      </c>
      <c r="O23" s="48"/>
    </row>
    <row r="24" spans="1:15" ht="110.4" x14ac:dyDescent="0.3">
      <c r="A24" s="64" t="s">
        <v>109</v>
      </c>
      <c r="B24" s="61">
        <v>100</v>
      </c>
      <c r="C24" s="61" t="s">
        <v>61</v>
      </c>
      <c r="D24" s="65"/>
      <c r="E24" s="65"/>
      <c r="F24" s="72">
        <v>0.08</v>
      </c>
      <c r="G24" s="65"/>
      <c r="H24" s="65"/>
      <c r="I24" s="73" t="s">
        <v>68</v>
      </c>
      <c r="J24" s="72">
        <v>0.8</v>
      </c>
      <c r="K24" s="72">
        <v>1.2</v>
      </c>
      <c r="L24" s="64" t="s">
        <v>296</v>
      </c>
      <c r="M24" s="64" t="s">
        <v>115</v>
      </c>
      <c r="O24" s="48"/>
    </row>
    <row r="25" spans="1:15" ht="96.6" x14ac:dyDescent="0.3">
      <c r="A25" s="64" t="s">
        <v>161</v>
      </c>
      <c r="B25" s="61">
        <v>100</v>
      </c>
      <c r="C25" s="61" t="s">
        <v>61</v>
      </c>
      <c r="D25" s="65"/>
      <c r="E25" s="65"/>
      <c r="F25" s="72">
        <v>7.0000000000000007E-2</v>
      </c>
      <c r="G25" s="65"/>
      <c r="H25" s="65"/>
      <c r="I25" s="73" t="s">
        <v>68</v>
      </c>
      <c r="J25" s="72">
        <v>0.8</v>
      </c>
      <c r="K25" s="72">
        <v>1.2</v>
      </c>
      <c r="L25" s="64" t="s">
        <v>297</v>
      </c>
      <c r="M25" s="64" t="s">
        <v>111</v>
      </c>
      <c r="O25" s="48"/>
    </row>
    <row r="26" spans="1:15" ht="41.4" x14ac:dyDescent="0.3">
      <c r="A26" s="64" t="s">
        <v>246</v>
      </c>
      <c r="B26" s="61" t="s">
        <v>116</v>
      </c>
      <c r="C26" s="61" t="s">
        <v>65</v>
      </c>
      <c r="D26" s="65"/>
      <c r="E26" s="65"/>
      <c r="F26" s="65"/>
      <c r="G26" s="72">
        <v>0.15</v>
      </c>
      <c r="H26" s="72"/>
      <c r="I26" s="73" t="s">
        <v>68</v>
      </c>
      <c r="J26" s="72">
        <v>0.8</v>
      </c>
      <c r="K26" s="72">
        <v>1.2</v>
      </c>
      <c r="L26" s="64" t="s">
        <v>119</v>
      </c>
      <c r="M26" s="64" t="s">
        <v>114</v>
      </c>
      <c r="O26" s="48"/>
    </row>
    <row r="27" spans="1:15" ht="49.2" customHeight="1" x14ac:dyDescent="0.3">
      <c r="A27" s="64" t="s">
        <v>117</v>
      </c>
      <c r="B27" s="61">
        <v>100</v>
      </c>
      <c r="C27" s="61" t="s">
        <v>61</v>
      </c>
      <c r="D27" s="65"/>
      <c r="E27" s="65"/>
      <c r="F27" s="65"/>
      <c r="G27" s="72">
        <v>0.1</v>
      </c>
      <c r="H27" s="72"/>
      <c r="I27" s="73" t="s">
        <v>68</v>
      </c>
      <c r="J27" s="72">
        <v>0.8</v>
      </c>
      <c r="K27" s="72">
        <v>1.2</v>
      </c>
      <c r="L27" s="64" t="s">
        <v>120</v>
      </c>
      <c r="M27" s="64" t="s">
        <v>114</v>
      </c>
      <c r="O27" s="48"/>
    </row>
    <row r="28" spans="1:15" ht="41.4" x14ac:dyDescent="0.3">
      <c r="A28" s="64" t="s">
        <v>118</v>
      </c>
      <c r="B28" s="61">
        <v>100</v>
      </c>
      <c r="C28" s="61" t="s">
        <v>61</v>
      </c>
      <c r="D28" s="65"/>
      <c r="E28" s="65"/>
      <c r="F28" s="65"/>
      <c r="G28" s="72">
        <v>0.1</v>
      </c>
      <c r="H28" s="72"/>
      <c r="I28" s="73" t="s">
        <v>68</v>
      </c>
      <c r="J28" s="72">
        <v>0.8</v>
      </c>
      <c r="K28" s="72">
        <v>1.2</v>
      </c>
      <c r="L28" s="64" t="s">
        <v>121</v>
      </c>
      <c r="M28" s="64" t="s">
        <v>114</v>
      </c>
      <c r="O28" s="48"/>
    </row>
    <row r="29" spans="1:15" ht="41.4" x14ac:dyDescent="0.3">
      <c r="A29" s="64" t="s">
        <v>362</v>
      </c>
      <c r="B29" s="61">
        <v>100</v>
      </c>
      <c r="C29" s="61" t="s">
        <v>61</v>
      </c>
      <c r="D29" s="65"/>
      <c r="E29" s="65"/>
      <c r="F29" s="65"/>
      <c r="G29" s="72">
        <v>0.15</v>
      </c>
      <c r="H29" s="72"/>
      <c r="I29" s="73" t="s">
        <v>68</v>
      </c>
      <c r="J29" s="72">
        <v>0.8</v>
      </c>
      <c r="K29" s="72">
        <v>1.2</v>
      </c>
      <c r="L29" s="64" t="s">
        <v>361</v>
      </c>
      <c r="M29" s="64" t="s">
        <v>114</v>
      </c>
      <c r="O29" s="48"/>
    </row>
    <row r="30" spans="1:15" ht="41.4" x14ac:dyDescent="0.3">
      <c r="A30" s="64" t="s">
        <v>144</v>
      </c>
      <c r="B30" s="136">
        <v>10</v>
      </c>
      <c r="C30" s="136" t="s">
        <v>65</v>
      </c>
      <c r="D30" s="65"/>
      <c r="E30" s="65"/>
      <c r="F30" s="65"/>
      <c r="G30" s="72"/>
      <c r="H30" s="72">
        <v>0.15</v>
      </c>
      <c r="I30" s="73" t="s">
        <v>68</v>
      </c>
      <c r="J30" s="72">
        <v>0.15</v>
      </c>
      <c r="K30" s="72">
        <v>0.4</v>
      </c>
      <c r="L30" s="64" t="s">
        <v>354</v>
      </c>
      <c r="M30" s="64" t="s">
        <v>327</v>
      </c>
      <c r="O30" s="48"/>
    </row>
    <row r="31" spans="1:15" ht="47.4" customHeight="1" x14ac:dyDescent="0.3">
      <c r="A31" s="64" t="s">
        <v>145</v>
      </c>
      <c r="B31" s="136">
        <v>17</v>
      </c>
      <c r="C31" s="136" t="s">
        <v>65</v>
      </c>
      <c r="D31" s="65"/>
      <c r="E31" s="65"/>
      <c r="F31" s="65"/>
      <c r="G31" s="72"/>
      <c r="H31" s="72">
        <v>0.15</v>
      </c>
      <c r="I31" s="73" t="s">
        <v>68</v>
      </c>
      <c r="J31" s="104">
        <v>0.1</v>
      </c>
      <c r="K31" s="104">
        <v>0.3</v>
      </c>
      <c r="L31" s="64" t="s">
        <v>355</v>
      </c>
      <c r="M31" s="64" t="s">
        <v>327</v>
      </c>
      <c r="O31" s="48"/>
    </row>
    <row r="32" spans="1:15" ht="41.4" x14ac:dyDescent="0.3">
      <c r="A32" s="64" t="s">
        <v>358</v>
      </c>
      <c r="B32" s="136">
        <v>80</v>
      </c>
      <c r="C32" s="136" t="s">
        <v>61</v>
      </c>
      <c r="D32" s="65"/>
      <c r="E32" s="65"/>
      <c r="F32" s="65"/>
      <c r="G32" s="72"/>
      <c r="H32" s="72">
        <v>0.1</v>
      </c>
      <c r="I32" s="73" t="s">
        <v>68</v>
      </c>
      <c r="J32" s="104">
        <v>0.8</v>
      </c>
      <c r="K32" s="104">
        <v>1.2</v>
      </c>
      <c r="L32" s="64" t="s">
        <v>359</v>
      </c>
      <c r="M32" s="64" t="s">
        <v>360</v>
      </c>
      <c r="O32" s="48"/>
    </row>
    <row r="33" spans="1:88" ht="27.6" x14ac:dyDescent="0.3">
      <c r="A33" s="64" t="s">
        <v>357</v>
      </c>
      <c r="B33" s="136">
        <v>100</v>
      </c>
      <c r="C33" s="136" t="s">
        <v>61</v>
      </c>
      <c r="D33" s="65"/>
      <c r="E33" s="65"/>
      <c r="F33" s="65"/>
      <c r="G33" s="72"/>
      <c r="H33" s="72">
        <v>0.1</v>
      </c>
      <c r="I33" s="73"/>
      <c r="J33" s="104">
        <v>1</v>
      </c>
      <c r="K33" s="104">
        <v>1</v>
      </c>
      <c r="L33" s="64" t="s">
        <v>356</v>
      </c>
      <c r="M33" s="64" t="s">
        <v>360</v>
      </c>
      <c r="O33" s="48"/>
    </row>
    <row r="34" spans="1:88" s="24" customFormat="1" ht="10.199999999999999" customHeight="1" x14ac:dyDescent="0.3">
      <c r="A34" s="32" t="s">
        <v>12</v>
      </c>
      <c r="B34" s="33"/>
      <c r="C34" s="34"/>
      <c r="D34" s="119">
        <f t="shared" ref="D34:G34" si="2">SUM(D7:D10,D12:D33)</f>
        <v>0.99999999999999989</v>
      </c>
      <c r="E34" s="119">
        <f t="shared" si="2"/>
        <v>1</v>
      </c>
      <c r="F34" s="119">
        <f t="shared" si="2"/>
        <v>0.99999999999999978</v>
      </c>
      <c r="G34" s="119">
        <f t="shared" si="2"/>
        <v>0.99999999999999989</v>
      </c>
      <c r="H34" s="119">
        <f>SUM(H7:H10,H12:H33)</f>
        <v>0.99999999999999989</v>
      </c>
      <c r="I34" s="33"/>
      <c r="J34" s="33"/>
      <c r="K34" s="33"/>
      <c r="L34" s="33"/>
      <c r="M34" s="33"/>
      <c r="N34" s="33"/>
      <c r="O34" s="34"/>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row>
  </sheetData>
  <autoFilter ref="A3:CJ34" xr:uid="{74C3FF13-EF7D-4711-8D9E-8F6C9585A734}"/>
  <conditionalFormatting sqref="D11:H11">
    <cfRule type="cellIs" dxfId="11" priority="3" operator="lessThan">
      <formula>3</formula>
    </cfRule>
    <cfRule type="cellIs" dxfId="10" priority="4" operator="greaterThan">
      <formula>5</formula>
    </cfRule>
  </conditionalFormatting>
  <conditionalFormatting sqref="D34:H34">
    <cfRule type="cellIs" dxfId="9" priority="1" operator="lessThan">
      <formula>1</formula>
    </cfRule>
    <cfRule type="cellIs" dxfId="8" priority="2" operator="greaterThan">
      <formula>1</formula>
    </cfRule>
  </conditionalFormatting>
  <pageMargins left="0.25" right="0.25" top="0.75" bottom="0.75" header="0.3" footer="0.3"/>
  <pageSetup paperSize="9" scale="66" fitToHeight="0" orientation="landscape" horizontalDpi="200" verticalDpi="200" r:id="rId1"/>
  <rowBreaks count="2" manualBreakCount="2">
    <brk id="16" max="14" man="1"/>
    <brk id="23" max="14"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2E974-D41F-487A-900E-C6FC5DE0F9DE}">
  <sheetPr>
    <tabColor rgb="FF92D050"/>
    <pageSetUpPr fitToPage="1"/>
  </sheetPr>
  <dimension ref="A1:O37"/>
  <sheetViews>
    <sheetView view="pageBreakPreview" zoomScale="80" zoomScaleNormal="80" zoomScaleSheetLayoutView="80" workbookViewId="0">
      <pane xSplit="3" ySplit="3" topLeftCell="D25" activePane="bottomRight" state="frozen"/>
      <selection pane="topRight" activeCell="D1" sqref="D1"/>
      <selection pane="bottomLeft" activeCell="A4" sqref="A4"/>
      <selection pane="bottomRight" activeCell="M27" sqref="M27"/>
    </sheetView>
  </sheetViews>
  <sheetFormatPr defaultColWidth="8.88671875" defaultRowHeight="12" x14ac:dyDescent="0.25"/>
  <cols>
    <col min="1" max="1" width="38.6640625" style="75" customWidth="1"/>
    <col min="2" max="2" width="8.88671875" style="75"/>
    <col min="3" max="3" width="12.33203125" style="75" bestFit="1" customWidth="1"/>
    <col min="4" max="4" width="12.44140625" style="75" customWidth="1"/>
    <col min="5" max="5" width="13.5546875" style="75" customWidth="1"/>
    <col min="6" max="6" width="15.44140625" style="75" customWidth="1"/>
    <col min="7" max="7" width="13.109375" style="75" customWidth="1"/>
    <col min="8" max="8" width="12.77734375" style="75" customWidth="1"/>
    <col min="9" max="9" width="14.21875" style="75" customWidth="1"/>
    <col min="10" max="10" width="15.109375" style="75" hidden="1" customWidth="1"/>
    <col min="11" max="12" width="8.88671875" style="75"/>
    <col min="13" max="13" width="43.6640625" style="75" customWidth="1"/>
    <col min="14" max="14" width="30.44140625" style="87" customWidth="1"/>
    <col min="15" max="15" width="6.21875" style="75" customWidth="1"/>
    <col min="16" max="16384" width="8.88671875" style="75"/>
  </cols>
  <sheetData>
    <row r="1" spans="1:14" x14ac:dyDescent="0.25">
      <c r="A1" s="2"/>
      <c r="B1" s="2"/>
      <c r="C1" s="2"/>
      <c r="D1" s="2"/>
      <c r="E1" s="2"/>
      <c r="F1" s="2"/>
      <c r="G1" s="2"/>
      <c r="H1" s="2"/>
      <c r="I1" s="2"/>
      <c r="J1" s="74"/>
      <c r="K1" s="2"/>
      <c r="L1" s="2"/>
      <c r="M1" s="2"/>
      <c r="N1" s="12"/>
    </row>
    <row r="2" spans="1:14" ht="45.6" x14ac:dyDescent="0.25">
      <c r="A2" s="2"/>
      <c r="B2" s="2"/>
      <c r="C2" s="2"/>
      <c r="D2" s="6" t="s">
        <v>219</v>
      </c>
      <c r="E2" s="6" t="s">
        <v>221</v>
      </c>
      <c r="F2" s="6" t="s">
        <v>41</v>
      </c>
      <c r="G2" s="6" t="s">
        <v>45</v>
      </c>
      <c r="H2" s="6" t="s">
        <v>5</v>
      </c>
      <c r="I2" s="6" t="s">
        <v>6</v>
      </c>
      <c r="J2" s="74"/>
      <c r="K2" s="2"/>
      <c r="L2" s="2"/>
      <c r="M2" s="2"/>
      <c r="N2" s="12"/>
    </row>
    <row r="3" spans="1:14" ht="34.200000000000003" x14ac:dyDescent="0.25">
      <c r="A3" s="88" t="s">
        <v>0</v>
      </c>
      <c r="B3" s="88" t="s">
        <v>1</v>
      </c>
      <c r="C3" s="88" t="s">
        <v>16</v>
      </c>
      <c r="D3" s="89" t="s">
        <v>43</v>
      </c>
      <c r="E3" s="89" t="s">
        <v>42</v>
      </c>
      <c r="F3" s="89" t="s">
        <v>40</v>
      </c>
      <c r="G3" s="89" t="s">
        <v>44</v>
      </c>
      <c r="H3" s="89" t="s">
        <v>46</v>
      </c>
      <c r="I3" s="89" t="s">
        <v>47</v>
      </c>
      <c r="J3" s="88" t="s">
        <v>4</v>
      </c>
      <c r="K3" s="88" t="s">
        <v>13</v>
      </c>
      <c r="L3" s="88" t="s">
        <v>14</v>
      </c>
      <c r="M3" s="88" t="s">
        <v>18</v>
      </c>
      <c r="N3" s="88" t="s">
        <v>20</v>
      </c>
    </row>
    <row r="4" spans="1:14" x14ac:dyDescent="0.25">
      <c r="A4" s="90" t="s">
        <v>138</v>
      </c>
      <c r="B4" s="91"/>
      <c r="C4" s="91"/>
      <c r="D4" s="91"/>
      <c r="E4" s="91"/>
      <c r="F4" s="91"/>
      <c r="G4" s="91"/>
      <c r="H4" s="91"/>
      <c r="I4" s="91"/>
      <c r="J4" s="91"/>
      <c r="K4" s="91"/>
      <c r="L4" s="91"/>
      <c r="M4" s="91"/>
      <c r="N4" s="91"/>
    </row>
    <row r="5" spans="1:14" ht="60" x14ac:dyDescent="0.25">
      <c r="A5" s="7" t="s">
        <v>139</v>
      </c>
      <c r="B5" s="8">
        <v>80</v>
      </c>
      <c r="C5" s="9" t="s">
        <v>61</v>
      </c>
      <c r="D5" s="10">
        <v>1</v>
      </c>
      <c r="E5" s="10">
        <v>1</v>
      </c>
      <c r="F5" s="10">
        <v>1</v>
      </c>
      <c r="G5" s="10">
        <v>1</v>
      </c>
      <c r="H5" s="10">
        <v>1</v>
      </c>
      <c r="I5" s="10">
        <v>1</v>
      </c>
      <c r="J5" s="11" t="s">
        <v>68</v>
      </c>
      <c r="K5" s="10">
        <v>0.8</v>
      </c>
      <c r="L5" s="10">
        <v>1.2</v>
      </c>
      <c r="M5" s="7" t="s">
        <v>163</v>
      </c>
      <c r="N5" s="86" t="s">
        <v>71</v>
      </c>
    </row>
    <row r="6" spans="1:14" x14ac:dyDescent="0.25">
      <c r="A6" s="90" t="s">
        <v>10</v>
      </c>
      <c r="B6" s="91"/>
      <c r="C6" s="91"/>
      <c r="D6" s="91">
        <f>COUNT(D7:D10)</f>
        <v>3</v>
      </c>
      <c r="E6" s="91">
        <f>COUNT(E7:E10)</f>
        <v>4</v>
      </c>
      <c r="F6" s="91">
        <f>COUNT(F7:F10)</f>
        <v>0</v>
      </c>
      <c r="G6" s="91">
        <f>COUNT(G7:G10)</f>
        <v>4</v>
      </c>
      <c r="H6" s="91">
        <f>COUNT(H7:H10)</f>
        <v>4</v>
      </c>
      <c r="I6" s="91">
        <f t="shared" ref="I6" si="0">COUNT(I7:I10)</f>
        <v>4</v>
      </c>
      <c r="J6" s="91"/>
      <c r="K6" s="91"/>
      <c r="L6" s="91"/>
      <c r="M6" s="91"/>
      <c r="N6" s="91"/>
    </row>
    <row r="7" spans="1:14" ht="36" x14ac:dyDescent="0.25">
      <c r="A7" s="76" t="s">
        <v>7</v>
      </c>
      <c r="B7" s="77">
        <v>126041</v>
      </c>
      <c r="C7" s="78" t="s">
        <v>59</v>
      </c>
      <c r="D7" s="79">
        <v>0.15</v>
      </c>
      <c r="E7" s="79">
        <v>0.15</v>
      </c>
      <c r="F7" s="79"/>
      <c r="G7" s="79">
        <v>0.15</v>
      </c>
      <c r="H7" s="79">
        <v>0.15</v>
      </c>
      <c r="I7" s="79">
        <v>0.15</v>
      </c>
      <c r="J7" s="80" t="s">
        <v>68</v>
      </c>
      <c r="K7" s="10">
        <v>0.8</v>
      </c>
      <c r="L7" s="10">
        <v>1.2</v>
      </c>
      <c r="M7" s="78"/>
      <c r="N7" s="76" t="s">
        <v>71</v>
      </c>
    </row>
    <row r="8" spans="1:14" ht="36" x14ac:dyDescent="0.25">
      <c r="A8" s="81" t="s">
        <v>153</v>
      </c>
      <c r="B8" s="77">
        <v>1007</v>
      </c>
      <c r="C8" s="78" t="s">
        <v>60</v>
      </c>
      <c r="D8" s="82">
        <v>0.2</v>
      </c>
      <c r="E8" s="82">
        <v>0.15</v>
      </c>
      <c r="F8" s="82"/>
      <c r="G8" s="79">
        <v>0.15</v>
      </c>
      <c r="H8" s="79">
        <v>0.15</v>
      </c>
      <c r="I8" s="79">
        <v>0.15</v>
      </c>
      <c r="J8" s="80" t="s">
        <v>68</v>
      </c>
      <c r="K8" s="10">
        <v>0.8</v>
      </c>
      <c r="L8" s="10">
        <v>1.2</v>
      </c>
      <c r="M8" s="81"/>
      <c r="N8" s="76" t="s">
        <v>71</v>
      </c>
    </row>
    <row r="9" spans="1:14" ht="36" x14ac:dyDescent="0.25">
      <c r="A9" s="81" t="s">
        <v>8</v>
      </c>
      <c r="B9" s="77">
        <v>15171</v>
      </c>
      <c r="C9" s="78" t="s">
        <v>59</v>
      </c>
      <c r="D9" s="79">
        <v>0.15</v>
      </c>
      <c r="E9" s="79">
        <v>0.15</v>
      </c>
      <c r="F9" s="79"/>
      <c r="G9" s="79">
        <v>0.15</v>
      </c>
      <c r="H9" s="79">
        <v>0.15</v>
      </c>
      <c r="I9" s="79">
        <v>0.15</v>
      </c>
      <c r="J9" s="80" t="s">
        <v>68</v>
      </c>
      <c r="K9" s="10">
        <v>0.8</v>
      </c>
      <c r="L9" s="10">
        <v>1.2</v>
      </c>
      <c r="M9" s="81"/>
      <c r="N9" s="76" t="s">
        <v>71</v>
      </c>
    </row>
    <row r="10" spans="1:14" ht="36" x14ac:dyDescent="0.25">
      <c r="A10" s="81" t="s">
        <v>9</v>
      </c>
      <c r="B10" s="77">
        <v>100</v>
      </c>
      <c r="C10" s="78" t="s">
        <v>61</v>
      </c>
      <c r="D10" s="79"/>
      <c r="E10" s="79">
        <v>0.05</v>
      </c>
      <c r="F10" s="79"/>
      <c r="G10" s="79">
        <v>0.05</v>
      </c>
      <c r="H10" s="79">
        <v>0.05</v>
      </c>
      <c r="I10" s="79">
        <v>0.05</v>
      </c>
      <c r="J10" s="80" t="s">
        <v>68</v>
      </c>
      <c r="K10" s="79">
        <v>1</v>
      </c>
      <c r="L10" s="79">
        <v>1</v>
      </c>
      <c r="M10" s="81" t="s">
        <v>162</v>
      </c>
      <c r="N10" s="76" t="s">
        <v>150</v>
      </c>
    </row>
    <row r="11" spans="1:14" x14ac:dyDescent="0.25">
      <c r="A11" s="90" t="s">
        <v>56</v>
      </c>
      <c r="B11" s="91"/>
      <c r="C11" s="91"/>
      <c r="D11" s="91"/>
      <c r="E11" s="91"/>
      <c r="F11" s="91">
        <f>COUNT(F12:F14)</f>
        <v>3</v>
      </c>
      <c r="G11" s="91"/>
      <c r="H11" s="91"/>
      <c r="I11" s="91"/>
      <c r="J11" s="91"/>
      <c r="K11" s="91"/>
      <c r="L11" s="91"/>
      <c r="M11" s="91"/>
      <c r="N11" s="91"/>
    </row>
    <row r="12" spans="1:14" ht="36" x14ac:dyDescent="0.25">
      <c r="A12" s="83" t="s">
        <v>57</v>
      </c>
      <c r="B12" s="77">
        <v>18</v>
      </c>
      <c r="C12" s="78" t="s">
        <v>62</v>
      </c>
      <c r="D12" s="79"/>
      <c r="E12" s="79"/>
      <c r="F12" s="79">
        <v>0.2</v>
      </c>
      <c r="G12" s="79"/>
      <c r="H12" s="79"/>
      <c r="I12" s="79"/>
      <c r="J12" s="80" t="s">
        <v>68</v>
      </c>
      <c r="K12" s="79">
        <v>0.8</v>
      </c>
      <c r="L12" s="79">
        <v>1.2</v>
      </c>
      <c r="M12" s="81"/>
      <c r="N12" s="76" t="s">
        <v>71</v>
      </c>
    </row>
    <row r="13" spans="1:14" ht="36" x14ac:dyDescent="0.25">
      <c r="A13" s="83" t="s">
        <v>58</v>
      </c>
      <c r="B13" s="77">
        <v>25</v>
      </c>
      <c r="C13" s="78" t="s">
        <v>60</v>
      </c>
      <c r="D13" s="79"/>
      <c r="E13" s="79"/>
      <c r="F13" s="79">
        <v>0.2</v>
      </c>
      <c r="G13" s="79"/>
      <c r="H13" s="79"/>
      <c r="I13" s="79"/>
      <c r="J13" s="80" t="s">
        <v>68</v>
      </c>
      <c r="K13" s="79">
        <v>0.8</v>
      </c>
      <c r="L13" s="79">
        <v>1.2</v>
      </c>
      <c r="M13" s="81"/>
      <c r="N13" s="76" t="s">
        <v>71</v>
      </c>
    </row>
    <row r="14" spans="1:14" ht="36" x14ac:dyDescent="0.25">
      <c r="A14" s="83" t="s">
        <v>245</v>
      </c>
      <c r="B14" s="77">
        <v>5354</v>
      </c>
      <c r="C14" s="78" t="s">
        <v>59</v>
      </c>
      <c r="D14" s="79"/>
      <c r="E14" s="79"/>
      <c r="F14" s="79">
        <v>0.1</v>
      </c>
      <c r="G14" s="79"/>
      <c r="H14" s="79"/>
      <c r="I14" s="79"/>
      <c r="J14" s="80" t="s">
        <v>68</v>
      </c>
      <c r="K14" s="79">
        <v>0.8</v>
      </c>
      <c r="L14" s="79">
        <v>1.2</v>
      </c>
      <c r="M14" s="81"/>
      <c r="N14" s="76" t="s">
        <v>71</v>
      </c>
    </row>
    <row r="15" spans="1:14" x14ac:dyDescent="0.25">
      <c r="A15" s="90" t="s">
        <v>11</v>
      </c>
      <c r="B15" s="91"/>
      <c r="C15" s="91"/>
      <c r="D15" s="91">
        <f t="shared" ref="D15:I15" si="1">COUNT(D16:D29)</f>
        <v>5</v>
      </c>
      <c r="E15" s="91">
        <f t="shared" si="1"/>
        <v>4</v>
      </c>
      <c r="F15" s="91">
        <f t="shared" si="1"/>
        <v>3</v>
      </c>
      <c r="G15" s="91">
        <f t="shared" si="1"/>
        <v>5</v>
      </c>
      <c r="H15" s="91">
        <f t="shared" si="1"/>
        <v>0</v>
      </c>
      <c r="I15" s="91">
        <f t="shared" si="1"/>
        <v>0</v>
      </c>
      <c r="J15" s="91"/>
      <c r="K15" s="91"/>
      <c r="L15" s="91"/>
      <c r="M15" s="91"/>
      <c r="N15" s="91"/>
    </row>
    <row r="16" spans="1:14" ht="36" x14ac:dyDescent="0.25">
      <c r="A16" s="83" t="s">
        <v>76</v>
      </c>
      <c r="B16" s="77">
        <v>15</v>
      </c>
      <c r="C16" s="78" t="s">
        <v>65</v>
      </c>
      <c r="D16" s="79">
        <v>0.1</v>
      </c>
      <c r="E16" s="79">
        <v>0.1</v>
      </c>
      <c r="F16" s="79"/>
      <c r="G16" s="79"/>
      <c r="H16" s="79"/>
      <c r="I16" s="79"/>
      <c r="J16" s="80" t="s">
        <v>22</v>
      </c>
      <c r="K16" s="78">
        <v>34.659999999999997</v>
      </c>
      <c r="L16" s="78">
        <v>-31</v>
      </c>
      <c r="M16" s="83" t="s">
        <v>81</v>
      </c>
      <c r="N16" s="83" t="s">
        <v>69</v>
      </c>
    </row>
    <row r="17" spans="1:15" ht="36" x14ac:dyDescent="0.25">
      <c r="A17" s="83" t="s">
        <v>77</v>
      </c>
      <c r="B17" s="77">
        <v>75</v>
      </c>
      <c r="C17" s="78" t="s">
        <v>61</v>
      </c>
      <c r="D17" s="79">
        <v>0.1</v>
      </c>
      <c r="E17" s="79"/>
      <c r="F17" s="79"/>
      <c r="G17" s="79"/>
      <c r="H17" s="79"/>
      <c r="I17" s="79"/>
      <c r="J17" s="80" t="s">
        <v>68</v>
      </c>
      <c r="K17" s="92">
        <f>75*0.8%</f>
        <v>0.6</v>
      </c>
      <c r="L17" s="92">
        <f>75*1.1%</f>
        <v>0.82500000000000007</v>
      </c>
      <c r="M17" s="83" t="s">
        <v>82</v>
      </c>
      <c r="N17" s="83" t="s">
        <v>83</v>
      </c>
    </row>
    <row r="18" spans="1:15" ht="36" x14ac:dyDescent="0.25">
      <c r="A18" s="83" t="s">
        <v>78</v>
      </c>
      <c r="B18" s="77">
        <v>30</v>
      </c>
      <c r="C18" s="78" t="s">
        <v>61</v>
      </c>
      <c r="D18" s="79">
        <v>0.1</v>
      </c>
      <c r="E18" s="79">
        <v>0.1</v>
      </c>
      <c r="F18" s="79"/>
      <c r="G18" s="79"/>
      <c r="H18" s="79"/>
      <c r="I18" s="79"/>
      <c r="J18" s="80" t="s">
        <v>22</v>
      </c>
      <c r="K18" s="92">
        <f>30*1.1%</f>
        <v>0.33</v>
      </c>
      <c r="L18" s="92">
        <f>30*0.8%</f>
        <v>0.24</v>
      </c>
      <c r="M18" s="83" t="s">
        <v>84</v>
      </c>
      <c r="N18" s="83" t="s">
        <v>71</v>
      </c>
    </row>
    <row r="19" spans="1:15" ht="36" x14ac:dyDescent="0.25">
      <c r="A19" s="83" t="s">
        <v>79</v>
      </c>
      <c r="B19" s="77">
        <v>80</v>
      </c>
      <c r="C19" s="78" t="s">
        <v>61</v>
      </c>
      <c r="D19" s="79">
        <v>0.1</v>
      </c>
      <c r="E19" s="79"/>
      <c r="F19" s="79"/>
      <c r="G19" s="79"/>
      <c r="H19" s="79"/>
      <c r="I19" s="79"/>
      <c r="J19" s="80" t="s">
        <v>68</v>
      </c>
      <c r="K19" s="92">
        <f>80*0.8%</f>
        <v>0.64</v>
      </c>
      <c r="L19" s="92">
        <v>1</v>
      </c>
      <c r="M19" s="83" t="s">
        <v>85</v>
      </c>
      <c r="N19" s="83" t="s">
        <v>86</v>
      </c>
    </row>
    <row r="20" spans="1:15" ht="36" x14ac:dyDescent="0.25">
      <c r="A20" s="83" t="s">
        <v>80</v>
      </c>
      <c r="B20" s="77">
        <v>95</v>
      </c>
      <c r="C20" s="78" t="s">
        <v>61</v>
      </c>
      <c r="D20" s="79">
        <v>0.1</v>
      </c>
      <c r="E20" s="79">
        <v>0.15</v>
      </c>
      <c r="F20" s="79"/>
      <c r="G20" s="79"/>
      <c r="H20" s="79"/>
      <c r="I20" s="79"/>
      <c r="J20" s="80" t="s">
        <v>68</v>
      </c>
      <c r="K20" s="79">
        <v>0.8</v>
      </c>
      <c r="L20" s="79">
        <v>1.2</v>
      </c>
      <c r="M20" s="83" t="s">
        <v>87</v>
      </c>
      <c r="N20" s="83" t="s">
        <v>88</v>
      </c>
    </row>
    <row r="21" spans="1:15" ht="36" x14ac:dyDescent="0.25">
      <c r="A21" s="83" t="s">
        <v>220</v>
      </c>
      <c r="B21" s="77">
        <v>100</v>
      </c>
      <c r="C21" s="78" t="s">
        <v>61</v>
      </c>
      <c r="D21" s="79"/>
      <c r="E21" s="79">
        <v>0.15</v>
      </c>
      <c r="F21" s="79"/>
      <c r="G21" s="79"/>
      <c r="H21" s="79"/>
      <c r="I21" s="79"/>
      <c r="J21" s="80" t="s">
        <v>68</v>
      </c>
      <c r="K21" s="79">
        <v>0.8</v>
      </c>
      <c r="L21" s="79">
        <v>1.2</v>
      </c>
      <c r="M21" s="83" t="s">
        <v>75</v>
      </c>
      <c r="N21" s="83" t="s">
        <v>69</v>
      </c>
    </row>
    <row r="22" spans="1:15" ht="36" x14ac:dyDescent="0.25">
      <c r="A22" s="83" t="s">
        <v>89</v>
      </c>
      <c r="B22" s="78">
        <v>100</v>
      </c>
      <c r="C22" s="78" t="s">
        <v>61</v>
      </c>
      <c r="D22" s="79"/>
      <c r="E22" s="79"/>
      <c r="F22" s="79">
        <v>0.2</v>
      </c>
      <c r="G22" s="79"/>
      <c r="H22" s="79"/>
      <c r="I22" s="79"/>
      <c r="J22" s="80" t="s">
        <v>68</v>
      </c>
      <c r="K22" s="78">
        <v>50</v>
      </c>
      <c r="L22" s="78">
        <v>120</v>
      </c>
      <c r="M22" s="83" t="s">
        <v>93</v>
      </c>
      <c r="N22" s="83" t="s">
        <v>96</v>
      </c>
    </row>
    <row r="23" spans="1:15" ht="48" x14ac:dyDescent="0.25">
      <c r="A23" s="83" t="s">
        <v>90</v>
      </c>
      <c r="B23" s="78">
        <v>28.5</v>
      </c>
      <c r="C23" s="80" t="s">
        <v>62</v>
      </c>
      <c r="D23" s="79"/>
      <c r="E23" s="79"/>
      <c r="F23" s="79">
        <v>0.2</v>
      </c>
      <c r="G23" s="79"/>
      <c r="H23" s="79"/>
      <c r="I23" s="79"/>
      <c r="J23" s="80" t="s">
        <v>68</v>
      </c>
      <c r="K23" s="78">
        <v>80</v>
      </c>
      <c r="L23" s="78">
        <v>120</v>
      </c>
      <c r="M23" s="83" t="s">
        <v>94</v>
      </c>
      <c r="N23" s="83" t="s">
        <v>97</v>
      </c>
    </row>
    <row r="24" spans="1:15" ht="48" x14ac:dyDescent="0.25">
      <c r="A24" s="83" t="s">
        <v>91</v>
      </c>
      <c r="B24" s="78">
        <v>3</v>
      </c>
      <c r="C24" s="78" t="s">
        <v>92</v>
      </c>
      <c r="D24" s="79"/>
      <c r="E24" s="79"/>
      <c r="F24" s="79">
        <v>0.1</v>
      </c>
      <c r="G24" s="79"/>
      <c r="H24" s="79"/>
      <c r="I24" s="79"/>
      <c r="J24" s="80" t="s">
        <v>68</v>
      </c>
      <c r="K24" s="78">
        <v>0</v>
      </c>
      <c r="L24" s="78">
        <v>6</v>
      </c>
      <c r="M24" s="83" t="s">
        <v>95</v>
      </c>
      <c r="N24" s="83" t="s">
        <v>98</v>
      </c>
    </row>
    <row r="25" spans="1:15" ht="36" x14ac:dyDescent="0.25">
      <c r="A25" s="83" t="s">
        <v>99</v>
      </c>
      <c r="B25" s="77">
        <v>100</v>
      </c>
      <c r="C25" s="78" t="s">
        <v>61</v>
      </c>
      <c r="D25" s="79"/>
      <c r="E25" s="79"/>
      <c r="F25" s="79"/>
      <c r="G25" s="79">
        <v>0.15</v>
      </c>
      <c r="H25" s="79"/>
      <c r="I25" s="79"/>
      <c r="J25" s="80" t="s">
        <v>68</v>
      </c>
      <c r="K25" s="79">
        <v>0.8</v>
      </c>
      <c r="L25" s="79">
        <v>1.2</v>
      </c>
      <c r="M25" s="83" t="s">
        <v>223</v>
      </c>
      <c r="N25" s="148" t="s">
        <v>363</v>
      </c>
    </row>
    <row r="26" spans="1:15" ht="36" x14ac:dyDescent="0.25">
      <c r="A26" s="83" t="s">
        <v>100</v>
      </c>
      <c r="B26" s="77">
        <v>100</v>
      </c>
      <c r="C26" s="78" t="s">
        <v>61</v>
      </c>
      <c r="D26" s="79"/>
      <c r="E26" s="79"/>
      <c r="F26" s="79"/>
      <c r="G26" s="79">
        <v>0.05</v>
      </c>
      <c r="H26" s="79"/>
      <c r="I26" s="79"/>
      <c r="J26" s="80" t="s">
        <v>22</v>
      </c>
      <c r="K26" s="79">
        <v>1.1000000000000001</v>
      </c>
      <c r="L26" s="79">
        <v>0.9</v>
      </c>
      <c r="M26" s="83" t="s">
        <v>101</v>
      </c>
      <c r="N26" s="148" t="s">
        <v>363</v>
      </c>
    </row>
    <row r="27" spans="1:15" ht="120" x14ac:dyDescent="0.25">
      <c r="A27" s="148" t="s">
        <v>328</v>
      </c>
      <c r="B27" s="152">
        <v>7</v>
      </c>
      <c r="C27" s="150" t="s">
        <v>65</v>
      </c>
      <c r="D27" s="79"/>
      <c r="E27" s="79"/>
      <c r="F27" s="79"/>
      <c r="G27" s="79">
        <v>0.1</v>
      </c>
      <c r="H27" s="79"/>
      <c r="I27" s="79"/>
      <c r="J27" s="80" t="s">
        <v>22</v>
      </c>
      <c r="K27" s="78">
        <v>14</v>
      </c>
      <c r="L27" s="78">
        <v>-15</v>
      </c>
      <c r="M27" s="83" t="s">
        <v>364</v>
      </c>
      <c r="N27" s="148" t="s">
        <v>363</v>
      </c>
      <c r="O27" s="87"/>
    </row>
    <row r="28" spans="1:15" ht="36" x14ac:dyDescent="0.25">
      <c r="A28" s="83" t="s">
        <v>222</v>
      </c>
      <c r="B28" s="84">
        <v>112.727</v>
      </c>
      <c r="C28" s="78" t="s">
        <v>226</v>
      </c>
      <c r="D28" s="79"/>
      <c r="E28" s="79"/>
      <c r="F28" s="79"/>
      <c r="G28" s="79">
        <v>0.1</v>
      </c>
      <c r="H28" s="79"/>
      <c r="I28" s="79"/>
      <c r="J28" s="80" t="s">
        <v>22</v>
      </c>
      <c r="K28" s="79">
        <v>0.8</v>
      </c>
      <c r="L28" s="79">
        <v>1.2</v>
      </c>
      <c r="M28" s="83" t="s">
        <v>224</v>
      </c>
      <c r="N28" s="83" t="s">
        <v>105</v>
      </c>
    </row>
    <row r="29" spans="1:15" ht="36" x14ac:dyDescent="0.25">
      <c r="A29" s="83" t="s">
        <v>103</v>
      </c>
      <c r="B29" s="77">
        <v>100</v>
      </c>
      <c r="C29" s="78" t="s">
        <v>61</v>
      </c>
      <c r="D29" s="79"/>
      <c r="E29" s="79"/>
      <c r="F29" s="79"/>
      <c r="G29" s="79">
        <v>0.05</v>
      </c>
      <c r="H29" s="79"/>
      <c r="I29" s="79"/>
      <c r="J29" s="80" t="s">
        <v>68</v>
      </c>
      <c r="K29" s="79">
        <v>0.8</v>
      </c>
      <c r="L29" s="79">
        <v>1.2</v>
      </c>
      <c r="M29" s="148" t="s">
        <v>366</v>
      </c>
      <c r="N29" s="148" t="s">
        <v>365</v>
      </c>
    </row>
    <row r="30" spans="1:15" ht="36" x14ac:dyDescent="0.25">
      <c r="A30" s="83" t="s">
        <v>104</v>
      </c>
      <c r="B30" s="77">
        <v>100</v>
      </c>
      <c r="C30" s="78" t="s">
        <v>61</v>
      </c>
      <c r="D30" s="79"/>
      <c r="E30" s="79"/>
      <c r="F30" s="79"/>
      <c r="G30" s="79">
        <v>0.05</v>
      </c>
      <c r="H30" s="79"/>
      <c r="I30" s="79"/>
      <c r="J30" s="80" t="s">
        <v>68</v>
      </c>
      <c r="K30" s="79">
        <v>0.8</v>
      </c>
      <c r="L30" s="79">
        <v>1.2</v>
      </c>
      <c r="M30" s="83" t="s">
        <v>225</v>
      </c>
      <c r="N30" s="83" t="s">
        <v>106</v>
      </c>
    </row>
    <row r="31" spans="1:15" ht="36" x14ac:dyDescent="0.25">
      <c r="A31" s="83" t="s">
        <v>122</v>
      </c>
      <c r="B31" s="80">
        <v>100</v>
      </c>
      <c r="C31" s="78" t="s">
        <v>61</v>
      </c>
      <c r="D31" s="79"/>
      <c r="E31" s="79"/>
      <c r="F31" s="79"/>
      <c r="G31" s="79"/>
      <c r="H31" s="79">
        <v>0.1</v>
      </c>
      <c r="I31" s="79"/>
      <c r="J31" s="80" t="s">
        <v>68</v>
      </c>
      <c r="K31" s="79">
        <v>1</v>
      </c>
      <c r="L31" s="79">
        <v>1</v>
      </c>
      <c r="M31" s="83" t="s">
        <v>337</v>
      </c>
      <c r="N31" s="83" t="s">
        <v>125</v>
      </c>
    </row>
    <row r="32" spans="1:15" ht="48" x14ac:dyDescent="0.25">
      <c r="A32" s="83" t="s">
        <v>123</v>
      </c>
      <c r="B32" s="80">
        <v>8</v>
      </c>
      <c r="C32" s="78" t="s">
        <v>124</v>
      </c>
      <c r="D32" s="79"/>
      <c r="E32" s="79"/>
      <c r="F32" s="79"/>
      <c r="G32" s="79"/>
      <c r="H32" s="79">
        <v>0.1</v>
      </c>
      <c r="I32" s="79"/>
      <c r="J32" s="80" t="s">
        <v>68</v>
      </c>
      <c r="K32" s="85">
        <f>B32*80%</f>
        <v>6.4</v>
      </c>
      <c r="L32" s="85">
        <f>B32*1.2</f>
        <v>9.6</v>
      </c>
      <c r="M32" s="83" t="s">
        <v>339</v>
      </c>
      <c r="N32" s="83" t="s">
        <v>125</v>
      </c>
    </row>
    <row r="33" spans="1:14" ht="48" x14ac:dyDescent="0.25">
      <c r="A33" s="83" t="s">
        <v>126</v>
      </c>
      <c r="B33" s="149">
        <v>8</v>
      </c>
      <c r="C33" s="150" t="s">
        <v>124</v>
      </c>
      <c r="D33" s="79"/>
      <c r="E33" s="79"/>
      <c r="F33" s="79"/>
      <c r="G33" s="79"/>
      <c r="H33" s="79">
        <v>0.1</v>
      </c>
      <c r="I33" s="79"/>
      <c r="J33" s="80" t="s">
        <v>68</v>
      </c>
      <c r="K33" s="82">
        <v>0.8</v>
      </c>
      <c r="L33" s="82">
        <v>1.2</v>
      </c>
      <c r="M33" s="148" t="s">
        <v>335</v>
      </c>
      <c r="N33" s="83" t="s">
        <v>125</v>
      </c>
    </row>
    <row r="34" spans="1:14" ht="36" x14ac:dyDescent="0.25">
      <c r="A34" s="83" t="s">
        <v>336</v>
      </c>
      <c r="B34" s="80">
        <v>100</v>
      </c>
      <c r="C34" s="78" t="s">
        <v>61</v>
      </c>
      <c r="D34" s="79"/>
      <c r="E34" s="79"/>
      <c r="F34" s="79"/>
      <c r="G34" s="79"/>
      <c r="H34" s="79">
        <v>0.2</v>
      </c>
      <c r="I34" s="79"/>
      <c r="J34" s="80" t="s">
        <v>68</v>
      </c>
      <c r="K34" s="82">
        <v>1</v>
      </c>
      <c r="L34" s="82">
        <v>1</v>
      </c>
      <c r="M34" s="148" t="s">
        <v>338</v>
      </c>
      <c r="N34" s="83" t="s">
        <v>127</v>
      </c>
    </row>
    <row r="35" spans="1:14" ht="36" x14ac:dyDescent="0.25">
      <c r="A35" s="83" t="s">
        <v>142</v>
      </c>
      <c r="B35" s="80">
        <v>100</v>
      </c>
      <c r="C35" s="78" t="s">
        <v>61</v>
      </c>
      <c r="D35" s="79"/>
      <c r="E35" s="79"/>
      <c r="F35" s="79"/>
      <c r="G35" s="79"/>
      <c r="H35" s="79"/>
      <c r="I35" s="79">
        <v>0.2</v>
      </c>
      <c r="J35" s="80" t="s">
        <v>68</v>
      </c>
      <c r="K35" s="79">
        <v>1</v>
      </c>
      <c r="L35" s="79">
        <v>1</v>
      </c>
      <c r="M35" s="83" t="s">
        <v>329</v>
      </c>
      <c r="N35" s="83" t="s">
        <v>83</v>
      </c>
    </row>
    <row r="36" spans="1:14" ht="36" x14ac:dyDescent="0.25">
      <c r="A36" s="83" t="s">
        <v>330</v>
      </c>
      <c r="B36" s="80">
        <v>100</v>
      </c>
      <c r="C36" s="78" t="s">
        <v>61</v>
      </c>
      <c r="D36" s="79"/>
      <c r="E36" s="79"/>
      <c r="F36" s="79"/>
      <c r="G36" s="79"/>
      <c r="H36" s="79"/>
      <c r="I36" s="79">
        <v>0.2</v>
      </c>
      <c r="J36" s="80" t="s">
        <v>68</v>
      </c>
      <c r="K36" s="79">
        <v>1</v>
      </c>
      <c r="L36" s="79">
        <v>1</v>
      </c>
      <c r="M36" s="83" t="s">
        <v>331</v>
      </c>
      <c r="N36" s="83" t="s">
        <v>134</v>
      </c>
    </row>
    <row r="37" spans="1:14" ht="36" x14ac:dyDescent="0.25">
      <c r="A37" s="83" t="s">
        <v>143</v>
      </c>
      <c r="B37" s="80">
        <v>100</v>
      </c>
      <c r="C37" s="78" t="s">
        <v>61</v>
      </c>
      <c r="D37" s="79"/>
      <c r="E37" s="79"/>
      <c r="F37" s="79"/>
      <c r="G37" s="79"/>
      <c r="H37" s="79"/>
      <c r="I37" s="79">
        <v>0.1</v>
      </c>
      <c r="J37" s="80" t="s">
        <v>68</v>
      </c>
      <c r="K37" s="79">
        <v>1</v>
      </c>
      <c r="L37" s="79">
        <v>1</v>
      </c>
      <c r="M37" s="83" t="s">
        <v>304</v>
      </c>
      <c r="N37" s="83" t="s">
        <v>134</v>
      </c>
    </row>
  </sheetData>
  <autoFilter ref="A3:N37" xr:uid="{E8F2E974-D41F-487A-900E-C6FC5DE0F9DE}"/>
  <pageMargins left="0.25" right="0.25" top="0.75" bottom="0.75" header="0.3" footer="0.3"/>
  <pageSetup paperSize="9" scale="60" fitToHeight="0" orientation="landscape"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4A98E0E-CDD4-4083-9623-C9AD3BA474E0}">
          <x14:formula1>
            <xm:f>Помощь!$C$5:$C$6</xm:f>
          </x14:formula1>
          <xm:sqref>J12:J14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9901-9117-4359-BAF7-D1C794125892}">
  <sheetPr>
    <tabColor theme="8" tint="0.79998168889431442"/>
    <pageSetUpPr fitToPage="1"/>
  </sheetPr>
  <dimension ref="A2:BB23"/>
  <sheetViews>
    <sheetView view="pageBreakPreview" zoomScale="115" zoomScaleNormal="80" zoomScaleSheetLayoutView="115" workbookViewId="0">
      <pane xSplit="3" ySplit="3" topLeftCell="F4" activePane="bottomRight" state="frozen"/>
      <selection pane="topRight" activeCell="D1" sqref="D1"/>
      <selection pane="bottomLeft" activeCell="A4" sqref="A4"/>
      <selection pane="bottomRight" activeCell="K11" sqref="K11"/>
    </sheetView>
  </sheetViews>
  <sheetFormatPr defaultColWidth="8.88671875" defaultRowHeight="13.8" x14ac:dyDescent="0.3"/>
  <cols>
    <col min="1" max="1" width="52.33203125" style="13" bestFit="1" customWidth="1"/>
    <col min="2" max="2" width="9.77734375" style="13" customWidth="1"/>
    <col min="3" max="3" width="10.33203125" style="13" customWidth="1"/>
    <col min="4" max="5" width="18" style="13" customWidth="1"/>
    <col min="6" max="6" width="17.88671875" style="13" customWidth="1"/>
    <col min="7" max="7" width="24.6640625" style="13" customWidth="1"/>
    <col min="8" max="8" width="18" style="13" customWidth="1"/>
    <col min="9" max="9" width="10.33203125" style="13" customWidth="1"/>
    <col min="10" max="10" width="10.44140625" style="13" customWidth="1"/>
    <col min="11" max="11" width="47.5546875" style="13" customWidth="1"/>
    <col min="12" max="12" width="19.109375" style="13" customWidth="1"/>
    <col min="13" max="13" width="5.109375" style="13" hidden="1" customWidth="1"/>
    <col min="14" max="14" width="11.6640625" style="13" hidden="1" customWidth="1"/>
    <col min="15" max="16384" width="8.88671875" style="13"/>
  </cols>
  <sheetData>
    <row r="2" spans="1:54" ht="52.8" x14ac:dyDescent="0.3">
      <c r="D2" s="14" t="s">
        <v>228</v>
      </c>
      <c r="E2" s="14" t="s">
        <v>6</v>
      </c>
      <c r="F2" s="14" t="s">
        <v>6</v>
      </c>
      <c r="G2" s="15" t="s">
        <v>229</v>
      </c>
    </row>
    <row r="3" spans="1:54" s="19" customFormat="1" ht="34.200000000000003" customHeight="1" x14ac:dyDescent="0.3">
      <c r="A3" s="16" t="s">
        <v>0</v>
      </c>
      <c r="B3" s="17" t="s">
        <v>1</v>
      </c>
      <c r="C3" s="17" t="s">
        <v>16</v>
      </c>
      <c r="D3" s="14" t="s">
        <v>38</v>
      </c>
      <c r="E3" s="14" t="s">
        <v>230</v>
      </c>
      <c r="F3" s="14" t="s">
        <v>231</v>
      </c>
      <c r="G3" s="14" t="s">
        <v>232</v>
      </c>
      <c r="H3" s="17" t="s">
        <v>4</v>
      </c>
      <c r="I3" s="17" t="s">
        <v>13</v>
      </c>
      <c r="J3" s="17" t="s">
        <v>14</v>
      </c>
      <c r="K3" s="17" t="s">
        <v>18</v>
      </c>
      <c r="L3" s="17" t="s">
        <v>20</v>
      </c>
      <c r="M3" s="17" t="s">
        <v>2</v>
      </c>
      <c r="N3" s="18" t="s">
        <v>3</v>
      </c>
    </row>
    <row r="4" spans="1:54" s="24" customFormat="1" ht="10.199999999999999" customHeight="1" x14ac:dyDescent="0.3">
      <c r="A4" s="20" t="s">
        <v>138</v>
      </c>
      <c r="B4" s="21"/>
      <c r="C4" s="22"/>
      <c r="D4" s="23"/>
      <c r="E4" s="21"/>
      <c r="F4" s="21"/>
      <c r="G4" s="21"/>
      <c r="H4" s="21"/>
      <c r="I4" s="21"/>
      <c r="J4" s="21"/>
      <c r="K4" s="21"/>
      <c r="L4" s="21"/>
      <c r="M4" s="21"/>
      <c r="N4" s="21"/>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row>
    <row r="5" spans="1:54" ht="69" x14ac:dyDescent="0.3">
      <c r="A5" s="25" t="s">
        <v>139</v>
      </c>
      <c r="B5" s="26">
        <v>80</v>
      </c>
      <c r="C5" s="27" t="s">
        <v>61</v>
      </c>
      <c r="D5" s="28">
        <v>1</v>
      </c>
      <c r="E5" s="28">
        <v>1</v>
      </c>
      <c r="F5" s="28">
        <v>1</v>
      </c>
      <c r="G5" s="28">
        <v>1</v>
      </c>
      <c r="H5" s="29" t="s">
        <v>68</v>
      </c>
      <c r="I5" s="28">
        <v>0.8</v>
      </c>
      <c r="J5" s="28">
        <v>1.2</v>
      </c>
      <c r="K5" s="25" t="s">
        <v>163</v>
      </c>
      <c r="L5" s="56" t="s">
        <v>71</v>
      </c>
      <c r="M5" s="31"/>
      <c r="N5" s="31"/>
    </row>
    <row r="6" spans="1:54" s="24" customFormat="1" ht="10.199999999999999" customHeight="1" x14ac:dyDescent="0.3">
      <c r="A6" s="32" t="s">
        <v>10</v>
      </c>
      <c r="B6" s="33"/>
      <c r="C6" s="34"/>
      <c r="D6" s="35">
        <f>COUNT(D7:D9)</f>
        <v>3</v>
      </c>
      <c r="E6" s="33">
        <f>COUNT(E7:E9)</f>
        <v>3</v>
      </c>
      <c r="F6" s="33">
        <f>COUNT(F7:F9)</f>
        <v>3</v>
      </c>
      <c r="G6" s="33"/>
      <c r="H6" s="33"/>
      <c r="I6" s="33"/>
      <c r="J6" s="33"/>
      <c r="K6" s="33"/>
      <c r="L6" s="33"/>
      <c r="M6" s="33"/>
      <c r="N6" s="34"/>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row>
    <row r="7" spans="1:54" s="41" customFormat="1" ht="27.6" x14ac:dyDescent="0.3">
      <c r="A7" s="36" t="s">
        <v>7</v>
      </c>
      <c r="B7" s="37">
        <v>126041</v>
      </c>
      <c r="C7" s="38" t="s">
        <v>59</v>
      </c>
      <c r="D7" s="39">
        <v>0.15</v>
      </c>
      <c r="E7" s="39">
        <v>0.1</v>
      </c>
      <c r="F7" s="39">
        <v>0.1</v>
      </c>
      <c r="G7" s="39">
        <v>0.1</v>
      </c>
      <c r="H7" s="40" t="s">
        <v>68</v>
      </c>
      <c r="I7" s="38"/>
      <c r="J7" s="38"/>
      <c r="K7" s="38"/>
      <c r="L7" s="40" t="s">
        <v>71</v>
      </c>
      <c r="N7" s="42"/>
    </row>
    <row r="8" spans="1:54" ht="27.6" x14ac:dyDescent="0.3">
      <c r="A8" s="43" t="s">
        <v>63</v>
      </c>
      <c r="B8" s="37">
        <v>5</v>
      </c>
      <c r="C8" s="38" t="s">
        <v>92</v>
      </c>
      <c r="D8" s="44">
        <v>0.2</v>
      </c>
      <c r="E8" s="44">
        <v>0.15</v>
      </c>
      <c r="F8" s="44">
        <v>0.15</v>
      </c>
      <c r="G8" s="44">
        <v>0.15</v>
      </c>
      <c r="H8" s="45" t="s">
        <v>68</v>
      </c>
      <c r="I8" s="46">
        <v>4</v>
      </c>
      <c r="J8" s="46">
        <v>5</v>
      </c>
      <c r="K8" s="47" t="s">
        <v>233</v>
      </c>
      <c r="L8" s="40" t="s">
        <v>69</v>
      </c>
      <c r="N8" s="48"/>
    </row>
    <row r="9" spans="1:54" ht="27.6" x14ac:dyDescent="0.3">
      <c r="A9" s="49" t="s">
        <v>8</v>
      </c>
      <c r="B9" s="50">
        <v>15171</v>
      </c>
      <c r="C9" s="46" t="s">
        <v>59</v>
      </c>
      <c r="D9" s="51">
        <v>0.15</v>
      </c>
      <c r="E9" s="51">
        <v>0.05</v>
      </c>
      <c r="F9" s="51">
        <v>0.05</v>
      </c>
      <c r="G9" s="51">
        <v>0.05</v>
      </c>
      <c r="H9" s="52" t="s">
        <v>68</v>
      </c>
      <c r="I9" s="53"/>
      <c r="J9" s="53"/>
      <c r="K9" s="53"/>
      <c r="L9" s="57" t="s">
        <v>71</v>
      </c>
      <c r="N9" s="48"/>
    </row>
    <row r="10" spans="1:54" s="24" customFormat="1" ht="10.199999999999999" customHeight="1" x14ac:dyDescent="0.3">
      <c r="A10" s="32" t="s">
        <v>11</v>
      </c>
      <c r="B10" s="33"/>
      <c r="C10" s="34"/>
      <c r="D10" s="35">
        <f>COUNT(D11:D22)</f>
        <v>5</v>
      </c>
      <c r="E10" s="35">
        <f t="shared" ref="E10:G10" si="0">COUNT(E11:E22)</f>
        <v>5</v>
      </c>
      <c r="F10" s="35">
        <f t="shared" si="0"/>
        <v>5</v>
      </c>
      <c r="G10" s="35">
        <f t="shared" si="0"/>
        <v>6</v>
      </c>
      <c r="H10" s="33"/>
      <c r="I10" s="33"/>
      <c r="J10" s="33"/>
      <c r="K10" s="33"/>
      <c r="L10" s="33"/>
      <c r="M10" s="33"/>
      <c r="N10" s="34"/>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row>
    <row r="11" spans="1:54" ht="276" x14ac:dyDescent="0.3">
      <c r="A11" s="58" t="s">
        <v>234</v>
      </c>
      <c r="B11" s="37">
        <v>11</v>
      </c>
      <c r="C11" s="38" t="s">
        <v>92</v>
      </c>
      <c r="D11" s="44"/>
      <c r="E11" s="44"/>
      <c r="F11" s="44"/>
      <c r="G11" s="44">
        <v>0.1</v>
      </c>
      <c r="H11" s="45" t="s">
        <v>68</v>
      </c>
      <c r="I11" s="46">
        <v>5</v>
      </c>
      <c r="J11" s="46">
        <v>15</v>
      </c>
      <c r="K11" s="47" t="s">
        <v>235</v>
      </c>
      <c r="L11" s="40" t="s">
        <v>69</v>
      </c>
      <c r="N11" s="48"/>
    </row>
    <row r="12" spans="1:54" ht="14.55" customHeight="1" x14ac:dyDescent="0.3">
      <c r="A12" s="58" t="s">
        <v>340</v>
      </c>
      <c r="B12" s="37">
        <v>100</v>
      </c>
      <c r="C12" s="38" t="s">
        <v>61</v>
      </c>
      <c r="D12" s="44">
        <v>0.1</v>
      </c>
      <c r="E12" s="44">
        <v>0.1</v>
      </c>
      <c r="F12" s="44">
        <v>0.1</v>
      </c>
      <c r="G12" s="44"/>
      <c r="H12" s="45" t="s">
        <v>68</v>
      </c>
      <c r="I12" s="46">
        <v>4</v>
      </c>
      <c r="J12" s="46">
        <v>5</v>
      </c>
      <c r="K12" s="47" t="s">
        <v>367</v>
      </c>
      <c r="L12" s="40" t="s">
        <v>69</v>
      </c>
      <c r="N12" s="48"/>
      <c r="O12" s="13" t="s">
        <v>341</v>
      </c>
    </row>
    <row r="13" spans="1:54" ht="27.6" x14ac:dyDescent="0.3">
      <c r="A13" s="58" t="s">
        <v>368</v>
      </c>
      <c r="B13" s="37">
        <v>80</v>
      </c>
      <c r="C13" s="38" t="s">
        <v>61</v>
      </c>
      <c r="D13" s="44">
        <v>0.1</v>
      </c>
      <c r="E13" s="44"/>
      <c r="F13" s="44"/>
      <c r="G13" s="44"/>
      <c r="H13" s="45" t="s">
        <v>68</v>
      </c>
      <c r="I13" s="51">
        <v>0.5</v>
      </c>
      <c r="J13" s="51">
        <v>1</v>
      </c>
      <c r="K13" s="47" t="s">
        <v>70</v>
      </c>
      <c r="L13" s="40" t="s">
        <v>71</v>
      </c>
      <c r="N13" s="48"/>
    </row>
    <row r="14" spans="1:54" ht="41.4" x14ac:dyDescent="0.3">
      <c r="A14" s="58" t="s">
        <v>64</v>
      </c>
      <c r="B14" s="37">
        <v>0</v>
      </c>
      <c r="C14" s="38" t="s">
        <v>65</v>
      </c>
      <c r="D14" s="44">
        <v>0.1</v>
      </c>
      <c r="E14" s="44"/>
      <c r="F14" s="44"/>
      <c r="G14" s="44"/>
      <c r="H14" s="45" t="s">
        <v>22</v>
      </c>
      <c r="I14" s="46">
        <v>90</v>
      </c>
      <c r="J14" s="46">
        <v>0</v>
      </c>
      <c r="K14" s="47" t="s">
        <v>369</v>
      </c>
      <c r="L14" s="40" t="s">
        <v>69</v>
      </c>
      <c r="N14" s="48"/>
    </row>
    <row r="15" spans="1:54" ht="55.2" x14ac:dyDescent="0.3">
      <c r="A15" s="58" t="s">
        <v>236</v>
      </c>
      <c r="B15" s="37">
        <v>100</v>
      </c>
      <c r="C15" s="38" t="s">
        <v>61</v>
      </c>
      <c r="D15" s="44"/>
      <c r="E15" s="44"/>
      <c r="F15" s="44"/>
      <c r="G15" s="44">
        <v>0.1</v>
      </c>
      <c r="H15" s="45" t="s">
        <v>68</v>
      </c>
      <c r="I15" s="51">
        <v>0.8</v>
      </c>
      <c r="J15" s="51">
        <v>1.2</v>
      </c>
      <c r="K15" s="47" t="s">
        <v>370</v>
      </c>
      <c r="L15" s="40" t="s">
        <v>237</v>
      </c>
      <c r="N15" s="48"/>
    </row>
    <row r="16" spans="1:54" ht="69" x14ac:dyDescent="0.3">
      <c r="A16" s="58" t="s">
        <v>238</v>
      </c>
      <c r="B16" s="37">
        <v>2.5</v>
      </c>
      <c r="C16" s="38" t="s">
        <v>61</v>
      </c>
      <c r="D16" s="44"/>
      <c r="E16" s="44">
        <v>0.1</v>
      </c>
      <c r="F16" s="44">
        <v>0.1</v>
      </c>
      <c r="G16" s="44">
        <v>0.1</v>
      </c>
      <c r="H16" s="45" t="s">
        <v>22</v>
      </c>
      <c r="I16" s="51">
        <v>0.05</v>
      </c>
      <c r="J16" s="51">
        <v>0</v>
      </c>
      <c r="K16" s="47" t="s">
        <v>342</v>
      </c>
      <c r="L16" s="40" t="s">
        <v>239</v>
      </c>
      <c r="N16" s="48"/>
    </row>
    <row r="17" spans="1:53" s="24" customFormat="1" ht="82.8" x14ac:dyDescent="0.3">
      <c r="A17" s="153" t="s">
        <v>374</v>
      </c>
      <c r="B17" s="154">
        <v>5</v>
      </c>
      <c r="C17" s="155" t="s">
        <v>92</v>
      </c>
      <c r="D17" s="156"/>
      <c r="E17" s="156">
        <v>0.2</v>
      </c>
      <c r="F17" s="156">
        <v>0.2</v>
      </c>
      <c r="G17" s="156">
        <v>0.1</v>
      </c>
      <c r="H17" s="162" t="s">
        <v>22</v>
      </c>
      <c r="I17" s="163">
        <v>10</v>
      </c>
      <c r="J17" s="163">
        <v>0</v>
      </c>
      <c r="K17" s="157" t="s">
        <v>375</v>
      </c>
      <c r="L17" s="158" t="s">
        <v>240</v>
      </c>
      <c r="M17" s="33"/>
      <c r="N17" s="34"/>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row>
    <row r="18" spans="1:53" ht="41.4" x14ac:dyDescent="0.3">
      <c r="A18" s="58" t="s">
        <v>373</v>
      </c>
      <c r="B18" s="37">
        <v>100</v>
      </c>
      <c r="C18" s="38" t="s">
        <v>61</v>
      </c>
      <c r="D18" s="44"/>
      <c r="E18" s="44">
        <v>0.2</v>
      </c>
      <c r="F18" s="44">
        <v>0.2</v>
      </c>
      <c r="G18" s="44">
        <v>0.1</v>
      </c>
      <c r="H18" s="45" t="s">
        <v>68</v>
      </c>
      <c r="I18" s="51">
        <v>1</v>
      </c>
      <c r="J18" s="51">
        <v>1</v>
      </c>
      <c r="K18" s="47" t="s">
        <v>241</v>
      </c>
      <c r="L18" s="40" t="s">
        <v>239</v>
      </c>
      <c r="N18" s="48"/>
    </row>
    <row r="19" spans="1:53" ht="96.6" x14ac:dyDescent="0.3">
      <c r="A19" s="58" t="s">
        <v>102</v>
      </c>
      <c r="B19" s="37">
        <v>100</v>
      </c>
      <c r="C19" s="38" t="s">
        <v>61</v>
      </c>
      <c r="D19" s="44"/>
      <c r="E19" s="44"/>
      <c r="F19" s="44"/>
      <c r="G19" s="44">
        <v>0.2</v>
      </c>
      <c r="H19" s="45" t="s">
        <v>68</v>
      </c>
      <c r="I19" s="51">
        <v>0.8</v>
      </c>
      <c r="J19" s="51">
        <v>1.2</v>
      </c>
      <c r="K19" s="47" t="s">
        <v>380</v>
      </c>
      <c r="L19" s="40" t="s">
        <v>363</v>
      </c>
      <c r="N19" s="48"/>
    </row>
    <row r="20" spans="1:53" ht="41.4" x14ac:dyDescent="0.3">
      <c r="A20" s="58" t="s">
        <v>66</v>
      </c>
      <c r="B20" s="37">
        <v>100</v>
      </c>
      <c r="C20" s="38" t="s">
        <v>61</v>
      </c>
      <c r="D20" s="44">
        <v>0.1</v>
      </c>
      <c r="E20" s="44"/>
      <c r="F20" s="44"/>
      <c r="G20" s="44"/>
      <c r="H20" s="45" t="s">
        <v>68</v>
      </c>
      <c r="I20" s="51">
        <v>1</v>
      </c>
      <c r="J20" s="51">
        <v>1</v>
      </c>
      <c r="K20" s="47" t="s">
        <v>72</v>
      </c>
      <c r="L20" s="40" t="s">
        <v>73</v>
      </c>
      <c r="N20" s="48"/>
    </row>
    <row r="21" spans="1:53" ht="41.4" x14ac:dyDescent="0.3">
      <c r="A21" s="58" t="s">
        <v>67</v>
      </c>
      <c r="B21" s="37">
        <v>100</v>
      </c>
      <c r="C21" s="38" t="s">
        <v>61</v>
      </c>
      <c r="D21" s="44">
        <v>0.1</v>
      </c>
      <c r="E21" s="44"/>
      <c r="F21" s="44"/>
      <c r="G21" s="44"/>
      <c r="H21" s="45" t="s">
        <v>68</v>
      </c>
      <c r="I21" s="51">
        <v>1</v>
      </c>
      <c r="J21" s="51">
        <v>1</v>
      </c>
      <c r="K21" s="47" t="s">
        <v>305</v>
      </c>
      <c r="L21" s="40" t="s">
        <v>74</v>
      </c>
    </row>
    <row r="22" spans="1:53" ht="27.6" x14ac:dyDescent="0.3">
      <c r="A22" s="58" t="s">
        <v>242</v>
      </c>
      <c r="B22" s="37">
        <v>10</v>
      </c>
      <c r="C22" s="38" t="s">
        <v>61</v>
      </c>
      <c r="D22" s="44"/>
      <c r="E22" s="44">
        <v>0.1</v>
      </c>
      <c r="F22" s="44">
        <v>0.1</v>
      </c>
      <c r="G22" s="44"/>
      <c r="H22" s="45" t="s">
        <v>68</v>
      </c>
      <c r="I22" s="51">
        <v>0.09</v>
      </c>
      <c r="J22" s="51">
        <v>0.11</v>
      </c>
      <c r="K22" s="47" t="s">
        <v>371</v>
      </c>
      <c r="L22" s="40" t="s">
        <v>243</v>
      </c>
      <c r="N22" s="48"/>
      <c r="O22" s="143"/>
    </row>
    <row r="23" spans="1:53" x14ac:dyDescent="0.3">
      <c r="A23" s="32" t="s">
        <v>12</v>
      </c>
      <c r="B23" s="33"/>
      <c r="C23" s="34"/>
      <c r="D23" s="55">
        <f>SUM(D7:D9,D11:D22)</f>
        <v>0.99999999999999989</v>
      </c>
      <c r="E23" s="55">
        <f>SUM(E7:E9,E11:E22)</f>
        <v>0.99999999999999989</v>
      </c>
      <c r="F23" s="55">
        <f>SUM(F7:F9,F11:F22)</f>
        <v>0.99999999999999989</v>
      </c>
      <c r="G23" s="55">
        <f>SUM(G7:G9,G11:G22)</f>
        <v>1</v>
      </c>
      <c r="H23" s="33"/>
      <c r="I23" s="33"/>
      <c r="J23" s="33"/>
      <c r="K23" s="33"/>
      <c r="L23" s="33"/>
    </row>
  </sheetData>
  <conditionalFormatting sqref="D23:G23">
    <cfRule type="cellIs" dxfId="7" priority="3" operator="lessThan">
      <formula>1</formula>
    </cfRule>
    <cfRule type="cellIs" dxfId="6" priority="4" operator="greaterThan">
      <formula>1</formula>
    </cfRule>
  </conditionalFormatting>
  <conditionalFormatting sqref="D10:G10">
    <cfRule type="cellIs" dxfId="5" priority="1" operator="lessThan">
      <formula>3</formula>
    </cfRule>
    <cfRule type="cellIs" dxfId="4" priority="2" operator="greaterThan">
      <formula>5</formula>
    </cfRule>
  </conditionalFormatting>
  <pageMargins left="0.23622047244094491" right="0.23622047244094491" top="0.74803149606299213" bottom="0.74803149606299213" header="0.31496062992125984" footer="0.31496062992125984"/>
  <pageSetup paperSize="9" scale="56" fitToHeight="0" orientation="landscape" horizontalDpi="200" verticalDpi="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C0B00-4DE9-4A1D-BF2A-D71B68500821}">
  <sheetPr>
    <pageSetUpPr fitToPage="1"/>
  </sheetPr>
  <dimension ref="A2:BU35"/>
  <sheetViews>
    <sheetView view="pageBreakPreview" zoomScale="115" zoomScaleNormal="90" zoomScaleSheetLayoutView="115" workbookViewId="0">
      <pane xSplit="3" ySplit="3" topLeftCell="J7" activePane="bottomRight" state="frozen"/>
      <selection pane="topRight" activeCell="D1" sqref="D1"/>
      <selection pane="bottomLeft" activeCell="A4" sqref="A4"/>
      <selection pane="bottomRight" activeCell="E14" sqref="E14"/>
    </sheetView>
  </sheetViews>
  <sheetFormatPr defaultColWidth="8.88671875" defaultRowHeight="13.8" x14ac:dyDescent="0.3"/>
  <cols>
    <col min="1" max="1" width="52.33203125" style="13" bestFit="1" customWidth="1"/>
    <col min="2" max="2" width="11.44140625" style="13" customWidth="1"/>
    <col min="3" max="3" width="8.6640625" style="13" customWidth="1"/>
    <col min="4" max="5" width="14.88671875" style="13" customWidth="1"/>
    <col min="6" max="11" width="16.44140625" style="13" customWidth="1"/>
    <col min="12" max="12" width="17.44140625" style="13" customWidth="1"/>
    <col min="13" max="13" width="10.21875" style="13" bestFit="1" customWidth="1"/>
    <col min="14" max="14" width="11.5546875" style="13" customWidth="1"/>
    <col min="15" max="15" width="44.21875" style="13" customWidth="1"/>
    <col min="16" max="16" width="19.5546875" style="13" customWidth="1"/>
    <col min="17" max="17" width="5.109375" style="13" hidden="1" customWidth="1"/>
    <col min="18" max="18" width="11.6640625" style="13" hidden="1" customWidth="1"/>
    <col min="19" max="16384" width="8.88671875" style="13"/>
  </cols>
  <sheetData>
    <row r="2" spans="1:73" ht="57.6" customHeight="1" x14ac:dyDescent="0.3">
      <c r="D2" s="14" t="s">
        <v>248</v>
      </c>
      <c r="E2" s="14" t="s">
        <v>263</v>
      </c>
      <c r="F2" s="14" t="s">
        <v>264</v>
      </c>
      <c r="G2" s="14" t="s">
        <v>265</v>
      </c>
      <c r="H2" s="14" t="s">
        <v>5</v>
      </c>
      <c r="I2" s="14" t="s">
        <v>5</v>
      </c>
      <c r="J2" s="14" t="s">
        <v>5</v>
      </c>
      <c r="K2" s="14" t="s">
        <v>266</v>
      </c>
    </row>
    <row r="3" spans="1:73" s="19" customFormat="1" ht="39.6" x14ac:dyDescent="0.3">
      <c r="A3" s="16" t="s">
        <v>0</v>
      </c>
      <c r="B3" s="17" t="s">
        <v>1</v>
      </c>
      <c r="C3" s="17" t="s">
        <v>16</v>
      </c>
      <c r="D3" s="14" t="s">
        <v>247</v>
      </c>
      <c r="E3" s="14" t="s">
        <v>258</v>
      </c>
      <c r="F3" s="14" t="s">
        <v>262</v>
      </c>
      <c r="G3" s="14" t="s">
        <v>267</v>
      </c>
      <c r="H3" s="14" t="s">
        <v>268</v>
      </c>
      <c r="I3" s="14" t="s">
        <v>269</v>
      </c>
      <c r="J3" s="14" t="s">
        <v>270</v>
      </c>
      <c r="K3" s="14" t="s">
        <v>271</v>
      </c>
      <c r="L3" s="17" t="s">
        <v>4</v>
      </c>
      <c r="M3" s="17" t="s">
        <v>13</v>
      </c>
      <c r="N3" s="17" t="s">
        <v>14</v>
      </c>
      <c r="O3" s="17" t="s">
        <v>18</v>
      </c>
      <c r="P3" s="17" t="s">
        <v>20</v>
      </c>
      <c r="Q3" s="17" t="s">
        <v>2</v>
      </c>
      <c r="R3" s="18" t="s">
        <v>3</v>
      </c>
    </row>
    <row r="4" spans="1:73" s="24" customFormat="1" ht="10.199999999999999" customHeight="1" x14ac:dyDescent="0.3">
      <c r="A4" s="96" t="s">
        <v>138</v>
      </c>
      <c r="B4" s="97"/>
      <c r="C4" s="97"/>
      <c r="D4" s="97"/>
      <c r="E4" s="97"/>
      <c r="F4" s="97"/>
      <c r="G4" s="97"/>
      <c r="H4" s="97"/>
      <c r="I4" s="97"/>
      <c r="J4" s="97"/>
      <c r="K4" s="97"/>
      <c r="L4" s="97"/>
      <c r="M4" s="97"/>
      <c r="N4" s="97"/>
      <c r="O4" s="97"/>
      <c r="P4" s="97"/>
      <c r="Q4" s="23"/>
      <c r="R4" s="21"/>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row>
    <row r="5" spans="1:73" s="59" customFormat="1" ht="69" x14ac:dyDescent="0.3">
      <c r="A5" s="25" t="s">
        <v>139</v>
      </c>
      <c r="B5" s="26">
        <v>80</v>
      </c>
      <c r="C5" s="27" t="s">
        <v>61</v>
      </c>
      <c r="D5" s="28">
        <v>1</v>
      </c>
      <c r="E5" s="28">
        <v>1</v>
      </c>
      <c r="F5" s="28">
        <v>1</v>
      </c>
      <c r="G5" s="28">
        <v>1</v>
      </c>
      <c r="H5" s="28">
        <v>1</v>
      </c>
      <c r="I5" s="28">
        <v>1</v>
      </c>
      <c r="J5" s="28">
        <v>1</v>
      </c>
      <c r="K5" s="28">
        <v>1</v>
      </c>
      <c r="L5" s="29" t="s">
        <v>68</v>
      </c>
      <c r="M5" s="28">
        <v>0.8</v>
      </c>
      <c r="N5" s="28">
        <v>1.2</v>
      </c>
      <c r="O5" s="25" t="s">
        <v>163</v>
      </c>
      <c r="P5" s="56" t="s">
        <v>71</v>
      </c>
      <c r="Q5" s="67">
        <v>1</v>
      </c>
      <c r="R5" s="28">
        <v>1</v>
      </c>
    </row>
    <row r="6" spans="1:73" s="24" customFormat="1" ht="10.199999999999999" customHeight="1" x14ac:dyDescent="0.3">
      <c r="A6" s="68" t="s">
        <v>10</v>
      </c>
      <c r="B6" s="69"/>
      <c r="C6" s="69"/>
      <c r="D6" s="69">
        <f>COUNT(D7:D10)</f>
        <v>4</v>
      </c>
      <c r="E6" s="69">
        <f t="shared" ref="E6:F6" si="0">COUNT(E7:E10)</f>
        <v>4</v>
      </c>
      <c r="F6" s="69">
        <f t="shared" si="0"/>
        <v>4</v>
      </c>
      <c r="G6" s="69">
        <f t="shared" ref="G6" si="1">COUNT(G7:G10)</f>
        <v>4</v>
      </c>
      <c r="H6" s="69">
        <f t="shared" ref="H6" si="2">COUNT(H7:H10)</f>
        <v>4</v>
      </c>
      <c r="I6" s="69">
        <f t="shared" ref="I6" si="3">COUNT(I7:I10)</f>
        <v>4</v>
      </c>
      <c r="J6" s="69">
        <f t="shared" ref="J6" si="4">COUNT(J7:J10)</f>
        <v>4</v>
      </c>
      <c r="K6" s="69">
        <f t="shared" ref="K6" si="5">COUNT(K7:K10)</f>
        <v>4</v>
      </c>
      <c r="L6" s="69"/>
      <c r="M6" s="69"/>
      <c r="N6" s="69"/>
      <c r="O6" s="69"/>
      <c r="P6" s="70"/>
      <c r="Q6" s="35"/>
      <c r="R6" s="34"/>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row>
    <row r="7" spans="1:73" s="41" customFormat="1" ht="27.6" x14ac:dyDescent="0.3">
      <c r="A7" s="71" t="s">
        <v>7</v>
      </c>
      <c r="B7" s="60">
        <v>126041</v>
      </c>
      <c r="C7" s="61" t="s">
        <v>59</v>
      </c>
      <c r="D7" s="72">
        <v>0.15</v>
      </c>
      <c r="E7" s="72">
        <v>0.15</v>
      </c>
      <c r="F7" s="72">
        <v>0.15</v>
      </c>
      <c r="G7" s="72">
        <v>0.15</v>
      </c>
      <c r="H7" s="72">
        <v>0.15</v>
      </c>
      <c r="I7" s="72">
        <v>0.15</v>
      </c>
      <c r="J7" s="72">
        <v>0.15</v>
      </c>
      <c r="K7" s="72">
        <v>0.15</v>
      </c>
      <c r="L7" s="73" t="s">
        <v>68</v>
      </c>
      <c r="M7" s="28">
        <v>0.8</v>
      </c>
      <c r="N7" s="28">
        <v>1.2</v>
      </c>
      <c r="O7" s="61"/>
      <c r="P7" s="71" t="s">
        <v>71</v>
      </c>
      <c r="R7" s="42"/>
    </row>
    <row r="8" spans="1:73" ht="27.6" x14ac:dyDescent="0.3">
      <c r="A8" s="65" t="s">
        <v>153</v>
      </c>
      <c r="B8" s="60">
        <v>1007</v>
      </c>
      <c r="C8" s="61" t="s">
        <v>60</v>
      </c>
      <c r="D8" s="72">
        <v>0.15</v>
      </c>
      <c r="E8" s="72">
        <v>0.15</v>
      </c>
      <c r="F8" s="72">
        <v>0.1</v>
      </c>
      <c r="G8" s="72">
        <v>0.15</v>
      </c>
      <c r="H8" s="72">
        <v>0.15</v>
      </c>
      <c r="I8" s="72">
        <v>0.15</v>
      </c>
      <c r="J8" s="72">
        <v>0.15</v>
      </c>
      <c r="K8" s="72">
        <v>0.15</v>
      </c>
      <c r="L8" s="73" t="s">
        <v>68</v>
      </c>
      <c r="M8" s="28">
        <v>0.8</v>
      </c>
      <c r="N8" s="28">
        <v>1.2</v>
      </c>
      <c r="O8" s="65"/>
      <c r="P8" s="71" t="s">
        <v>71</v>
      </c>
      <c r="R8" s="48"/>
    </row>
    <row r="9" spans="1:73" ht="27.6" x14ac:dyDescent="0.3">
      <c r="A9" s="65" t="s">
        <v>8</v>
      </c>
      <c r="B9" s="60">
        <v>15171</v>
      </c>
      <c r="C9" s="61" t="s">
        <v>59</v>
      </c>
      <c r="D9" s="72">
        <v>0.15</v>
      </c>
      <c r="E9" s="72">
        <v>0.15</v>
      </c>
      <c r="F9" s="72">
        <v>0.1</v>
      </c>
      <c r="G9" s="72">
        <v>0.15</v>
      </c>
      <c r="H9" s="72">
        <v>0.15</v>
      </c>
      <c r="I9" s="72">
        <v>0.15</v>
      </c>
      <c r="J9" s="72">
        <v>0.15</v>
      </c>
      <c r="K9" s="72">
        <v>0.15</v>
      </c>
      <c r="L9" s="73" t="s">
        <v>68</v>
      </c>
      <c r="M9" s="28">
        <v>0.8</v>
      </c>
      <c r="N9" s="28">
        <v>1.2</v>
      </c>
      <c r="O9" s="65"/>
      <c r="P9" s="71" t="s">
        <v>71</v>
      </c>
      <c r="R9" s="48"/>
    </row>
    <row r="10" spans="1:73" ht="27.6" x14ac:dyDescent="0.3">
      <c r="A10" s="65" t="s">
        <v>9</v>
      </c>
      <c r="B10" s="61">
        <v>100</v>
      </c>
      <c r="C10" s="61" t="s">
        <v>61</v>
      </c>
      <c r="D10" s="72">
        <v>0.05</v>
      </c>
      <c r="E10" s="72">
        <v>0.05</v>
      </c>
      <c r="F10" s="72">
        <v>0.05</v>
      </c>
      <c r="G10" s="72">
        <v>0.05</v>
      </c>
      <c r="H10" s="72">
        <v>0.05</v>
      </c>
      <c r="I10" s="72">
        <v>0.05</v>
      </c>
      <c r="J10" s="72">
        <v>0.05</v>
      </c>
      <c r="K10" s="72">
        <v>0.05</v>
      </c>
      <c r="L10" s="73" t="s">
        <v>68</v>
      </c>
      <c r="M10" s="28">
        <v>1</v>
      </c>
      <c r="N10" s="28">
        <v>1</v>
      </c>
      <c r="O10" s="64" t="s">
        <v>162</v>
      </c>
      <c r="P10" s="71" t="s">
        <v>150</v>
      </c>
      <c r="R10" s="48"/>
    </row>
    <row r="11" spans="1:73" s="24" customFormat="1" ht="10.199999999999999" customHeight="1" x14ac:dyDescent="0.3">
      <c r="A11" s="68" t="s">
        <v>11</v>
      </c>
      <c r="B11" s="69"/>
      <c r="C11" s="69"/>
      <c r="D11" s="69">
        <f t="shared" ref="D11:K11" si="6">COUNT(D12:D27)</f>
        <v>5</v>
      </c>
      <c r="E11" s="69">
        <f t="shared" si="6"/>
        <v>4</v>
      </c>
      <c r="F11" s="69">
        <f t="shared" si="6"/>
        <v>2</v>
      </c>
      <c r="G11" s="69">
        <f t="shared" si="6"/>
        <v>7</v>
      </c>
      <c r="H11" s="69">
        <f t="shared" si="6"/>
        <v>3</v>
      </c>
      <c r="I11" s="69">
        <f t="shared" si="6"/>
        <v>4</v>
      </c>
      <c r="J11" s="69">
        <f t="shared" si="6"/>
        <v>3</v>
      </c>
      <c r="K11" s="69">
        <f t="shared" si="6"/>
        <v>3</v>
      </c>
      <c r="L11" s="69"/>
      <c r="M11" s="69"/>
      <c r="N11" s="69"/>
      <c r="O11" s="69"/>
      <c r="P11" s="70"/>
      <c r="Q11" s="35"/>
      <c r="R11" s="34"/>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row>
    <row r="12" spans="1:73" ht="41.4" x14ac:dyDescent="0.3">
      <c r="A12" s="65" t="s">
        <v>249</v>
      </c>
      <c r="B12" s="61">
        <v>85</v>
      </c>
      <c r="C12" s="61" t="s">
        <v>61</v>
      </c>
      <c r="D12" s="72">
        <v>0.1</v>
      </c>
      <c r="E12" s="72"/>
      <c r="F12" s="72"/>
      <c r="G12" s="72"/>
      <c r="H12" s="72"/>
      <c r="I12" s="72"/>
      <c r="J12" s="72"/>
      <c r="K12" s="72"/>
      <c r="L12" s="73" t="s">
        <v>68</v>
      </c>
      <c r="M12" s="72">
        <v>0.8</v>
      </c>
      <c r="N12" s="72">
        <v>1.2</v>
      </c>
      <c r="O12" s="64" t="s">
        <v>250</v>
      </c>
      <c r="P12" s="71" t="s">
        <v>251</v>
      </c>
      <c r="R12" s="48"/>
    </row>
    <row r="13" spans="1:73" ht="41.4" x14ac:dyDescent="0.3">
      <c r="A13" s="65" t="s">
        <v>343</v>
      </c>
      <c r="B13" s="61">
        <v>0</v>
      </c>
      <c r="C13" s="61" t="s">
        <v>61</v>
      </c>
      <c r="D13" s="72">
        <v>0.1</v>
      </c>
      <c r="E13" s="72"/>
      <c r="F13" s="72"/>
      <c r="G13" s="72"/>
      <c r="H13" s="72"/>
      <c r="I13" s="72"/>
      <c r="J13" s="72"/>
      <c r="K13" s="72"/>
      <c r="L13" s="73" t="s">
        <v>22</v>
      </c>
      <c r="M13" s="72">
        <v>0</v>
      </c>
      <c r="N13" s="72">
        <v>0</v>
      </c>
      <c r="O13" s="64" t="s">
        <v>252</v>
      </c>
      <c r="P13" s="71" t="s">
        <v>251</v>
      </c>
      <c r="R13" s="48"/>
    </row>
    <row r="14" spans="1:73" ht="124.2" x14ac:dyDescent="0.3">
      <c r="A14" s="102" t="s">
        <v>253</v>
      </c>
      <c r="B14" s="136">
        <v>100</v>
      </c>
      <c r="C14" s="136" t="s">
        <v>61</v>
      </c>
      <c r="D14" s="137">
        <v>0.1</v>
      </c>
      <c r="E14" s="137"/>
      <c r="F14" s="137"/>
      <c r="G14" s="137"/>
      <c r="H14" s="137"/>
      <c r="I14" s="137"/>
      <c r="J14" s="137"/>
      <c r="K14" s="137"/>
      <c r="L14" s="138" t="s">
        <v>68</v>
      </c>
      <c r="M14" s="137">
        <v>0.8</v>
      </c>
      <c r="N14" s="137">
        <v>1.2</v>
      </c>
      <c r="O14" s="102" t="s">
        <v>376</v>
      </c>
      <c r="P14" s="71" t="s">
        <v>251</v>
      </c>
      <c r="R14" s="48"/>
    </row>
    <row r="15" spans="1:73" ht="41.4" x14ac:dyDescent="0.3">
      <c r="A15" s="65" t="s">
        <v>254</v>
      </c>
      <c r="B15" s="61">
        <v>100</v>
      </c>
      <c r="C15" s="61" t="s">
        <v>61</v>
      </c>
      <c r="D15" s="72">
        <v>0.1</v>
      </c>
      <c r="E15" s="72"/>
      <c r="F15" s="72"/>
      <c r="G15" s="72"/>
      <c r="H15" s="72"/>
      <c r="I15" s="72"/>
      <c r="J15" s="72"/>
      <c r="K15" s="72"/>
      <c r="L15" s="73" t="s">
        <v>68</v>
      </c>
      <c r="M15" s="72">
        <v>0.8</v>
      </c>
      <c r="N15" s="72">
        <v>1.2</v>
      </c>
      <c r="O15" s="64" t="s">
        <v>255</v>
      </c>
      <c r="P15" s="71" t="s">
        <v>251</v>
      </c>
      <c r="R15" s="48"/>
    </row>
    <row r="16" spans="1:73" ht="41.4" x14ac:dyDescent="0.3">
      <c r="A16" s="64" t="s">
        <v>256</v>
      </c>
      <c r="B16" s="61">
        <v>100</v>
      </c>
      <c r="C16" s="61" t="s">
        <v>61</v>
      </c>
      <c r="D16" s="72">
        <v>0.1</v>
      </c>
      <c r="E16" s="72"/>
      <c r="F16" s="72"/>
      <c r="G16" s="72"/>
      <c r="H16" s="72"/>
      <c r="I16" s="72"/>
      <c r="J16" s="72"/>
      <c r="K16" s="72"/>
      <c r="L16" s="73" t="s">
        <v>68</v>
      </c>
      <c r="M16" s="72">
        <v>0.8</v>
      </c>
      <c r="N16" s="72">
        <v>1.2</v>
      </c>
      <c r="O16" s="64" t="s">
        <v>257</v>
      </c>
      <c r="P16" s="71" t="s">
        <v>251</v>
      </c>
      <c r="R16" s="48"/>
    </row>
    <row r="17" spans="1:71" ht="69" x14ac:dyDescent="0.3">
      <c r="A17" s="102" t="s">
        <v>259</v>
      </c>
      <c r="B17" s="164">
        <v>75</v>
      </c>
      <c r="C17" s="136" t="s">
        <v>61</v>
      </c>
      <c r="D17" s="137"/>
      <c r="E17" s="137">
        <v>0.1</v>
      </c>
      <c r="F17" s="137"/>
      <c r="G17" s="137"/>
      <c r="H17" s="137"/>
      <c r="I17" s="137"/>
      <c r="J17" s="137"/>
      <c r="K17" s="137"/>
      <c r="L17" s="138" t="s">
        <v>68</v>
      </c>
      <c r="M17" s="137">
        <v>0.8</v>
      </c>
      <c r="N17" s="137">
        <v>1.2</v>
      </c>
      <c r="O17" s="102" t="s">
        <v>377</v>
      </c>
      <c r="P17" s="71" t="s">
        <v>251</v>
      </c>
      <c r="R17" s="48"/>
      <c r="S17" s="13" t="s">
        <v>378</v>
      </c>
    </row>
    <row r="18" spans="1:71" ht="69" x14ac:dyDescent="0.3">
      <c r="A18" s="102" t="s">
        <v>260</v>
      </c>
      <c r="B18" s="164">
        <v>50</v>
      </c>
      <c r="C18" s="136" t="s">
        <v>61</v>
      </c>
      <c r="D18" s="137"/>
      <c r="E18" s="137">
        <v>0.1</v>
      </c>
      <c r="F18" s="137"/>
      <c r="G18" s="137"/>
      <c r="H18" s="137"/>
      <c r="I18" s="137"/>
      <c r="J18" s="137"/>
      <c r="K18" s="137"/>
      <c r="L18" s="138" t="s">
        <v>68</v>
      </c>
      <c r="M18" s="137">
        <v>0.8</v>
      </c>
      <c r="N18" s="137">
        <v>1.2</v>
      </c>
      <c r="O18" s="102" t="s">
        <v>377</v>
      </c>
      <c r="P18" s="71" t="s">
        <v>251</v>
      </c>
      <c r="R18" s="48"/>
      <c r="S18" s="13" t="s">
        <v>378</v>
      </c>
    </row>
    <row r="19" spans="1:71" ht="138" x14ac:dyDescent="0.3">
      <c r="A19" s="102" t="s">
        <v>261</v>
      </c>
      <c r="B19" s="61">
        <v>100</v>
      </c>
      <c r="C19" s="61" t="s">
        <v>61</v>
      </c>
      <c r="D19" s="72"/>
      <c r="E19" s="72">
        <v>0.2</v>
      </c>
      <c r="F19" s="72">
        <v>0.2</v>
      </c>
      <c r="G19" s="72"/>
      <c r="H19" s="72"/>
      <c r="I19" s="72"/>
      <c r="J19" s="72"/>
      <c r="K19" s="72"/>
      <c r="L19" s="73" t="s">
        <v>68</v>
      </c>
      <c r="M19" s="72">
        <v>0.8</v>
      </c>
      <c r="N19" s="72">
        <v>1.2</v>
      </c>
      <c r="O19" s="126" t="s">
        <v>382</v>
      </c>
      <c r="P19" s="71" t="s">
        <v>251</v>
      </c>
      <c r="R19" s="48"/>
    </row>
    <row r="20" spans="1:71" ht="124.2" x14ac:dyDescent="0.3">
      <c r="A20" s="102" t="s">
        <v>379</v>
      </c>
      <c r="B20" s="61">
        <v>100</v>
      </c>
      <c r="C20" s="61" t="s">
        <v>61</v>
      </c>
      <c r="D20" s="72"/>
      <c r="E20" s="72">
        <v>0.1</v>
      </c>
      <c r="F20" s="72">
        <v>0.4</v>
      </c>
      <c r="G20" s="72"/>
      <c r="H20" s="72"/>
      <c r="I20" s="72"/>
      <c r="J20" s="72"/>
      <c r="K20" s="72"/>
      <c r="L20" s="73" t="s">
        <v>68</v>
      </c>
      <c r="M20" s="72">
        <v>0.8</v>
      </c>
      <c r="N20" s="72">
        <v>1.2</v>
      </c>
      <c r="O20" s="102" t="s">
        <v>381</v>
      </c>
      <c r="P20" s="71" t="s">
        <v>251</v>
      </c>
      <c r="R20" s="48"/>
    </row>
    <row r="21" spans="1:71" ht="27.6" x14ac:dyDescent="0.3">
      <c r="A21" s="64" t="s">
        <v>306</v>
      </c>
      <c r="B21" s="61">
        <v>4.7</v>
      </c>
      <c r="C21" s="61" t="s">
        <v>277</v>
      </c>
      <c r="D21" s="72"/>
      <c r="E21" s="72"/>
      <c r="F21" s="72"/>
      <c r="G21" s="72">
        <v>0.1</v>
      </c>
      <c r="H21" s="72">
        <v>0.2</v>
      </c>
      <c r="I21" s="72">
        <v>0.15</v>
      </c>
      <c r="J21" s="72">
        <v>0.2</v>
      </c>
      <c r="K21" s="72">
        <v>0.2</v>
      </c>
      <c r="L21" s="73" t="s">
        <v>68</v>
      </c>
      <c r="M21" s="133">
        <v>4.7</v>
      </c>
      <c r="N21" s="133">
        <v>4.8</v>
      </c>
      <c r="O21" s="102" t="s">
        <v>372</v>
      </c>
      <c r="P21" s="71" t="s">
        <v>278</v>
      </c>
      <c r="R21" s="48"/>
    </row>
    <row r="22" spans="1:71" ht="41.4" x14ac:dyDescent="0.3">
      <c r="A22" s="64" t="s">
        <v>272</v>
      </c>
      <c r="B22" s="61">
        <v>100</v>
      </c>
      <c r="C22" s="61" t="s">
        <v>61</v>
      </c>
      <c r="D22" s="72"/>
      <c r="E22" s="72"/>
      <c r="F22" s="72"/>
      <c r="G22" s="72">
        <v>0.1</v>
      </c>
      <c r="H22" s="72">
        <v>0.2</v>
      </c>
      <c r="I22" s="72">
        <v>0.15</v>
      </c>
      <c r="J22" s="72">
        <v>0.2</v>
      </c>
      <c r="K22" s="72">
        <v>0.2</v>
      </c>
      <c r="L22" s="73" t="s">
        <v>22</v>
      </c>
      <c r="M22" s="72">
        <v>1.2</v>
      </c>
      <c r="N22" s="72">
        <v>0.8</v>
      </c>
      <c r="O22" s="64" t="s">
        <v>272</v>
      </c>
      <c r="P22" s="71" t="s">
        <v>279</v>
      </c>
      <c r="R22" s="48"/>
    </row>
    <row r="23" spans="1:71" ht="69" x14ac:dyDescent="0.3">
      <c r="A23" s="102" t="s">
        <v>273</v>
      </c>
      <c r="B23" s="61">
        <v>5</v>
      </c>
      <c r="C23" s="61" t="s">
        <v>92</v>
      </c>
      <c r="D23" s="72"/>
      <c r="E23" s="72"/>
      <c r="F23" s="72"/>
      <c r="G23" s="72">
        <v>0.05</v>
      </c>
      <c r="H23" s="72">
        <v>0.1</v>
      </c>
      <c r="I23" s="72">
        <v>0.1</v>
      </c>
      <c r="J23" s="72">
        <v>0.1</v>
      </c>
      <c r="K23" s="72">
        <v>0.1</v>
      </c>
      <c r="L23" s="73" t="s">
        <v>68</v>
      </c>
      <c r="M23" s="133">
        <v>5</v>
      </c>
      <c r="N23" s="134" t="s">
        <v>280</v>
      </c>
      <c r="O23" s="102" t="s">
        <v>383</v>
      </c>
      <c r="P23" s="71" t="s">
        <v>251</v>
      </c>
      <c r="R23" s="48"/>
      <c r="S23" s="13" t="s">
        <v>384</v>
      </c>
    </row>
    <row r="24" spans="1:71" s="121" customFormat="1" ht="55.2" x14ac:dyDescent="0.3">
      <c r="A24" s="102" t="s">
        <v>274</v>
      </c>
      <c r="B24" s="136">
        <v>30</v>
      </c>
      <c r="C24" s="136" t="s">
        <v>61</v>
      </c>
      <c r="D24" s="137"/>
      <c r="E24" s="137"/>
      <c r="F24" s="137"/>
      <c r="G24" s="137">
        <v>0.05</v>
      </c>
      <c r="H24" s="137"/>
      <c r="I24" s="137">
        <v>0.1</v>
      </c>
      <c r="J24" s="137"/>
      <c r="K24" s="137"/>
      <c r="L24" s="138" t="s">
        <v>68</v>
      </c>
      <c r="M24" s="159">
        <v>30</v>
      </c>
      <c r="N24" s="160">
        <v>35</v>
      </c>
      <c r="O24" s="102" t="s">
        <v>281</v>
      </c>
      <c r="P24" s="139" t="s">
        <v>251</v>
      </c>
      <c r="R24" s="161"/>
    </row>
    <row r="25" spans="1:71" s="121" customFormat="1" ht="55.2" x14ac:dyDescent="0.3">
      <c r="A25" s="102" t="s">
        <v>274</v>
      </c>
      <c r="B25" s="136">
        <v>30</v>
      </c>
      <c r="C25" s="136" t="s">
        <v>61</v>
      </c>
      <c r="D25" s="137"/>
      <c r="E25" s="137"/>
      <c r="F25" s="137"/>
      <c r="G25" s="137">
        <v>0.05</v>
      </c>
      <c r="H25" s="137"/>
      <c r="I25" s="137"/>
      <c r="J25" s="137"/>
      <c r="K25" s="137"/>
      <c r="L25" s="138" t="s">
        <v>68</v>
      </c>
      <c r="M25" s="159">
        <v>30</v>
      </c>
      <c r="N25" s="159">
        <v>35</v>
      </c>
      <c r="O25" s="102" t="s">
        <v>282</v>
      </c>
      <c r="P25" s="139" t="s">
        <v>251</v>
      </c>
      <c r="R25" s="161"/>
    </row>
    <row r="26" spans="1:71" ht="41.4" x14ac:dyDescent="0.3">
      <c r="A26" s="64" t="s">
        <v>275</v>
      </c>
      <c r="B26" s="61">
        <v>30</v>
      </c>
      <c r="C26" s="61" t="s">
        <v>61</v>
      </c>
      <c r="D26" s="72"/>
      <c r="E26" s="72"/>
      <c r="F26" s="72"/>
      <c r="G26" s="72">
        <v>0.05</v>
      </c>
      <c r="H26" s="72"/>
      <c r="I26" s="72"/>
      <c r="J26" s="72"/>
      <c r="K26" s="72"/>
      <c r="L26" s="73" t="s">
        <v>22</v>
      </c>
      <c r="M26" s="133">
        <v>30</v>
      </c>
      <c r="N26" s="133">
        <v>35</v>
      </c>
      <c r="O26" s="64" t="s">
        <v>283</v>
      </c>
      <c r="P26" s="71" t="s">
        <v>251</v>
      </c>
      <c r="R26" s="48"/>
    </row>
    <row r="27" spans="1:71" ht="55.2" x14ac:dyDescent="0.3">
      <c r="A27" s="64" t="s">
        <v>276</v>
      </c>
      <c r="B27" s="61">
        <v>20</v>
      </c>
      <c r="C27" s="61" t="s">
        <v>61</v>
      </c>
      <c r="D27" s="72"/>
      <c r="E27" s="72"/>
      <c r="F27" s="72"/>
      <c r="G27" s="72">
        <v>0.1</v>
      </c>
      <c r="H27" s="72"/>
      <c r="I27" s="72"/>
      <c r="J27" s="72"/>
      <c r="K27" s="72"/>
      <c r="L27" s="73" t="s">
        <v>22</v>
      </c>
      <c r="M27" s="133">
        <v>20</v>
      </c>
      <c r="N27" s="133">
        <v>25</v>
      </c>
      <c r="O27" s="64" t="s">
        <v>283</v>
      </c>
      <c r="P27" s="71" t="s">
        <v>251</v>
      </c>
      <c r="R27" s="48"/>
    </row>
    <row r="28" spans="1:71" s="24" customFormat="1" ht="20.399999999999999" customHeight="1" x14ac:dyDescent="0.3">
      <c r="A28" s="32" t="s">
        <v>12</v>
      </c>
      <c r="B28" s="33"/>
      <c r="C28" s="34"/>
      <c r="D28" s="55">
        <f t="shared" ref="D28:K28" si="7">SUM(D7:D10,D12:D27)</f>
        <v>0.99999999999999989</v>
      </c>
      <c r="E28" s="55">
        <f t="shared" si="7"/>
        <v>0.99999999999999989</v>
      </c>
      <c r="F28" s="55">
        <f t="shared" si="7"/>
        <v>1</v>
      </c>
      <c r="G28" s="55">
        <f t="shared" si="7"/>
        <v>1.0000000000000002</v>
      </c>
      <c r="H28" s="55">
        <f t="shared" si="7"/>
        <v>0.99999999999999989</v>
      </c>
      <c r="I28" s="55">
        <f t="shared" si="7"/>
        <v>0.99999999999999989</v>
      </c>
      <c r="J28" s="55">
        <f t="shared" si="7"/>
        <v>0.99999999999999989</v>
      </c>
      <c r="K28" s="55">
        <f t="shared" si="7"/>
        <v>0.99999999999999989</v>
      </c>
      <c r="L28" s="33"/>
      <c r="M28" s="33"/>
      <c r="N28" s="33"/>
      <c r="O28" s="33"/>
      <c r="P28" s="33"/>
      <c r="Q28" s="33"/>
      <c r="R28" s="34"/>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row>
    <row r="32" spans="1:71" x14ac:dyDescent="0.3">
      <c r="D32" s="66"/>
      <c r="E32" s="66"/>
      <c r="F32" s="66"/>
      <c r="G32" s="66"/>
      <c r="H32" s="66"/>
      <c r="I32" s="66"/>
      <c r="J32" s="66"/>
      <c r="K32" s="66"/>
    </row>
    <row r="33" spans="4:11" x14ac:dyDescent="0.3">
      <c r="D33" s="66"/>
      <c r="E33" s="66"/>
      <c r="F33" s="66"/>
      <c r="G33" s="66"/>
      <c r="H33" s="66"/>
      <c r="I33" s="66"/>
      <c r="J33" s="66"/>
      <c r="K33" s="66"/>
    </row>
    <row r="34" spans="4:11" x14ac:dyDescent="0.3">
      <c r="D34" s="66"/>
      <c r="E34" s="66"/>
      <c r="F34" s="66"/>
      <c r="G34" s="66"/>
      <c r="H34" s="66"/>
      <c r="I34" s="66"/>
      <c r="J34" s="66"/>
      <c r="K34" s="66"/>
    </row>
    <row r="35" spans="4:11" x14ac:dyDescent="0.3">
      <c r="D35" s="66"/>
      <c r="E35" s="66"/>
      <c r="F35" s="66"/>
      <c r="G35" s="66"/>
      <c r="H35" s="66"/>
      <c r="I35" s="66"/>
      <c r="J35" s="66"/>
      <c r="K35" s="66"/>
    </row>
  </sheetData>
  <conditionalFormatting sqref="D11:F11">
    <cfRule type="cellIs" dxfId="3" priority="3" operator="lessThan">
      <formula>3</formula>
    </cfRule>
    <cfRule type="cellIs" dxfId="2" priority="4" operator="greaterThan">
      <formula>5</formula>
    </cfRule>
  </conditionalFormatting>
  <conditionalFormatting sqref="D28:K28">
    <cfRule type="cellIs" dxfId="1" priority="1" operator="lessThan">
      <formula>1</formula>
    </cfRule>
    <cfRule type="cellIs" dxfId="0" priority="2" operator="greaterThan">
      <formula>1</formula>
    </cfRule>
  </conditionalFormatting>
  <pageMargins left="0.23622047244094491" right="0.23622047244094491" top="0.74803149606299213" bottom="0.74803149606299213" header="0.31496062992125984" footer="0.31496062992125984"/>
  <pageSetup paperSize="9" scale="47" fitToHeight="0" orientation="landscape"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D4B26-83C9-47F6-A79C-8F1A5BEA3DF9}">
  <sheetPr>
    <tabColor rgb="FFFF3300"/>
  </sheetPr>
  <dimension ref="B1:C10"/>
  <sheetViews>
    <sheetView zoomScale="80" zoomScaleNormal="80" workbookViewId="0">
      <selection activeCell="C6" sqref="C6"/>
    </sheetView>
  </sheetViews>
  <sheetFormatPr defaultColWidth="8.88671875" defaultRowHeight="12" x14ac:dyDescent="0.3"/>
  <cols>
    <col min="1" max="1" width="9" style="2" customWidth="1"/>
    <col min="2" max="2" width="26.109375" style="2" bestFit="1" customWidth="1"/>
    <col min="3" max="3" width="80.33203125" style="2" customWidth="1"/>
    <col min="4" max="16384" width="8.88671875" style="2"/>
  </cols>
  <sheetData>
    <row r="1" spans="2:3" x14ac:dyDescent="0.3">
      <c r="B1" s="1" t="s">
        <v>26</v>
      </c>
      <c r="C1" s="1" t="s">
        <v>27</v>
      </c>
    </row>
    <row r="2" spans="2:3" ht="168" x14ac:dyDescent="0.3">
      <c r="B2" s="3" t="s">
        <v>0</v>
      </c>
      <c r="C2" s="4" t="s">
        <v>25</v>
      </c>
    </row>
    <row r="3" spans="2:3" x14ac:dyDescent="0.3">
      <c r="B3" s="3" t="s">
        <v>1</v>
      </c>
      <c r="C3" s="4" t="s">
        <v>21</v>
      </c>
    </row>
    <row r="4" spans="2:3" ht="36" x14ac:dyDescent="0.3">
      <c r="B4" s="3" t="s">
        <v>16</v>
      </c>
      <c r="C4" s="4" t="s">
        <v>15</v>
      </c>
    </row>
    <row r="5" spans="2:3" x14ac:dyDescent="0.3">
      <c r="B5" s="165" t="s">
        <v>4</v>
      </c>
      <c r="C5" s="4" t="s">
        <v>68</v>
      </c>
    </row>
    <row r="6" spans="2:3" x14ac:dyDescent="0.3">
      <c r="B6" s="165"/>
      <c r="C6" s="4" t="s">
        <v>22</v>
      </c>
    </row>
    <row r="7" spans="2:3" x14ac:dyDescent="0.3">
      <c r="B7" s="5" t="s">
        <v>13</v>
      </c>
      <c r="C7" s="4" t="s">
        <v>23</v>
      </c>
    </row>
    <row r="8" spans="2:3" ht="24" x14ac:dyDescent="0.3">
      <c r="B8" s="5" t="s">
        <v>14</v>
      </c>
      <c r="C8" s="4" t="s">
        <v>24</v>
      </c>
    </row>
    <row r="9" spans="2:3" ht="192" x14ac:dyDescent="0.3">
      <c r="B9" s="3" t="s">
        <v>18</v>
      </c>
      <c r="C9" s="4" t="s">
        <v>17</v>
      </c>
    </row>
    <row r="10" spans="2:3" ht="24" x14ac:dyDescent="0.3">
      <c r="B10" s="3" t="s">
        <v>20</v>
      </c>
      <c r="C10" s="4" t="s">
        <v>19</v>
      </c>
    </row>
  </sheetData>
  <mergeCells count="1">
    <mergeCell ref="B5: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14</vt:i4>
      </vt:variant>
    </vt:vector>
  </HeadingPairs>
  <TitlesOfParts>
    <vt:vector size="23" baseType="lpstr">
      <vt:lpstr>ТОП</vt:lpstr>
      <vt:lpstr>Аудит и Безопасность</vt:lpstr>
      <vt:lpstr>Блок бизнес-директора</vt:lpstr>
      <vt:lpstr>Блок дир по развитию (полный)</vt:lpstr>
      <vt:lpstr>Блок Операционного директора</vt:lpstr>
      <vt:lpstr>Блок исполнительного директора</vt:lpstr>
      <vt:lpstr>Дирекция Соц объекты</vt:lpstr>
      <vt:lpstr>Блок ЮД и Рисков</vt:lpstr>
      <vt:lpstr>Помощь</vt:lpstr>
      <vt:lpstr>'Блок бизнес-директора'!Заголовки_для_печати</vt:lpstr>
      <vt:lpstr>'Блок дир по развитию (полный)'!Заголовки_для_печати</vt:lpstr>
      <vt:lpstr>'Блок исполнительного директора'!Заголовки_для_печати</vt:lpstr>
      <vt:lpstr>'Блок Операционного директора'!Заголовки_для_печати</vt:lpstr>
      <vt:lpstr>'Блок ЮД и Рисков'!Заголовки_для_печати</vt:lpstr>
      <vt:lpstr>'Дирекция Соц объекты'!Заголовки_для_печати</vt:lpstr>
      <vt:lpstr>'Аудит и Безопасность'!Область_печати</vt:lpstr>
      <vt:lpstr>'Блок бизнес-директора'!Область_печати</vt:lpstr>
      <vt:lpstr>'Блок дир по развитию (полный)'!Область_печати</vt:lpstr>
      <vt:lpstr>'Блок исполнительного директора'!Область_печати</vt:lpstr>
      <vt:lpstr>'Блок Операционного директора'!Область_печати</vt:lpstr>
      <vt:lpstr>'Блок ЮД и Рисков'!Область_печати</vt:lpstr>
      <vt:lpstr>'Дирекция Соц объекты'!Область_печати</vt:lpstr>
      <vt:lpstr>ТОП!Область_печати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Манюгина Элеонора Александровна</dc:creator>
  <cp:lastModifiedBy>Манюгина Элеонора Александровна</cp:lastModifiedBy>
  <cp:lastPrinted>2025-08-11T16:30:30Z</cp:lastPrinted>
  <dcterms:created xsi:type="dcterms:W3CDTF">2015-06-05T18:17:20Z</dcterms:created>
  <dcterms:modified xsi:type="dcterms:W3CDTF">2025-09-02T08:05:40Z</dcterms:modified>
</cp:coreProperties>
</file>