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simonx/Developpement/on_site_intervention_api/app/static/assets/"/>
    </mc:Choice>
  </mc:AlternateContent>
  <xr:revisionPtr revIDLastSave="0" documentId="13_ncr:1_{E66C5228-83BA-F749-BF02-87AAB4F111C8}" xr6:coauthVersionLast="47" xr6:coauthVersionMax="47" xr10:uidLastSave="{00000000-0000-0000-0000-000000000000}"/>
  <bookViews>
    <workbookView xWindow="38280" yWindow="980" windowWidth="29400" windowHeight="19060" xr2:uid="{00000000-000D-0000-FFFF-FFFF00000000}"/>
  </bookViews>
  <sheets>
    <sheet name="feb" sheetId="1" r:id="rId1"/>
    <sheet name="données" sheetId="2" r:id="rId2"/>
  </sheets>
  <definedNames>
    <definedName name="altitude_elevation_souhaite">données!$AP$2</definedName>
    <definedName name="approvisionnement_materiaux">données!$AX$2</definedName>
    <definedName name="assignee_email">données!$E$2</definedName>
    <definedName name="charges_reparties_ou_ponctuelle">données!$AR$2</definedName>
    <definedName name="coefficient_de_complexite">données!$ED$2</definedName>
    <definedName name="commissioning_attempts">données!$DC$2</definedName>
    <definedName name="commissioning_comments">données!$DY$2</definedName>
    <definedName name="commissioning_conformite_notice">données!$DG$2</definedName>
    <definedName name="commissioning_date">données!$DB$2</definedName>
    <definedName name="commissioning_pictures">données!$DX$2</definedName>
    <definedName name="commissioning_scaff_depth">données!$DE$2</definedName>
    <definedName name="commissioning_scaff_height">données!$DF$2</definedName>
    <definedName name="commissioning_scaff_width">données!$DD$2</definedName>
    <definedName name="commissioning_user_email">données!$DV$2</definedName>
    <definedName name="date_demande">données!$T$2</definedName>
    <definedName name="date_mise_a_disposition">données!$U$2</definedName>
    <definedName name="demande_echafaudeur">données!$W$2</definedName>
    <definedName name="demande_echafaudeur.company">données!$X$2</definedName>
    <definedName name="demande_echafaudeur.email">données!$AB$2</definedName>
    <definedName name="demande_echafaudeur.firstname">données!$Y$2</definedName>
    <definedName name="demande_echafaudeur.lastname">données!$Z$2</definedName>
    <definedName name="demande_echafaudeur.phone">données!$AA$2</definedName>
    <definedName name="description">données!$AZ$2</definedName>
    <definedName name="dimension_echafaudage_ou_plancher">données!$AQ$2</definedName>
    <definedName name="donneur_ordre">données!$M$2</definedName>
    <definedName name="donneur_ordre.company">données!$N$2</definedName>
    <definedName name="donneur_ordre.email">données!$R$2</definedName>
    <definedName name="donneur_ordre.firstname">données!$O$2</definedName>
    <definedName name="donneur_ordre.lastname">données!$P$2</definedName>
    <definedName name="donneur_ordre.phone">données!$Q$2</definedName>
    <definedName name="duree_mise_a_disposition">données!$V$2</definedName>
    <definedName name="emplacement_repere_equipement">données!$EA$2</definedName>
    <definedName name="entreprise_utilisatrice_1">données!$AC$2</definedName>
    <definedName name="entreprise_utilisatrice_2">données!$AE$2</definedName>
    <definedName name="entreprise_utilisatrice_3">données!$AG$2</definedName>
    <definedName name="entreprise_utilisatrice_4">données!$AI$2</definedName>
    <definedName name="entreprise_utilisatrice_5">données!$AK$2</definedName>
    <definedName name="feb_url">données!$B$2</definedName>
    <definedName name="hauteur_echafaudage_souhaite">données!$AO$2</definedName>
    <definedName name="id">données!$A$2</definedName>
    <definedName name="indice">données!$I$2</definedName>
    <definedName name="initial_request_pictures">données!$BA$2</definedName>
    <definedName name="largeur_echafaudage_souhaite">données!$AN$2</definedName>
    <definedName name="longueur_echafaudage_souhaite">données!$AM$2</definedName>
    <definedName name="niveau_de_depart">données!$L$2</definedName>
    <definedName name="nombre_de_travailleurs">données!$AV$2</definedName>
    <definedName name="num_chrono">données!$H$2</definedName>
    <definedName name="numero_permis_ot">données!$S$2</definedName>
    <definedName name="place">données!$G$2</definedName>
    <definedName name="planchers_de_travail_supplementaires">données!$EB$2</definedName>
    <definedName name="precisions_charges_reparties_ou_ponctuelle">données!$AS$2</definedName>
    <definedName name="protection_personnes_biens_ouvrages">données!$AY$2</definedName>
    <definedName name="registre">données!$F$2</definedName>
    <definedName name="schema">données!$BB$2</definedName>
    <definedName name="secteurs">données!$J$2</definedName>
    <definedName name="securite_obstrue_acces_dispositif_urgence">données!$BR$2</definedName>
    <definedName name="securite_presence_equipement_important">données!$BV$2</definedName>
    <definedName name="securite_proximite_reseaux_chimiques">données!$BU$2</definedName>
    <definedName name="securite_proximite_reseaux_haute_tension">données!$BT$2</definedName>
    <definedName name="securite_unite_en_marque">données!$BW$2</definedName>
    <definedName name="securite_zone_evolution_equipement_mobile">données!$BS$2</definedName>
    <definedName name="site">données!$C$2</definedName>
    <definedName name="stockage_sur_plancher_de_travail">données!$AT$2</definedName>
    <definedName name="type_contrat">données!$DZ$2</definedName>
    <definedName name="type_d_acces">données!$AW$2</definedName>
    <definedName name="type_de_couverture">données!$EC$2</definedName>
    <definedName name="type_intervention">données!$D$2</definedName>
    <definedName name="unites">données!$K$2</definedName>
    <definedName name="utilisation_1">données!$AD$2</definedName>
    <definedName name="utilisation_2">données!$AF$2</definedName>
    <definedName name="utilisation_3">données!$AH$2</definedName>
    <definedName name="utilisation_4">données!$AJ$2</definedName>
    <definedName name="utilisation_5">données!$AL$2</definedName>
    <definedName name="visite_altitude_elevation">données!$BJ$2</definedName>
    <definedName name="visite_classe_service">données!$BE$2</definedName>
    <definedName name="visite_comments">données!$DA$2</definedName>
    <definedName name="visite_conforme_notice">données!$BM$2</definedName>
    <definedName name="visite_donneur_ordre">données!$CE$2</definedName>
    <definedName name="visite_donneur_ordre_signature">données!$CK$2</definedName>
    <definedName name="visite_donneur_ordre.company">données!$CF$2</definedName>
    <definedName name="visite_donneur_ordre.email">données!$CJ$2</definedName>
    <definedName name="visite_donneur_ordre.firstname">données!$CG$2</definedName>
    <definedName name="visite_donneur_ordre.lastname">données!$CH$2</definedName>
    <definedName name="visite_donneur_ordre.phone">données!$CI$2</definedName>
    <definedName name="visite_echafaudeur">données!$BX$2</definedName>
    <definedName name="visite_echafaudeur_signature">données!$CD$2</definedName>
    <definedName name="visite_echafaudeur.company">données!$BY$2</definedName>
    <definedName name="visite_echafaudeur.email">données!$CC$2</definedName>
    <definedName name="visite_echafaudeur.firstname">données!$BZ$2</definedName>
    <definedName name="visite_echafaudeur.lastname">données!$CA$2</definedName>
    <definedName name="visite_echafaudeur.phone">données!$CB$2</definedName>
    <definedName name="visite_hauteur_echafaudage">données!$BI$2</definedName>
    <definedName name="visite_largeur_echafaudage">données!$BH$2</definedName>
    <definedName name="visite_longueur_echafaudage">données!$BG$2</definedName>
    <definedName name="visite_marque_materiel">données!$BN$2</definedName>
    <definedName name="visite_modification_prevoir">données!$BO$2</definedName>
    <definedName name="visite_nature_appuis">données!$BF$2</definedName>
    <definedName name="visite_pictures">données!$CZ$2</definedName>
    <definedName name="visite_planchers_acces">données!$BL$2</definedName>
    <definedName name="visite_planchers_travail">données!$BK$2</definedName>
    <definedName name="visite_precisions_modification_prevoir">données!$BP$2</definedName>
    <definedName name="visite_responsable_unite_fabrication">données!$CL$2</definedName>
    <definedName name="visite_responsable_unite_fabrication_signature">données!$CR$2</definedName>
    <definedName name="visite_responsable_unite_fabrication.company">données!$CM$2</definedName>
    <definedName name="visite_responsable_unite_fabrication.email">données!$CQ$2</definedName>
    <definedName name="visite_responsable_unite_fabrication.firstname">données!$CN$2</definedName>
    <definedName name="visite_responsable_unite_fabrication.lastname">données!$CO$2</definedName>
    <definedName name="visite_responsable_unite_fabrication.phone">données!$CP$2</definedName>
    <definedName name="visite_service_securite">données!$CS$2</definedName>
    <definedName name="visite_service_securite_signature">données!$CY$2</definedName>
    <definedName name="visite_service_securite.company">données!$CT$2</definedName>
    <definedName name="visite_service_securite.email">données!$CX$2</definedName>
    <definedName name="visite_service_securite.firstname">données!$CU$2</definedName>
    <definedName name="visite_service_securite.lastname">données!$CV$2</definedName>
    <definedName name="visite_service_securite.phone">données!$CW$2</definedName>
    <definedName name="visite_type_facturation">données!$BQ$2</definedName>
    <definedName name="visite_typologie">données!$BD$2</definedName>
    <definedName name="_xlnm.Print_Area" localSheetId="0">feb!$A$1:$Q$77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73" i="1"/>
  <c r="N72" i="1"/>
  <c r="N71" i="1"/>
  <c r="B73" i="1"/>
  <c r="C72" i="1"/>
  <c r="C71" i="1"/>
  <c r="B65" i="1"/>
  <c r="N64" i="1"/>
  <c r="N63" i="1"/>
  <c r="C64" i="1"/>
  <c r="C63" i="1"/>
  <c r="O56" i="1"/>
  <c r="G56" i="1"/>
  <c r="D56" i="1"/>
  <c r="L53" i="1"/>
  <c r="F53" i="1"/>
  <c r="P50" i="1"/>
  <c r="M50" i="1"/>
  <c r="J50" i="1"/>
  <c r="H50" i="1"/>
  <c r="F50" i="1"/>
  <c r="D50" i="1"/>
  <c r="P47" i="1"/>
  <c r="I47" i="1"/>
  <c r="C47" i="1"/>
  <c r="F42" i="1"/>
  <c r="M40" i="1"/>
  <c r="C40" i="1"/>
  <c r="D38" i="1"/>
  <c r="L36" i="1"/>
  <c r="J36" i="1"/>
  <c r="L34" i="1"/>
  <c r="J34" i="1"/>
  <c r="F32" i="1"/>
  <c r="M30" i="1"/>
  <c r="J30" i="1"/>
  <c r="H30" i="1"/>
  <c r="F30" i="1"/>
  <c r="M27" i="1"/>
  <c r="M26" i="1"/>
  <c r="I27" i="1"/>
  <c r="I26" i="1"/>
  <c r="M24" i="1"/>
  <c r="M23" i="1"/>
  <c r="I24" i="1"/>
  <c r="I23" i="1"/>
  <c r="C24" i="1"/>
  <c r="C23" i="1"/>
  <c r="L19" i="1"/>
  <c r="H9" i="1"/>
  <c r="C19" i="1"/>
  <c r="L17" i="1"/>
  <c r="C17" i="1"/>
  <c r="L14" i="1"/>
  <c r="C14" i="1"/>
  <c r="L5" i="1"/>
  <c r="C5" i="1"/>
  <c r="N11" i="1"/>
  <c r="D11" i="1"/>
  <c r="N9" i="1"/>
  <c r="D9" i="1"/>
</calcChain>
</file>

<file path=xl/sharedStrings.xml><?xml version="1.0" encoding="utf-8"?>
<sst xmlns="http://schemas.openxmlformats.org/spreadsheetml/2006/main" count="341" uniqueCount="191">
  <si>
    <t>EXPRESSION DU BESOIN ECHAFAUDAGE</t>
  </si>
  <si>
    <t>N° FEB</t>
  </si>
  <si>
    <t>IDENTIFICATION DU DONNEUR D'ORDRE</t>
  </si>
  <si>
    <t>Nom de la société</t>
  </si>
  <si>
    <t>Nom du représentant</t>
  </si>
  <si>
    <t>IDENTIFICATION DE LA DEMANDE</t>
  </si>
  <si>
    <t>N° de permis/d'OT</t>
  </si>
  <si>
    <t>Date de la demande</t>
  </si>
  <si>
    <t>Date de mise à disposition souhaitée</t>
  </si>
  <si>
    <t xml:space="preserve">Durée de mise à disposition </t>
  </si>
  <si>
    <t>Jours</t>
  </si>
  <si>
    <t>ECHAFAUDEUR</t>
  </si>
  <si>
    <t>EMPLACEMENT DE l'OPERATION</t>
  </si>
  <si>
    <t>Repère équipement (vanne, etc.)</t>
  </si>
  <si>
    <t>NATURE DE(S) OPERATION(S)</t>
  </si>
  <si>
    <t>Opération principale</t>
  </si>
  <si>
    <t>Autres opérations</t>
  </si>
  <si>
    <t>DESCRIPTION DU BESOINS</t>
  </si>
  <si>
    <t>Longueur</t>
  </si>
  <si>
    <t>Largeur</t>
  </si>
  <si>
    <t>Hauteur</t>
  </si>
  <si>
    <t>Altitude/Elevation/Niveau</t>
  </si>
  <si>
    <t>Dimension de l'échafaudage souhaité</t>
  </si>
  <si>
    <t>Charges réparties ou ponctuelles</t>
  </si>
  <si>
    <t xml:space="preserve"> Oui (préciser niveau(x) + poids) :  </t>
  </si>
  <si>
    <t>Stockage sur le plancher de travail (oui/non)</t>
  </si>
  <si>
    <t xml:space="preserve">Nombre de travailleurs </t>
  </si>
  <si>
    <t xml:space="preserve">Type d'accès </t>
  </si>
  <si>
    <t>Approvisionnement matériaux</t>
  </si>
  <si>
    <t>Protection des personnes, des biens ou des ouvrages</t>
  </si>
  <si>
    <t>CARACTERISTIQUES DE L'ECHAFAUDAGE</t>
  </si>
  <si>
    <t>Typologie</t>
  </si>
  <si>
    <t>Classe de service</t>
  </si>
  <si>
    <t>Nature des appuis*</t>
  </si>
  <si>
    <t>*Cas le plus dévaforable</t>
  </si>
  <si>
    <t>Planchers travail</t>
  </si>
  <si>
    <t>Planchers d'acces</t>
  </si>
  <si>
    <t>Dimension de l'échafaudage apres visite</t>
  </si>
  <si>
    <t>Conforme Notice Constructeur</t>
  </si>
  <si>
    <t>Marque materiel</t>
  </si>
  <si>
    <t>Modifications à Prévoir</t>
  </si>
  <si>
    <t>Lesquelles</t>
  </si>
  <si>
    <t>Facturation</t>
  </si>
  <si>
    <t>CONTRACTUALISATION DU PRÉSENT CAHIER DE CHARGES</t>
  </si>
  <si>
    <t>DEMANDEUR</t>
  </si>
  <si>
    <t>Nom</t>
  </si>
  <si>
    <t>SECURITE</t>
  </si>
  <si>
    <t>Secteurs</t>
  </si>
  <si>
    <t>Unité</t>
  </si>
  <si>
    <t>Niveau de départ</t>
  </si>
  <si>
    <t>registre</t>
  </si>
  <si>
    <t>id</t>
  </si>
  <si>
    <t>feb_url</t>
  </si>
  <si>
    <t>site</t>
  </si>
  <si>
    <t>type_intervention</t>
  </si>
  <si>
    <t>assignee_email</t>
  </si>
  <si>
    <t>place</t>
  </si>
  <si>
    <t>num_chrono</t>
  </si>
  <si>
    <t>indice</t>
  </si>
  <si>
    <t>secteurs</t>
  </si>
  <si>
    <t>unites</t>
  </si>
  <si>
    <t>niveau_de_depart</t>
  </si>
  <si>
    <t>donneur_ordre</t>
  </si>
  <si>
    <t>donneur_ordre.company</t>
  </si>
  <si>
    <t>donneur_ordre.firstname</t>
  </si>
  <si>
    <t>donneur_ordre.lastname</t>
  </si>
  <si>
    <t>donneur_ordre.phone</t>
  </si>
  <si>
    <t>donneur_ordre.email</t>
  </si>
  <si>
    <t>numero_permis_ot</t>
  </si>
  <si>
    <t>date_demande</t>
  </si>
  <si>
    <t>date_mise_a_disposition</t>
  </si>
  <si>
    <t>duree_mise_a_disposition</t>
  </si>
  <si>
    <t>demande_echafaudeur</t>
  </si>
  <si>
    <t>demande_echafaudeur.company</t>
  </si>
  <si>
    <t>demande_echafaudeur.firstname</t>
  </si>
  <si>
    <t>demande_echafaudeur.lastname</t>
  </si>
  <si>
    <t>demande_echafaudeur.phone</t>
  </si>
  <si>
    <t>demande_echafaudeur.email</t>
  </si>
  <si>
    <t>entreprise_utilisatrice_1</t>
  </si>
  <si>
    <t>utilisation_1</t>
  </si>
  <si>
    <t>entreprise_utilisatrice_2</t>
  </si>
  <si>
    <t>utilisation_2</t>
  </si>
  <si>
    <t>entreprise_utilisatrice_3</t>
  </si>
  <si>
    <t>utilisation_3</t>
  </si>
  <si>
    <t>entreprise_utilisatrice_4</t>
  </si>
  <si>
    <t>utilisation_4</t>
  </si>
  <si>
    <t>entreprise_utilisatrice_5</t>
  </si>
  <si>
    <t>utilisation_5</t>
  </si>
  <si>
    <t>longueur_echafaudage_souhaite</t>
  </si>
  <si>
    <t>largeur_echafaudage_souhaite</t>
  </si>
  <si>
    <t>hauteur_echafaudage_souhaite</t>
  </si>
  <si>
    <t>altitude_elevation_souhaite</t>
  </si>
  <si>
    <t>dimension_echafaudage_ou_plancher</t>
  </si>
  <si>
    <t>charges_reparties_ou_ponctuelle</t>
  </si>
  <si>
    <t>precisions_charges_reparties_ou_ponctuelle</t>
  </si>
  <si>
    <t>stockage_sur_plancher_de_travail</t>
  </si>
  <si>
    <t>precisions_stockage_sur_plancher_de_travail</t>
  </si>
  <si>
    <t>nombre_de_travailleurs</t>
  </si>
  <si>
    <t>type_d_acces</t>
  </si>
  <si>
    <t>approvisionnement_materiaux</t>
  </si>
  <si>
    <t>protection_personnes_biens_ouvrages</t>
  </si>
  <si>
    <t>description</t>
  </si>
  <si>
    <t>initial_request_pictures</t>
  </si>
  <si>
    <t>schema</t>
  </si>
  <si>
    <t>visite_date</t>
  </si>
  <si>
    <t>visite_typologie</t>
  </si>
  <si>
    <t>visite_classe_service</t>
  </si>
  <si>
    <t>visite_nature_appuis</t>
  </si>
  <si>
    <t>visite_longueur_echafaudage</t>
  </si>
  <si>
    <t>visite_largeur_echafaudage</t>
  </si>
  <si>
    <t>visite_hauteur_echafaudage</t>
  </si>
  <si>
    <t>visite_altitude_elevation</t>
  </si>
  <si>
    <t>visite_planchers_travail</t>
  </si>
  <si>
    <t>visite_planchers_acces</t>
  </si>
  <si>
    <t>visite_conforme_notice</t>
  </si>
  <si>
    <t>visite_marque_materiel</t>
  </si>
  <si>
    <t>visite_modification_prevoir</t>
  </si>
  <si>
    <t>visite_precisions_modification_prevoir</t>
  </si>
  <si>
    <t>visite_type_facturation</t>
  </si>
  <si>
    <t>securite_obstrue_acces_dispositif_urgence</t>
  </si>
  <si>
    <t>securite_zone_evolution_equipement_mobile</t>
  </si>
  <si>
    <t>securite_proximite_reseaux_haute_tension</t>
  </si>
  <si>
    <t>securite_proximite_reseaux_chimiques</t>
  </si>
  <si>
    <t>securite_presence_equipement_important</t>
  </si>
  <si>
    <t>securite_unite_en_marque</t>
  </si>
  <si>
    <t>visite_echafaudeur</t>
  </si>
  <si>
    <t>visite_echafaudeur.company</t>
  </si>
  <si>
    <t>visite_echafaudeur.firstname</t>
  </si>
  <si>
    <t>visite_echafaudeur.lastname</t>
  </si>
  <si>
    <t>visite_echafaudeur.phone</t>
  </si>
  <si>
    <t>visite_echafaudeur.email</t>
  </si>
  <si>
    <t>visite_echafaudeur_signature</t>
  </si>
  <si>
    <t>visite_donneur_ordre</t>
  </si>
  <si>
    <t>visite_donneur_ordre.company</t>
  </si>
  <si>
    <t>visite_donneur_ordre.firstname</t>
  </si>
  <si>
    <t>visite_donneur_ordre.lastname</t>
  </si>
  <si>
    <t>visite_donneur_ordre.phone</t>
  </si>
  <si>
    <t>visite_donneur_ordre.email</t>
  </si>
  <si>
    <t>visite_donneur_ordre_signature</t>
  </si>
  <si>
    <t>visite_responsable_unite_fabrication</t>
  </si>
  <si>
    <t>visite_responsable_unite_fabrication.company</t>
  </si>
  <si>
    <t>visite_responsable_unite_fabrication.firstname</t>
  </si>
  <si>
    <t>visite_responsable_unite_fabrication.lastname</t>
  </si>
  <si>
    <t>visite_responsable_unite_fabrication.phone</t>
  </si>
  <si>
    <t>visite_responsable_unite_fabrication.email</t>
  </si>
  <si>
    <t>visite_responsable_unite_fabrication_signature</t>
  </si>
  <si>
    <t>visite_service_securite</t>
  </si>
  <si>
    <t>visite_service_securite.company</t>
  </si>
  <si>
    <t>visite_service_securite.firstname</t>
  </si>
  <si>
    <t>visite_service_securite.lastname</t>
  </si>
  <si>
    <t>visite_service_securite.phone</t>
  </si>
  <si>
    <t>visite_service_securite.email</t>
  </si>
  <si>
    <t>visite_service_securite_signature</t>
  </si>
  <si>
    <t>visite_pictures</t>
  </si>
  <si>
    <t>visite_comments</t>
  </si>
  <si>
    <t>commissioning_date</t>
  </si>
  <si>
    <t>commissioning_attempts</t>
  </si>
  <si>
    <t>commissioning_scaff_width</t>
  </si>
  <si>
    <t>commissioning_scaff_depth</t>
  </si>
  <si>
    <t>commissioning_scaff_height</t>
  </si>
  <si>
    <t>commissioning_conformite_notice</t>
  </si>
  <si>
    <t>commissioning_user_commissioning_engineer</t>
  </si>
  <si>
    <t>commissioning_user_commissioning_engineer.company</t>
  </si>
  <si>
    <t>commissioning_user_commissioning_engineer.firstname</t>
  </si>
  <si>
    <t>commissioning_user_commissioning_engineer.lastname</t>
  </si>
  <si>
    <t>commissioning_user_commissioning_engineer.phone</t>
  </si>
  <si>
    <t>commissioning_user_commissioning_engineer.email</t>
  </si>
  <si>
    <t>commissioning_signature_commissioning_engineer</t>
  </si>
  <si>
    <t>commissioning_user_scaffolder</t>
  </si>
  <si>
    <t>commissioning_user_scaffolder.company</t>
  </si>
  <si>
    <t>commissioning_user_scaffolder.firstname</t>
  </si>
  <si>
    <t>commissioning_user_scaffolder.lastname</t>
  </si>
  <si>
    <t>commissioning_user_scaffolder.phone</t>
  </si>
  <si>
    <t>commissioning_user_scaffolder.email</t>
  </si>
  <si>
    <t>commissioning_signature_scaffolder</t>
  </si>
  <si>
    <t>commissioning_user_email</t>
  </si>
  <si>
    <t>commissioning_signature_user</t>
  </si>
  <si>
    <t>commissioning_pictures</t>
  </si>
  <si>
    <t>commissioning_comments</t>
  </si>
  <si>
    <t>type_contrat</t>
  </si>
  <si>
    <t>emplacement_repere_equipement</t>
  </si>
  <si>
    <t>planchers_de_travail_supplementaires</t>
  </si>
  <si>
    <t>type_de_couverture</t>
  </si>
  <si>
    <t>coefficient_de_complexite</t>
  </si>
  <si>
    <t>type de Contrat</t>
  </si>
  <si>
    <t>Entreprise utilisatrice</t>
  </si>
  <si>
    <t xml:space="preserve"> </t>
  </si>
  <si>
    <t>dimension plancher ou echafaudage ?</t>
  </si>
  <si>
    <t>Société</t>
  </si>
  <si>
    <t>Societe</t>
  </si>
  <si>
    <t>RESPONSABLE UNITE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</si>
</sst>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sz val="18"/>
      <color rgb="FFFFC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b/>
      <sz val="16"/>
      <color rgb="FFFFC00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5" xfId="0" applyFont="1" applyFill="1" applyBorder="1"/>
    <xf numFmtId="0" fontId="3" fillId="2" borderId="0" xfId="0" applyFont="1" applyFill="1"/>
    <xf numFmtId="0" fontId="6" fillId="3" borderId="1" xfId="0" applyFont="1" applyFill="1" applyBorder="1"/>
    <xf numFmtId="0" fontId="7" fillId="3" borderId="2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0" xfId="0" applyFont="1" applyFill="1" applyAlignment="1">
      <alignment horizontal="right" vertical="center"/>
    </xf>
    <xf numFmtId="0" fontId="6" fillId="3" borderId="0" xfId="0" applyFont="1" applyFill="1"/>
    <xf numFmtId="0" fontId="6" fillId="3" borderId="0" xfId="0" applyFont="1" applyFill="1" applyAlignment="1">
      <alignment vertical="center"/>
    </xf>
    <xf numFmtId="0" fontId="6" fillId="3" borderId="5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6" fillId="3" borderId="9" xfId="0" applyFont="1" applyFill="1" applyBorder="1"/>
    <xf numFmtId="0" fontId="6" fillId="3" borderId="0" xfId="0" applyFont="1" applyFill="1" applyAlignment="1">
      <alignment horizontal="center"/>
    </xf>
    <xf numFmtId="0" fontId="6" fillId="4" borderId="6" xfId="0" applyFont="1" applyFill="1" applyBorder="1"/>
    <xf numFmtId="0" fontId="6" fillId="3" borderId="5" xfId="0" applyFont="1" applyFill="1" applyBorder="1" applyAlignment="1">
      <alignment horizontal="right" vertical="center"/>
    </xf>
    <xf numFmtId="14" fontId="6" fillId="4" borderId="6" xfId="0" applyNumberFormat="1" applyFont="1" applyFill="1" applyBorder="1"/>
    <xf numFmtId="0" fontId="6" fillId="3" borderId="0" xfId="0" applyFont="1" applyFill="1" applyAlignment="1">
      <alignment horizontal="right"/>
    </xf>
    <xf numFmtId="0" fontId="7" fillId="3" borderId="0" xfId="0" applyFont="1" applyFill="1"/>
    <xf numFmtId="0" fontId="6" fillId="3" borderId="4" xfId="0" applyFont="1" applyFill="1" applyBorder="1" applyAlignment="1">
      <alignment vertical="center"/>
    </xf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0" fillId="5" borderId="15" xfId="0" applyFill="1" applyBorder="1"/>
    <xf numFmtId="0" fontId="8" fillId="5" borderId="16" xfId="0" applyFont="1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4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9" fillId="5" borderId="0" xfId="0" applyFont="1" applyFill="1" applyAlignment="1">
      <alignment horizontal="right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9" fillId="5" borderId="0" xfId="0" applyFont="1" applyFill="1" applyAlignment="1">
      <alignment horizontal="left"/>
    </xf>
    <xf numFmtId="0" fontId="0" fillId="4" borderId="6" xfId="0" applyFill="1" applyBorder="1" applyAlignment="1">
      <alignment horizontal="center"/>
    </xf>
    <xf numFmtId="0" fontId="9" fillId="5" borderId="0" xfId="0" applyFont="1" applyFill="1"/>
    <xf numFmtId="0" fontId="9" fillId="4" borderId="6" xfId="0" applyFont="1" applyFill="1" applyBorder="1" applyAlignment="1">
      <alignment horizontal="center"/>
    </xf>
    <xf numFmtId="0" fontId="9" fillId="5" borderId="0" xfId="0" applyFont="1" applyFill="1" applyAlignment="1">
      <alignment horizontal="right" vertical="center"/>
    </xf>
    <xf numFmtId="0" fontId="0" fillId="5" borderId="12" xfId="0" applyFill="1" applyBorder="1"/>
    <xf numFmtId="0" fontId="0" fillId="5" borderId="13" xfId="0" applyFill="1" applyBorder="1" applyAlignment="1">
      <alignment horizontal="left"/>
    </xf>
    <xf numFmtId="0" fontId="0" fillId="5" borderId="13" xfId="0" applyFill="1" applyBorder="1"/>
    <xf numFmtId="0" fontId="0" fillId="5" borderId="14" xfId="0" applyFill="1" applyBorder="1"/>
    <xf numFmtId="0" fontId="0" fillId="4" borderId="15" xfId="0" applyFill="1" applyBorder="1"/>
    <xf numFmtId="0" fontId="8" fillId="4" borderId="16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4" xfId="0" applyFill="1" applyBorder="1"/>
    <xf numFmtId="0" fontId="8" fillId="4" borderId="0" xfId="0" applyFont="1" applyFill="1"/>
    <xf numFmtId="0" fontId="0" fillId="4" borderId="0" xfId="0" applyFill="1"/>
    <xf numFmtId="0" fontId="0" fillId="4" borderId="5" xfId="0" applyFill="1" applyBorder="1"/>
    <xf numFmtId="0" fontId="0" fillId="4" borderId="4" xfId="0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0" fillId="4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5" xfId="0" applyFill="1" applyBorder="1"/>
    <xf numFmtId="0" fontId="8" fillId="3" borderId="16" xfId="0" applyFont="1" applyFill="1" applyBorder="1" applyAlignment="1">
      <alignment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8" fillId="3" borderId="0" xfId="0" applyFont="1" applyFill="1" applyAlignment="1">
      <alignment vertical="center"/>
    </xf>
    <xf numFmtId="0" fontId="0" fillId="3" borderId="0" xfId="0" applyFill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13" fillId="0" borderId="0" xfId="0" applyFont="1"/>
    <xf numFmtId="0" fontId="8" fillId="5" borderId="0" xfId="0" applyFont="1" applyFill="1"/>
    <xf numFmtId="0" fontId="0" fillId="4" borderId="18" xfId="0" applyFill="1" applyBorder="1" applyAlignment="1">
      <alignment horizontal="center"/>
    </xf>
    <xf numFmtId="0" fontId="0" fillId="0" borderId="3" xfId="0" applyBorder="1"/>
    <xf numFmtId="0" fontId="0" fillId="3" borderId="5" xfId="0" applyFill="1" applyBorder="1" applyAlignment="1">
      <alignment horizontal="center"/>
    </xf>
    <xf numFmtId="0" fontId="0" fillId="0" borderId="5" xfId="0" applyBorder="1"/>
    <xf numFmtId="0" fontId="4" fillId="2" borderId="0" xfId="0" applyFont="1" applyFill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6" fillId="3" borderId="4" xfId="0" applyFont="1" applyFill="1" applyBorder="1" applyAlignment="1">
      <alignment horizontal="left"/>
    </xf>
    <xf numFmtId="0" fontId="0" fillId="0" borderId="0" xfId="0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right" vertical="center"/>
    </xf>
    <xf numFmtId="0" fontId="11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6" fillId="3" borderId="0" xfId="0" applyFont="1" applyFill="1" applyAlignment="1">
      <alignment horizontal="right" vertical="center"/>
    </xf>
    <xf numFmtId="0" fontId="6" fillId="3" borderId="5" xfId="0" applyFont="1" applyFill="1" applyBorder="1" applyAlignment="1">
      <alignment horizontal="right"/>
    </xf>
    <xf numFmtId="0" fontId="0" fillId="0" borderId="19" xfId="0" applyBorder="1"/>
    <xf numFmtId="0" fontId="0" fillId="0" borderId="4" xfId="0" applyBorder="1"/>
    <xf numFmtId="0" fontId="0" fillId="0" borderId="8" xfId="0" applyBorder="1"/>
    <xf numFmtId="0" fontId="0" fillId="0" borderId="21" xfId="0" applyBorder="1"/>
    <xf numFmtId="0" fontId="0" fillId="0" borderId="9" xfId="0" applyBorder="1"/>
    <xf numFmtId="0" fontId="0" fillId="3" borderId="7" xfId="0" applyFill="1" applyBorder="1" applyAlignment="1">
      <alignment horizontal="center"/>
    </xf>
    <xf numFmtId="0" fontId="0" fillId="0" borderId="7" xfId="0" applyBorder="1"/>
    <xf numFmtId="0" fontId="0" fillId="3" borderId="20" xfId="0" applyFill="1" applyBorder="1" applyAlignment="1">
      <alignment horizontal="center"/>
    </xf>
    <xf numFmtId="0" fontId="0" fillId="0" borderId="20" xfId="0" applyBorder="1"/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0" borderId="13" xfId="0" applyBorder="1"/>
    <xf numFmtId="0" fontId="0" fillId="4" borderId="0" xfId="0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" xfId="0" applyBorder="1"/>
    <xf numFmtId="0" fontId="6" fillId="3" borderId="22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12" fillId="4" borderId="0" xfId="0" applyFont="1" applyFill="1" applyAlignment="1">
      <alignment horizontal="right" vertic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20</xdr:col>
      <xdr:colOff>197254</xdr:colOff>
      <xdr:row>3</xdr:row>
      <xdr:rowOff>174146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3D6C8D5-BC65-9E48-9FBF-B407983AD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609600"/>
          <a:ext cx="1848254" cy="478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7"/>
  <sheetViews>
    <sheetView tabSelected="1" workbookViewId="0">
      <selection activeCell="T12" sqref="T12"/>
    </sheetView>
  </sheetViews>
  <sheetFormatPr baseColWidth="10" defaultRowHeight="16" x14ac:dyDescent="0.2"/>
  <sheetData>
    <row r="1" spans="1:17" ht="24" customHeight="1" x14ac:dyDescent="0.2">
      <c r="A1" s="1"/>
      <c r="B1" s="128" t="s">
        <v>0</v>
      </c>
      <c r="C1" s="129"/>
      <c r="D1" s="129"/>
      <c r="E1" s="129"/>
      <c r="F1" s="129"/>
      <c r="G1" s="129"/>
      <c r="H1" s="129"/>
      <c r="I1" s="2"/>
      <c r="J1" s="3"/>
      <c r="K1" s="3"/>
      <c r="L1" s="3"/>
      <c r="M1" s="3"/>
      <c r="N1" s="3"/>
      <c r="O1" s="4"/>
      <c r="P1" s="4"/>
      <c r="Q1" s="5"/>
    </row>
    <row r="2" spans="1:17" ht="24" customHeight="1" x14ac:dyDescent="0.3">
      <c r="A2" s="6"/>
      <c r="B2" s="103"/>
      <c r="C2" s="103"/>
      <c r="D2" s="103"/>
      <c r="E2" s="103"/>
      <c r="F2" s="103"/>
      <c r="G2" s="103"/>
      <c r="H2" s="103"/>
      <c r="I2" s="7"/>
      <c r="J2" s="97" t="s">
        <v>1</v>
      </c>
      <c r="K2" s="98"/>
      <c r="L2" s="134" t="str">
        <f>registre</f>
        <v xml:space="preserve"> </v>
      </c>
      <c r="M2" s="135"/>
      <c r="N2" s="136"/>
      <c r="O2" s="8"/>
      <c r="P2" s="8"/>
      <c r="Q2" s="9"/>
    </row>
    <row r="3" spans="1:17" ht="24" customHeight="1" x14ac:dyDescent="0.2">
      <c r="A3" s="6"/>
      <c r="B3" s="118"/>
      <c r="C3" s="118"/>
      <c r="D3" s="118"/>
      <c r="E3" s="118"/>
      <c r="F3" s="118"/>
      <c r="G3" s="118"/>
      <c r="H3" s="118"/>
      <c r="I3" s="7"/>
      <c r="J3" s="10"/>
      <c r="K3" s="10"/>
      <c r="L3" s="10"/>
      <c r="M3" s="10"/>
      <c r="N3" s="10"/>
      <c r="O3" s="8"/>
      <c r="P3" s="8"/>
      <c r="Q3" s="9"/>
    </row>
    <row r="4" spans="1:17" x14ac:dyDescent="0.2">
      <c r="A4" s="11"/>
      <c r="B4" s="12" t="s">
        <v>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2">
      <c r="A5" s="15"/>
      <c r="B5" s="16" t="s">
        <v>3</v>
      </c>
      <c r="C5" s="106" t="str">
        <f>donneur_ordre.company</f>
        <v xml:space="preserve"> </v>
      </c>
      <c r="D5" s="101"/>
      <c r="E5" s="17"/>
      <c r="F5" s="17"/>
      <c r="G5" s="17"/>
      <c r="H5" s="18"/>
      <c r="I5" s="18"/>
      <c r="J5" s="16" t="s">
        <v>4</v>
      </c>
      <c r="K5" s="16"/>
      <c r="L5" s="106" t="str">
        <f>donneur_ordre.lastname</f>
        <v xml:space="preserve"> </v>
      </c>
      <c r="M5" s="100"/>
      <c r="N5" s="101"/>
      <c r="O5" s="17"/>
      <c r="P5" s="17"/>
      <c r="Q5" s="19"/>
    </row>
    <row r="6" spans="1:17" x14ac:dyDescent="0.2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9"/>
    </row>
    <row r="7" spans="1:17" x14ac:dyDescent="0.2">
      <c r="A7" s="20"/>
      <c r="B7" s="21"/>
      <c r="C7" s="21"/>
      <c r="D7" s="21"/>
      <c r="E7" s="17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</row>
    <row r="8" spans="1:17" x14ac:dyDescent="0.2">
      <c r="A8" s="11"/>
      <c r="B8" s="12" t="s">
        <v>5</v>
      </c>
      <c r="C8" s="13"/>
      <c r="D8" s="13"/>
      <c r="E8" s="13"/>
      <c r="F8" s="13"/>
      <c r="G8" s="17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2">
      <c r="A9" s="15"/>
      <c r="B9" s="131" t="s">
        <v>6</v>
      </c>
      <c r="C9" s="96"/>
      <c r="D9" s="24" t="str">
        <f>numero_permis_ot</f>
        <v xml:space="preserve"> </v>
      </c>
      <c r="E9" s="17"/>
      <c r="F9" s="17" t="s">
        <v>184</v>
      </c>
      <c r="G9" s="17"/>
      <c r="H9" s="24" t="str">
        <f>type_contrat</f>
        <v xml:space="preserve"> </v>
      </c>
      <c r="I9" s="17"/>
      <c r="J9" s="110" t="s">
        <v>7</v>
      </c>
      <c r="K9" s="103"/>
      <c r="L9" s="103"/>
      <c r="M9" s="25"/>
      <c r="N9" s="26" t="str">
        <f>date_demande</f>
        <v xml:space="preserve"> </v>
      </c>
      <c r="O9" s="17"/>
      <c r="P9" s="17"/>
      <c r="Q9" s="19"/>
    </row>
    <row r="10" spans="1:17" x14ac:dyDescent="0.2">
      <c r="A10" s="1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9"/>
    </row>
    <row r="11" spans="1:17" x14ac:dyDescent="0.2">
      <c r="A11" s="15"/>
      <c r="B11" s="111" t="s">
        <v>8</v>
      </c>
      <c r="C11" s="96"/>
      <c r="D11" s="26" t="str">
        <f>date_mise_a_disposition</f>
        <v xml:space="preserve"> </v>
      </c>
      <c r="E11" s="17"/>
      <c r="F11" s="17"/>
      <c r="G11" s="17"/>
      <c r="H11" s="17"/>
      <c r="I11" s="17"/>
      <c r="J11" s="110" t="s">
        <v>9</v>
      </c>
      <c r="K11" s="103"/>
      <c r="L11" s="103"/>
      <c r="M11" s="25"/>
      <c r="N11" s="24" t="str">
        <f>duree_mise_a_disposition</f>
        <v xml:space="preserve"> </v>
      </c>
      <c r="O11" s="102" t="s">
        <v>10</v>
      </c>
      <c r="P11" s="103"/>
      <c r="Q11" s="19"/>
    </row>
    <row r="12" spans="1:17" x14ac:dyDescent="0.2">
      <c r="A12" s="20"/>
      <c r="B12" s="21"/>
      <c r="C12" s="21"/>
      <c r="D12" s="21"/>
      <c r="E12" s="17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/>
    </row>
    <row r="13" spans="1:17" x14ac:dyDescent="0.2">
      <c r="A13" s="11"/>
      <c r="B13" s="12" t="s">
        <v>11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2">
      <c r="A14" s="15"/>
      <c r="B14" s="27" t="s">
        <v>3</v>
      </c>
      <c r="C14" s="106" t="str">
        <f>demande_echafaudeur.company</f>
        <v xml:space="preserve"> </v>
      </c>
      <c r="D14" s="101"/>
      <c r="E14" s="17"/>
      <c r="F14" s="17"/>
      <c r="G14" s="17"/>
      <c r="H14" s="17"/>
      <c r="I14" s="17"/>
      <c r="J14" s="16" t="s">
        <v>4</v>
      </c>
      <c r="K14" s="16"/>
      <c r="L14" s="106" t="str">
        <f>demande_echafaudeur.lastname</f>
        <v xml:space="preserve"> </v>
      </c>
      <c r="M14" s="100"/>
      <c r="N14" s="101"/>
      <c r="O14" s="23"/>
      <c r="P14" s="17"/>
      <c r="Q14" s="19"/>
    </row>
    <row r="15" spans="1:17" x14ac:dyDescent="0.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2"/>
    </row>
    <row r="16" spans="1:17" x14ac:dyDescent="0.2">
      <c r="A16" s="15"/>
      <c r="B16" s="28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9"/>
    </row>
    <row r="17" spans="1:17" x14ac:dyDescent="0.2">
      <c r="A17" s="130" t="s">
        <v>47</v>
      </c>
      <c r="B17" s="96"/>
      <c r="C17" s="106" t="str">
        <f>secteurs</f>
        <v xml:space="preserve"> </v>
      </c>
      <c r="D17" s="101"/>
      <c r="E17" s="17"/>
      <c r="F17" s="17"/>
      <c r="G17" s="17"/>
      <c r="H17" s="17"/>
      <c r="I17" s="17"/>
      <c r="J17" s="16" t="s">
        <v>48</v>
      </c>
      <c r="K17" s="16"/>
      <c r="L17" s="106" t="str">
        <f>unites</f>
        <v xml:space="preserve"> </v>
      </c>
      <c r="M17" s="100"/>
      <c r="N17" s="101"/>
      <c r="O17" s="23"/>
      <c r="P17" s="17"/>
      <c r="Q17" s="19"/>
    </row>
    <row r="18" spans="1:17" x14ac:dyDescent="0.2">
      <c r="A18" s="29"/>
      <c r="B18" s="18"/>
      <c r="C18" s="17"/>
      <c r="D18" s="17"/>
      <c r="E18" s="17"/>
      <c r="F18" s="17"/>
      <c r="G18" s="17"/>
      <c r="H18" s="17"/>
      <c r="I18" s="17"/>
      <c r="J18" s="18"/>
      <c r="K18" s="18"/>
      <c r="L18" s="17"/>
      <c r="M18" s="17"/>
      <c r="N18" s="17"/>
      <c r="O18" s="17"/>
      <c r="P18" s="17"/>
      <c r="Q18" s="19"/>
    </row>
    <row r="19" spans="1:17" x14ac:dyDescent="0.2">
      <c r="A19" s="29"/>
      <c r="B19" s="16" t="s">
        <v>49</v>
      </c>
      <c r="C19" s="106" t="str">
        <f>niveau_de_depart</f>
        <v xml:space="preserve"> </v>
      </c>
      <c r="D19" s="101"/>
      <c r="E19" s="17"/>
      <c r="F19" s="17"/>
      <c r="G19" s="17"/>
      <c r="H19" s="17"/>
      <c r="I19" s="17"/>
      <c r="J19" s="16" t="s">
        <v>13</v>
      </c>
      <c r="K19" s="16"/>
      <c r="L19" s="106" t="str">
        <f>emplacement_repere_equipement</f>
        <v xml:space="preserve"> </v>
      </c>
      <c r="M19" s="100"/>
      <c r="N19" s="101"/>
      <c r="O19" s="23"/>
      <c r="P19" s="17"/>
      <c r="Q19" s="19"/>
    </row>
    <row r="20" spans="1:17" ht="17" customHeight="1" thickBot="1" x14ac:dyDescent="0.25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</row>
    <row r="21" spans="1:17" ht="17" customHeight="1" thickTop="1" x14ac:dyDescent="0.2">
      <c r="A21" s="33"/>
      <c r="B21" s="34" t="s">
        <v>14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6"/>
    </row>
    <row r="22" spans="1:17" ht="17" customHeight="1" x14ac:dyDescent="0.2">
      <c r="A22" s="37"/>
      <c r="B22" s="92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9"/>
    </row>
    <row r="23" spans="1:17" x14ac:dyDescent="0.2">
      <c r="A23" s="37" t="s">
        <v>185</v>
      </c>
      <c r="B23" s="38"/>
      <c r="C23" s="105" t="str">
        <f>entreprise_utilisatrice_1</f>
        <v xml:space="preserve"> </v>
      </c>
      <c r="D23" s="101"/>
      <c r="E23" s="38"/>
      <c r="F23" s="38"/>
      <c r="G23" s="38" t="s">
        <v>185</v>
      </c>
      <c r="H23" s="38"/>
      <c r="I23" s="99" t="str">
        <f>entreprise_utilisatrice_2</f>
        <v xml:space="preserve"> </v>
      </c>
      <c r="J23" s="100"/>
      <c r="K23" s="101"/>
      <c r="L23" s="38"/>
      <c r="M23" s="99" t="str">
        <f>entreprise_utilisatrice_3</f>
        <v xml:space="preserve"> </v>
      </c>
      <c r="N23" s="100"/>
      <c r="O23" s="101"/>
      <c r="P23" s="38"/>
      <c r="Q23" s="39"/>
    </row>
    <row r="24" spans="1:17" x14ac:dyDescent="0.2">
      <c r="A24" s="40" t="s">
        <v>15</v>
      </c>
      <c r="B24" s="41"/>
      <c r="C24" s="105" t="str">
        <f>utilisation_1</f>
        <v xml:space="preserve"> </v>
      </c>
      <c r="D24" s="101"/>
      <c r="E24" s="38"/>
      <c r="F24" s="38"/>
      <c r="G24" s="41" t="s">
        <v>16</v>
      </c>
      <c r="H24" s="41"/>
      <c r="I24" s="99" t="str">
        <f>utilisation_2</f>
        <v xml:space="preserve"> </v>
      </c>
      <c r="J24" s="100"/>
      <c r="K24" s="101"/>
      <c r="L24" s="38"/>
      <c r="M24" s="99" t="str">
        <f>utilisation_3</f>
        <v xml:space="preserve"> </v>
      </c>
      <c r="N24" s="100"/>
      <c r="O24" s="101"/>
      <c r="P24" s="38"/>
      <c r="Q24" s="39"/>
    </row>
    <row r="25" spans="1:17" x14ac:dyDescent="0.2">
      <c r="A25" s="37"/>
      <c r="B25" s="42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x14ac:dyDescent="0.2">
      <c r="A26" s="37"/>
      <c r="B26" s="42"/>
      <c r="C26" s="38"/>
      <c r="D26" s="38"/>
      <c r="E26" s="38"/>
      <c r="F26" s="38"/>
      <c r="G26" s="38" t="s">
        <v>185</v>
      </c>
      <c r="H26" s="38"/>
      <c r="I26" s="99" t="str">
        <f>entreprise_utilisatrice_4</f>
        <v xml:space="preserve"> </v>
      </c>
      <c r="J26" s="100"/>
      <c r="K26" s="101"/>
      <c r="L26" s="38"/>
      <c r="M26" s="99" t="str">
        <f>entreprise_utilisatrice_5</f>
        <v xml:space="preserve"> </v>
      </c>
      <c r="N26" s="100"/>
      <c r="O26" s="101"/>
      <c r="P26" s="38"/>
      <c r="Q26" s="39"/>
    </row>
    <row r="27" spans="1:17" x14ac:dyDescent="0.2">
      <c r="A27" s="37"/>
      <c r="B27" s="42"/>
      <c r="C27" s="38"/>
      <c r="D27" s="38"/>
      <c r="E27" s="38"/>
      <c r="F27" s="38"/>
      <c r="G27" s="41" t="s">
        <v>16</v>
      </c>
      <c r="H27" s="41"/>
      <c r="I27" s="99" t="str">
        <f>utilisation_4</f>
        <v xml:space="preserve"> </v>
      </c>
      <c r="J27" s="100"/>
      <c r="K27" s="101"/>
      <c r="L27" s="38"/>
      <c r="M27" s="99" t="str">
        <f>utilisation_5</f>
        <v xml:space="preserve"> </v>
      </c>
      <c r="N27" s="100"/>
      <c r="O27" s="101"/>
      <c r="P27" s="38"/>
      <c r="Q27" s="39"/>
    </row>
    <row r="28" spans="1:17" x14ac:dyDescent="0.2">
      <c r="A28" s="37"/>
      <c r="B28" s="43" t="s">
        <v>17</v>
      </c>
      <c r="C28" s="38"/>
      <c r="D28" s="38"/>
      <c r="E28" s="38"/>
      <c r="F28" s="38"/>
      <c r="G28" s="38"/>
      <c r="H28" s="38"/>
      <c r="I28" s="38"/>
      <c r="J28" s="44"/>
      <c r="K28" s="44"/>
      <c r="L28" s="44"/>
      <c r="M28" s="44"/>
      <c r="N28" s="38"/>
      <c r="O28" s="38"/>
      <c r="P28" s="38"/>
      <c r="Q28" s="39"/>
    </row>
    <row r="29" spans="1:17" x14ac:dyDescent="0.2">
      <c r="A29" s="37"/>
      <c r="B29" s="38"/>
      <c r="C29" s="38"/>
      <c r="D29" s="38"/>
      <c r="E29" s="38"/>
      <c r="F29" s="45" t="s">
        <v>18</v>
      </c>
      <c r="G29" s="45"/>
      <c r="H29" s="45" t="s">
        <v>19</v>
      </c>
      <c r="I29" s="45"/>
      <c r="J29" s="45" t="s">
        <v>20</v>
      </c>
      <c r="K29" s="45"/>
      <c r="L29" s="38"/>
      <c r="M29" s="38"/>
      <c r="N29" s="45" t="s">
        <v>21</v>
      </c>
      <c r="O29" s="38"/>
      <c r="P29" s="38"/>
      <c r="Q29" s="39"/>
    </row>
    <row r="30" spans="1:17" x14ac:dyDescent="0.2">
      <c r="A30" s="37"/>
      <c r="B30" s="46" t="s">
        <v>22</v>
      </c>
      <c r="C30" s="38"/>
      <c r="D30" s="38"/>
      <c r="E30" s="38"/>
      <c r="F30" s="47" t="str">
        <f>longueur_echafaudage_souhaite</f>
        <v xml:space="preserve"> </v>
      </c>
      <c r="G30" s="38"/>
      <c r="H30" s="47" t="str">
        <f>largeur_echafaudage_souhaite</f>
        <v xml:space="preserve"> </v>
      </c>
      <c r="I30" s="38"/>
      <c r="J30" s="47" t="str">
        <f>hauteur_echafaudage_souhaite</f>
        <v xml:space="preserve"> </v>
      </c>
      <c r="K30" s="44"/>
      <c r="L30" s="38"/>
      <c r="M30" s="99" t="str">
        <f>altitude_elevation_souhaite</f>
        <v xml:space="preserve"> </v>
      </c>
      <c r="N30" s="100"/>
      <c r="O30" s="101"/>
      <c r="P30" s="38"/>
      <c r="Q30" s="39"/>
    </row>
    <row r="31" spans="1:17" x14ac:dyDescent="0.2">
      <c r="A31" s="37"/>
      <c r="B31" s="46"/>
      <c r="C31" s="38"/>
      <c r="D31" s="38"/>
      <c r="E31" s="38"/>
      <c r="F31" s="38"/>
      <c r="G31" s="38"/>
      <c r="H31" s="38"/>
      <c r="I31" s="38"/>
      <c r="J31" s="44"/>
      <c r="K31" s="44"/>
      <c r="L31" s="38"/>
      <c r="M31" s="38"/>
      <c r="N31" s="38"/>
      <c r="O31" s="38"/>
      <c r="P31" s="38"/>
      <c r="Q31" s="39"/>
    </row>
    <row r="32" spans="1:17" x14ac:dyDescent="0.2">
      <c r="A32" s="37"/>
      <c r="B32" s="46" t="s">
        <v>187</v>
      </c>
      <c r="C32" s="38"/>
      <c r="D32" s="38"/>
      <c r="E32" s="38"/>
      <c r="F32" s="47" t="str">
        <f>dimension_echafaudage_ou_plancher</f>
        <v xml:space="preserve"> </v>
      </c>
      <c r="G32" s="38"/>
      <c r="H32" s="38"/>
      <c r="I32" s="38"/>
      <c r="J32" s="38"/>
      <c r="K32" s="44"/>
      <c r="L32" s="38"/>
      <c r="M32" s="38"/>
      <c r="N32" s="38"/>
      <c r="O32" s="38"/>
      <c r="P32" s="38"/>
      <c r="Q32" s="39"/>
    </row>
    <row r="33" spans="1:17" x14ac:dyDescent="0.2">
      <c r="A33" s="37"/>
      <c r="B33" s="46"/>
      <c r="C33" s="38"/>
      <c r="D33" s="38"/>
      <c r="E33" s="38"/>
      <c r="F33" s="38"/>
      <c r="G33" s="38"/>
      <c r="H33" s="38"/>
      <c r="I33" s="38"/>
      <c r="J33" s="44"/>
      <c r="K33" s="44"/>
      <c r="L33" s="44"/>
      <c r="M33" s="44"/>
      <c r="N33" s="38"/>
      <c r="O33" s="38"/>
      <c r="P33" s="38"/>
      <c r="Q33" s="39"/>
    </row>
    <row r="34" spans="1:17" x14ac:dyDescent="0.2">
      <c r="A34" s="37"/>
      <c r="B34" s="48" t="s">
        <v>23</v>
      </c>
      <c r="C34" s="48"/>
      <c r="D34" s="48"/>
      <c r="E34" s="48"/>
      <c r="F34" s="46" t="s">
        <v>24</v>
      </c>
      <c r="G34" s="46"/>
      <c r="H34" s="38"/>
      <c r="I34" s="38"/>
      <c r="J34" s="47" t="str">
        <f>charges_reparties_ou_ponctuelle</f>
        <v xml:space="preserve"> </v>
      </c>
      <c r="K34" s="44"/>
      <c r="L34" s="108" t="str">
        <f>precisions_charges_reparties_ou_ponctuelle</f>
        <v xml:space="preserve"> </v>
      </c>
      <c r="M34" s="100"/>
      <c r="N34" s="101"/>
      <c r="O34" s="38"/>
      <c r="P34" s="38"/>
      <c r="Q34" s="39"/>
    </row>
    <row r="35" spans="1:17" x14ac:dyDescent="0.2">
      <c r="A35" s="37"/>
      <c r="B35" s="48"/>
      <c r="C35" s="48"/>
      <c r="D35" s="48"/>
      <c r="E35" s="48"/>
      <c r="F35" s="46"/>
      <c r="G35" s="46"/>
      <c r="H35" s="38"/>
      <c r="I35" s="38"/>
      <c r="J35" s="45"/>
      <c r="K35" s="44"/>
      <c r="L35" s="38"/>
      <c r="M35" s="38"/>
      <c r="N35" s="38"/>
      <c r="O35" s="38"/>
      <c r="P35" s="38"/>
      <c r="Q35" s="39"/>
    </row>
    <row r="36" spans="1:17" x14ac:dyDescent="0.2">
      <c r="A36" s="37"/>
      <c r="B36" s="48" t="s">
        <v>25</v>
      </c>
      <c r="C36" s="48"/>
      <c r="D36" s="48"/>
      <c r="E36" s="48"/>
      <c r="F36" s="46" t="s">
        <v>24</v>
      </c>
      <c r="G36" s="46"/>
      <c r="H36" s="38"/>
      <c r="I36" s="38"/>
      <c r="J36" s="47" t="str">
        <f>stockage_sur_plancher_de_travail</f>
        <v xml:space="preserve"> </v>
      </c>
      <c r="K36" s="44"/>
      <c r="L36" s="108" t="str">
        <f>precisions_charges_reparties_ou_ponctuelle</f>
        <v xml:space="preserve"> </v>
      </c>
      <c r="M36" s="100"/>
      <c r="N36" s="101"/>
      <c r="O36" s="38"/>
      <c r="P36" s="38"/>
      <c r="Q36" s="39"/>
    </row>
    <row r="37" spans="1:17" x14ac:dyDescent="0.2">
      <c r="A37" s="37"/>
      <c r="B37" s="48"/>
      <c r="C37" s="48"/>
      <c r="D37" s="48"/>
      <c r="E37" s="48"/>
      <c r="F37" s="46"/>
      <c r="G37" s="46"/>
      <c r="H37" s="38"/>
      <c r="I37" s="38"/>
      <c r="J37" s="44"/>
      <c r="K37" s="44"/>
      <c r="L37" s="44"/>
      <c r="M37" s="44"/>
      <c r="N37" s="38"/>
      <c r="O37" s="38"/>
      <c r="P37" s="38"/>
      <c r="Q37" s="39"/>
    </row>
    <row r="38" spans="1:17" x14ac:dyDescent="0.2">
      <c r="A38" s="37"/>
      <c r="B38" s="46" t="s">
        <v>26</v>
      </c>
      <c r="C38" s="42"/>
      <c r="D38" s="49" t="str">
        <f>nombre_de_travailleurs</f>
        <v xml:space="preserve"> </v>
      </c>
      <c r="E38" s="48"/>
      <c r="F38" s="38"/>
      <c r="G38" s="38"/>
      <c r="H38" s="38"/>
      <c r="I38" s="38"/>
      <c r="J38" s="44"/>
      <c r="K38" s="44"/>
      <c r="L38" s="44"/>
      <c r="M38" s="44"/>
      <c r="N38" s="38"/>
      <c r="O38" s="38"/>
      <c r="P38" s="38"/>
      <c r="Q38" s="39"/>
    </row>
    <row r="39" spans="1:17" x14ac:dyDescent="0.2">
      <c r="A39" s="37"/>
      <c r="B39" s="46"/>
      <c r="C39" s="42"/>
      <c r="D39" s="42"/>
      <c r="E39" s="42"/>
      <c r="F39" s="38"/>
      <c r="G39" s="38"/>
      <c r="H39" s="38"/>
      <c r="I39" s="38"/>
      <c r="J39" s="44"/>
      <c r="K39" s="44"/>
      <c r="L39" s="44"/>
      <c r="M39" s="44"/>
      <c r="N39" s="38"/>
      <c r="O39" s="38"/>
      <c r="P39" s="38"/>
      <c r="Q39" s="39"/>
    </row>
    <row r="40" spans="1:17" x14ac:dyDescent="0.2">
      <c r="A40" s="37"/>
      <c r="B40" s="50" t="s">
        <v>27</v>
      </c>
      <c r="C40" s="109" t="str">
        <f>type_d_acces</f>
        <v xml:space="preserve"> </v>
      </c>
      <c r="D40" s="100"/>
      <c r="E40" s="100"/>
      <c r="F40" s="101"/>
      <c r="G40" s="38"/>
      <c r="H40" s="38"/>
      <c r="I40" s="38"/>
      <c r="J40" s="107" t="s">
        <v>28</v>
      </c>
      <c r="K40" s="103"/>
      <c r="L40" s="96"/>
      <c r="M40" s="105" t="str">
        <f>approvisionnement_materiaux</f>
        <v xml:space="preserve"> </v>
      </c>
      <c r="N40" s="100"/>
      <c r="O40" s="100"/>
      <c r="P40" s="101"/>
      <c r="Q40" s="39"/>
    </row>
    <row r="41" spans="1:17" x14ac:dyDescent="0.2">
      <c r="A41" s="37"/>
      <c r="B41" s="46"/>
      <c r="C41" s="42"/>
      <c r="D41" s="42"/>
      <c r="E41" s="42"/>
      <c r="F41" s="38"/>
      <c r="G41" s="38"/>
      <c r="H41" s="38"/>
      <c r="I41" s="38"/>
      <c r="J41" s="44"/>
      <c r="K41" s="44"/>
      <c r="L41" s="44"/>
      <c r="M41" s="44"/>
      <c r="N41" s="38"/>
      <c r="O41" s="38"/>
      <c r="P41" s="38"/>
      <c r="Q41" s="39"/>
    </row>
    <row r="42" spans="1:17" x14ac:dyDescent="0.2">
      <c r="A42" s="37"/>
      <c r="B42" s="46" t="s">
        <v>29</v>
      </c>
      <c r="C42" s="42"/>
      <c r="D42" s="42"/>
      <c r="E42" s="42"/>
      <c r="F42" s="105" t="str">
        <f>protection_personnes_biens_ouvrages</f>
        <v xml:space="preserve"> </v>
      </c>
      <c r="G42" s="100"/>
      <c r="H42" s="101"/>
      <c r="I42" s="38"/>
      <c r="J42" s="44"/>
      <c r="K42" s="44"/>
      <c r="L42" s="44"/>
      <c r="M42" s="44"/>
      <c r="N42" s="38"/>
      <c r="O42" s="38"/>
      <c r="P42" s="38"/>
      <c r="Q42" s="39"/>
    </row>
    <row r="43" spans="1:17" x14ac:dyDescent="0.2">
      <c r="A43" s="37"/>
      <c r="B43" s="46"/>
      <c r="C43" s="42"/>
      <c r="D43" s="42"/>
      <c r="E43" s="42"/>
      <c r="F43" s="38"/>
      <c r="G43" s="38"/>
      <c r="H43" s="38"/>
      <c r="I43" s="38"/>
      <c r="J43" s="44"/>
      <c r="K43" s="44"/>
      <c r="L43" s="44"/>
      <c r="M43" s="44"/>
      <c r="N43" s="38"/>
      <c r="O43" s="38"/>
      <c r="P43" s="38"/>
      <c r="Q43" s="39"/>
    </row>
    <row r="44" spans="1:17" ht="17" customHeight="1" thickBot="1" x14ac:dyDescent="0.25">
      <c r="A44" s="51"/>
      <c r="B44" s="46"/>
      <c r="C44" s="42"/>
      <c r="D44" s="42"/>
      <c r="E44" s="42"/>
      <c r="F44" s="38"/>
      <c r="G44" s="38"/>
      <c r="H44" s="38"/>
      <c r="I44" s="38"/>
      <c r="J44" s="125"/>
      <c r="K44" s="126"/>
      <c r="L44" s="126"/>
      <c r="M44" s="52"/>
      <c r="N44" s="53"/>
      <c r="O44" s="53"/>
      <c r="P44" s="53"/>
      <c r="Q44" s="54"/>
    </row>
    <row r="45" spans="1:17" ht="17" customHeight="1" thickTop="1" x14ac:dyDescent="0.2">
      <c r="A45" s="55"/>
      <c r="B45" s="56" t="s">
        <v>30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8"/>
    </row>
    <row r="46" spans="1:17" x14ac:dyDescent="0.2">
      <c r="A46" s="59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2"/>
    </row>
    <row r="47" spans="1:17" x14ac:dyDescent="0.2">
      <c r="A47" s="63"/>
      <c r="B47" s="64" t="s">
        <v>31</v>
      </c>
      <c r="C47" s="138" t="str">
        <f>visite_typologie</f>
        <v xml:space="preserve"> </v>
      </c>
      <c r="D47" s="101"/>
      <c r="E47" s="65"/>
      <c r="F47" s="66"/>
      <c r="G47" s="127" t="s">
        <v>32</v>
      </c>
      <c r="H47" s="103"/>
      <c r="I47" s="122" t="str">
        <f>visite_classe_service</f>
        <v xml:space="preserve"> </v>
      </c>
      <c r="J47" s="100"/>
      <c r="K47" s="101"/>
      <c r="L47" s="61"/>
      <c r="M47" s="121" t="s">
        <v>33</v>
      </c>
      <c r="N47" s="103"/>
      <c r="O47" s="96"/>
      <c r="P47" s="67" t="str">
        <f>visite_nature_appuis</f>
        <v xml:space="preserve"> </v>
      </c>
      <c r="Q47" s="68"/>
    </row>
    <row r="48" spans="1:17" x14ac:dyDescent="0.2">
      <c r="A48" s="59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139" t="s">
        <v>34</v>
      </c>
      <c r="P48" s="103"/>
      <c r="Q48" s="62"/>
    </row>
    <row r="49" spans="1:17" x14ac:dyDescent="0.2">
      <c r="A49" s="59"/>
      <c r="B49" s="61"/>
      <c r="C49" s="61"/>
      <c r="D49" s="70" t="s">
        <v>18</v>
      </c>
      <c r="E49" s="70"/>
      <c r="F49" s="70" t="s">
        <v>19</v>
      </c>
      <c r="G49" s="61"/>
      <c r="H49" s="70" t="s">
        <v>20</v>
      </c>
      <c r="I49" s="61"/>
      <c r="J49" s="140" t="s">
        <v>35</v>
      </c>
      <c r="K49" s="118"/>
      <c r="L49" s="61"/>
      <c r="M49" s="104" t="s">
        <v>36</v>
      </c>
      <c r="N49" s="103"/>
      <c r="O49" s="61"/>
      <c r="P49" s="70" t="s">
        <v>21</v>
      </c>
      <c r="Q49" s="62"/>
    </row>
    <row r="50" spans="1:17" x14ac:dyDescent="0.2">
      <c r="A50" s="137" t="s">
        <v>37</v>
      </c>
      <c r="B50" s="103"/>
      <c r="C50" s="103"/>
      <c r="D50" s="71" t="str">
        <f>visite_longueur_echafaudage</f>
        <v xml:space="preserve"> </v>
      </c>
      <c r="E50" s="70"/>
      <c r="F50" s="71" t="str">
        <f>visite_largeur_echafaudage</f>
        <v xml:space="preserve"> </v>
      </c>
      <c r="G50" s="61"/>
      <c r="H50" s="71" t="str">
        <f>visite_hauteur_echafaudage</f>
        <v xml:space="preserve"> </v>
      </c>
      <c r="I50" s="61"/>
      <c r="J50" s="132" t="str">
        <f>visite_planchers_travail</f>
        <v xml:space="preserve"> </v>
      </c>
      <c r="K50" s="101"/>
      <c r="L50" s="61"/>
      <c r="M50" s="132" t="str">
        <f>visite_planchers_acces</f>
        <v xml:space="preserve"> </v>
      </c>
      <c r="N50" s="101"/>
      <c r="O50" s="61"/>
      <c r="P50" s="71" t="str">
        <f>visite_altitude_elevation</f>
        <v xml:space="preserve"> </v>
      </c>
      <c r="Q50" s="62"/>
    </row>
    <row r="51" spans="1:17" x14ac:dyDescent="0.2">
      <c r="A51" s="59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2"/>
    </row>
    <row r="52" spans="1:17" x14ac:dyDescent="0.2">
      <c r="A52" s="59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2"/>
    </row>
    <row r="53" spans="1:17" x14ac:dyDescent="0.2">
      <c r="A53" s="59"/>
      <c r="B53" s="61"/>
      <c r="C53" s="123" t="s">
        <v>38</v>
      </c>
      <c r="D53" s="103"/>
      <c r="E53" s="96"/>
      <c r="F53" s="67" t="str">
        <f>visite_conforme_notice</f>
        <v xml:space="preserve"> </v>
      </c>
      <c r="G53" s="61"/>
      <c r="H53" s="61"/>
      <c r="I53" s="123" t="s">
        <v>39</v>
      </c>
      <c r="J53" s="103"/>
      <c r="K53" s="96"/>
      <c r="L53" s="71" t="str">
        <f>visite_marque_materiel</f>
        <v xml:space="preserve"> </v>
      </c>
      <c r="M53" s="61"/>
      <c r="N53" s="61"/>
      <c r="O53" s="61"/>
      <c r="P53" s="61"/>
      <c r="Q53" s="62"/>
    </row>
    <row r="54" spans="1:17" x14ac:dyDescent="0.2">
      <c r="A54" s="59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2"/>
    </row>
    <row r="55" spans="1:17" x14ac:dyDescent="0.2">
      <c r="A55" s="59"/>
      <c r="B55" s="61"/>
      <c r="C55" s="61"/>
      <c r="D55" s="66"/>
      <c r="E55" s="66"/>
      <c r="F55" s="66"/>
      <c r="G55" s="66"/>
      <c r="H55" s="66"/>
      <c r="I55" s="66"/>
      <c r="J55" s="66"/>
      <c r="K55" s="66"/>
      <c r="L55" s="66"/>
      <c r="M55" s="61"/>
      <c r="N55" s="61"/>
      <c r="O55" s="61"/>
      <c r="P55" s="61"/>
      <c r="Q55" s="62"/>
    </row>
    <row r="56" spans="1:17" x14ac:dyDescent="0.2">
      <c r="A56" s="59"/>
      <c r="B56" s="121" t="s">
        <v>40</v>
      </c>
      <c r="C56" s="96"/>
      <c r="D56" s="67" t="str">
        <f>visite_modification_prevoir</f>
        <v xml:space="preserve"> </v>
      </c>
      <c r="E56" s="65"/>
      <c r="F56" s="64" t="s">
        <v>41</v>
      </c>
      <c r="G56" s="133" t="str">
        <f>visite_precisions_modification_prevoir</f>
        <v xml:space="preserve"> </v>
      </c>
      <c r="H56" s="112"/>
      <c r="I56" s="112"/>
      <c r="J56" s="112"/>
      <c r="K56" s="112"/>
      <c r="L56" s="94"/>
      <c r="M56" s="66"/>
      <c r="N56" s="66" t="s">
        <v>42</v>
      </c>
      <c r="O56" s="122" t="str">
        <f>visite_type_facturation</f>
        <v xml:space="preserve"> </v>
      </c>
      <c r="P56" s="101"/>
      <c r="Q56" s="62"/>
    </row>
    <row r="57" spans="1:17" x14ac:dyDescent="0.2">
      <c r="A57" s="59"/>
      <c r="B57" s="69"/>
      <c r="C57" s="69"/>
      <c r="D57" s="66"/>
      <c r="E57" s="66"/>
      <c r="F57" s="66"/>
      <c r="G57" s="114"/>
      <c r="H57" s="115"/>
      <c r="I57" s="115"/>
      <c r="J57" s="115"/>
      <c r="K57" s="115"/>
      <c r="L57" s="116"/>
      <c r="M57" s="61"/>
      <c r="N57" s="61"/>
      <c r="O57" s="61"/>
      <c r="P57" s="61"/>
      <c r="Q57" s="62"/>
    </row>
    <row r="58" spans="1:17" x14ac:dyDescent="0.2">
      <c r="A58" s="59"/>
      <c r="B58" s="69"/>
      <c r="C58" s="69"/>
      <c r="D58" s="66"/>
      <c r="E58" s="66"/>
      <c r="F58" s="66"/>
      <c r="G58" s="66"/>
      <c r="H58" s="66"/>
      <c r="I58" s="66"/>
      <c r="J58" s="66"/>
      <c r="K58" s="66"/>
      <c r="L58" s="66"/>
      <c r="M58" s="61"/>
      <c r="N58" s="61"/>
      <c r="O58" s="61"/>
      <c r="P58" s="61"/>
      <c r="Q58" s="62"/>
    </row>
    <row r="59" spans="1:17" ht="17" customHeight="1" thickBot="1" x14ac:dyDescent="0.25">
      <c r="A59" s="59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2"/>
    </row>
    <row r="60" spans="1:17" ht="17" customHeight="1" thickTop="1" x14ac:dyDescent="0.2">
      <c r="A60" s="72"/>
      <c r="B60" s="73" t="s">
        <v>43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5"/>
    </row>
    <row r="61" spans="1:17" x14ac:dyDescent="0.2">
      <c r="A61" s="76"/>
      <c r="B61" s="77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9"/>
    </row>
    <row r="62" spans="1:17" x14ac:dyDescent="0.2">
      <c r="A62" s="76"/>
      <c r="B62" s="78"/>
      <c r="C62" s="124" t="s">
        <v>11</v>
      </c>
      <c r="D62" s="103"/>
      <c r="E62" s="80"/>
      <c r="F62" s="78"/>
      <c r="G62" s="78"/>
      <c r="H62" s="78"/>
      <c r="I62" s="78"/>
      <c r="J62" s="78"/>
      <c r="K62" s="78"/>
      <c r="L62" s="78"/>
      <c r="M62" s="78"/>
      <c r="N62" s="117" t="s">
        <v>44</v>
      </c>
      <c r="O62" s="118"/>
      <c r="P62" s="118"/>
      <c r="Q62" s="79"/>
    </row>
    <row r="63" spans="1:17" x14ac:dyDescent="0.2">
      <c r="A63" s="76"/>
      <c r="B63" s="81" t="s">
        <v>188</v>
      </c>
      <c r="C63" s="93" t="str">
        <f>visite_echafaudeur.company</f>
        <v xml:space="preserve"> </v>
      </c>
      <c r="D63" s="94"/>
      <c r="E63" s="80"/>
      <c r="F63" s="78"/>
      <c r="G63" s="78"/>
      <c r="H63" s="78"/>
      <c r="I63" s="78"/>
      <c r="J63" s="78"/>
      <c r="K63" s="78"/>
      <c r="L63" s="95" t="s">
        <v>188</v>
      </c>
      <c r="M63" s="96"/>
      <c r="N63" s="99" t="str">
        <f>visite_donneur_ordre.company</f>
        <v xml:space="preserve"> </v>
      </c>
      <c r="O63" s="100"/>
      <c r="P63" s="101"/>
      <c r="Q63" s="79"/>
    </row>
    <row r="64" spans="1:17" x14ac:dyDescent="0.2">
      <c r="A64" s="76"/>
      <c r="B64" s="81" t="s">
        <v>45</v>
      </c>
      <c r="C64" s="93" t="str">
        <f>visite_echafaudeur.lastname</f>
        <v xml:space="preserve"> </v>
      </c>
      <c r="D64" s="94"/>
      <c r="E64" s="80"/>
      <c r="F64" s="78"/>
      <c r="G64" s="78"/>
      <c r="H64" s="78"/>
      <c r="I64" s="78"/>
      <c r="J64" s="78"/>
      <c r="K64" s="78"/>
      <c r="L64" s="119" t="s">
        <v>45</v>
      </c>
      <c r="M64" s="120"/>
      <c r="N64" s="99" t="str">
        <f>visite_donneur_ordre.lastname</f>
        <v xml:space="preserve"> </v>
      </c>
      <c r="O64" s="100"/>
      <c r="P64" s="101"/>
      <c r="Q64" s="79"/>
    </row>
    <row r="65" spans="1:17" x14ac:dyDescent="0.2">
      <c r="A65" s="76"/>
      <c r="B65" s="99" t="str">
        <f>visite_echafaudeur_signature</f>
        <v xml:space="preserve"> </v>
      </c>
      <c r="C65" s="112"/>
      <c r="D65" s="94"/>
      <c r="E65" s="80"/>
      <c r="F65" s="78"/>
      <c r="G65" s="78"/>
      <c r="H65" s="78"/>
      <c r="I65" s="78"/>
      <c r="J65" s="78"/>
      <c r="K65" s="78"/>
      <c r="L65" s="99"/>
      <c r="M65" s="112"/>
      <c r="N65" s="112"/>
      <c r="O65" s="112"/>
      <c r="P65" s="94"/>
      <c r="Q65" s="79"/>
    </row>
    <row r="66" spans="1:17" x14ac:dyDescent="0.2">
      <c r="A66" s="76"/>
      <c r="B66" s="113"/>
      <c r="C66" s="103"/>
      <c r="D66" s="96"/>
      <c r="E66" s="80"/>
      <c r="F66" s="78"/>
      <c r="G66" s="78"/>
      <c r="H66" s="78"/>
      <c r="I66" s="78"/>
      <c r="J66" s="78"/>
      <c r="K66" s="78"/>
      <c r="L66" s="113"/>
      <c r="M66" s="103"/>
      <c r="N66" s="103"/>
      <c r="O66" s="103"/>
      <c r="P66" s="96"/>
      <c r="Q66" s="79"/>
    </row>
    <row r="67" spans="1:17" x14ac:dyDescent="0.2">
      <c r="A67" s="76"/>
      <c r="B67" s="114"/>
      <c r="C67" s="115"/>
      <c r="D67" s="116"/>
      <c r="E67" s="80"/>
      <c r="F67" s="78"/>
      <c r="G67" s="78"/>
      <c r="H67" s="78"/>
      <c r="I67" s="78"/>
      <c r="J67" s="78"/>
      <c r="K67" s="78"/>
      <c r="L67" s="114"/>
      <c r="M67" s="115"/>
      <c r="N67" s="115"/>
      <c r="O67" s="115"/>
      <c r="P67" s="116"/>
      <c r="Q67" s="79"/>
    </row>
    <row r="68" spans="1:17" x14ac:dyDescent="0.2">
      <c r="A68" s="76"/>
      <c r="B68" s="80"/>
      <c r="C68" s="80"/>
      <c r="D68" s="80"/>
      <c r="E68" s="80"/>
      <c r="F68" s="78"/>
      <c r="G68" s="78"/>
      <c r="H68" s="78"/>
      <c r="I68" s="78"/>
      <c r="J68" s="78"/>
      <c r="K68" s="78"/>
      <c r="L68" s="80"/>
      <c r="M68" s="80"/>
      <c r="N68" s="80"/>
      <c r="O68" s="80"/>
      <c r="P68" s="78"/>
      <c r="Q68" s="79"/>
    </row>
    <row r="69" spans="1:17" x14ac:dyDescent="0.2">
      <c r="A69" s="76"/>
      <c r="B69" s="80"/>
      <c r="C69" s="80"/>
      <c r="D69" s="80"/>
      <c r="E69" s="80"/>
      <c r="F69" s="78"/>
      <c r="G69" s="78"/>
      <c r="H69" s="78"/>
      <c r="I69" s="78"/>
      <c r="J69" s="78"/>
      <c r="K69" s="78"/>
      <c r="L69" s="80"/>
      <c r="M69" s="80"/>
      <c r="N69" s="80"/>
      <c r="O69" s="80"/>
      <c r="P69" s="78"/>
      <c r="Q69" s="79"/>
    </row>
    <row r="70" spans="1:17" x14ac:dyDescent="0.2">
      <c r="A70" s="76"/>
      <c r="B70" s="78"/>
      <c r="C70" s="117" t="s">
        <v>46</v>
      </c>
      <c r="D70" s="118"/>
      <c r="E70" s="80"/>
      <c r="F70" s="78"/>
      <c r="G70" s="78"/>
      <c r="H70" s="78"/>
      <c r="I70" s="78"/>
      <c r="J70" s="78"/>
      <c r="K70" s="78"/>
      <c r="L70" s="78"/>
      <c r="M70" s="78"/>
      <c r="N70" s="117" t="s">
        <v>190</v>
      </c>
      <c r="O70" s="118"/>
      <c r="P70" s="118"/>
      <c r="Q70" s="79"/>
    </row>
    <row r="71" spans="1:17" x14ac:dyDescent="0.2">
      <c r="A71" s="76"/>
      <c r="B71" s="81" t="s">
        <v>189</v>
      </c>
      <c r="C71" s="93" t="str">
        <f>visite_service_securite.company</f>
        <v xml:space="preserve"> </v>
      </c>
      <c r="D71" s="94"/>
      <c r="E71" s="80"/>
      <c r="F71" s="78"/>
      <c r="G71" s="78"/>
      <c r="H71" s="78"/>
      <c r="I71" s="78"/>
      <c r="J71" s="78"/>
      <c r="K71" s="78"/>
      <c r="L71" s="95" t="s">
        <v>188</v>
      </c>
      <c r="M71" s="96"/>
      <c r="N71" s="82" t="str">
        <f>visite_responsable_unite_fabrication.company</f>
        <v xml:space="preserve"> </v>
      </c>
      <c r="Q71" s="79"/>
    </row>
    <row r="72" spans="1:17" x14ac:dyDescent="0.2">
      <c r="A72" s="76"/>
      <c r="B72" s="81" t="s">
        <v>45</v>
      </c>
      <c r="C72" s="93" t="str">
        <f>visite_service_securite.lastname</f>
        <v xml:space="preserve"> </v>
      </c>
      <c r="D72" s="94"/>
      <c r="E72" s="80"/>
      <c r="F72" s="78"/>
      <c r="G72" s="78"/>
      <c r="H72" s="78"/>
      <c r="I72" s="78"/>
      <c r="J72" s="78"/>
      <c r="K72" s="78"/>
      <c r="L72" s="119" t="s">
        <v>45</v>
      </c>
      <c r="M72" s="120"/>
      <c r="N72" s="82" t="str">
        <f>visite_responsable_unite_fabrication.lastname</f>
        <v xml:space="preserve"> </v>
      </c>
      <c r="O72" s="83"/>
      <c r="P72" s="84"/>
      <c r="Q72" s="79"/>
    </row>
    <row r="73" spans="1:17" x14ac:dyDescent="0.2">
      <c r="A73" s="76"/>
      <c r="B73" s="99" t="str">
        <f>visite_service_securite_signature</f>
        <v xml:space="preserve"> </v>
      </c>
      <c r="C73" s="112"/>
      <c r="D73" s="94"/>
      <c r="E73" s="80"/>
      <c r="F73" s="78"/>
      <c r="G73" s="78"/>
      <c r="H73" s="78"/>
      <c r="I73" s="78"/>
      <c r="J73" s="78"/>
      <c r="K73" s="78"/>
      <c r="L73" s="82" t="str">
        <f>visite_responsable_unite_fabrication_signature</f>
        <v xml:space="preserve"> </v>
      </c>
      <c r="M73" s="83"/>
      <c r="N73" s="83"/>
      <c r="O73" s="83"/>
      <c r="P73" s="84"/>
      <c r="Q73" s="79"/>
    </row>
    <row r="74" spans="1:17" x14ac:dyDescent="0.2">
      <c r="A74" s="76"/>
      <c r="B74" s="113"/>
      <c r="C74" s="103"/>
      <c r="D74" s="96"/>
      <c r="E74" s="80"/>
      <c r="F74" s="78"/>
      <c r="G74" s="78"/>
      <c r="H74" s="78"/>
      <c r="I74" s="78"/>
      <c r="J74" s="78"/>
      <c r="K74" s="78"/>
      <c r="L74" s="59"/>
      <c r="M74" s="61"/>
      <c r="N74" s="61"/>
      <c r="O74" s="61"/>
      <c r="P74" s="62"/>
      <c r="Q74" s="79"/>
    </row>
    <row r="75" spans="1:17" x14ac:dyDescent="0.2">
      <c r="A75" s="76"/>
      <c r="B75" s="114"/>
      <c r="C75" s="115"/>
      <c r="D75" s="116"/>
      <c r="E75" s="80"/>
      <c r="F75" s="78"/>
      <c r="G75" s="78"/>
      <c r="H75" s="78"/>
      <c r="I75" s="78"/>
      <c r="J75" s="78"/>
      <c r="K75" s="78"/>
      <c r="L75" s="85"/>
      <c r="M75" s="86"/>
      <c r="N75" s="86"/>
      <c r="O75" s="86"/>
      <c r="P75" s="87"/>
      <c r="Q75" s="79"/>
    </row>
    <row r="76" spans="1:17" x14ac:dyDescent="0.2">
      <c r="A76" s="76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9"/>
    </row>
    <row r="77" spans="1:17" x14ac:dyDescent="0.2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90"/>
    </row>
  </sheetData>
  <mergeCells count="67">
    <mergeCell ref="C53:E53"/>
    <mergeCell ref="I24:K24"/>
    <mergeCell ref="C64:D64"/>
    <mergeCell ref="O48:P48"/>
    <mergeCell ref="J49:K49"/>
    <mergeCell ref="I26:K26"/>
    <mergeCell ref="M26:O26"/>
    <mergeCell ref="I27:K27"/>
    <mergeCell ref="C47:D47"/>
    <mergeCell ref="M24:O24"/>
    <mergeCell ref="C14:D14"/>
    <mergeCell ref="M40:P40"/>
    <mergeCell ref="M50:N50"/>
    <mergeCell ref="M23:O23"/>
    <mergeCell ref="B65:D67"/>
    <mergeCell ref="C72:D72"/>
    <mergeCell ref="L14:N14"/>
    <mergeCell ref="B1:H3"/>
    <mergeCell ref="C19:D19"/>
    <mergeCell ref="L19:N19"/>
    <mergeCell ref="A17:B17"/>
    <mergeCell ref="B9:C9"/>
    <mergeCell ref="J9:L9"/>
    <mergeCell ref="L64:M64"/>
    <mergeCell ref="J50:K50"/>
    <mergeCell ref="G56:L57"/>
    <mergeCell ref="B56:C56"/>
    <mergeCell ref="L2:N2"/>
    <mergeCell ref="A50:C50"/>
    <mergeCell ref="N64:P64"/>
    <mergeCell ref="B73:D75"/>
    <mergeCell ref="N70:P70"/>
    <mergeCell ref="M30:O30"/>
    <mergeCell ref="L72:M72"/>
    <mergeCell ref="M47:O47"/>
    <mergeCell ref="O56:P56"/>
    <mergeCell ref="N62:P62"/>
    <mergeCell ref="L65:P67"/>
    <mergeCell ref="L36:N36"/>
    <mergeCell ref="I53:K53"/>
    <mergeCell ref="C62:D62"/>
    <mergeCell ref="J44:L44"/>
    <mergeCell ref="G47:H47"/>
    <mergeCell ref="F42:H42"/>
    <mergeCell ref="I47:K47"/>
    <mergeCell ref="C70:D70"/>
    <mergeCell ref="C40:F40"/>
    <mergeCell ref="J11:L11"/>
    <mergeCell ref="B11:C11"/>
    <mergeCell ref="C23:D23"/>
    <mergeCell ref="I23:K23"/>
    <mergeCell ref="C71:D71"/>
    <mergeCell ref="L71:M71"/>
    <mergeCell ref="J2:K2"/>
    <mergeCell ref="M27:O27"/>
    <mergeCell ref="C63:D63"/>
    <mergeCell ref="L63:M63"/>
    <mergeCell ref="N63:P63"/>
    <mergeCell ref="O11:P11"/>
    <mergeCell ref="M49:N49"/>
    <mergeCell ref="C24:D24"/>
    <mergeCell ref="C17:D17"/>
    <mergeCell ref="L17:N17"/>
    <mergeCell ref="J40:L40"/>
    <mergeCell ref="L34:N34"/>
    <mergeCell ref="C5:D5"/>
    <mergeCell ref="L5:N5"/>
  </mergeCells>
  <pageMargins left="0.7" right="0.7" top="0.75" bottom="0.75" header="0.3" footer="0.3"/>
  <pageSetup paperSize="9" scale="44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624D-105D-6B40-99B0-EB86795F3304}">
  <dimension ref="A1:EE2"/>
  <sheetViews>
    <sheetView topLeftCell="DD1" zoomScale="194" workbookViewId="0">
      <selection activeCell="DK1" sqref="DK1"/>
    </sheetView>
  </sheetViews>
  <sheetFormatPr baseColWidth="10" defaultRowHeight="16" x14ac:dyDescent="0.2"/>
  <cols>
    <col min="12" max="12" width="22" customWidth="1"/>
    <col min="31" max="31" width="18.33203125" bestFit="1" customWidth="1"/>
    <col min="46" max="46" width="29" bestFit="1" customWidth="1"/>
    <col min="77" max="77" width="22.6640625" bestFit="1" customWidth="1"/>
    <col min="84" max="84" width="24.5" bestFit="1" customWidth="1"/>
    <col min="85" max="85" width="24.33203125" bestFit="1" customWidth="1"/>
    <col min="86" max="86" width="24.1640625" bestFit="1" customWidth="1"/>
    <col min="117" max="117" width="41.33203125" bestFit="1" customWidth="1"/>
    <col min="118" max="118" width="40.6640625" bestFit="1" customWidth="1"/>
    <col min="126" max="126" width="21.6640625" bestFit="1" customWidth="1"/>
    <col min="127" max="127" width="24.6640625" bestFit="1" customWidth="1"/>
  </cols>
  <sheetData>
    <row r="1" spans="1:135" x14ac:dyDescent="0.2">
      <c r="A1" s="91" t="s">
        <v>51</v>
      </c>
      <c r="B1" s="91" t="s">
        <v>52</v>
      </c>
      <c r="C1" s="91" t="s">
        <v>53</v>
      </c>
      <c r="D1" s="91" t="s">
        <v>54</v>
      </c>
      <c r="E1" s="91" t="s">
        <v>55</v>
      </c>
      <c r="F1" s="91" t="s">
        <v>50</v>
      </c>
      <c r="G1" s="91" t="s">
        <v>56</v>
      </c>
      <c r="H1" s="91" t="s">
        <v>57</v>
      </c>
      <c r="I1" s="91" t="s">
        <v>58</v>
      </c>
      <c r="J1" s="91" t="s">
        <v>59</v>
      </c>
      <c r="K1" s="91" t="s">
        <v>60</v>
      </c>
      <c r="L1" s="91" t="s">
        <v>61</v>
      </c>
      <c r="M1" s="91" t="s">
        <v>62</v>
      </c>
      <c r="N1" s="91" t="s">
        <v>63</v>
      </c>
      <c r="O1" s="91" t="s">
        <v>64</v>
      </c>
      <c r="P1" s="91" t="s">
        <v>65</v>
      </c>
      <c r="Q1" s="91" t="s">
        <v>66</v>
      </c>
      <c r="R1" s="91" t="s">
        <v>67</v>
      </c>
      <c r="S1" s="91" t="s">
        <v>68</v>
      </c>
      <c r="T1" s="91" t="s">
        <v>69</v>
      </c>
      <c r="U1" s="91" t="s">
        <v>70</v>
      </c>
      <c r="V1" s="91" t="s">
        <v>71</v>
      </c>
      <c r="W1" s="91" t="s">
        <v>72</v>
      </c>
      <c r="X1" s="91" t="s">
        <v>73</v>
      </c>
      <c r="Y1" s="91" t="s">
        <v>74</v>
      </c>
      <c r="Z1" s="91" t="s">
        <v>75</v>
      </c>
      <c r="AA1" s="91" t="s">
        <v>76</v>
      </c>
      <c r="AB1" s="91" t="s">
        <v>77</v>
      </c>
      <c r="AC1" s="91" t="s">
        <v>78</v>
      </c>
      <c r="AD1" s="91" t="s">
        <v>79</v>
      </c>
      <c r="AE1" s="91" t="s">
        <v>80</v>
      </c>
      <c r="AF1" s="91" t="s">
        <v>81</v>
      </c>
      <c r="AG1" s="91" t="s">
        <v>82</v>
      </c>
      <c r="AH1" s="91" t="s">
        <v>83</v>
      </c>
      <c r="AI1" s="91" t="s">
        <v>84</v>
      </c>
      <c r="AJ1" s="91" t="s">
        <v>85</v>
      </c>
      <c r="AK1" s="91" t="s">
        <v>86</v>
      </c>
      <c r="AL1" s="91" t="s">
        <v>87</v>
      </c>
      <c r="AM1" s="91" t="s">
        <v>88</v>
      </c>
      <c r="AN1" s="91" t="s">
        <v>89</v>
      </c>
      <c r="AO1" s="91" t="s">
        <v>90</v>
      </c>
      <c r="AP1" s="91" t="s">
        <v>91</v>
      </c>
      <c r="AQ1" s="91" t="s">
        <v>92</v>
      </c>
      <c r="AR1" s="91" t="s">
        <v>93</v>
      </c>
      <c r="AS1" s="91" t="s">
        <v>94</v>
      </c>
      <c r="AT1" s="91" t="s">
        <v>95</v>
      </c>
      <c r="AU1" s="91" t="s">
        <v>96</v>
      </c>
      <c r="AV1" s="91" t="s">
        <v>97</v>
      </c>
      <c r="AW1" s="91" t="s">
        <v>98</v>
      </c>
      <c r="AX1" s="91" t="s">
        <v>99</v>
      </c>
      <c r="AY1" s="91" t="s">
        <v>100</v>
      </c>
      <c r="AZ1" s="91" t="s">
        <v>101</v>
      </c>
      <c r="BA1" s="91" t="s">
        <v>102</v>
      </c>
      <c r="BB1" s="91" t="s">
        <v>103</v>
      </c>
      <c r="BC1" s="91" t="s">
        <v>104</v>
      </c>
      <c r="BD1" s="91" t="s">
        <v>105</v>
      </c>
      <c r="BE1" s="91" t="s">
        <v>106</v>
      </c>
      <c r="BF1" s="91" t="s">
        <v>107</v>
      </c>
      <c r="BG1" s="91" t="s">
        <v>108</v>
      </c>
      <c r="BH1" s="91" t="s">
        <v>109</v>
      </c>
      <c r="BI1" s="91" t="s">
        <v>110</v>
      </c>
      <c r="BJ1" s="91" t="s">
        <v>111</v>
      </c>
      <c r="BK1" s="91" t="s">
        <v>112</v>
      </c>
      <c r="BL1" s="91" t="s">
        <v>113</v>
      </c>
      <c r="BM1" s="91" t="s">
        <v>114</v>
      </c>
      <c r="BN1" s="91" t="s">
        <v>115</v>
      </c>
      <c r="BO1" s="91" t="s">
        <v>116</v>
      </c>
      <c r="BP1" s="91" t="s">
        <v>117</v>
      </c>
      <c r="BQ1" s="91" t="s">
        <v>118</v>
      </c>
      <c r="BR1" s="91" t="s">
        <v>119</v>
      </c>
      <c r="BS1" s="91" t="s">
        <v>120</v>
      </c>
      <c r="BT1" s="91" t="s">
        <v>121</v>
      </c>
      <c r="BU1" s="91" t="s">
        <v>122</v>
      </c>
      <c r="BV1" s="91" t="s">
        <v>123</v>
      </c>
      <c r="BW1" s="91" t="s">
        <v>124</v>
      </c>
      <c r="BX1" s="91" t="s">
        <v>125</v>
      </c>
      <c r="BY1" s="91" t="s">
        <v>126</v>
      </c>
      <c r="BZ1" s="91" t="s">
        <v>127</v>
      </c>
      <c r="CA1" s="91" t="s">
        <v>128</v>
      </c>
      <c r="CB1" s="91" t="s">
        <v>129</v>
      </c>
      <c r="CC1" s="91" t="s">
        <v>130</v>
      </c>
      <c r="CD1" s="91" t="s">
        <v>131</v>
      </c>
      <c r="CE1" s="91" t="s">
        <v>132</v>
      </c>
      <c r="CF1" s="91" t="s">
        <v>133</v>
      </c>
      <c r="CG1" s="91" t="s">
        <v>134</v>
      </c>
      <c r="CH1" s="91" t="s">
        <v>135</v>
      </c>
      <c r="CI1" s="91" t="s">
        <v>136</v>
      </c>
      <c r="CJ1" s="91" t="s">
        <v>137</v>
      </c>
      <c r="CK1" s="91" t="s">
        <v>138</v>
      </c>
      <c r="CL1" s="91" t="s">
        <v>139</v>
      </c>
      <c r="CM1" s="91" t="s">
        <v>140</v>
      </c>
      <c r="CN1" s="91" t="s">
        <v>141</v>
      </c>
      <c r="CO1" s="91" t="s">
        <v>142</v>
      </c>
      <c r="CP1" s="91" t="s">
        <v>143</v>
      </c>
      <c r="CQ1" s="91" t="s">
        <v>144</v>
      </c>
      <c r="CR1" s="91" t="s">
        <v>145</v>
      </c>
      <c r="CS1" s="91" t="s">
        <v>146</v>
      </c>
      <c r="CT1" s="91" t="s">
        <v>147</v>
      </c>
      <c r="CU1" s="91" t="s">
        <v>148</v>
      </c>
      <c r="CV1" s="91" t="s">
        <v>149</v>
      </c>
      <c r="CW1" s="91" t="s">
        <v>150</v>
      </c>
      <c r="CX1" s="91" t="s">
        <v>151</v>
      </c>
      <c r="CY1" s="91" t="s">
        <v>152</v>
      </c>
      <c r="CZ1" s="91" t="s">
        <v>153</v>
      </c>
      <c r="DA1" s="91" t="s">
        <v>154</v>
      </c>
      <c r="DB1" s="91" t="s">
        <v>155</v>
      </c>
      <c r="DC1" s="91" t="s">
        <v>156</v>
      </c>
      <c r="DD1" s="91" t="s">
        <v>157</v>
      </c>
      <c r="DE1" s="91" t="s">
        <v>158</v>
      </c>
      <c r="DF1" s="91" t="s">
        <v>159</v>
      </c>
      <c r="DG1" s="91" t="s">
        <v>160</v>
      </c>
      <c r="DH1" s="91" t="s">
        <v>161</v>
      </c>
      <c r="DI1" s="91" t="s">
        <v>162</v>
      </c>
      <c r="DJ1" s="91" t="s">
        <v>163</v>
      </c>
      <c r="DK1" s="91" t="s">
        <v>164</v>
      </c>
      <c r="DL1" s="91" t="s">
        <v>165</v>
      </c>
      <c r="DM1" s="91" t="s">
        <v>166</v>
      </c>
      <c r="DN1" s="91" t="s">
        <v>167</v>
      </c>
      <c r="DO1" s="91" t="s">
        <v>168</v>
      </c>
      <c r="DP1" s="91" t="s">
        <v>169</v>
      </c>
      <c r="DQ1" s="91" t="s">
        <v>170</v>
      </c>
      <c r="DR1" s="91" t="s">
        <v>171</v>
      </c>
      <c r="DS1" s="91" t="s">
        <v>172</v>
      </c>
      <c r="DT1" s="91" t="s">
        <v>173</v>
      </c>
      <c r="DU1" s="91" t="s">
        <v>174</v>
      </c>
      <c r="DV1" s="91" t="s">
        <v>175</v>
      </c>
      <c r="DW1" s="91" t="s">
        <v>176</v>
      </c>
      <c r="DX1" s="91" t="s">
        <v>177</v>
      </c>
      <c r="DY1" s="91" t="s">
        <v>178</v>
      </c>
      <c r="DZ1" s="91" t="s">
        <v>179</v>
      </c>
      <c r="EA1" s="91" t="s">
        <v>180</v>
      </c>
      <c r="EB1" s="91" t="s">
        <v>181</v>
      </c>
      <c r="EC1" s="91" t="s">
        <v>182</v>
      </c>
      <c r="ED1" s="91" t="s">
        <v>183</v>
      </c>
    </row>
    <row r="2" spans="1:135" x14ac:dyDescent="0.2">
      <c r="A2" t="s">
        <v>186</v>
      </c>
      <c r="B2" t="s">
        <v>186</v>
      </c>
      <c r="C2" t="s">
        <v>186</v>
      </c>
      <c r="D2" t="s">
        <v>186</v>
      </c>
      <c r="E2" t="s">
        <v>186</v>
      </c>
      <c r="F2" t="s">
        <v>186</v>
      </c>
      <c r="G2" t="s">
        <v>186</v>
      </c>
      <c r="H2" t="s">
        <v>186</v>
      </c>
      <c r="I2" t="s">
        <v>186</v>
      </c>
      <c r="J2" t="s">
        <v>186</v>
      </c>
      <c r="K2" t="s">
        <v>186</v>
      </c>
      <c r="L2" t="s">
        <v>186</v>
      </c>
      <c r="M2" t="s">
        <v>186</v>
      </c>
      <c r="N2" t="s">
        <v>186</v>
      </c>
      <c r="O2" t="s">
        <v>186</v>
      </c>
      <c r="P2" t="s">
        <v>186</v>
      </c>
      <c r="Q2" t="s">
        <v>186</v>
      </c>
      <c r="R2" t="s">
        <v>186</v>
      </c>
      <c r="S2" t="s">
        <v>186</v>
      </c>
      <c r="T2" t="s">
        <v>186</v>
      </c>
      <c r="U2" t="s">
        <v>186</v>
      </c>
      <c r="V2" t="s">
        <v>186</v>
      </c>
      <c r="W2" t="s">
        <v>186</v>
      </c>
      <c r="X2" t="s">
        <v>186</v>
      </c>
      <c r="Y2" t="s">
        <v>186</v>
      </c>
      <c r="Z2" t="s">
        <v>186</v>
      </c>
      <c r="AA2" t="s">
        <v>186</v>
      </c>
      <c r="AB2" t="s">
        <v>186</v>
      </c>
      <c r="AC2" t="s">
        <v>186</v>
      </c>
      <c r="AD2" t="s">
        <v>186</v>
      </c>
      <c r="AE2" t="s">
        <v>186</v>
      </c>
      <c r="AF2" t="s">
        <v>186</v>
      </c>
      <c r="AG2" t="s">
        <v>186</v>
      </c>
      <c r="AH2" t="s">
        <v>186</v>
      </c>
      <c r="AI2" t="s">
        <v>186</v>
      </c>
      <c r="AJ2" t="s">
        <v>186</v>
      </c>
      <c r="AK2" t="s">
        <v>186</v>
      </c>
      <c r="AL2" t="s">
        <v>186</v>
      </c>
      <c r="AM2" t="s">
        <v>186</v>
      </c>
      <c r="AN2" t="s">
        <v>186</v>
      </c>
      <c r="AO2" t="s">
        <v>186</v>
      </c>
      <c r="AP2" t="s">
        <v>186</v>
      </c>
      <c r="AQ2" t="s">
        <v>186</v>
      </c>
      <c r="AR2" t="s">
        <v>186</v>
      </c>
      <c r="AS2" t="s">
        <v>186</v>
      </c>
      <c r="AT2" t="s">
        <v>186</v>
      </c>
      <c r="AU2" t="s">
        <v>186</v>
      </c>
      <c r="AV2" t="s">
        <v>186</v>
      </c>
      <c r="AW2" t="s">
        <v>186</v>
      </c>
      <c r="AX2" t="s">
        <v>186</v>
      </c>
      <c r="AY2" t="s">
        <v>186</v>
      </c>
      <c r="AZ2" t="s">
        <v>186</v>
      </c>
      <c r="BA2" t="s">
        <v>186</v>
      </c>
      <c r="BB2" t="s">
        <v>186</v>
      </c>
      <c r="BC2" t="s">
        <v>186</v>
      </c>
      <c r="BD2" t="s">
        <v>186</v>
      </c>
      <c r="BE2" t="s">
        <v>186</v>
      </c>
      <c r="BF2" t="s">
        <v>186</v>
      </c>
      <c r="BG2" t="s">
        <v>186</v>
      </c>
      <c r="BH2" t="s">
        <v>186</v>
      </c>
      <c r="BI2" t="s">
        <v>186</v>
      </c>
      <c r="BJ2" t="s">
        <v>186</v>
      </c>
      <c r="BK2" t="s">
        <v>186</v>
      </c>
      <c r="BL2" t="s">
        <v>186</v>
      </c>
      <c r="BM2" t="s">
        <v>186</v>
      </c>
      <c r="BN2" t="s">
        <v>186</v>
      </c>
      <c r="BO2" t="s">
        <v>186</v>
      </c>
      <c r="BP2" t="s">
        <v>186</v>
      </c>
      <c r="BQ2" t="s">
        <v>186</v>
      </c>
      <c r="BR2" t="s">
        <v>186</v>
      </c>
      <c r="BS2" t="s">
        <v>186</v>
      </c>
      <c r="BT2" t="s">
        <v>186</v>
      </c>
      <c r="BU2" t="s">
        <v>186</v>
      </c>
      <c r="BV2" t="s">
        <v>186</v>
      </c>
      <c r="BW2" t="s">
        <v>186</v>
      </c>
      <c r="BX2" t="s">
        <v>186</v>
      </c>
      <c r="BY2" t="s">
        <v>186</v>
      </c>
      <c r="BZ2" t="s">
        <v>186</v>
      </c>
      <c r="CA2" t="s">
        <v>186</v>
      </c>
      <c r="CB2" t="s">
        <v>186</v>
      </c>
      <c r="CC2" t="s">
        <v>186</v>
      </c>
      <c r="CD2" t="s">
        <v>186</v>
      </c>
      <c r="CE2" t="s">
        <v>186</v>
      </c>
      <c r="CF2" t="s">
        <v>186</v>
      </c>
      <c r="CG2" t="s">
        <v>186</v>
      </c>
      <c r="CH2" t="s">
        <v>186</v>
      </c>
      <c r="CI2" t="s">
        <v>186</v>
      </c>
      <c r="CJ2" t="s">
        <v>186</v>
      </c>
      <c r="CK2" t="s">
        <v>186</v>
      </c>
      <c r="CL2" t="s">
        <v>186</v>
      </c>
      <c r="CM2" t="s">
        <v>186</v>
      </c>
      <c r="CN2" t="s">
        <v>186</v>
      </c>
      <c r="CO2" t="s">
        <v>186</v>
      </c>
      <c r="CP2" t="s">
        <v>186</v>
      </c>
      <c r="CQ2" t="s">
        <v>186</v>
      </c>
      <c r="CR2" t="s">
        <v>186</v>
      </c>
      <c r="CS2" t="s">
        <v>186</v>
      </c>
      <c r="CT2" t="s">
        <v>186</v>
      </c>
      <c r="CU2" t="s">
        <v>186</v>
      </c>
      <c r="CV2" t="s">
        <v>186</v>
      </c>
      <c r="CW2" t="s">
        <v>186</v>
      </c>
      <c r="CX2" t="s">
        <v>186</v>
      </c>
      <c r="CY2" t="s">
        <v>186</v>
      </c>
      <c r="CZ2" t="s">
        <v>186</v>
      </c>
      <c r="DA2" t="s">
        <v>186</v>
      </c>
      <c r="DB2" t="s">
        <v>186</v>
      </c>
      <c r="DC2" t="s">
        <v>186</v>
      </c>
      <c r="DD2" t="s">
        <v>186</v>
      </c>
      <c r="DE2" t="s">
        <v>186</v>
      </c>
      <c r="DF2" t="s">
        <v>186</v>
      </c>
      <c r="DG2" t="s">
        <v>186</v>
      </c>
      <c r="DH2" t="s">
        <v>186</v>
      </c>
      <c r="DI2" t="s">
        <v>186</v>
      </c>
      <c r="DJ2" t="s">
        <v>186</v>
      </c>
      <c r="DK2" t="s">
        <v>186</v>
      </c>
      <c r="DL2" t="s">
        <v>186</v>
      </c>
      <c r="DM2" t="s">
        <v>186</v>
      </c>
      <c r="DN2" t="s">
        <v>186</v>
      </c>
      <c r="DO2" t="s">
        <v>186</v>
      </c>
      <c r="DP2" t="s">
        <v>186</v>
      </c>
      <c r="DQ2" t="s">
        <v>186</v>
      </c>
      <c r="DR2" t="s">
        <v>186</v>
      </c>
      <c r="DS2" t="s">
        <v>186</v>
      </c>
      <c r="DT2" t="s">
        <v>186</v>
      </c>
      <c r="DU2" t="s">
        <v>186</v>
      </c>
      <c r="DV2" t="s">
        <v>186</v>
      </c>
      <c r="DW2" t="s">
        <v>186</v>
      </c>
      <c r="DX2" t="s">
        <v>186</v>
      </c>
      <c r="DY2" t="s">
        <v>186</v>
      </c>
      <c r="DZ2" t="s">
        <v>186</v>
      </c>
      <c r="EA2" t="s">
        <v>186</v>
      </c>
      <c r="EB2" t="s">
        <v>186</v>
      </c>
      <c r="EC2" t="s">
        <v>186</v>
      </c>
      <c r="ED2" t="s">
        <v>186</v>
      </c>
      <c r="EE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118</vt:i4>
      </vt:variant>
    </vt:vector>
  </HeadingPairs>
  <TitlesOfParts>
    <vt:vector size="120" baseType="lpstr">
      <vt:lpstr>feb</vt:lpstr>
      <vt:lpstr>données</vt:lpstr>
      <vt:lpstr>altitude_elevation_souhaite</vt:lpstr>
      <vt:lpstr>approvisionnement_materiaux</vt:lpstr>
      <vt:lpstr>assignee_email</vt:lpstr>
      <vt:lpstr>charges_reparties_ou_ponctuelle</vt:lpstr>
      <vt:lpstr>coefficient_de_complexite</vt:lpstr>
      <vt:lpstr>commissioning_attempts</vt:lpstr>
      <vt:lpstr>commissioning_comments</vt:lpstr>
      <vt:lpstr>commissioning_conformite_notice</vt:lpstr>
      <vt:lpstr>commissioning_date</vt:lpstr>
      <vt:lpstr>commissioning_pictures</vt:lpstr>
      <vt:lpstr>commissioning_scaff_depth</vt:lpstr>
      <vt:lpstr>commissioning_scaff_height</vt:lpstr>
      <vt:lpstr>commissioning_scaff_width</vt:lpstr>
      <vt:lpstr>commissioning_user_email</vt:lpstr>
      <vt:lpstr>date_demande</vt:lpstr>
      <vt:lpstr>date_mise_a_disposition</vt:lpstr>
      <vt:lpstr>demande_echafaudeur</vt:lpstr>
      <vt:lpstr>demande_echafaudeur.company</vt:lpstr>
      <vt:lpstr>demande_echafaudeur.email</vt:lpstr>
      <vt:lpstr>demande_echafaudeur.firstname</vt:lpstr>
      <vt:lpstr>demande_echafaudeur.lastname</vt:lpstr>
      <vt:lpstr>demande_echafaudeur.phone</vt:lpstr>
      <vt:lpstr>description</vt:lpstr>
      <vt:lpstr>dimension_echafaudage_ou_plancher</vt:lpstr>
      <vt:lpstr>donneur_ordre</vt:lpstr>
      <vt:lpstr>donneur_ordre.company</vt:lpstr>
      <vt:lpstr>donneur_ordre.email</vt:lpstr>
      <vt:lpstr>donneur_ordre.firstname</vt:lpstr>
      <vt:lpstr>donneur_ordre.lastname</vt:lpstr>
      <vt:lpstr>donneur_ordre.phone</vt:lpstr>
      <vt:lpstr>duree_mise_a_disposition</vt:lpstr>
      <vt:lpstr>emplacement_repere_equipement</vt:lpstr>
      <vt:lpstr>entreprise_utilisatrice_1</vt:lpstr>
      <vt:lpstr>entreprise_utilisatrice_2</vt:lpstr>
      <vt:lpstr>entreprise_utilisatrice_3</vt:lpstr>
      <vt:lpstr>entreprise_utilisatrice_4</vt:lpstr>
      <vt:lpstr>entreprise_utilisatrice_5</vt:lpstr>
      <vt:lpstr>feb_url</vt:lpstr>
      <vt:lpstr>hauteur_echafaudage_souhaite</vt:lpstr>
      <vt:lpstr>id</vt:lpstr>
      <vt:lpstr>indice</vt:lpstr>
      <vt:lpstr>initial_request_pictures</vt:lpstr>
      <vt:lpstr>largeur_echafaudage_souhaite</vt:lpstr>
      <vt:lpstr>longueur_echafaudage_souhaite</vt:lpstr>
      <vt:lpstr>niveau_de_depart</vt:lpstr>
      <vt:lpstr>nombre_de_travailleurs</vt:lpstr>
      <vt:lpstr>num_chrono</vt:lpstr>
      <vt:lpstr>numero_permis_ot</vt:lpstr>
      <vt:lpstr>place</vt:lpstr>
      <vt:lpstr>planchers_de_travail_supplementaires</vt:lpstr>
      <vt:lpstr>precisions_charges_reparties_ou_ponctuelle</vt:lpstr>
      <vt:lpstr>protection_personnes_biens_ouvrages</vt:lpstr>
      <vt:lpstr>registre</vt:lpstr>
      <vt:lpstr>schema</vt:lpstr>
      <vt:lpstr>secteurs</vt:lpstr>
      <vt:lpstr>securite_obstrue_acces_dispositif_urgence</vt:lpstr>
      <vt:lpstr>securite_presence_equipement_important</vt:lpstr>
      <vt:lpstr>securite_proximite_reseaux_chimiques</vt:lpstr>
      <vt:lpstr>securite_proximite_reseaux_haute_tension</vt:lpstr>
      <vt:lpstr>securite_unite_en_marque</vt:lpstr>
      <vt:lpstr>securite_zone_evolution_equipement_mobile</vt:lpstr>
      <vt:lpstr>site</vt:lpstr>
      <vt:lpstr>stockage_sur_plancher_de_travail</vt:lpstr>
      <vt:lpstr>type_contrat</vt:lpstr>
      <vt:lpstr>type_d_acces</vt:lpstr>
      <vt:lpstr>type_de_couverture</vt:lpstr>
      <vt:lpstr>type_intervention</vt:lpstr>
      <vt:lpstr>unites</vt:lpstr>
      <vt:lpstr>utilisation_1</vt:lpstr>
      <vt:lpstr>utilisation_2</vt:lpstr>
      <vt:lpstr>utilisation_3</vt:lpstr>
      <vt:lpstr>utilisation_4</vt:lpstr>
      <vt:lpstr>utilisation_5</vt:lpstr>
      <vt:lpstr>visite_altitude_elevation</vt:lpstr>
      <vt:lpstr>visite_classe_service</vt:lpstr>
      <vt:lpstr>visite_comments</vt:lpstr>
      <vt:lpstr>visite_conforme_notice</vt:lpstr>
      <vt:lpstr>visite_donneur_ordre</vt:lpstr>
      <vt:lpstr>visite_donneur_ordre_signature</vt:lpstr>
      <vt:lpstr>visite_donneur_ordre.company</vt:lpstr>
      <vt:lpstr>visite_donneur_ordre.email</vt:lpstr>
      <vt:lpstr>visite_donneur_ordre.firstname</vt:lpstr>
      <vt:lpstr>visite_donneur_ordre.lastname</vt:lpstr>
      <vt:lpstr>visite_donneur_ordre.phone</vt:lpstr>
      <vt:lpstr>visite_echafaudeur</vt:lpstr>
      <vt:lpstr>visite_echafaudeur_signature</vt:lpstr>
      <vt:lpstr>visite_echafaudeur.company</vt:lpstr>
      <vt:lpstr>visite_echafaudeur.email</vt:lpstr>
      <vt:lpstr>visite_echafaudeur.firstname</vt:lpstr>
      <vt:lpstr>visite_echafaudeur.lastname</vt:lpstr>
      <vt:lpstr>visite_echafaudeur.phone</vt:lpstr>
      <vt:lpstr>visite_hauteur_echafaudage</vt:lpstr>
      <vt:lpstr>visite_largeur_echafaudage</vt:lpstr>
      <vt:lpstr>visite_longueur_echafaudage</vt:lpstr>
      <vt:lpstr>visite_marque_materiel</vt:lpstr>
      <vt:lpstr>visite_modification_prevoir</vt:lpstr>
      <vt:lpstr>visite_nature_appuis</vt:lpstr>
      <vt:lpstr>visite_pictures</vt:lpstr>
      <vt:lpstr>visite_planchers_acces</vt:lpstr>
      <vt:lpstr>visite_planchers_travail</vt:lpstr>
      <vt:lpstr>visite_precisions_modification_prevoir</vt:lpstr>
      <vt:lpstr>visite_responsable_unite_fabrication</vt:lpstr>
      <vt:lpstr>visite_responsable_unite_fabrication_signature</vt:lpstr>
      <vt:lpstr>visite_responsable_unite_fabrication.company</vt:lpstr>
      <vt:lpstr>visite_responsable_unite_fabrication.email</vt:lpstr>
      <vt:lpstr>visite_responsable_unite_fabrication.firstname</vt:lpstr>
      <vt:lpstr>visite_responsable_unite_fabrication.lastname</vt:lpstr>
      <vt:lpstr>visite_responsable_unite_fabrication.phone</vt:lpstr>
      <vt:lpstr>visite_service_securite</vt:lpstr>
      <vt:lpstr>visite_service_securite_signature</vt:lpstr>
      <vt:lpstr>visite_service_securite.company</vt:lpstr>
      <vt:lpstr>visite_service_securite.email</vt:lpstr>
      <vt:lpstr>visite_service_securite.firstname</vt:lpstr>
      <vt:lpstr>visite_service_securite.lastname</vt:lpstr>
      <vt:lpstr>visite_service_securite.phone</vt:lpstr>
      <vt:lpstr>visite_type_facturation</vt:lpstr>
      <vt:lpstr>visite_typologie</vt:lpstr>
      <vt:lpstr>feb!Zone_d_impression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Simon</dc:creator>
  <cp:lastModifiedBy>Yannick Simon</cp:lastModifiedBy>
  <dcterms:created xsi:type="dcterms:W3CDTF">2024-03-13T07:40:15Z</dcterms:created>
  <dcterms:modified xsi:type="dcterms:W3CDTF">2024-03-28T13:18:47Z</dcterms:modified>
</cp:coreProperties>
</file>