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캐리골프투어 견적서\"/>
    </mc:Choice>
  </mc:AlternateContent>
  <xr:revisionPtr revIDLastSave="0" documentId="13_ncr:1_{197B7405-C30C-40B0-A39C-0918566B7329}" xr6:coauthVersionLast="47" xr6:coauthVersionMax="47" xr10:uidLastSave="{00000000-0000-0000-0000-000000000000}"/>
  <bookViews>
    <workbookView xWindow="0" yWindow="5530" windowWidth="35770" windowHeight="15350" firstSheet="1" activeTab="1" xr2:uid="{00000000-000D-0000-FFFF-FFFF00000000}"/>
  </bookViews>
  <sheets>
    <sheet name="고객용 인보이스 (2)" sheetId="6" r:id="rId1"/>
    <sheet name="고객용 인보이스 (4)" sheetId="8" r:id="rId2"/>
    <sheet name="Sheet2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" i="8" l="1"/>
  <c r="D14" i="8"/>
  <c r="C14" i="8"/>
  <c r="C11" i="8"/>
  <c r="J12" i="8"/>
  <c r="J11" i="8"/>
  <c r="K11" i="8"/>
  <c r="K16" i="8"/>
  <c r="M4" i="8"/>
  <c r="M5" i="8"/>
  <c r="D7" i="8"/>
  <c r="D6" i="8"/>
  <c r="E15" i="8"/>
  <c r="D12" i="8" l="1"/>
  <c r="D13" i="8" s="1"/>
  <c r="C12" i="8"/>
  <c r="C13" i="8" s="1"/>
  <c r="K15" i="8" l="1"/>
  <c r="J17" i="6" l="1"/>
  <c r="J16" i="6"/>
  <c r="J15" i="6"/>
  <c r="J14" i="6"/>
  <c r="J13" i="6"/>
  <c r="J12" i="6"/>
  <c r="J10" i="6"/>
  <c r="J19" i="6" l="1"/>
  <c r="L3" i="6" s="1"/>
</calcChain>
</file>

<file path=xl/sharedStrings.xml><?xml version="1.0" encoding="utf-8"?>
<sst xmlns="http://schemas.openxmlformats.org/spreadsheetml/2006/main" count="106" uniqueCount="83">
  <si>
    <t xml:space="preserve">예약자명 </t>
    <phoneticPr fontId="1" type="noConversion"/>
  </si>
  <si>
    <t>행사인원</t>
    <phoneticPr fontId="1" type="noConversion"/>
  </si>
  <si>
    <t xml:space="preserve">총요금 </t>
    <phoneticPr fontId="1" type="noConversion"/>
  </si>
  <si>
    <t>단위</t>
    <phoneticPr fontId="1" type="noConversion"/>
  </si>
  <si>
    <t>행사일자</t>
    <phoneticPr fontId="1" type="noConversion"/>
  </si>
  <si>
    <t>시작</t>
    <phoneticPr fontId="1" type="noConversion"/>
  </si>
  <si>
    <t>종료</t>
    <phoneticPr fontId="1" type="noConversion"/>
  </si>
  <si>
    <t>불포함</t>
    <phoneticPr fontId="1" type="noConversion"/>
  </si>
  <si>
    <t>[제주도 골프투어 인보이스]</t>
    <phoneticPr fontId="1" type="noConversion"/>
  </si>
  <si>
    <t>객실료</t>
    <phoneticPr fontId="1" type="noConversion"/>
  </si>
  <si>
    <t>그린피</t>
    <phoneticPr fontId="1" type="noConversion"/>
  </si>
  <si>
    <t>포 함</t>
    <phoneticPr fontId="1" type="noConversion"/>
  </si>
  <si>
    <t>항 공</t>
    <phoneticPr fontId="1" type="noConversion"/>
  </si>
  <si>
    <t>개인식사, 카트비, 캐디비</t>
    <phoneticPr fontId="1" type="noConversion"/>
  </si>
  <si>
    <t>렌터카</t>
    <phoneticPr fontId="1" type="noConversion"/>
  </si>
  <si>
    <t>수량</t>
    <phoneticPr fontId="1" type="noConversion"/>
  </si>
  <si>
    <t>연락처</t>
    <phoneticPr fontId="1" type="noConversion"/>
  </si>
  <si>
    <t>항공명단</t>
    <phoneticPr fontId="1" type="noConversion"/>
  </si>
  <si>
    <t xml:space="preserve">예약내역 </t>
    <phoneticPr fontId="1" type="noConversion"/>
  </si>
  <si>
    <t>비고</t>
    <phoneticPr fontId="1" type="noConversion"/>
  </si>
  <si>
    <t>합 계</t>
    <phoneticPr fontId="1" type="noConversion"/>
  </si>
  <si>
    <t>패키지</t>
    <phoneticPr fontId="1" type="noConversion"/>
  </si>
  <si>
    <t>총 할인가</t>
    <phoneticPr fontId="1" type="noConversion"/>
  </si>
  <si>
    <t>일자</t>
    <phoneticPr fontId="1" type="noConversion"/>
  </si>
  <si>
    <t>요일</t>
    <phoneticPr fontId="1" type="noConversion"/>
  </si>
  <si>
    <t>단가</t>
    <phoneticPr fontId="1" type="noConversion"/>
  </si>
  <si>
    <t>내  용</t>
    <phoneticPr fontId="1" type="noConversion"/>
  </si>
  <si>
    <t>구분</t>
    <phoneticPr fontId="1" type="noConversion"/>
  </si>
  <si>
    <t>확정여부</t>
    <phoneticPr fontId="1" type="noConversion"/>
  </si>
  <si>
    <t>18홀</t>
    <phoneticPr fontId="1" type="noConversion"/>
  </si>
  <si>
    <r>
      <t xml:space="preserve">계좌: 김보양 농협 356 0076 4255 53
▶예약 신청후 7일 이내 총 여행경비 100%를 입금하셔야 예약이 완료됩니다.
▶골프장 TEE-OFF시간 확정 후 손님 개인 사정으로 인해 라운딩 취소시 100% 그린피 취소 수수료 가 
   부과됩니다.
</t>
    </r>
    <r>
      <rPr>
        <sz val="11"/>
        <color theme="1"/>
        <rFont val="맑은 고딕"/>
        <family val="3"/>
        <charset val="129"/>
      </rPr>
      <t>▶</t>
    </r>
    <r>
      <rPr>
        <sz val="11"/>
        <color theme="1"/>
        <rFont val="맑은 고딕"/>
        <family val="2"/>
        <charset val="129"/>
        <scheme val="minor"/>
      </rPr>
      <t xml:space="preserve">천재지변 또는 기상악화로 라운딩을 못할 경우 그린피는 환불 가능합니다 </t>
    </r>
    <phoneticPr fontId="1" type="noConversion"/>
  </si>
  <si>
    <t>발신: 이현숙차장</t>
    <phoneticPr fontId="1" type="noConversion"/>
  </si>
  <si>
    <t xml:space="preserve">정성윤님 </t>
    <phoneticPr fontId="1" type="noConversion"/>
  </si>
  <si>
    <t xml:space="preserve">2박 3일 </t>
    <phoneticPr fontId="1" type="noConversion"/>
  </si>
  <si>
    <t>토</t>
    <phoneticPr fontId="1" type="noConversion"/>
  </si>
  <si>
    <t>일</t>
    <phoneticPr fontId="1" type="noConversion"/>
  </si>
  <si>
    <t>월</t>
    <phoneticPr fontId="1" type="noConversion"/>
  </si>
  <si>
    <t>토</t>
    <phoneticPr fontId="1" type="noConversion"/>
  </si>
  <si>
    <t>일</t>
    <phoneticPr fontId="1" type="noConversion"/>
  </si>
  <si>
    <t>토</t>
    <phoneticPr fontId="1" type="noConversion"/>
  </si>
  <si>
    <t>차량명: 스타렉스 
인수: 10:00</t>
    <phoneticPr fontId="1" type="noConversion"/>
  </si>
  <si>
    <t>월</t>
    <phoneticPr fontId="1" type="noConversion"/>
  </si>
  <si>
    <t>반납: 18:00</t>
    <phoneticPr fontId="1" type="noConversion"/>
  </si>
  <si>
    <t xml:space="preserve">아덴힐 35평 2실 1박 </t>
    <phoneticPr fontId="1" type="noConversion"/>
  </si>
  <si>
    <t xml:space="preserve">에버리스 11시대 2팀(6인) 18홀 </t>
    <phoneticPr fontId="1" type="noConversion"/>
  </si>
  <si>
    <t xml:space="preserve">라온 09시대 2팀(6인) 18홀 </t>
    <phoneticPr fontId="1" type="noConversion"/>
  </si>
  <si>
    <t>미정</t>
    <phoneticPr fontId="1" type="noConversion"/>
  </si>
  <si>
    <t xml:space="preserve">아덴힐 08시경 2팀(6인) 18홀 </t>
    <phoneticPr fontId="1" type="noConversion"/>
  </si>
  <si>
    <t>토</t>
    <phoneticPr fontId="1" type="noConversion"/>
  </si>
  <si>
    <t xml:space="preserve">06:30 김포출발 6인 </t>
    <phoneticPr fontId="1" type="noConversion"/>
  </si>
  <si>
    <t>월</t>
    <phoneticPr fontId="1" type="noConversion"/>
  </si>
  <si>
    <t xml:space="preserve">17:45 제주출발 6인 </t>
    <phoneticPr fontId="1" type="noConversion"/>
  </si>
  <si>
    <t>왕복</t>
    <phoneticPr fontId="1" type="noConversion"/>
  </si>
  <si>
    <t>항공사:
진에어</t>
    <phoneticPr fontId="1" type="noConversion"/>
  </si>
  <si>
    <t>개소세포함
카트비: 80,000
캐디피: 100,000</t>
    <phoneticPr fontId="1" type="noConversion"/>
  </si>
  <si>
    <t>개소세포함
카트비: 80,000
캐디피: 100,000</t>
    <phoneticPr fontId="1" type="noConversion"/>
  </si>
  <si>
    <t>개소세포함
카트비: 80,000
캐디피: 120,000</t>
    <phoneticPr fontId="1" type="noConversion"/>
  </si>
  <si>
    <t>왕복항공, 54홀 그린피, 골프텔, 렌터카</t>
    <phoneticPr fontId="1" type="noConversion"/>
  </si>
  <si>
    <t>총 할인가(현금가)</t>
    <phoneticPr fontId="1" type="noConversion"/>
  </si>
  <si>
    <t>종료</t>
    <phoneticPr fontId="1" type="noConversion"/>
  </si>
  <si>
    <t>1인</t>
    <phoneticPr fontId="1" type="noConversion"/>
  </si>
  <si>
    <t>골프</t>
    <phoneticPr fontId="1" type="noConversion"/>
  </si>
  <si>
    <t>객실</t>
    <phoneticPr fontId="1" type="noConversion"/>
  </si>
  <si>
    <t>개소세포함</t>
    <phoneticPr fontId="1" type="noConversion"/>
  </si>
  <si>
    <t>[제주도 골프투어 인보이스]</t>
    <phoneticPr fontId="1" type="noConversion"/>
  </si>
  <si>
    <t>상품내용</t>
    <phoneticPr fontId="1" type="noConversion"/>
  </si>
  <si>
    <t>예약금</t>
    <phoneticPr fontId="1" type="noConversion"/>
  </si>
  <si>
    <t>잔금</t>
    <phoneticPr fontId="1" type="noConversion"/>
  </si>
  <si>
    <t>국민은행 680401-00-036929  캐리골프투어</t>
    <phoneticPr fontId="1" type="noConversion"/>
  </si>
  <si>
    <t>날짜</t>
    <phoneticPr fontId="1" type="noConversion"/>
  </si>
  <si>
    <t>며칠</t>
    <phoneticPr fontId="1" type="noConversion"/>
  </si>
  <si>
    <t>판매가</t>
    <phoneticPr fontId="1" type="noConversion"/>
  </si>
  <si>
    <r>
      <t xml:space="preserve">▶예약 확정후 당일 이내 총 여행경비 100%를 입금하셔야 예약이 완료됩니다.
▶골프장 TEE-OFF시간 확정 후 손님 개인 사정으로 인해 라운딩 취소시 100% 그린피 취소 수수료 가 부과됩니다.
</t>
    </r>
    <r>
      <rPr>
        <b/>
        <sz val="12"/>
        <color theme="1"/>
        <rFont val="맑은 고딕"/>
        <family val="3"/>
        <charset val="129"/>
      </rPr>
      <t>▶</t>
    </r>
    <r>
      <rPr>
        <b/>
        <sz val="12"/>
        <color theme="1"/>
        <rFont val="맑은 고딕"/>
        <family val="3"/>
        <charset val="129"/>
        <scheme val="minor"/>
      </rPr>
      <t xml:space="preserve">천재지변 또는 기상악화로 라운딩을 못할 경우 그린피는 환불 가능합니다 
</t>
    </r>
    <r>
      <rPr>
        <b/>
        <sz val="12"/>
        <color rgb="FFFF0000"/>
        <rFont val="맑은 고딕"/>
        <family val="3"/>
        <charset val="129"/>
        <scheme val="minor"/>
      </rPr>
      <t xml:space="preserve">◈저가항공 무료위탁수화물 15kg/ 기내반입 10kg
◈항공 및 랜터카 이용시 신분증(운전면허증) 반드시 지참해 주세요.
</t>
    </r>
    <r>
      <rPr>
        <b/>
        <sz val="12"/>
        <color theme="1"/>
        <rFont val="맑은 고딕"/>
        <family val="3"/>
        <charset val="129"/>
        <scheme val="minor"/>
      </rPr>
      <t xml:space="preserve">
[취소규정]
</t>
    </r>
    <r>
      <rPr>
        <b/>
        <sz val="12"/>
        <color theme="1"/>
        <rFont val="Segoe UI Symbol"/>
        <family val="3"/>
      </rPr>
      <t>⚫</t>
    </r>
    <r>
      <rPr>
        <b/>
        <sz val="12"/>
        <color theme="1"/>
        <rFont val="맑은 고딕"/>
        <family val="3"/>
        <charset val="129"/>
        <scheme val="minor"/>
      </rPr>
      <t xml:space="preserve">인원 및 일정변경시 추가요금 발생됩니다.
</t>
    </r>
    <r>
      <rPr>
        <b/>
        <sz val="12"/>
        <color theme="1"/>
        <rFont val="Segoe UI Symbol"/>
        <family val="3"/>
      </rPr>
      <t>⚫</t>
    </r>
    <r>
      <rPr>
        <b/>
        <sz val="12"/>
        <color theme="1"/>
        <rFont val="맑은 고딕"/>
        <family val="3"/>
        <charset val="129"/>
        <scheme val="minor"/>
      </rPr>
      <t xml:space="preserve">당사의 상품 규정은 여행표준 약관과 다를 수 있으며, 상품별 규정 또한 상이함을 고지드립니다.
</t>
    </r>
    <r>
      <rPr>
        <b/>
        <sz val="12"/>
        <color rgb="FF7030A0"/>
        <rFont val="Segoe UI Symbol"/>
        <family val="3"/>
      </rPr>
      <t>⚫</t>
    </r>
    <r>
      <rPr>
        <b/>
        <sz val="12"/>
        <color rgb="FF7030A0"/>
        <rFont val="맑은 고딕"/>
        <family val="3"/>
        <charset val="129"/>
        <scheme val="minor"/>
      </rPr>
      <t>취소 수수료: 예약후 ~14일전까지 1인당 20,000원/ 13일~07일전 20%/ 06일~당일 100%적용
   단, 골프장별 규정에 의해 추가 캔슬차지가 발생할 수 있습니다.</t>
    </r>
    <phoneticPr fontId="1" type="noConversion"/>
  </si>
  <si>
    <t>기타</t>
    <phoneticPr fontId="1" type="noConversion"/>
  </si>
  <si>
    <t>크라운 08:10</t>
    <phoneticPr fontId="1" type="noConversion"/>
  </si>
  <si>
    <t>확정</t>
    <phoneticPr fontId="1" type="noConversion"/>
  </si>
  <si>
    <t>항공, 개인식사, 카트비, 캐디비, 렌트</t>
    <phoneticPr fontId="1" type="noConversion"/>
  </si>
  <si>
    <t>김영미님</t>
    <phoneticPr fontId="1" type="noConversion"/>
  </si>
  <si>
    <t>오라 대중제 12:00</t>
    <phoneticPr fontId="1" type="noConversion"/>
  </si>
  <si>
    <t>테디밸리 07:43</t>
    <phoneticPr fontId="1" type="noConversion"/>
  </si>
  <si>
    <t>그린피 2색 36홀, 숙박 2박</t>
    <phoneticPr fontId="1" type="noConversion"/>
  </si>
  <si>
    <r>
      <t xml:space="preserve">제주 썬호텔 VIP SUITE KING
</t>
    </r>
    <r>
      <rPr>
        <b/>
        <sz val="12"/>
        <color rgb="FFFF0000"/>
        <rFont val="맑은 고딕"/>
        <family val="3"/>
        <charset val="129"/>
        <scheme val="minor"/>
      </rPr>
      <t xml:space="preserve">예약번호 : 24142043 </t>
    </r>
    <phoneticPr fontId="1" type="noConversion"/>
  </si>
  <si>
    <t>000-0000-0000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</si>
</sst>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1" formatCode="_-* #,##0_-;\-* #,##0_-;_-* &quot;-&quot;_-;_-@_-"/>
    <numFmt numFmtId="176" formatCode="[$-F800]dddd\,\ mmmm\ dd\,\ yyyy"/>
    <numFmt numFmtId="177" formatCode="0&quot;인&quot;"/>
    <numFmt numFmtId="178" formatCode="0&quot;실&quot;"/>
    <numFmt numFmtId="179" formatCode="0&quot;대&quot;"/>
    <numFmt numFmtId="180" formatCode="0&quot;박&quot;"/>
    <numFmt numFmtId="181" formatCode="0&quot;홀&quot;"/>
    <numFmt numFmtId="182" formatCode="0&quot;시&quot;&quot;간&quot;"/>
    <numFmt numFmtId="183" formatCode="0&quot;명&quot;"/>
    <numFmt numFmtId="184" formatCode="#,##0_);[Red]\(#,##0\)"/>
    <numFmt numFmtId="185" formatCode="m&quot;/&quot;d;@"/>
    <numFmt numFmtId="186" formatCode="mm&quot;월&quot;\ dd&quot;일&quot;"/>
    <numFmt numFmtId="187" formatCode="#,##0_ "/>
    <numFmt numFmtId="188" formatCode="aaa"/>
    <numFmt numFmtId="189" formatCode="yyyy&quot;년&quot;\ mm&quot;월&quot;\ dd&quot;일&quot;\([$-12]dddd\)"/>
    <numFmt numFmtId="190" formatCode="mm\/dd"/>
  </numFmts>
  <fonts count="1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10"/>
      <color rgb="FFFF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</font>
    <font>
      <b/>
      <sz val="12"/>
      <color rgb="FFFF0000"/>
      <name val="맑은 고딕"/>
      <family val="3"/>
      <charset val="129"/>
      <scheme val="minor"/>
    </font>
    <font>
      <b/>
      <sz val="12"/>
      <color theme="1"/>
      <name val="Segoe UI Symbol"/>
      <family val="3"/>
    </font>
    <font>
      <b/>
      <sz val="12"/>
      <color rgb="FF7030A0"/>
      <name val="Segoe UI Symbol"/>
      <family val="3"/>
    </font>
    <font>
      <b/>
      <sz val="12"/>
      <color rgb="FF7030A0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00B0F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180">
    <xf numFmtId="0" fontId="0" fillId="0" borderId="0" xfId="0">
      <alignment vertical="center"/>
    </xf>
    <xf numFmtId="0" fontId="3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41" fontId="3" fillId="0" borderId="4" xfId="1" applyFont="1" applyBorder="1" applyAlignment="1">
      <alignment horizontal="center" vertical="center"/>
    </xf>
    <xf numFmtId="0" fontId="5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180" fontId="9" fillId="0" borderId="1" xfId="0" applyNumberFormat="1" applyFont="1" applyBorder="1" applyAlignment="1">
      <alignment horizontal="center" vertical="center"/>
    </xf>
    <xf numFmtId="178" fontId="9" fillId="0" borderId="1" xfId="0" applyNumberFormat="1" applyFont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19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7" xfId="0" applyFont="1" applyFill="1" applyBorder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top"/>
    </xf>
    <xf numFmtId="185" fontId="9" fillId="0" borderId="11" xfId="0" applyNumberFormat="1" applyFont="1" applyBorder="1" applyAlignment="1">
      <alignment horizontal="center" vertical="center" wrapText="1"/>
    </xf>
    <xf numFmtId="181" fontId="9" fillId="0" borderId="1" xfId="0" applyNumberFormat="1" applyFont="1" applyBorder="1" applyAlignment="1">
      <alignment horizontal="center" vertical="center"/>
    </xf>
    <xf numFmtId="185" fontId="9" fillId="0" borderId="1" xfId="0" applyNumberFormat="1" applyFont="1" applyBorder="1" applyAlignment="1">
      <alignment horizontal="center" vertical="center" wrapText="1"/>
    </xf>
    <xf numFmtId="185" fontId="9" fillId="0" borderId="2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41" fontId="11" fillId="0" borderId="6" xfId="1" applyFont="1" applyBorder="1" applyAlignment="1">
      <alignment horizontal="center" vertical="center" wrapText="1"/>
    </xf>
    <xf numFmtId="177" fontId="9" fillId="0" borderId="1" xfId="0" applyNumberFormat="1" applyFont="1" applyBorder="1" applyAlignment="1">
      <alignment horizontal="center" vertical="center"/>
    </xf>
    <xf numFmtId="41" fontId="9" fillId="0" borderId="39" xfId="1" applyFont="1" applyBorder="1" applyAlignment="1">
      <alignment vertical="center" wrapText="1"/>
    </xf>
    <xf numFmtId="0" fontId="3" fillId="4" borderId="2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86" fontId="4" fillId="0" borderId="1" xfId="0" applyNumberFormat="1" applyFont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181" fontId="5" fillId="0" borderId="1" xfId="0" applyNumberFormat="1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41" fontId="14" fillId="0" borderId="6" xfId="1" applyFont="1" applyBorder="1" applyAlignment="1">
      <alignment horizontal="center" vertical="center" wrapText="1"/>
    </xf>
    <xf numFmtId="178" fontId="5" fillId="0" borderId="1" xfId="0" applyNumberFormat="1" applyFont="1" applyBorder="1" applyAlignment="1">
      <alignment horizontal="center" vertical="center"/>
    </xf>
    <xf numFmtId="180" fontId="5" fillId="0" borderId="1" xfId="0" applyNumberFormat="1" applyFont="1" applyBorder="1" applyAlignment="1">
      <alignment horizontal="center" vertical="center"/>
    </xf>
    <xf numFmtId="41" fontId="3" fillId="0" borderId="6" xfId="0" applyNumberFormat="1" applyFont="1" applyBorder="1">
      <alignment vertical="center"/>
    </xf>
    <xf numFmtId="0" fontId="0" fillId="0" borderId="50" xfId="0" applyBorder="1">
      <alignment vertical="center"/>
    </xf>
    <xf numFmtId="0" fontId="0" fillId="0" borderId="50" xfId="0" applyBorder="1" applyAlignment="1">
      <alignment horizontal="left" vertical="center"/>
    </xf>
    <xf numFmtId="187" fontId="0" fillId="0" borderId="50" xfId="0" applyNumberFormat="1" applyBorder="1" applyAlignment="1">
      <alignment horizontal="left" vertical="center"/>
    </xf>
    <xf numFmtId="14" fontId="0" fillId="0" borderId="50" xfId="0" applyNumberFormat="1" applyBorder="1">
      <alignment vertical="center"/>
    </xf>
    <xf numFmtId="188" fontId="5" fillId="0" borderId="40" xfId="0" applyNumberFormat="1" applyFont="1" applyBorder="1" applyAlignment="1">
      <alignment horizontal="center" vertical="center"/>
    </xf>
    <xf numFmtId="190" fontId="5" fillId="0" borderId="40" xfId="0" applyNumberFormat="1" applyFont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/>
    </xf>
    <xf numFmtId="184" fontId="4" fillId="0" borderId="36" xfId="1" applyNumberFormat="1" applyFont="1" applyBorder="1" applyAlignment="1">
      <alignment horizontal="center" vertical="center"/>
    </xf>
    <xf numFmtId="184" fontId="4" fillId="0" borderId="37" xfId="1" applyNumberFormat="1" applyFont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0" fontId="5" fillId="3" borderId="35" xfId="0" applyFont="1" applyFill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176" fontId="3" fillId="0" borderId="30" xfId="0" applyNumberFormat="1" applyFont="1" applyBorder="1" applyAlignment="1">
      <alignment horizontal="center" vertical="center"/>
    </xf>
    <xf numFmtId="176" fontId="3" fillId="0" borderId="31" xfId="0" applyNumberFormat="1" applyFont="1" applyBorder="1" applyAlignment="1">
      <alignment horizontal="center" vertical="center"/>
    </xf>
    <xf numFmtId="176" fontId="3" fillId="0" borderId="32" xfId="0" applyNumberFormat="1" applyFont="1" applyBorder="1" applyAlignment="1">
      <alignment horizontal="center" vertical="center"/>
    </xf>
    <xf numFmtId="0" fontId="5" fillId="3" borderId="17" xfId="0" applyFont="1" applyFill="1" applyBorder="1" applyAlignment="1">
      <alignment horizontal="center" vertical="center"/>
    </xf>
    <xf numFmtId="0" fontId="5" fillId="0" borderId="12" xfId="0" applyFont="1" applyBorder="1" applyAlignment="1">
      <alignment horizontal="left" vertical="center"/>
    </xf>
    <xf numFmtId="0" fontId="3" fillId="0" borderId="36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9" fillId="0" borderId="21" xfId="0" applyFont="1" applyBorder="1" applyAlignment="1">
      <alignment horizontal="left" vertical="center" wrapText="1"/>
    </xf>
    <xf numFmtId="0" fontId="9" fillId="0" borderId="1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41" fontId="9" fillId="0" borderId="1" xfId="1" applyFont="1" applyBorder="1" applyAlignment="1">
      <alignment horizontal="center" vertical="center" wrapText="1"/>
    </xf>
    <xf numFmtId="41" fontId="9" fillId="0" borderId="21" xfId="1" applyFont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/>
    </xf>
    <xf numFmtId="0" fontId="3" fillId="2" borderId="34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41" fontId="8" fillId="0" borderId="42" xfId="1" applyFont="1" applyBorder="1" applyAlignment="1">
      <alignment horizontal="center" vertical="center" wrapText="1"/>
    </xf>
    <xf numFmtId="41" fontId="8" fillId="0" borderId="12" xfId="1" applyFont="1" applyBorder="1" applyAlignment="1">
      <alignment horizontal="center" vertical="center" wrapText="1"/>
    </xf>
    <xf numFmtId="41" fontId="8" fillId="0" borderId="29" xfId="1" applyFont="1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41" fontId="11" fillId="0" borderId="6" xfId="1" applyFont="1" applyBorder="1" applyAlignment="1">
      <alignment horizontal="center" vertical="center" wrapText="1"/>
    </xf>
    <xf numFmtId="41" fontId="11" fillId="0" borderId="22" xfId="1" applyFont="1" applyBorder="1" applyAlignment="1">
      <alignment horizontal="center" vertical="center" wrapText="1"/>
    </xf>
    <xf numFmtId="41" fontId="9" fillId="0" borderId="1" xfId="1" applyFont="1" applyBorder="1" applyAlignment="1">
      <alignment horizontal="center" vertical="center"/>
    </xf>
    <xf numFmtId="41" fontId="9" fillId="0" borderId="21" xfId="1" applyFont="1" applyBorder="1" applyAlignment="1">
      <alignment horizontal="center" vertical="center"/>
    </xf>
    <xf numFmtId="41" fontId="9" fillId="0" borderId="11" xfId="1" applyFont="1" applyBorder="1" applyAlignment="1">
      <alignment horizontal="center" vertical="center"/>
    </xf>
    <xf numFmtId="179" fontId="9" fillId="0" borderId="1" xfId="0" applyNumberFormat="1" applyFont="1" applyBorder="1" applyAlignment="1">
      <alignment horizontal="center" vertical="center"/>
    </xf>
    <xf numFmtId="179" fontId="9" fillId="0" borderId="21" xfId="0" applyNumberFormat="1" applyFont="1" applyBorder="1" applyAlignment="1">
      <alignment horizontal="center" vertical="center"/>
    </xf>
    <xf numFmtId="41" fontId="9" fillId="0" borderId="11" xfId="1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77" fontId="9" fillId="0" borderId="11" xfId="0" applyNumberFormat="1" applyFont="1" applyBorder="1" applyAlignment="1">
      <alignment horizontal="center" vertical="center"/>
    </xf>
    <xf numFmtId="177" fontId="9" fillId="0" borderId="1" xfId="0" applyNumberFormat="1" applyFont="1" applyBorder="1" applyAlignment="1">
      <alignment horizontal="center" vertical="center"/>
    </xf>
    <xf numFmtId="41" fontId="9" fillId="0" borderId="43" xfId="1" applyFont="1" applyBorder="1" applyAlignment="1">
      <alignment horizontal="center" vertical="center"/>
    </xf>
    <xf numFmtId="41" fontId="9" fillId="0" borderId="44" xfId="1" applyFont="1" applyBorder="1" applyAlignment="1">
      <alignment horizontal="center" vertical="center"/>
    </xf>
    <xf numFmtId="182" fontId="9" fillId="0" borderId="1" xfId="0" applyNumberFormat="1" applyFont="1" applyBorder="1" applyAlignment="1">
      <alignment horizontal="center" vertical="center"/>
    </xf>
    <xf numFmtId="182" fontId="9" fillId="0" borderId="21" xfId="0" applyNumberFormat="1" applyFont="1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183" fontId="3" fillId="0" borderId="30" xfId="0" applyNumberFormat="1" applyFont="1" applyBorder="1" applyAlignment="1">
      <alignment horizontal="center" vertical="center"/>
    </xf>
    <xf numFmtId="183" fontId="3" fillId="0" borderId="32" xfId="0" applyNumberFormat="1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0" fillId="0" borderId="24" xfId="0" applyBorder="1" applyAlignment="1">
      <alignment horizontal="left" vertical="center" wrapText="1"/>
    </xf>
    <xf numFmtId="0" fontId="0" fillId="0" borderId="23" xfId="0" applyBorder="1" applyAlignment="1">
      <alignment horizontal="left" vertical="center" wrapText="1"/>
    </xf>
    <xf numFmtId="0" fontId="0" fillId="0" borderId="25" xfId="0" applyBorder="1" applyAlignment="1">
      <alignment horizontal="left" vertical="center" wrapText="1"/>
    </xf>
    <xf numFmtId="0" fontId="0" fillId="0" borderId="26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27" xfId="0" applyBorder="1" applyAlignment="1">
      <alignment horizontal="left" vertical="center" wrapText="1"/>
    </xf>
    <xf numFmtId="0" fontId="0" fillId="0" borderId="28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29" xfId="0" applyBorder="1" applyAlignment="1">
      <alignment horizontal="left" vertical="center" wrapText="1"/>
    </xf>
    <xf numFmtId="0" fontId="3" fillId="3" borderId="33" xfId="0" applyFont="1" applyFill="1" applyBorder="1" applyAlignment="1">
      <alignment horizontal="center" vertical="center"/>
    </xf>
    <xf numFmtId="0" fontId="3" fillId="3" borderId="34" xfId="0" applyFont="1" applyFill="1" applyBorder="1" applyAlignment="1">
      <alignment horizontal="center" vertical="center"/>
    </xf>
    <xf numFmtId="0" fontId="3" fillId="0" borderId="30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0" fontId="3" fillId="0" borderId="38" xfId="0" applyFont="1" applyBorder="1" applyAlignment="1">
      <alignment horizontal="center" vertical="center" wrapText="1"/>
    </xf>
    <xf numFmtId="0" fontId="3" fillId="2" borderId="28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41" fontId="12" fillId="0" borderId="18" xfId="1" applyFont="1" applyBorder="1" applyAlignment="1">
      <alignment horizontal="center" vertical="center" wrapText="1"/>
    </xf>
    <xf numFmtId="41" fontId="12" fillId="0" borderId="6" xfId="1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4" borderId="45" xfId="0" applyFont="1" applyFill="1" applyBorder="1" applyAlignment="1">
      <alignment horizontal="center" vertical="center"/>
    </xf>
    <xf numFmtId="0" fontId="5" fillId="4" borderId="37" xfId="0" applyFont="1" applyFill="1" applyBorder="1" applyAlignment="1">
      <alignment horizontal="center" vertical="center"/>
    </xf>
    <xf numFmtId="0" fontId="5" fillId="4" borderId="3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41" fontId="5" fillId="0" borderId="39" xfId="1" applyFont="1" applyBorder="1" applyAlignment="1">
      <alignment horizontal="center" vertical="center" wrapText="1"/>
    </xf>
    <xf numFmtId="41" fontId="5" fillId="0" borderId="52" xfId="1" applyFont="1" applyBorder="1" applyAlignment="1">
      <alignment horizontal="center" vertical="center" wrapText="1"/>
    </xf>
    <xf numFmtId="41" fontId="5" fillId="0" borderId="40" xfId="1" applyFont="1" applyBorder="1" applyAlignment="1">
      <alignment horizontal="center" vertical="center" wrapText="1"/>
    </xf>
    <xf numFmtId="41" fontId="5" fillId="0" borderId="43" xfId="1" applyFont="1" applyBorder="1" applyAlignment="1">
      <alignment horizontal="center" vertical="center"/>
    </xf>
    <xf numFmtId="41" fontId="5" fillId="0" borderId="44" xfId="1" applyFont="1" applyBorder="1" applyAlignment="1">
      <alignment horizontal="center" vertical="center"/>
    </xf>
    <xf numFmtId="41" fontId="5" fillId="0" borderId="53" xfId="1" applyFont="1" applyBorder="1" applyAlignment="1">
      <alignment horizontal="center" vertical="center"/>
    </xf>
    <xf numFmtId="41" fontId="5" fillId="0" borderId="54" xfId="1" applyFont="1" applyBorder="1" applyAlignment="1">
      <alignment horizontal="center" vertical="center"/>
    </xf>
    <xf numFmtId="41" fontId="5" fillId="0" borderId="55" xfId="1" applyFont="1" applyBorder="1" applyAlignment="1">
      <alignment horizontal="center" vertical="center"/>
    </xf>
    <xf numFmtId="41" fontId="5" fillId="0" borderId="56" xfId="1" applyFont="1" applyBorder="1" applyAlignment="1">
      <alignment horizontal="center" vertical="center"/>
    </xf>
    <xf numFmtId="0" fontId="3" fillId="0" borderId="46" xfId="0" applyFont="1" applyBorder="1" applyAlignment="1">
      <alignment horizontal="left" vertical="center" wrapText="1"/>
    </xf>
    <xf numFmtId="0" fontId="3" fillId="0" borderId="46" xfId="0" applyFont="1" applyBorder="1" applyAlignment="1">
      <alignment horizontal="left" vertical="center"/>
    </xf>
    <xf numFmtId="0" fontId="3" fillId="0" borderId="47" xfId="0" applyFont="1" applyBorder="1" applyAlignment="1">
      <alignment horizontal="left" vertical="center"/>
    </xf>
    <xf numFmtId="0" fontId="8" fillId="4" borderId="36" xfId="0" applyFont="1" applyFill="1" applyBorder="1" applyAlignment="1">
      <alignment horizontal="center" vertical="center"/>
    </xf>
    <xf numFmtId="0" fontId="8" fillId="4" borderId="37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84" fontId="4" fillId="0" borderId="1" xfId="1" applyNumberFormat="1" applyFont="1" applyBorder="1" applyAlignment="1">
      <alignment horizontal="center" vertical="center"/>
    </xf>
    <xf numFmtId="189" fontId="3" fillId="0" borderId="30" xfId="0" applyNumberFormat="1" applyFont="1" applyBorder="1" applyAlignment="1">
      <alignment horizontal="center" vertical="center"/>
    </xf>
    <xf numFmtId="189" fontId="3" fillId="0" borderId="31" xfId="0" applyNumberFormat="1" applyFont="1" applyBorder="1" applyAlignment="1">
      <alignment horizontal="center" vertical="center"/>
    </xf>
    <xf numFmtId="189" fontId="3" fillId="0" borderId="32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83" fontId="3" fillId="0" borderId="1" xfId="0" applyNumberFormat="1" applyFont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8" fillId="0" borderId="48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49" xfId="0" applyFont="1" applyBorder="1" applyAlignment="1">
      <alignment horizontal="center" vertical="center"/>
    </xf>
    <xf numFmtId="41" fontId="8" fillId="0" borderId="46" xfId="1" applyFont="1" applyBorder="1" applyAlignment="1">
      <alignment horizontal="center" vertical="center" wrapText="1"/>
    </xf>
    <xf numFmtId="41" fontId="8" fillId="0" borderId="47" xfId="1" applyFont="1" applyBorder="1" applyAlignment="1">
      <alignment horizontal="center" vertical="center" wrapText="1"/>
    </xf>
    <xf numFmtId="0" fontId="5" fillId="0" borderId="24" xfId="0" applyFont="1" applyBorder="1" applyAlignment="1">
      <alignment horizontal="left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5" xfId="0" applyFont="1" applyBorder="1" applyAlignment="1">
      <alignment horizontal="left" vertical="center" wrapText="1"/>
    </xf>
    <xf numFmtId="0" fontId="5" fillId="0" borderId="26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27" xfId="0" applyFont="1" applyBorder="1" applyAlignment="1">
      <alignment horizontal="left" vertical="center" wrapText="1"/>
    </xf>
    <xf numFmtId="0" fontId="3" fillId="2" borderId="7" xfId="0" applyFont="1" applyFill="1" applyBorder="1" applyAlignment="1">
      <alignment horizontal="center" vertical="center"/>
    </xf>
    <xf numFmtId="0" fontId="3" fillId="2" borderId="46" xfId="0" applyFont="1" applyFill="1" applyBorder="1" applyAlignment="1">
      <alignment horizontal="center" vertical="center"/>
    </xf>
    <xf numFmtId="0" fontId="18" fillId="0" borderId="50" xfId="0" applyFont="1" applyBorder="1" applyAlignment="1">
      <alignment horizontal="center" vertical="center"/>
    </xf>
    <xf numFmtId="0" fontId="3" fillId="2" borderId="51" xfId="0" applyFont="1" applyFill="1" applyBorder="1" applyAlignment="1">
      <alignment horizontal="center" vertical="center"/>
    </xf>
    <xf numFmtId="0" fontId="3" fillId="2" borderId="31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41" fontId="5" fillId="2" borderId="30" xfId="1" applyFont="1" applyFill="1" applyBorder="1" applyAlignment="1">
      <alignment horizontal="center" vertical="center" wrapText="1"/>
    </xf>
    <xf numFmtId="41" fontId="5" fillId="2" borderId="31" xfId="1" applyFont="1" applyFill="1" applyBorder="1" applyAlignment="1">
      <alignment horizontal="center" vertical="center" wrapText="1"/>
    </xf>
    <xf numFmtId="41" fontId="5" fillId="2" borderId="32" xfId="1" applyFont="1" applyFill="1" applyBorder="1" applyAlignment="1">
      <alignment horizontal="center" vertical="center" wrapText="1"/>
    </xf>
    <xf numFmtId="41" fontId="5" fillId="0" borderId="30" xfId="1" applyFont="1" applyBorder="1" applyAlignment="1">
      <alignment horizontal="center" vertical="center"/>
    </xf>
    <xf numFmtId="41" fontId="5" fillId="0" borderId="31" xfId="1" applyFont="1" applyBorder="1" applyAlignment="1">
      <alignment horizontal="center" vertical="center"/>
    </xf>
    <xf numFmtId="41" fontId="5" fillId="0" borderId="38" xfId="1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 wrapText="1"/>
    </xf>
    <xf numFmtId="0" fontId="5" fillId="0" borderId="31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114298</xdr:colOff>
      <xdr:row>23</xdr:row>
      <xdr:rowOff>66675</xdr:rowOff>
    </xdr:from>
    <xdr:to>
      <xdr:col>11</xdr:col>
      <xdr:colOff>1000124</xdr:colOff>
      <xdr:row>33</xdr:row>
      <xdr:rowOff>28575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298" y="8105775"/>
          <a:ext cx="7658101" cy="2057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119063</xdr:colOff>
      <xdr:row>0</xdr:row>
      <xdr:rowOff>201573</xdr:rowOff>
    </xdr:from>
    <xdr:to>
      <xdr:col>13</xdr:col>
      <xdr:colOff>13854</xdr:colOff>
      <xdr:row>2</xdr:row>
      <xdr:rowOff>2573907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063" y="201573"/>
          <a:ext cx="9163482" cy="27186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T34"/>
  <sheetViews>
    <sheetView showGridLines="0" zoomScaleSheetLayoutView="80" workbookViewId="0">
      <selection activeCell="M1" sqref="A1:M34"/>
    </sheetView>
  </sheetViews>
  <sheetFormatPr defaultRowHeight="17" x14ac:dyDescent="0.45"/>
  <cols>
    <col min="1" max="1" width="1.6640625" customWidth="1"/>
    <col min="2" max="2" width="8.6640625" customWidth="1"/>
    <col min="3" max="3" width="7.1640625" customWidth="1"/>
    <col min="4" max="4" width="4.9140625" customWidth="1"/>
    <col min="5" max="5" width="13.5" customWidth="1"/>
    <col min="6" max="6" width="14.6640625" customWidth="1"/>
    <col min="7" max="7" width="8.5" customWidth="1"/>
    <col min="8" max="8" width="8.1640625" customWidth="1"/>
    <col min="10" max="10" width="4.1640625" customWidth="1"/>
    <col min="11" max="11" width="8" customWidth="1"/>
    <col min="12" max="12" width="13.1640625" customWidth="1"/>
    <col min="13" max="13" width="1.6640625" customWidth="1"/>
  </cols>
  <sheetData>
    <row r="1" spans="2:20" ht="57.75" customHeight="1" x14ac:dyDescent="0.45">
      <c r="B1" s="122" t="s">
        <v>8</v>
      </c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74"/>
    </row>
    <row r="2" spans="2:20" ht="20.25" customHeight="1" thickBot="1" x14ac:dyDescent="0.5">
      <c r="B2" s="61" t="s">
        <v>31</v>
      </c>
      <c r="C2" s="61"/>
      <c r="D2" s="61"/>
      <c r="E2" s="1"/>
      <c r="F2" s="1"/>
      <c r="G2" s="1"/>
      <c r="H2" s="1"/>
      <c r="I2" s="1"/>
      <c r="J2" s="1"/>
      <c r="K2" s="1"/>
      <c r="L2" s="1"/>
      <c r="M2" s="74"/>
    </row>
    <row r="3" spans="2:20" ht="24" customHeight="1" x14ac:dyDescent="0.45">
      <c r="B3" s="11" t="s">
        <v>0</v>
      </c>
      <c r="C3" s="62" t="s">
        <v>32</v>
      </c>
      <c r="D3" s="63"/>
      <c r="E3" s="15" t="s">
        <v>16</v>
      </c>
      <c r="F3" s="62"/>
      <c r="G3" s="63"/>
      <c r="H3" s="15" t="s">
        <v>28</v>
      </c>
      <c r="I3" s="51" t="s">
        <v>46</v>
      </c>
      <c r="J3" s="52"/>
      <c r="K3" s="15" t="s">
        <v>2</v>
      </c>
      <c r="L3" s="3">
        <f>J19</f>
        <v>3969200</v>
      </c>
      <c r="M3" s="74"/>
      <c r="O3" s="95"/>
      <c r="P3" s="96"/>
      <c r="Q3" s="96"/>
      <c r="R3" s="96"/>
      <c r="S3" s="96"/>
      <c r="T3" s="96"/>
    </row>
    <row r="4" spans="2:20" ht="24" customHeight="1" x14ac:dyDescent="0.45">
      <c r="B4" s="12" t="s">
        <v>1</v>
      </c>
      <c r="C4" s="100">
        <v>6</v>
      </c>
      <c r="D4" s="101"/>
      <c r="E4" s="14" t="s">
        <v>21</v>
      </c>
      <c r="F4" s="102"/>
      <c r="G4" s="103"/>
      <c r="H4" s="103"/>
      <c r="I4" s="103"/>
      <c r="J4" s="103"/>
      <c r="K4" s="103"/>
      <c r="L4" s="104"/>
      <c r="M4" s="74"/>
      <c r="O4" s="96"/>
      <c r="P4" s="96"/>
      <c r="Q4" s="96"/>
      <c r="R4" s="96"/>
      <c r="S4" s="96"/>
      <c r="T4" s="96"/>
    </row>
    <row r="5" spans="2:20" ht="33" customHeight="1" x14ac:dyDescent="0.45">
      <c r="B5" s="114" t="s">
        <v>4</v>
      </c>
      <c r="C5" s="2" t="s">
        <v>5</v>
      </c>
      <c r="D5" s="57">
        <v>42427</v>
      </c>
      <c r="E5" s="58"/>
      <c r="F5" s="59"/>
      <c r="G5" s="55" t="s">
        <v>33</v>
      </c>
      <c r="H5" s="14" t="s">
        <v>11</v>
      </c>
      <c r="I5" s="116" t="s">
        <v>57</v>
      </c>
      <c r="J5" s="117"/>
      <c r="K5" s="117"/>
      <c r="L5" s="118"/>
      <c r="M5" s="74"/>
      <c r="O5" s="96"/>
      <c r="P5" s="96"/>
      <c r="Q5" s="96"/>
      <c r="R5" s="96"/>
      <c r="S5" s="96"/>
      <c r="T5" s="96"/>
    </row>
    <row r="6" spans="2:20" ht="28.5" customHeight="1" x14ac:dyDescent="0.45">
      <c r="B6" s="115"/>
      <c r="C6" s="5" t="s">
        <v>6</v>
      </c>
      <c r="D6" s="57">
        <v>42429</v>
      </c>
      <c r="E6" s="58"/>
      <c r="F6" s="59"/>
      <c r="G6" s="56"/>
      <c r="H6" s="16" t="s">
        <v>7</v>
      </c>
      <c r="I6" s="116" t="s">
        <v>13</v>
      </c>
      <c r="J6" s="117"/>
      <c r="K6" s="117"/>
      <c r="L6" s="118"/>
      <c r="M6" s="74"/>
      <c r="O6" s="96"/>
      <c r="P6" s="96"/>
      <c r="Q6" s="96"/>
      <c r="R6" s="96"/>
      <c r="S6" s="96"/>
      <c r="T6" s="96"/>
    </row>
    <row r="7" spans="2:20" ht="36.75" customHeight="1" thickBot="1" x14ac:dyDescent="0.5">
      <c r="B7" s="13" t="s">
        <v>17</v>
      </c>
      <c r="C7" s="97"/>
      <c r="D7" s="98"/>
      <c r="E7" s="98"/>
      <c r="F7" s="98"/>
      <c r="G7" s="98"/>
      <c r="H7" s="98"/>
      <c r="I7" s="98"/>
      <c r="J7" s="98"/>
      <c r="K7" s="98"/>
      <c r="L7" s="99"/>
      <c r="M7" s="74"/>
      <c r="O7" s="96"/>
      <c r="P7" s="96"/>
      <c r="Q7" s="96"/>
      <c r="R7" s="96"/>
      <c r="S7" s="96"/>
      <c r="T7" s="96"/>
    </row>
    <row r="8" spans="2:20" ht="22.5" customHeight="1" thickBot="1" x14ac:dyDescent="0.5">
      <c r="B8" s="4" t="s">
        <v>18</v>
      </c>
      <c r="C8" s="1"/>
      <c r="D8" s="1"/>
      <c r="E8" s="1"/>
      <c r="F8" s="1"/>
      <c r="G8" s="1"/>
      <c r="H8" s="1"/>
      <c r="I8" s="1"/>
      <c r="J8" s="1"/>
      <c r="K8" s="1"/>
      <c r="L8" s="1"/>
      <c r="M8" s="74"/>
      <c r="O8" s="96"/>
      <c r="P8" s="96"/>
      <c r="Q8" s="96"/>
      <c r="R8" s="96"/>
      <c r="S8" s="96"/>
      <c r="T8" s="96"/>
    </row>
    <row r="9" spans="2:20" ht="30" customHeight="1" thickBot="1" x14ac:dyDescent="0.5">
      <c r="B9" s="8" t="s">
        <v>27</v>
      </c>
      <c r="C9" s="9" t="s">
        <v>23</v>
      </c>
      <c r="D9" s="9" t="s">
        <v>24</v>
      </c>
      <c r="E9" s="60" t="s">
        <v>26</v>
      </c>
      <c r="F9" s="54"/>
      <c r="G9" s="9" t="s">
        <v>25</v>
      </c>
      <c r="H9" s="9" t="s">
        <v>3</v>
      </c>
      <c r="I9" s="9" t="s">
        <v>15</v>
      </c>
      <c r="J9" s="53" t="s">
        <v>20</v>
      </c>
      <c r="K9" s="54"/>
      <c r="L9" s="10" t="s">
        <v>19</v>
      </c>
      <c r="M9" s="74"/>
      <c r="O9" s="96"/>
      <c r="P9" s="96"/>
      <c r="Q9" s="96"/>
      <c r="R9" s="96"/>
      <c r="S9" s="96"/>
      <c r="T9" s="96"/>
    </row>
    <row r="10" spans="2:20" ht="41.25" customHeight="1" thickTop="1" x14ac:dyDescent="0.45">
      <c r="B10" s="64" t="s">
        <v>12</v>
      </c>
      <c r="C10" s="18">
        <v>42427</v>
      </c>
      <c r="D10" s="24" t="s">
        <v>48</v>
      </c>
      <c r="E10" s="68" t="s">
        <v>49</v>
      </c>
      <c r="F10" s="68"/>
      <c r="G10" s="86">
        <v>196200</v>
      </c>
      <c r="H10" s="87" t="s">
        <v>52</v>
      </c>
      <c r="I10" s="89">
        <v>6</v>
      </c>
      <c r="J10" s="83">
        <f>I10*G10</f>
        <v>1177200</v>
      </c>
      <c r="K10" s="83"/>
      <c r="L10" s="123" t="s">
        <v>53</v>
      </c>
      <c r="M10" s="74"/>
      <c r="O10" s="96"/>
      <c r="P10" s="96"/>
      <c r="Q10" s="96"/>
      <c r="R10" s="96"/>
      <c r="S10" s="96"/>
      <c r="T10" s="96"/>
    </row>
    <row r="11" spans="2:20" ht="41.25" customHeight="1" x14ac:dyDescent="0.45">
      <c r="B11" s="65"/>
      <c r="C11" s="20">
        <v>42429</v>
      </c>
      <c r="D11" s="22" t="s">
        <v>50</v>
      </c>
      <c r="E11" s="69" t="s">
        <v>51</v>
      </c>
      <c r="F11" s="69"/>
      <c r="G11" s="70"/>
      <c r="H11" s="88"/>
      <c r="I11" s="90"/>
      <c r="J11" s="81"/>
      <c r="K11" s="81"/>
      <c r="L11" s="124"/>
      <c r="M11" s="74"/>
      <c r="O11" s="96"/>
      <c r="P11" s="96"/>
      <c r="Q11" s="96"/>
      <c r="R11" s="96"/>
      <c r="S11" s="96"/>
      <c r="T11" s="96"/>
    </row>
    <row r="12" spans="2:20" ht="42" customHeight="1" x14ac:dyDescent="0.45">
      <c r="B12" s="65" t="s">
        <v>10</v>
      </c>
      <c r="C12" s="20">
        <v>42427</v>
      </c>
      <c r="D12" s="22" t="s">
        <v>34</v>
      </c>
      <c r="E12" s="69" t="s">
        <v>44</v>
      </c>
      <c r="F12" s="69"/>
      <c r="G12" s="27">
        <v>121000</v>
      </c>
      <c r="H12" s="19" t="s">
        <v>29</v>
      </c>
      <c r="I12" s="26">
        <v>6</v>
      </c>
      <c r="J12" s="91">
        <f>I12*G12</f>
        <v>726000</v>
      </c>
      <c r="K12" s="92"/>
      <c r="L12" s="25" t="s">
        <v>54</v>
      </c>
      <c r="M12" s="74"/>
      <c r="O12" s="96"/>
      <c r="P12" s="96"/>
      <c r="Q12" s="96"/>
      <c r="R12" s="96"/>
      <c r="S12" s="96"/>
      <c r="T12" s="96"/>
    </row>
    <row r="13" spans="2:20" ht="42" customHeight="1" x14ac:dyDescent="0.45">
      <c r="B13" s="65"/>
      <c r="C13" s="20">
        <v>42428</v>
      </c>
      <c r="D13" s="22" t="s">
        <v>35</v>
      </c>
      <c r="E13" s="69" t="s">
        <v>47</v>
      </c>
      <c r="F13" s="69"/>
      <c r="G13" s="27">
        <v>105000</v>
      </c>
      <c r="H13" s="19">
        <v>18</v>
      </c>
      <c r="I13" s="26">
        <v>6</v>
      </c>
      <c r="J13" s="91">
        <f>I13*G13</f>
        <v>630000</v>
      </c>
      <c r="K13" s="92"/>
      <c r="L13" s="25" t="s">
        <v>55</v>
      </c>
      <c r="M13" s="74"/>
      <c r="O13" s="96"/>
      <c r="P13" s="96"/>
      <c r="Q13" s="96"/>
      <c r="R13" s="96"/>
      <c r="S13" s="96"/>
      <c r="T13" s="96"/>
    </row>
    <row r="14" spans="2:20" ht="42" customHeight="1" x14ac:dyDescent="0.45">
      <c r="B14" s="65"/>
      <c r="C14" s="20">
        <v>42429</v>
      </c>
      <c r="D14" s="22" t="s">
        <v>36</v>
      </c>
      <c r="E14" s="69" t="s">
        <v>45</v>
      </c>
      <c r="F14" s="69"/>
      <c r="G14" s="27">
        <v>85000</v>
      </c>
      <c r="H14" s="19">
        <v>18</v>
      </c>
      <c r="I14" s="26">
        <v>6</v>
      </c>
      <c r="J14" s="91">
        <f>I14*G14</f>
        <v>510000</v>
      </c>
      <c r="K14" s="92"/>
      <c r="L14" s="25" t="s">
        <v>56</v>
      </c>
      <c r="M14" s="74"/>
      <c r="O14" s="96"/>
      <c r="P14" s="96"/>
      <c r="Q14" s="96"/>
      <c r="R14" s="96"/>
      <c r="S14" s="96"/>
      <c r="T14" s="96"/>
    </row>
    <row r="15" spans="2:20" ht="42" customHeight="1" x14ac:dyDescent="0.45">
      <c r="B15" s="72" t="s">
        <v>9</v>
      </c>
      <c r="C15" s="20">
        <v>42427</v>
      </c>
      <c r="D15" s="22" t="s">
        <v>37</v>
      </c>
      <c r="E15" s="69" t="s">
        <v>43</v>
      </c>
      <c r="F15" s="69"/>
      <c r="G15" s="27">
        <v>210000</v>
      </c>
      <c r="H15" s="6">
        <v>1</v>
      </c>
      <c r="I15" s="7">
        <v>2</v>
      </c>
      <c r="J15" s="91">
        <f>I15*H15*G15</f>
        <v>420000</v>
      </c>
      <c r="K15" s="92"/>
      <c r="L15" s="25"/>
      <c r="M15" s="74"/>
      <c r="O15" s="96"/>
      <c r="P15" s="96"/>
      <c r="Q15" s="96"/>
      <c r="R15" s="96"/>
      <c r="S15" s="96"/>
      <c r="T15" s="96"/>
    </row>
    <row r="16" spans="2:20" ht="40.5" customHeight="1" x14ac:dyDescent="0.45">
      <c r="B16" s="73"/>
      <c r="C16" s="20">
        <v>42427</v>
      </c>
      <c r="D16" s="22" t="s">
        <v>38</v>
      </c>
      <c r="E16" s="69" t="s">
        <v>43</v>
      </c>
      <c r="F16" s="69"/>
      <c r="G16" s="27">
        <v>150000</v>
      </c>
      <c r="H16" s="6">
        <v>1</v>
      </c>
      <c r="I16" s="7">
        <v>2</v>
      </c>
      <c r="J16" s="91">
        <f>I16*H16*G16</f>
        <v>300000</v>
      </c>
      <c r="K16" s="92"/>
      <c r="L16" s="25"/>
      <c r="M16" s="74"/>
      <c r="O16" s="96"/>
      <c r="P16" s="96"/>
      <c r="Q16" s="96"/>
      <c r="R16" s="96"/>
      <c r="S16" s="96"/>
      <c r="T16" s="96"/>
    </row>
    <row r="17" spans="2:20" ht="37.5" customHeight="1" x14ac:dyDescent="0.45">
      <c r="B17" s="65" t="s">
        <v>14</v>
      </c>
      <c r="C17" s="20">
        <v>42427</v>
      </c>
      <c r="D17" s="22" t="s">
        <v>39</v>
      </c>
      <c r="E17" s="69" t="s">
        <v>40</v>
      </c>
      <c r="F17" s="69"/>
      <c r="G17" s="70">
        <v>206000</v>
      </c>
      <c r="H17" s="93"/>
      <c r="I17" s="84">
        <v>1</v>
      </c>
      <c r="J17" s="81">
        <f>G17*I17</f>
        <v>206000</v>
      </c>
      <c r="K17" s="81"/>
      <c r="L17" s="79"/>
      <c r="M17" s="74"/>
      <c r="O17" s="17"/>
      <c r="P17" s="17"/>
      <c r="Q17" s="17"/>
      <c r="R17" s="17"/>
      <c r="S17" s="17"/>
      <c r="T17" s="17"/>
    </row>
    <row r="18" spans="2:20" ht="37.5" customHeight="1" thickBot="1" x14ac:dyDescent="0.5">
      <c r="B18" s="66"/>
      <c r="C18" s="21">
        <v>42429</v>
      </c>
      <c r="D18" s="23" t="s">
        <v>41</v>
      </c>
      <c r="E18" s="67" t="s">
        <v>42</v>
      </c>
      <c r="F18" s="67"/>
      <c r="G18" s="71"/>
      <c r="H18" s="94"/>
      <c r="I18" s="85"/>
      <c r="J18" s="82"/>
      <c r="K18" s="82"/>
      <c r="L18" s="80"/>
      <c r="M18" s="74"/>
    </row>
    <row r="19" spans="2:20" ht="31.5" customHeight="1" thickTop="1" thickBot="1" x14ac:dyDescent="0.5">
      <c r="B19" s="119" t="s">
        <v>22</v>
      </c>
      <c r="C19" s="120"/>
      <c r="D19" s="120"/>
      <c r="E19" s="120"/>
      <c r="F19" s="120"/>
      <c r="G19" s="120"/>
      <c r="H19" s="120"/>
      <c r="I19" s="121"/>
      <c r="J19" s="75">
        <f>SUM(J10:K18)</f>
        <v>3969200</v>
      </c>
      <c r="K19" s="76"/>
      <c r="L19" s="77"/>
      <c r="M19" s="74"/>
    </row>
    <row r="20" spans="2:20" ht="42" customHeight="1" x14ac:dyDescent="0.45">
      <c r="B20" s="105" t="s">
        <v>30</v>
      </c>
      <c r="C20" s="106"/>
      <c r="D20" s="106"/>
      <c r="E20" s="106"/>
      <c r="F20" s="106"/>
      <c r="G20" s="106"/>
      <c r="H20" s="106"/>
      <c r="I20" s="106"/>
      <c r="J20" s="106"/>
      <c r="K20" s="106"/>
      <c r="L20" s="107"/>
      <c r="M20" s="74"/>
    </row>
    <row r="21" spans="2:20" x14ac:dyDescent="0.45">
      <c r="B21" s="108"/>
      <c r="C21" s="109"/>
      <c r="D21" s="109"/>
      <c r="E21" s="109"/>
      <c r="F21" s="109"/>
      <c r="G21" s="109"/>
      <c r="H21" s="109"/>
      <c r="I21" s="109"/>
      <c r="J21" s="109"/>
      <c r="K21" s="109"/>
      <c r="L21" s="110"/>
      <c r="M21" s="74"/>
    </row>
    <row r="22" spans="2:20" x14ac:dyDescent="0.45">
      <c r="B22" s="108"/>
      <c r="C22" s="109"/>
      <c r="D22" s="109"/>
      <c r="E22" s="109"/>
      <c r="F22" s="109"/>
      <c r="G22" s="109"/>
      <c r="H22" s="109"/>
      <c r="I22" s="109"/>
      <c r="J22" s="109"/>
      <c r="K22" s="109"/>
      <c r="L22" s="110"/>
      <c r="M22" s="74"/>
    </row>
    <row r="23" spans="2:20" ht="17.5" thickBot="1" x14ac:dyDescent="0.5">
      <c r="B23" s="111"/>
      <c r="C23" s="112"/>
      <c r="D23" s="112"/>
      <c r="E23" s="112"/>
      <c r="F23" s="112"/>
      <c r="G23" s="112"/>
      <c r="H23" s="112"/>
      <c r="I23" s="112"/>
      <c r="J23" s="112"/>
      <c r="K23" s="112"/>
      <c r="L23" s="113"/>
      <c r="M23" s="74"/>
    </row>
    <row r="24" spans="2:20" x14ac:dyDescent="0.45">
      <c r="J24" s="78"/>
      <c r="K24" s="78"/>
      <c r="M24" s="74"/>
    </row>
    <row r="25" spans="2:20" x14ac:dyDescent="0.45">
      <c r="J25" s="74"/>
      <c r="K25" s="74"/>
      <c r="M25" s="74"/>
    </row>
    <row r="26" spans="2:20" x14ac:dyDescent="0.45">
      <c r="J26" s="74"/>
      <c r="K26" s="74"/>
      <c r="M26" s="74"/>
    </row>
    <row r="27" spans="2:20" x14ac:dyDescent="0.45">
      <c r="J27" s="74"/>
      <c r="K27" s="74"/>
      <c r="M27" s="74"/>
    </row>
    <row r="28" spans="2:20" x14ac:dyDescent="0.45">
      <c r="M28" s="74"/>
    </row>
    <row r="29" spans="2:20" x14ac:dyDescent="0.45">
      <c r="M29" s="74"/>
    </row>
    <row r="30" spans="2:20" x14ac:dyDescent="0.45">
      <c r="M30" s="74"/>
    </row>
    <row r="31" spans="2:20" x14ac:dyDescent="0.45">
      <c r="M31" s="74"/>
    </row>
    <row r="32" spans="2:20" x14ac:dyDescent="0.45">
      <c r="M32" s="74"/>
    </row>
    <row r="33" spans="13:13" x14ac:dyDescent="0.45">
      <c r="M33" s="74"/>
    </row>
    <row r="34" spans="13:13" x14ac:dyDescent="0.45">
      <c r="M34" s="74"/>
    </row>
  </sheetData>
  <mergeCells count="53">
    <mergeCell ref="O3:T16"/>
    <mergeCell ref="C7:L7"/>
    <mergeCell ref="C4:D4"/>
    <mergeCell ref="F4:L4"/>
    <mergeCell ref="B20:L23"/>
    <mergeCell ref="B5:B6"/>
    <mergeCell ref="D5:F5"/>
    <mergeCell ref="I5:L5"/>
    <mergeCell ref="I6:L6"/>
    <mergeCell ref="B12:B14"/>
    <mergeCell ref="M1:M34"/>
    <mergeCell ref="B19:I19"/>
    <mergeCell ref="B1:L1"/>
    <mergeCell ref="L10:L11"/>
    <mergeCell ref="E16:F16"/>
    <mergeCell ref="J26:K26"/>
    <mergeCell ref="J10:K11"/>
    <mergeCell ref="I17:I18"/>
    <mergeCell ref="G10:G11"/>
    <mergeCell ref="H10:H11"/>
    <mergeCell ref="I10:I11"/>
    <mergeCell ref="J12:K12"/>
    <mergeCell ref="J14:K14"/>
    <mergeCell ref="J16:K16"/>
    <mergeCell ref="H17:H18"/>
    <mergeCell ref="J15:K15"/>
    <mergeCell ref="J13:K13"/>
    <mergeCell ref="J27:K27"/>
    <mergeCell ref="J25:K25"/>
    <mergeCell ref="J19:L19"/>
    <mergeCell ref="J24:K24"/>
    <mergeCell ref="L17:L18"/>
    <mergeCell ref="J17:K18"/>
    <mergeCell ref="B2:D2"/>
    <mergeCell ref="C3:D3"/>
    <mergeCell ref="F3:G3"/>
    <mergeCell ref="B10:B11"/>
    <mergeCell ref="B17:B18"/>
    <mergeCell ref="E18:F18"/>
    <mergeCell ref="E10:F10"/>
    <mergeCell ref="E11:F11"/>
    <mergeCell ref="E17:F17"/>
    <mergeCell ref="E12:F12"/>
    <mergeCell ref="G17:G18"/>
    <mergeCell ref="E14:F14"/>
    <mergeCell ref="E15:F15"/>
    <mergeCell ref="B15:B16"/>
    <mergeCell ref="E13:F13"/>
    <mergeCell ref="I3:J3"/>
    <mergeCell ref="J9:K9"/>
    <mergeCell ref="G5:G6"/>
    <mergeCell ref="D6:F6"/>
    <mergeCell ref="E9:F9"/>
  </mergeCells>
  <phoneticPr fontId="1" type="noConversion"/>
  <pageMargins left="0" right="0" top="0" bottom="0" header="0" footer="0"/>
  <pageSetup paperSize="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N28"/>
  <sheetViews>
    <sheetView showGridLines="0" tabSelected="1" zoomScale="55" zoomScaleNormal="55" zoomScaleSheetLayoutView="80" workbookViewId="0">
      <selection activeCell="Z8" sqref="Z8"/>
    </sheetView>
  </sheetViews>
  <sheetFormatPr defaultRowHeight="17" x14ac:dyDescent="0.45"/>
  <cols>
    <col min="1" max="1" width="1.6640625" customWidth="1"/>
    <col min="2" max="2" width="8.6640625" customWidth="1"/>
    <col min="3" max="3" width="7.58203125" customWidth="1"/>
    <col min="4" max="4" width="4.9140625" customWidth="1"/>
    <col min="5" max="5" width="14.6640625" customWidth="1"/>
    <col min="6" max="6" width="2.5" customWidth="1"/>
    <col min="7" max="7" width="23.83203125" customWidth="1"/>
    <col min="8" max="8" width="10.4140625" customWidth="1"/>
    <col min="9" max="9" width="9.1640625" customWidth="1"/>
    <col min="11" max="11" width="2.58203125" customWidth="1"/>
    <col min="12" max="12" width="10.5" customWidth="1"/>
    <col min="13" max="13" width="16.08203125" customWidth="1"/>
    <col min="14" max="14" width="2.1640625" customWidth="1"/>
  </cols>
  <sheetData>
    <row r="1" spans="2:14" x14ac:dyDescent="0.45">
      <c r="N1" s="74"/>
    </row>
    <row r="2" spans="2:14" ht="9.75" customHeight="1" x14ac:dyDescent="0.45"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74"/>
    </row>
    <row r="3" spans="2:14" ht="207" customHeight="1" thickBot="1" x14ac:dyDescent="0.5">
      <c r="B3" s="61"/>
      <c r="C3" s="61"/>
      <c r="D3" s="61"/>
      <c r="E3" s="1"/>
      <c r="F3" s="1"/>
      <c r="G3" s="1"/>
      <c r="H3" s="1"/>
      <c r="I3" s="1"/>
      <c r="J3" s="1"/>
      <c r="K3" s="1"/>
      <c r="L3" s="1"/>
      <c r="M3" s="1"/>
      <c r="N3" s="74"/>
    </row>
    <row r="4" spans="2:14" ht="34.5" customHeight="1" x14ac:dyDescent="0.45">
      <c r="B4" s="28" t="s">
        <v>0</v>
      </c>
      <c r="C4" s="151" t="s">
        <v>77</v>
      </c>
      <c r="D4" s="151"/>
      <c r="E4" s="144" t="s">
        <v>65</v>
      </c>
      <c r="F4" s="145"/>
      <c r="G4" s="154" t="s">
        <v>64</v>
      </c>
      <c r="H4" s="155"/>
      <c r="I4" s="155"/>
      <c r="J4" s="155"/>
      <c r="K4" s="156"/>
      <c r="L4" s="30" t="s">
        <v>2</v>
      </c>
      <c r="M4" s="3">
        <f>H11*C5</f>
        <v>1442000</v>
      </c>
      <c r="N4" s="74"/>
    </row>
    <row r="5" spans="2:14" ht="24" customHeight="1" x14ac:dyDescent="0.45">
      <c r="B5" s="29" t="s">
        <v>1</v>
      </c>
      <c r="C5" s="152">
        <v>2</v>
      </c>
      <c r="D5" s="152"/>
      <c r="E5" s="146" t="s">
        <v>16</v>
      </c>
      <c r="F5" s="146"/>
      <c r="G5" s="129" t="s">
        <v>82</v>
      </c>
      <c r="H5" s="129"/>
      <c r="I5" s="31" t="s">
        <v>28</v>
      </c>
      <c r="J5" s="147" t="s">
        <v>75</v>
      </c>
      <c r="K5" s="147"/>
      <c r="L5" s="31" t="s">
        <v>60</v>
      </c>
      <c r="M5" s="43">
        <f>H11</f>
        <v>721000</v>
      </c>
      <c r="N5" s="74"/>
    </row>
    <row r="6" spans="2:14" ht="35.25" customHeight="1" x14ac:dyDescent="0.45">
      <c r="B6" s="153" t="s">
        <v>4</v>
      </c>
      <c r="C6" s="2" t="s">
        <v>5</v>
      </c>
      <c r="D6" s="57" t="str">
        <f>TEXT(L28,"yyyy년 mm월 dd일([$-ko]dddd)")</f>
        <v>2024년 10월 13일(일요일)</v>
      </c>
      <c r="E6" s="58"/>
      <c r="F6" s="58"/>
      <c r="G6" s="59"/>
      <c r="H6" s="129"/>
      <c r="I6" s="31" t="s">
        <v>11</v>
      </c>
      <c r="J6" s="130" t="s">
        <v>80</v>
      </c>
      <c r="K6" s="130"/>
      <c r="L6" s="130"/>
      <c r="M6" s="131"/>
      <c r="N6" s="74"/>
    </row>
    <row r="7" spans="2:14" ht="35.25" customHeight="1" x14ac:dyDescent="0.45">
      <c r="B7" s="153"/>
      <c r="C7" s="33" t="s">
        <v>59</v>
      </c>
      <c r="D7" s="148">
        <f>L28+J28</f>
        <v>45579</v>
      </c>
      <c r="E7" s="149"/>
      <c r="F7" s="149"/>
      <c r="G7" s="150"/>
      <c r="H7" s="129"/>
      <c r="I7" s="32" t="s">
        <v>7</v>
      </c>
      <c r="J7" s="130" t="s">
        <v>76</v>
      </c>
      <c r="K7" s="130"/>
      <c r="L7" s="130"/>
      <c r="M7" s="131"/>
      <c r="N7" s="74"/>
    </row>
    <row r="8" spans="2:14" ht="46.75" customHeight="1" thickBot="1" x14ac:dyDescent="0.5">
      <c r="B8" s="50" t="s">
        <v>73</v>
      </c>
      <c r="C8" s="141"/>
      <c r="D8" s="142"/>
      <c r="E8" s="142"/>
      <c r="F8" s="142"/>
      <c r="G8" s="142"/>
      <c r="H8" s="142"/>
      <c r="I8" s="142"/>
      <c r="J8" s="142"/>
      <c r="K8" s="142"/>
      <c r="L8" s="142"/>
      <c r="M8" s="143"/>
      <c r="N8" s="74"/>
    </row>
    <row r="9" spans="2:14" ht="22.5" customHeight="1" thickBot="1" x14ac:dyDescent="0.5">
      <c r="B9" s="4" t="s">
        <v>18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74"/>
    </row>
    <row r="10" spans="2:14" ht="30" customHeight="1" x14ac:dyDescent="0.45">
      <c r="B10" s="34" t="s">
        <v>27</v>
      </c>
      <c r="C10" s="35" t="s">
        <v>23</v>
      </c>
      <c r="D10" s="35" t="s">
        <v>24</v>
      </c>
      <c r="E10" s="126" t="s">
        <v>26</v>
      </c>
      <c r="F10" s="126"/>
      <c r="G10" s="127"/>
      <c r="H10" s="35" t="s">
        <v>71</v>
      </c>
      <c r="I10" s="35" t="s">
        <v>3</v>
      </c>
      <c r="J10" s="35" t="s">
        <v>15</v>
      </c>
      <c r="K10" s="128" t="s">
        <v>20</v>
      </c>
      <c r="L10" s="127"/>
      <c r="M10" s="36" t="s">
        <v>19</v>
      </c>
      <c r="N10" s="74"/>
    </row>
    <row r="11" spans="2:14" ht="42" customHeight="1" x14ac:dyDescent="0.45">
      <c r="B11" s="65" t="s">
        <v>61</v>
      </c>
      <c r="C11" s="49">
        <f>L28+1</f>
        <v>45579</v>
      </c>
      <c r="D11" s="48">
        <f>L28+1</f>
        <v>45579</v>
      </c>
      <c r="E11" s="125" t="s">
        <v>78</v>
      </c>
      <c r="F11" s="125"/>
      <c r="G11" s="125"/>
      <c r="H11" s="132">
        <v>721000</v>
      </c>
      <c r="I11" s="38">
        <v>18</v>
      </c>
      <c r="J11" s="39">
        <f>C5</f>
        <v>2</v>
      </c>
      <c r="K11" s="135">
        <f>H11*C5</f>
        <v>1442000</v>
      </c>
      <c r="L11" s="136"/>
      <c r="M11" s="40" t="s">
        <v>63</v>
      </c>
      <c r="N11" s="74"/>
    </row>
    <row r="12" spans="2:14" ht="42" customHeight="1" x14ac:dyDescent="0.45">
      <c r="B12" s="65"/>
      <c r="C12" s="49">
        <f>C11+1</f>
        <v>45580</v>
      </c>
      <c r="D12" s="48">
        <f>D11+1</f>
        <v>45580</v>
      </c>
      <c r="E12" s="125" t="s">
        <v>79</v>
      </c>
      <c r="F12" s="125"/>
      <c r="G12" s="125"/>
      <c r="H12" s="133"/>
      <c r="I12" s="38">
        <v>18</v>
      </c>
      <c r="J12" s="39">
        <f>C5</f>
        <v>2</v>
      </c>
      <c r="K12" s="137"/>
      <c r="L12" s="138"/>
      <c r="M12" s="40" t="s">
        <v>63</v>
      </c>
      <c r="N12" s="74"/>
    </row>
    <row r="13" spans="2:14" ht="42" hidden="1" customHeight="1" x14ac:dyDescent="0.45">
      <c r="B13" s="65"/>
      <c r="C13" s="49">
        <f>C12+1</f>
        <v>45581</v>
      </c>
      <c r="D13" s="48">
        <f>D12+1</f>
        <v>45581</v>
      </c>
      <c r="E13" s="125" t="s">
        <v>74</v>
      </c>
      <c r="F13" s="125"/>
      <c r="G13" s="125"/>
      <c r="H13" s="133"/>
      <c r="I13" s="38">
        <v>18</v>
      </c>
      <c r="J13" s="39">
        <v>4</v>
      </c>
      <c r="K13" s="137"/>
      <c r="L13" s="138"/>
      <c r="M13" s="40" t="s">
        <v>63</v>
      </c>
      <c r="N13" s="74"/>
    </row>
    <row r="14" spans="2:14" ht="42" customHeight="1" x14ac:dyDescent="0.45">
      <c r="B14" s="37" t="s">
        <v>62</v>
      </c>
      <c r="C14" s="49">
        <f>L28</f>
        <v>45578</v>
      </c>
      <c r="D14" s="48">
        <f>L28</f>
        <v>45578</v>
      </c>
      <c r="E14" s="125" t="s">
        <v>81</v>
      </c>
      <c r="F14" s="125"/>
      <c r="G14" s="125"/>
      <c r="H14" s="134"/>
      <c r="I14" s="41">
        <v>2</v>
      </c>
      <c r="J14" s="42">
        <v>2</v>
      </c>
      <c r="K14" s="139"/>
      <c r="L14" s="140"/>
      <c r="M14" s="40" t="s">
        <v>63</v>
      </c>
      <c r="N14" s="74"/>
    </row>
    <row r="15" spans="2:14" ht="42" hidden="1" customHeight="1" x14ac:dyDescent="0.45">
      <c r="B15" s="168" t="s">
        <v>66</v>
      </c>
      <c r="C15" s="169"/>
      <c r="D15" s="170"/>
      <c r="E15" s="177" t="str">
        <f>"1인당 "&amp;TEXT(M28/C5,"###,###,###")&amp;"원 X "&amp;C5&amp;"명 = "&amp;TEXT(M28,"###,###,###")&amp;"원"</f>
        <v>1인당 400,000원 X 2명 = 800,000원</v>
      </c>
      <c r="F15" s="178"/>
      <c r="G15" s="179"/>
      <c r="H15" s="171" t="s">
        <v>67</v>
      </c>
      <c r="I15" s="172"/>
      <c r="J15" s="173"/>
      <c r="K15" s="174">
        <f>K16-M28</f>
        <v>642000</v>
      </c>
      <c r="L15" s="175"/>
      <c r="M15" s="176"/>
      <c r="N15" s="74"/>
    </row>
    <row r="16" spans="2:14" ht="33.75" customHeight="1" thickBot="1" x14ac:dyDescent="0.5">
      <c r="B16" s="165" t="s">
        <v>58</v>
      </c>
      <c r="C16" s="166"/>
      <c r="D16" s="166"/>
      <c r="E16" s="166"/>
      <c r="F16" s="166"/>
      <c r="G16" s="166"/>
      <c r="H16" s="166"/>
      <c r="I16" s="166"/>
      <c r="J16" s="166"/>
      <c r="K16" s="157">
        <f>H11*C5</f>
        <v>1442000</v>
      </c>
      <c r="L16" s="157"/>
      <c r="M16" s="158"/>
      <c r="N16" s="74"/>
    </row>
    <row r="17" spans="2:14" ht="69" customHeight="1" x14ac:dyDescent="0.45">
      <c r="B17" s="159" t="s">
        <v>72</v>
      </c>
      <c r="C17" s="160"/>
      <c r="D17" s="160"/>
      <c r="E17" s="160"/>
      <c r="F17" s="160"/>
      <c r="G17" s="160"/>
      <c r="H17" s="160"/>
      <c r="I17" s="160"/>
      <c r="J17" s="160"/>
      <c r="K17" s="160"/>
      <c r="L17" s="160"/>
      <c r="M17" s="161"/>
      <c r="N17" s="74"/>
    </row>
    <row r="18" spans="2:14" x14ac:dyDescent="0.45">
      <c r="B18" s="162"/>
      <c r="C18" s="163"/>
      <c r="D18" s="163"/>
      <c r="E18" s="163"/>
      <c r="F18" s="163"/>
      <c r="G18" s="163"/>
      <c r="H18" s="163"/>
      <c r="I18" s="163"/>
      <c r="J18" s="163"/>
      <c r="K18" s="163"/>
      <c r="L18" s="163"/>
      <c r="M18" s="164"/>
      <c r="N18" s="74"/>
    </row>
    <row r="19" spans="2:14" x14ac:dyDescent="0.45">
      <c r="B19" s="162"/>
      <c r="C19" s="163"/>
      <c r="D19" s="163"/>
      <c r="E19" s="163"/>
      <c r="F19" s="163"/>
      <c r="G19" s="163"/>
      <c r="H19" s="163"/>
      <c r="I19" s="163"/>
      <c r="J19" s="163"/>
      <c r="K19" s="163"/>
      <c r="L19" s="163"/>
      <c r="M19" s="164"/>
      <c r="N19" s="74"/>
    </row>
    <row r="20" spans="2:14" ht="182" customHeight="1" thickBot="1" x14ac:dyDescent="0.5">
      <c r="B20" s="162"/>
      <c r="C20" s="163"/>
      <c r="D20" s="163"/>
      <c r="E20" s="163"/>
      <c r="F20" s="163"/>
      <c r="G20" s="163"/>
      <c r="H20" s="163"/>
      <c r="I20" s="163"/>
      <c r="J20" s="163"/>
      <c r="K20" s="163"/>
      <c r="L20" s="163"/>
      <c r="M20" s="164"/>
      <c r="N20" s="74"/>
    </row>
    <row r="21" spans="2:14" ht="32.5" customHeight="1" thickBot="1" x14ac:dyDescent="0.5">
      <c r="B21" s="167" t="s">
        <v>68</v>
      </c>
      <c r="C21" s="167"/>
      <c r="D21" s="167"/>
      <c r="E21" s="167"/>
      <c r="F21" s="167"/>
      <c r="G21" s="167"/>
      <c r="H21" s="167"/>
      <c r="I21" s="167"/>
      <c r="J21" s="167"/>
      <c r="K21" s="167"/>
      <c r="L21" s="167"/>
      <c r="M21" s="167"/>
      <c r="N21" s="74"/>
    </row>
    <row r="22" spans="2:14" x14ac:dyDescent="0.45">
      <c r="K22" s="74"/>
      <c r="L22" s="74"/>
    </row>
    <row r="23" spans="2:14" x14ac:dyDescent="0.45">
      <c r="K23" s="74"/>
      <c r="L23" s="74"/>
    </row>
    <row r="24" spans="2:14" x14ac:dyDescent="0.45">
      <c r="K24" s="74"/>
      <c r="L24" s="74"/>
    </row>
    <row r="26" spans="2:14" ht="17.5" thickBot="1" x14ac:dyDescent="0.5"/>
    <row r="27" spans="2:14" ht="17.5" thickBot="1" x14ac:dyDescent="0.5">
      <c r="J27" s="45" t="s">
        <v>70</v>
      </c>
      <c r="L27" s="44" t="s">
        <v>69</v>
      </c>
      <c r="M27" s="45" t="s">
        <v>66</v>
      </c>
    </row>
    <row r="28" spans="2:14" ht="17.5" thickBot="1" x14ac:dyDescent="0.5">
      <c r="J28" s="45">
        <v>1</v>
      </c>
      <c r="L28" s="47">
        <v>45578</v>
      </c>
      <c r="M28" s="46">
        <v>800000</v>
      </c>
    </row>
  </sheetData>
  <mergeCells count="37">
    <mergeCell ref="K24:L24"/>
    <mergeCell ref="K23:L23"/>
    <mergeCell ref="K16:M16"/>
    <mergeCell ref="B17:M20"/>
    <mergeCell ref="B11:B13"/>
    <mergeCell ref="B16:J16"/>
    <mergeCell ref="B21:M21"/>
    <mergeCell ref="B15:D15"/>
    <mergeCell ref="H15:J15"/>
    <mergeCell ref="K15:M15"/>
    <mergeCell ref="E15:G15"/>
    <mergeCell ref="K22:L22"/>
    <mergeCell ref="D7:G7"/>
    <mergeCell ref="B2:M2"/>
    <mergeCell ref="B3:D3"/>
    <mergeCell ref="C4:D4"/>
    <mergeCell ref="C5:D5"/>
    <mergeCell ref="B6:B7"/>
    <mergeCell ref="J7:M7"/>
    <mergeCell ref="G4:K4"/>
    <mergeCell ref="G5:H5"/>
    <mergeCell ref="N1:N21"/>
    <mergeCell ref="D6:G6"/>
    <mergeCell ref="E12:G12"/>
    <mergeCell ref="E14:G14"/>
    <mergeCell ref="E11:G11"/>
    <mergeCell ref="E10:G10"/>
    <mergeCell ref="K10:L10"/>
    <mergeCell ref="H6:H7"/>
    <mergeCell ref="J6:M6"/>
    <mergeCell ref="H11:H14"/>
    <mergeCell ref="K11:L14"/>
    <mergeCell ref="C8:M8"/>
    <mergeCell ref="E4:F4"/>
    <mergeCell ref="E5:F5"/>
    <mergeCell ref="J5:K5"/>
    <mergeCell ref="E13:G13"/>
  </mergeCells>
  <phoneticPr fontId="1" type="noConversion"/>
  <pageMargins left="0" right="0" top="0" bottom="0" header="0" footer="0"/>
  <pageSetup paperSize="5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7" x14ac:dyDescent="0.4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고객용 인보이스 (2)</vt:lpstr>
      <vt:lpstr>고객용 인보이스 (4)</vt:lpstr>
      <vt:lpstr>Sheet2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박준선과장</dc:creator>
  <cp:lastModifiedBy>youyou28769@gmail.com</cp:lastModifiedBy>
  <cp:lastPrinted>2015-11-15T07:50:08Z</cp:lastPrinted>
  <dcterms:created xsi:type="dcterms:W3CDTF">2015-10-29T06:28:26Z</dcterms:created>
  <dcterms:modified xsi:type="dcterms:W3CDTF">2025-12-04T12:47:53Z</dcterms:modified>
</cp:coreProperties>
</file>