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snmslk\Downloads\"/>
    </mc:Choice>
  </mc:AlternateContent>
  <xr:revisionPtr revIDLastSave="0" documentId="13_ncr:1_{B727CA43-2233-4CA0-99C9-1BEFB62F6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shboard" sheetId="21" r:id="rId1"/>
    <sheet name="TotalSales" sheetId="19" r:id="rId2"/>
    <sheet name="CountryBarChart" sheetId="22" r:id="rId3"/>
    <sheet name="Top5Customer" sheetId="20" r:id="rId4"/>
    <sheet name="orders" sheetId="17" r:id="rId5"/>
    <sheet name="customers" sheetId="13" r:id="rId6"/>
    <sheet name="products" sheetId="2" r:id="rId7"/>
  </sheets>
  <definedNames>
    <definedName name="_xlnm._FilterDatabase" localSheetId="5" hidden="1">customers!$I$1:$I$1001</definedName>
    <definedName name="_xlnm._FilterDatabase" localSheetId="4" hidden="1">orders!$A$1:$M$1001</definedName>
    <definedName name="_xlnm._FilterDatabase" localSheetId="6" hidden="1">products!$A$1:$G$49</definedName>
    <definedName name="Dilimleyici_Loyality_Cart">#N/A</definedName>
    <definedName name="Dilimleyici_Roast_Type_Name">#N/A</definedName>
    <definedName name="Dilimleyici_Size">#N/A</definedName>
    <definedName name="orders">Tablo1[]</definedName>
    <definedName name="_xlnm.Print_Area" localSheetId="0">Dashboard!$A$1:$W$38</definedName>
    <definedName name="YerelZamanÇizelgesi_Order_Date">#N/A</definedName>
  </definedNames>
  <calcPr calcId="191028"/>
  <pivotCaches>
    <pivotCache cacheId="65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7" l="1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P2" i="17"/>
  <c r="L2" i="17"/>
  <c r="M2" i="17" s="1"/>
  <c r="L3" i="17"/>
  <c r="M3" i="17" s="1"/>
  <c r="L4" i="17"/>
  <c r="M4" i="17" s="1"/>
  <c r="L5" i="17"/>
  <c r="M5" i="17" s="1"/>
  <c r="L6" i="17"/>
  <c r="M6" i="17" s="1"/>
  <c r="L7" i="17"/>
  <c r="M7" i="17" s="1"/>
  <c r="L8" i="17"/>
  <c r="M8" i="17" s="1"/>
  <c r="L9" i="17"/>
  <c r="M9" i="17" s="1"/>
  <c r="L10" i="17"/>
  <c r="M10" i="17" s="1"/>
  <c r="L11" i="17"/>
  <c r="M11" i="17" s="1"/>
  <c r="L12" i="17"/>
  <c r="M12" i="17" s="1"/>
  <c r="L13" i="17"/>
  <c r="M13" i="17" s="1"/>
  <c r="L14" i="17"/>
  <c r="M14" i="17" s="1"/>
  <c r="L15" i="17"/>
  <c r="M15" i="17" s="1"/>
  <c r="L16" i="17"/>
  <c r="M16" i="17" s="1"/>
  <c r="L17" i="17"/>
  <c r="M17" i="17" s="1"/>
  <c r="L18" i="17"/>
  <c r="M18" i="17" s="1"/>
  <c r="L19" i="17"/>
  <c r="M19" i="17" s="1"/>
  <c r="L20" i="17"/>
  <c r="M20" i="17" s="1"/>
  <c r="L21" i="17"/>
  <c r="M21" i="17" s="1"/>
  <c r="L22" i="17"/>
  <c r="M22" i="17" s="1"/>
  <c r="L23" i="17"/>
  <c r="M23" i="17" s="1"/>
  <c r="L24" i="17"/>
  <c r="M24" i="17" s="1"/>
  <c r="L25" i="17"/>
  <c r="M25" i="17" s="1"/>
  <c r="L26" i="17"/>
  <c r="M26" i="17" s="1"/>
  <c r="L27" i="17"/>
  <c r="M27" i="17" s="1"/>
  <c r="L28" i="17"/>
  <c r="M28" i="17" s="1"/>
  <c r="L29" i="17"/>
  <c r="M29" i="17" s="1"/>
  <c r="L30" i="17"/>
  <c r="M30" i="17" s="1"/>
  <c r="L31" i="17"/>
  <c r="M31" i="17" s="1"/>
  <c r="L32" i="17"/>
  <c r="M32" i="17" s="1"/>
  <c r="L33" i="17"/>
  <c r="M33" i="17" s="1"/>
  <c r="L34" i="17"/>
  <c r="M34" i="17" s="1"/>
  <c r="L35" i="17"/>
  <c r="M35" i="17" s="1"/>
  <c r="L36" i="17"/>
  <c r="M36" i="17" s="1"/>
  <c r="L37" i="17"/>
  <c r="M37" i="17" s="1"/>
  <c r="L38" i="17"/>
  <c r="M38" i="17" s="1"/>
  <c r="L39" i="17"/>
  <c r="M39" i="17" s="1"/>
  <c r="L40" i="17"/>
  <c r="M40" i="17" s="1"/>
  <c r="L41" i="17"/>
  <c r="M41" i="17" s="1"/>
  <c r="L42" i="17"/>
  <c r="M42" i="17" s="1"/>
  <c r="L43" i="17"/>
  <c r="M43" i="17" s="1"/>
  <c r="L44" i="17"/>
  <c r="M44" i="17" s="1"/>
  <c r="L45" i="17"/>
  <c r="M45" i="17" s="1"/>
  <c r="L46" i="17"/>
  <c r="M46" i="17" s="1"/>
  <c r="L47" i="17"/>
  <c r="M47" i="17" s="1"/>
  <c r="L48" i="17"/>
  <c r="M48" i="17" s="1"/>
  <c r="L49" i="17"/>
  <c r="M49" i="17" s="1"/>
  <c r="L50" i="17"/>
  <c r="M50" i="17" s="1"/>
  <c r="L51" i="17"/>
  <c r="M51" i="17" s="1"/>
  <c r="L52" i="17"/>
  <c r="M52" i="17" s="1"/>
  <c r="L53" i="17"/>
  <c r="M53" i="17" s="1"/>
  <c r="L54" i="17"/>
  <c r="M54" i="17" s="1"/>
  <c r="L55" i="17"/>
  <c r="M55" i="17" s="1"/>
  <c r="L56" i="17"/>
  <c r="M56" i="17" s="1"/>
  <c r="L57" i="17"/>
  <c r="M57" i="17" s="1"/>
  <c r="L58" i="17"/>
  <c r="M58" i="17" s="1"/>
  <c r="L59" i="17"/>
  <c r="M59" i="17" s="1"/>
  <c r="L60" i="17"/>
  <c r="M60" i="17" s="1"/>
  <c r="L61" i="17"/>
  <c r="M61" i="17" s="1"/>
  <c r="L62" i="17"/>
  <c r="M62" i="17" s="1"/>
  <c r="L63" i="17"/>
  <c r="M63" i="17" s="1"/>
  <c r="L64" i="17"/>
  <c r="M64" i="17" s="1"/>
  <c r="L65" i="17"/>
  <c r="M65" i="17" s="1"/>
  <c r="L66" i="17"/>
  <c r="M66" i="17" s="1"/>
  <c r="L67" i="17"/>
  <c r="M67" i="17" s="1"/>
  <c r="L68" i="17"/>
  <c r="M68" i="17" s="1"/>
  <c r="L69" i="17"/>
  <c r="M69" i="17" s="1"/>
  <c r="L70" i="17"/>
  <c r="M70" i="17" s="1"/>
  <c r="L71" i="17"/>
  <c r="M71" i="17" s="1"/>
  <c r="L72" i="17"/>
  <c r="M72" i="17" s="1"/>
  <c r="L73" i="17"/>
  <c r="M73" i="17" s="1"/>
  <c r="L74" i="17"/>
  <c r="M74" i="17" s="1"/>
  <c r="L75" i="17"/>
  <c r="M75" i="17" s="1"/>
  <c r="L76" i="17"/>
  <c r="M76" i="17" s="1"/>
  <c r="L77" i="17"/>
  <c r="M77" i="17" s="1"/>
  <c r="L78" i="17"/>
  <c r="M78" i="17" s="1"/>
  <c r="L79" i="17"/>
  <c r="M79" i="17" s="1"/>
  <c r="L80" i="17"/>
  <c r="M80" i="17" s="1"/>
  <c r="L81" i="17"/>
  <c r="M81" i="17" s="1"/>
  <c r="L82" i="17"/>
  <c r="M82" i="17" s="1"/>
  <c r="L83" i="17"/>
  <c r="M83" i="17" s="1"/>
  <c r="L84" i="17"/>
  <c r="M84" i="17" s="1"/>
  <c r="L85" i="17"/>
  <c r="M85" i="17" s="1"/>
  <c r="L86" i="17"/>
  <c r="M86" i="17" s="1"/>
  <c r="L87" i="17"/>
  <c r="M87" i="17" s="1"/>
  <c r="L88" i="17"/>
  <c r="M88" i="17" s="1"/>
  <c r="L89" i="17"/>
  <c r="M89" i="17" s="1"/>
  <c r="L90" i="17"/>
  <c r="M90" i="17" s="1"/>
  <c r="L91" i="17"/>
  <c r="M91" i="17" s="1"/>
  <c r="L92" i="17"/>
  <c r="M92" i="17" s="1"/>
  <c r="L93" i="17"/>
  <c r="M93" i="17" s="1"/>
  <c r="L94" i="17"/>
  <c r="M94" i="17" s="1"/>
  <c r="L95" i="17"/>
  <c r="M95" i="17" s="1"/>
  <c r="L96" i="17"/>
  <c r="M96" i="17" s="1"/>
  <c r="L97" i="17"/>
  <c r="M97" i="17" s="1"/>
  <c r="L98" i="17"/>
  <c r="M98" i="17" s="1"/>
  <c r="L99" i="17"/>
  <c r="M99" i="17" s="1"/>
  <c r="L100" i="17"/>
  <c r="M100" i="17" s="1"/>
  <c r="L101" i="17"/>
  <c r="M101" i="17" s="1"/>
  <c r="L102" i="17"/>
  <c r="M102" i="17" s="1"/>
  <c r="L103" i="17"/>
  <c r="M103" i="17" s="1"/>
  <c r="L104" i="17"/>
  <c r="M104" i="17" s="1"/>
  <c r="L105" i="17"/>
  <c r="M105" i="17" s="1"/>
  <c r="L106" i="17"/>
  <c r="M106" i="17" s="1"/>
  <c r="L107" i="17"/>
  <c r="M107" i="17" s="1"/>
  <c r="L108" i="17"/>
  <c r="M108" i="17" s="1"/>
  <c r="L109" i="17"/>
  <c r="M109" i="17" s="1"/>
  <c r="L110" i="17"/>
  <c r="M110" i="17" s="1"/>
  <c r="L111" i="17"/>
  <c r="M111" i="17" s="1"/>
  <c r="L112" i="17"/>
  <c r="M112" i="17" s="1"/>
  <c r="L113" i="17"/>
  <c r="M113" i="17" s="1"/>
  <c r="L114" i="17"/>
  <c r="M114" i="17" s="1"/>
  <c r="L115" i="17"/>
  <c r="M115" i="17" s="1"/>
  <c r="L116" i="17"/>
  <c r="M116" i="17" s="1"/>
  <c r="L117" i="17"/>
  <c r="M117" i="17" s="1"/>
  <c r="L118" i="17"/>
  <c r="M118" i="17" s="1"/>
  <c r="L119" i="17"/>
  <c r="M119" i="17" s="1"/>
  <c r="L120" i="17"/>
  <c r="M120" i="17" s="1"/>
  <c r="L121" i="17"/>
  <c r="M121" i="17" s="1"/>
  <c r="L122" i="17"/>
  <c r="M122" i="17" s="1"/>
  <c r="L123" i="17"/>
  <c r="M123" i="17" s="1"/>
  <c r="L124" i="17"/>
  <c r="M124" i="17" s="1"/>
  <c r="L125" i="17"/>
  <c r="M125" i="17" s="1"/>
  <c r="L126" i="17"/>
  <c r="M126" i="17" s="1"/>
  <c r="L127" i="17"/>
  <c r="M127" i="17" s="1"/>
  <c r="L128" i="17"/>
  <c r="M128" i="17" s="1"/>
  <c r="L129" i="17"/>
  <c r="M129" i="17" s="1"/>
  <c r="L130" i="17"/>
  <c r="M130" i="17" s="1"/>
  <c r="L131" i="17"/>
  <c r="M131" i="17" s="1"/>
  <c r="L132" i="17"/>
  <c r="M132" i="17" s="1"/>
  <c r="L133" i="17"/>
  <c r="M133" i="17" s="1"/>
  <c r="L134" i="17"/>
  <c r="M134" i="17" s="1"/>
  <c r="L135" i="17"/>
  <c r="M135" i="17" s="1"/>
  <c r="L136" i="17"/>
  <c r="M136" i="17" s="1"/>
  <c r="L137" i="17"/>
  <c r="M137" i="17" s="1"/>
  <c r="L138" i="17"/>
  <c r="M138" i="17" s="1"/>
  <c r="L139" i="17"/>
  <c r="M139" i="17" s="1"/>
  <c r="L140" i="17"/>
  <c r="M140" i="17" s="1"/>
  <c r="L141" i="17"/>
  <c r="M141" i="17" s="1"/>
  <c r="L142" i="17"/>
  <c r="M142" i="17" s="1"/>
  <c r="L143" i="17"/>
  <c r="M143" i="17" s="1"/>
  <c r="L144" i="17"/>
  <c r="M144" i="17" s="1"/>
  <c r="L145" i="17"/>
  <c r="M145" i="17" s="1"/>
  <c r="L146" i="17"/>
  <c r="M146" i="17" s="1"/>
  <c r="L147" i="17"/>
  <c r="M147" i="17" s="1"/>
  <c r="L148" i="17"/>
  <c r="M148" i="17" s="1"/>
  <c r="L149" i="17"/>
  <c r="M149" i="17" s="1"/>
  <c r="L150" i="17"/>
  <c r="M150" i="17" s="1"/>
  <c r="L151" i="17"/>
  <c r="M151" i="17" s="1"/>
  <c r="L152" i="17"/>
  <c r="M152" i="17" s="1"/>
  <c r="L153" i="17"/>
  <c r="M153" i="17" s="1"/>
  <c r="L154" i="17"/>
  <c r="M154" i="17" s="1"/>
  <c r="L155" i="17"/>
  <c r="M155" i="17" s="1"/>
  <c r="L156" i="17"/>
  <c r="M156" i="17" s="1"/>
  <c r="L157" i="17"/>
  <c r="M157" i="17" s="1"/>
  <c r="L158" i="17"/>
  <c r="M158" i="17" s="1"/>
  <c r="L159" i="17"/>
  <c r="M159" i="17" s="1"/>
  <c r="L160" i="17"/>
  <c r="M160" i="17" s="1"/>
  <c r="L161" i="17"/>
  <c r="M161" i="17" s="1"/>
  <c r="L162" i="17"/>
  <c r="M162" i="17" s="1"/>
  <c r="L163" i="17"/>
  <c r="M163" i="17" s="1"/>
  <c r="L164" i="17"/>
  <c r="M164" i="17" s="1"/>
  <c r="L165" i="17"/>
  <c r="M165" i="17" s="1"/>
  <c r="L166" i="17"/>
  <c r="M166" i="17" s="1"/>
  <c r="L167" i="17"/>
  <c r="M167" i="17" s="1"/>
  <c r="L168" i="17"/>
  <c r="M168" i="17" s="1"/>
  <c r="L169" i="17"/>
  <c r="M169" i="17" s="1"/>
  <c r="L170" i="17"/>
  <c r="M170" i="17" s="1"/>
  <c r="L171" i="17"/>
  <c r="M171" i="17" s="1"/>
  <c r="L172" i="17"/>
  <c r="M172" i="17" s="1"/>
  <c r="L173" i="17"/>
  <c r="M173" i="17" s="1"/>
  <c r="L174" i="17"/>
  <c r="M174" i="17" s="1"/>
  <c r="L175" i="17"/>
  <c r="M175" i="17" s="1"/>
  <c r="L176" i="17"/>
  <c r="M176" i="17" s="1"/>
  <c r="L177" i="17"/>
  <c r="M177" i="17" s="1"/>
  <c r="L178" i="17"/>
  <c r="M178" i="17" s="1"/>
  <c r="L179" i="17"/>
  <c r="M179" i="17" s="1"/>
  <c r="L180" i="17"/>
  <c r="M180" i="17" s="1"/>
  <c r="L181" i="17"/>
  <c r="M181" i="17" s="1"/>
  <c r="L182" i="17"/>
  <c r="M182" i="17" s="1"/>
  <c r="L183" i="17"/>
  <c r="M183" i="17" s="1"/>
  <c r="L184" i="17"/>
  <c r="M184" i="17" s="1"/>
  <c r="L185" i="17"/>
  <c r="M185" i="17" s="1"/>
  <c r="L186" i="17"/>
  <c r="M186" i="17" s="1"/>
  <c r="L187" i="17"/>
  <c r="M187" i="17" s="1"/>
  <c r="L188" i="17"/>
  <c r="M188" i="17" s="1"/>
  <c r="L189" i="17"/>
  <c r="M189" i="17" s="1"/>
  <c r="L190" i="17"/>
  <c r="M190" i="17" s="1"/>
  <c r="L191" i="17"/>
  <c r="M191" i="17" s="1"/>
  <c r="L192" i="17"/>
  <c r="M192" i="17" s="1"/>
  <c r="L193" i="17"/>
  <c r="M193" i="17" s="1"/>
  <c r="L194" i="17"/>
  <c r="M194" i="17" s="1"/>
  <c r="L195" i="17"/>
  <c r="M195" i="17" s="1"/>
  <c r="L196" i="17"/>
  <c r="M196" i="17" s="1"/>
  <c r="L197" i="17"/>
  <c r="M197" i="17" s="1"/>
  <c r="L198" i="17"/>
  <c r="M198" i="17" s="1"/>
  <c r="L199" i="17"/>
  <c r="M199" i="17" s="1"/>
  <c r="L200" i="17"/>
  <c r="M200" i="17" s="1"/>
  <c r="L201" i="17"/>
  <c r="M201" i="17" s="1"/>
  <c r="L202" i="17"/>
  <c r="M202" i="17" s="1"/>
  <c r="L203" i="17"/>
  <c r="M203" i="17" s="1"/>
  <c r="L204" i="17"/>
  <c r="M204" i="17" s="1"/>
  <c r="L205" i="17"/>
  <c r="M205" i="17" s="1"/>
  <c r="L206" i="17"/>
  <c r="M206" i="17" s="1"/>
  <c r="L207" i="17"/>
  <c r="M207" i="17" s="1"/>
  <c r="L208" i="17"/>
  <c r="M208" i="17" s="1"/>
  <c r="L209" i="17"/>
  <c r="M209" i="17" s="1"/>
  <c r="L210" i="17"/>
  <c r="M210" i="17" s="1"/>
  <c r="L211" i="17"/>
  <c r="M211" i="17" s="1"/>
  <c r="L212" i="17"/>
  <c r="M212" i="17" s="1"/>
  <c r="L213" i="17"/>
  <c r="M213" i="17" s="1"/>
  <c r="L214" i="17"/>
  <c r="M214" i="17" s="1"/>
  <c r="L215" i="17"/>
  <c r="M215" i="17" s="1"/>
  <c r="L216" i="17"/>
  <c r="M216" i="17" s="1"/>
  <c r="L217" i="17"/>
  <c r="M217" i="17" s="1"/>
  <c r="L218" i="17"/>
  <c r="M218" i="17" s="1"/>
  <c r="L219" i="17"/>
  <c r="M219" i="17" s="1"/>
  <c r="L220" i="17"/>
  <c r="M220" i="17" s="1"/>
  <c r="L221" i="17"/>
  <c r="M221" i="17" s="1"/>
  <c r="L222" i="17"/>
  <c r="M222" i="17" s="1"/>
  <c r="L223" i="17"/>
  <c r="M223" i="17" s="1"/>
  <c r="L224" i="17"/>
  <c r="M224" i="17" s="1"/>
  <c r="L225" i="17"/>
  <c r="M225" i="17" s="1"/>
  <c r="L226" i="17"/>
  <c r="M226" i="17" s="1"/>
  <c r="L227" i="17"/>
  <c r="M227" i="17" s="1"/>
  <c r="L228" i="17"/>
  <c r="M228" i="17" s="1"/>
  <c r="L229" i="17"/>
  <c r="M229" i="17" s="1"/>
  <c r="L230" i="17"/>
  <c r="M230" i="17" s="1"/>
  <c r="L231" i="17"/>
  <c r="M231" i="17" s="1"/>
  <c r="L232" i="17"/>
  <c r="M232" i="17" s="1"/>
  <c r="L233" i="17"/>
  <c r="M233" i="17" s="1"/>
  <c r="L234" i="17"/>
  <c r="M234" i="17" s="1"/>
  <c r="L235" i="17"/>
  <c r="M235" i="17" s="1"/>
  <c r="L236" i="17"/>
  <c r="M236" i="17" s="1"/>
  <c r="L237" i="17"/>
  <c r="M237" i="17" s="1"/>
  <c r="L238" i="17"/>
  <c r="M238" i="17" s="1"/>
  <c r="L239" i="17"/>
  <c r="M239" i="17" s="1"/>
  <c r="L240" i="17"/>
  <c r="M240" i="17" s="1"/>
  <c r="L241" i="17"/>
  <c r="M241" i="17" s="1"/>
  <c r="L242" i="17"/>
  <c r="M242" i="17" s="1"/>
  <c r="L243" i="17"/>
  <c r="M243" i="17" s="1"/>
  <c r="L244" i="17"/>
  <c r="M244" i="17" s="1"/>
  <c r="L245" i="17"/>
  <c r="M245" i="17" s="1"/>
  <c r="L246" i="17"/>
  <c r="M246" i="17" s="1"/>
  <c r="L247" i="17"/>
  <c r="M247" i="17" s="1"/>
  <c r="L248" i="17"/>
  <c r="M248" i="17" s="1"/>
  <c r="L249" i="17"/>
  <c r="M249" i="17" s="1"/>
  <c r="L250" i="17"/>
  <c r="M250" i="17" s="1"/>
  <c r="L251" i="17"/>
  <c r="M251" i="17" s="1"/>
  <c r="L252" i="17"/>
  <c r="M252" i="17" s="1"/>
  <c r="L253" i="17"/>
  <c r="M253" i="17" s="1"/>
  <c r="L254" i="17"/>
  <c r="M254" i="17" s="1"/>
  <c r="L255" i="17"/>
  <c r="M255" i="17" s="1"/>
  <c r="L256" i="17"/>
  <c r="M256" i="17" s="1"/>
  <c r="L257" i="17"/>
  <c r="M257" i="17" s="1"/>
  <c r="L258" i="17"/>
  <c r="M258" i="17" s="1"/>
  <c r="L259" i="17"/>
  <c r="M259" i="17" s="1"/>
  <c r="L260" i="17"/>
  <c r="M260" i="17" s="1"/>
  <c r="L261" i="17"/>
  <c r="M261" i="17" s="1"/>
  <c r="L262" i="17"/>
  <c r="M262" i="17" s="1"/>
  <c r="L263" i="17"/>
  <c r="M263" i="17" s="1"/>
  <c r="L264" i="17"/>
  <c r="M264" i="17" s="1"/>
  <c r="L265" i="17"/>
  <c r="M265" i="17" s="1"/>
  <c r="L266" i="17"/>
  <c r="M266" i="17" s="1"/>
  <c r="L267" i="17"/>
  <c r="M267" i="17" s="1"/>
  <c r="L268" i="17"/>
  <c r="M268" i="17" s="1"/>
  <c r="L269" i="17"/>
  <c r="M269" i="17" s="1"/>
  <c r="L270" i="17"/>
  <c r="M270" i="17" s="1"/>
  <c r="L271" i="17"/>
  <c r="M271" i="17" s="1"/>
  <c r="L272" i="17"/>
  <c r="M272" i="17" s="1"/>
  <c r="L273" i="17"/>
  <c r="M273" i="17" s="1"/>
  <c r="L274" i="17"/>
  <c r="M274" i="17" s="1"/>
  <c r="L275" i="17"/>
  <c r="M275" i="17" s="1"/>
  <c r="L276" i="17"/>
  <c r="M276" i="17" s="1"/>
  <c r="L277" i="17"/>
  <c r="M277" i="17" s="1"/>
  <c r="L278" i="17"/>
  <c r="M278" i="17" s="1"/>
  <c r="L279" i="17"/>
  <c r="M279" i="17" s="1"/>
  <c r="L280" i="17"/>
  <c r="M280" i="17" s="1"/>
  <c r="L281" i="17"/>
  <c r="M281" i="17" s="1"/>
  <c r="L282" i="17"/>
  <c r="M282" i="17" s="1"/>
  <c r="L283" i="17"/>
  <c r="M283" i="17" s="1"/>
  <c r="L284" i="17"/>
  <c r="M284" i="17" s="1"/>
  <c r="L285" i="17"/>
  <c r="M285" i="17" s="1"/>
  <c r="L286" i="17"/>
  <c r="M286" i="17" s="1"/>
  <c r="L287" i="17"/>
  <c r="M287" i="17" s="1"/>
  <c r="L288" i="17"/>
  <c r="M288" i="17" s="1"/>
  <c r="L289" i="17"/>
  <c r="M289" i="17" s="1"/>
  <c r="L290" i="17"/>
  <c r="M290" i="17" s="1"/>
  <c r="L291" i="17"/>
  <c r="M291" i="17" s="1"/>
  <c r="L292" i="17"/>
  <c r="M292" i="17" s="1"/>
  <c r="L293" i="17"/>
  <c r="M293" i="17" s="1"/>
  <c r="L294" i="17"/>
  <c r="M294" i="17" s="1"/>
  <c r="L295" i="17"/>
  <c r="M295" i="17" s="1"/>
  <c r="L296" i="17"/>
  <c r="M296" i="17" s="1"/>
  <c r="L297" i="17"/>
  <c r="M297" i="17" s="1"/>
  <c r="L298" i="17"/>
  <c r="M298" i="17" s="1"/>
  <c r="L299" i="17"/>
  <c r="M299" i="17" s="1"/>
  <c r="L300" i="17"/>
  <c r="M300" i="17" s="1"/>
  <c r="L301" i="17"/>
  <c r="M301" i="17" s="1"/>
  <c r="L302" i="17"/>
  <c r="M302" i="17" s="1"/>
  <c r="L303" i="17"/>
  <c r="M303" i="17" s="1"/>
  <c r="L304" i="17"/>
  <c r="M304" i="17" s="1"/>
  <c r="L305" i="17"/>
  <c r="M305" i="17" s="1"/>
  <c r="L306" i="17"/>
  <c r="M306" i="17" s="1"/>
  <c r="L307" i="17"/>
  <c r="M307" i="17" s="1"/>
  <c r="L308" i="17"/>
  <c r="M308" i="17" s="1"/>
  <c r="L309" i="17"/>
  <c r="M309" i="17" s="1"/>
  <c r="L310" i="17"/>
  <c r="M310" i="17" s="1"/>
  <c r="L311" i="17"/>
  <c r="M311" i="17" s="1"/>
  <c r="L312" i="17"/>
  <c r="M312" i="17" s="1"/>
  <c r="L313" i="17"/>
  <c r="M313" i="17" s="1"/>
  <c r="L314" i="17"/>
  <c r="M314" i="17" s="1"/>
  <c r="L315" i="17"/>
  <c r="M315" i="17" s="1"/>
  <c r="L316" i="17"/>
  <c r="M316" i="17" s="1"/>
  <c r="L317" i="17"/>
  <c r="M317" i="17" s="1"/>
  <c r="L318" i="17"/>
  <c r="M318" i="17" s="1"/>
  <c r="L319" i="17"/>
  <c r="M319" i="17" s="1"/>
  <c r="L320" i="17"/>
  <c r="M320" i="17" s="1"/>
  <c r="L321" i="17"/>
  <c r="M321" i="17" s="1"/>
  <c r="L322" i="17"/>
  <c r="M322" i="17" s="1"/>
  <c r="L323" i="17"/>
  <c r="M323" i="17" s="1"/>
  <c r="L324" i="17"/>
  <c r="M324" i="17" s="1"/>
  <c r="L325" i="17"/>
  <c r="M325" i="17" s="1"/>
  <c r="L326" i="17"/>
  <c r="M326" i="17" s="1"/>
  <c r="L327" i="17"/>
  <c r="M327" i="17" s="1"/>
  <c r="L328" i="17"/>
  <c r="M328" i="17" s="1"/>
  <c r="L329" i="17"/>
  <c r="M329" i="17" s="1"/>
  <c r="L330" i="17"/>
  <c r="M330" i="17" s="1"/>
  <c r="L331" i="17"/>
  <c r="M331" i="17" s="1"/>
  <c r="L332" i="17"/>
  <c r="M332" i="17" s="1"/>
  <c r="L333" i="17"/>
  <c r="M333" i="17" s="1"/>
  <c r="L334" i="17"/>
  <c r="M334" i="17" s="1"/>
  <c r="L335" i="17"/>
  <c r="M335" i="17" s="1"/>
  <c r="L336" i="17"/>
  <c r="M336" i="17" s="1"/>
  <c r="L337" i="17"/>
  <c r="M337" i="17" s="1"/>
  <c r="L338" i="17"/>
  <c r="M338" i="17" s="1"/>
  <c r="L339" i="17"/>
  <c r="M339" i="17" s="1"/>
  <c r="L340" i="17"/>
  <c r="M340" i="17" s="1"/>
  <c r="L341" i="17"/>
  <c r="M341" i="17" s="1"/>
  <c r="L342" i="17"/>
  <c r="M342" i="17" s="1"/>
  <c r="L343" i="17"/>
  <c r="M343" i="17" s="1"/>
  <c r="L344" i="17"/>
  <c r="M344" i="17" s="1"/>
  <c r="L345" i="17"/>
  <c r="M345" i="17" s="1"/>
  <c r="L346" i="17"/>
  <c r="M346" i="17" s="1"/>
  <c r="L347" i="17"/>
  <c r="M347" i="17" s="1"/>
  <c r="L348" i="17"/>
  <c r="M348" i="17" s="1"/>
  <c r="L349" i="17"/>
  <c r="M349" i="17" s="1"/>
  <c r="L350" i="17"/>
  <c r="M350" i="17" s="1"/>
  <c r="L351" i="17"/>
  <c r="M351" i="17" s="1"/>
  <c r="L352" i="17"/>
  <c r="M352" i="17" s="1"/>
  <c r="L353" i="17"/>
  <c r="M353" i="17" s="1"/>
  <c r="L354" i="17"/>
  <c r="M354" i="17" s="1"/>
  <c r="L355" i="17"/>
  <c r="M355" i="17" s="1"/>
  <c r="L356" i="17"/>
  <c r="M356" i="17" s="1"/>
  <c r="L357" i="17"/>
  <c r="M357" i="17" s="1"/>
  <c r="L358" i="17"/>
  <c r="M358" i="17" s="1"/>
  <c r="L359" i="17"/>
  <c r="M359" i="17" s="1"/>
  <c r="L360" i="17"/>
  <c r="M360" i="17" s="1"/>
  <c r="L361" i="17"/>
  <c r="M361" i="17" s="1"/>
  <c r="L362" i="17"/>
  <c r="M362" i="17" s="1"/>
  <c r="L363" i="17"/>
  <c r="M363" i="17" s="1"/>
  <c r="L364" i="17"/>
  <c r="M364" i="17" s="1"/>
  <c r="L365" i="17"/>
  <c r="M365" i="17" s="1"/>
  <c r="L366" i="17"/>
  <c r="M366" i="17" s="1"/>
  <c r="L367" i="17"/>
  <c r="M367" i="17" s="1"/>
  <c r="L368" i="17"/>
  <c r="M368" i="17" s="1"/>
  <c r="L369" i="17"/>
  <c r="M369" i="17" s="1"/>
  <c r="L370" i="17"/>
  <c r="M370" i="17" s="1"/>
  <c r="L371" i="17"/>
  <c r="M371" i="17" s="1"/>
  <c r="L372" i="17"/>
  <c r="M372" i="17" s="1"/>
  <c r="L373" i="17"/>
  <c r="M373" i="17" s="1"/>
  <c r="L374" i="17"/>
  <c r="M374" i="17" s="1"/>
  <c r="L375" i="17"/>
  <c r="M375" i="17" s="1"/>
  <c r="L376" i="17"/>
  <c r="M376" i="17" s="1"/>
  <c r="L377" i="17"/>
  <c r="M377" i="17" s="1"/>
  <c r="L378" i="17"/>
  <c r="M378" i="17" s="1"/>
  <c r="L379" i="17"/>
  <c r="M379" i="17" s="1"/>
  <c r="L380" i="17"/>
  <c r="M380" i="17" s="1"/>
  <c r="L381" i="17"/>
  <c r="M381" i="17" s="1"/>
  <c r="L382" i="17"/>
  <c r="M382" i="17" s="1"/>
  <c r="L383" i="17"/>
  <c r="M383" i="17" s="1"/>
  <c r="L384" i="17"/>
  <c r="M384" i="17" s="1"/>
  <c r="L385" i="17"/>
  <c r="M385" i="17" s="1"/>
  <c r="L386" i="17"/>
  <c r="M386" i="17" s="1"/>
  <c r="L387" i="17"/>
  <c r="M387" i="17" s="1"/>
  <c r="L388" i="17"/>
  <c r="M388" i="17" s="1"/>
  <c r="L389" i="17"/>
  <c r="M389" i="17" s="1"/>
  <c r="L390" i="17"/>
  <c r="M390" i="17" s="1"/>
  <c r="L391" i="17"/>
  <c r="M391" i="17" s="1"/>
  <c r="L392" i="17"/>
  <c r="M392" i="17" s="1"/>
  <c r="L393" i="17"/>
  <c r="M393" i="17" s="1"/>
  <c r="L394" i="17"/>
  <c r="M394" i="17" s="1"/>
  <c r="L395" i="17"/>
  <c r="M395" i="17" s="1"/>
  <c r="L396" i="17"/>
  <c r="M396" i="17" s="1"/>
  <c r="L397" i="17"/>
  <c r="M397" i="17" s="1"/>
  <c r="L398" i="17"/>
  <c r="M398" i="17" s="1"/>
  <c r="L399" i="17"/>
  <c r="M399" i="17" s="1"/>
  <c r="L400" i="17"/>
  <c r="M400" i="17" s="1"/>
  <c r="L401" i="17"/>
  <c r="M401" i="17" s="1"/>
  <c r="L402" i="17"/>
  <c r="M402" i="17" s="1"/>
  <c r="L403" i="17"/>
  <c r="M403" i="17" s="1"/>
  <c r="L404" i="17"/>
  <c r="M404" i="17" s="1"/>
  <c r="L405" i="17"/>
  <c r="M405" i="17" s="1"/>
  <c r="L406" i="17"/>
  <c r="M406" i="17" s="1"/>
  <c r="L407" i="17"/>
  <c r="M407" i="17" s="1"/>
  <c r="L408" i="17"/>
  <c r="M408" i="17" s="1"/>
  <c r="L409" i="17"/>
  <c r="M409" i="17" s="1"/>
  <c r="L410" i="17"/>
  <c r="M410" i="17" s="1"/>
  <c r="L411" i="17"/>
  <c r="M411" i="17" s="1"/>
  <c r="L412" i="17"/>
  <c r="M412" i="17" s="1"/>
  <c r="L413" i="17"/>
  <c r="M413" i="17" s="1"/>
  <c r="L414" i="17"/>
  <c r="M414" i="17" s="1"/>
  <c r="L415" i="17"/>
  <c r="M415" i="17" s="1"/>
  <c r="L416" i="17"/>
  <c r="M416" i="17" s="1"/>
  <c r="L417" i="17"/>
  <c r="M417" i="17" s="1"/>
  <c r="L418" i="17"/>
  <c r="M418" i="17" s="1"/>
  <c r="L419" i="17"/>
  <c r="M419" i="17" s="1"/>
  <c r="L420" i="17"/>
  <c r="M420" i="17" s="1"/>
  <c r="L421" i="17"/>
  <c r="M421" i="17" s="1"/>
  <c r="L422" i="17"/>
  <c r="M422" i="17" s="1"/>
  <c r="L423" i="17"/>
  <c r="M423" i="17" s="1"/>
  <c r="L424" i="17"/>
  <c r="M424" i="17" s="1"/>
  <c r="L425" i="17"/>
  <c r="M425" i="17" s="1"/>
  <c r="L426" i="17"/>
  <c r="M426" i="17" s="1"/>
  <c r="L427" i="17"/>
  <c r="M427" i="17" s="1"/>
  <c r="L428" i="17"/>
  <c r="M428" i="17" s="1"/>
  <c r="L429" i="17"/>
  <c r="M429" i="17" s="1"/>
  <c r="L430" i="17"/>
  <c r="M430" i="17" s="1"/>
  <c r="L431" i="17"/>
  <c r="M431" i="17" s="1"/>
  <c r="L432" i="17"/>
  <c r="M432" i="17" s="1"/>
  <c r="L433" i="17"/>
  <c r="M433" i="17" s="1"/>
  <c r="L434" i="17"/>
  <c r="M434" i="17" s="1"/>
  <c r="L435" i="17"/>
  <c r="M435" i="17" s="1"/>
  <c r="L436" i="17"/>
  <c r="M436" i="17" s="1"/>
  <c r="L437" i="17"/>
  <c r="M437" i="17" s="1"/>
  <c r="L438" i="17"/>
  <c r="M438" i="17" s="1"/>
  <c r="L439" i="17"/>
  <c r="M439" i="17" s="1"/>
  <c r="L440" i="17"/>
  <c r="M440" i="17" s="1"/>
  <c r="L441" i="17"/>
  <c r="M441" i="17" s="1"/>
  <c r="L442" i="17"/>
  <c r="M442" i="17" s="1"/>
  <c r="L443" i="17"/>
  <c r="M443" i="17" s="1"/>
  <c r="L444" i="17"/>
  <c r="M444" i="17" s="1"/>
  <c r="L445" i="17"/>
  <c r="M445" i="17" s="1"/>
  <c r="L446" i="17"/>
  <c r="M446" i="17" s="1"/>
  <c r="L447" i="17"/>
  <c r="M447" i="17" s="1"/>
  <c r="L448" i="17"/>
  <c r="M448" i="17" s="1"/>
  <c r="L449" i="17"/>
  <c r="M449" i="17" s="1"/>
  <c r="L450" i="17"/>
  <c r="M450" i="17" s="1"/>
  <c r="L451" i="17"/>
  <c r="M451" i="17" s="1"/>
  <c r="L452" i="17"/>
  <c r="M452" i="17" s="1"/>
  <c r="L453" i="17"/>
  <c r="M453" i="17" s="1"/>
  <c r="L454" i="17"/>
  <c r="M454" i="17" s="1"/>
  <c r="L455" i="17"/>
  <c r="M455" i="17" s="1"/>
  <c r="L456" i="17"/>
  <c r="M456" i="17" s="1"/>
  <c r="L457" i="17"/>
  <c r="M457" i="17" s="1"/>
  <c r="L458" i="17"/>
  <c r="M458" i="17" s="1"/>
  <c r="L459" i="17"/>
  <c r="M459" i="17" s="1"/>
  <c r="L460" i="17"/>
  <c r="M460" i="17" s="1"/>
  <c r="L461" i="17"/>
  <c r="M461" i="17" s="1"/>
  <c r="L462" i="17"/>
  <c r="M462" i="17" s="1"/>
  <c r="L463" i="17"/>
  <c r="M463" i="17" s="1"/>
  <c r="L464" i="17"/>
  <c r="M464" i="17" s="1"/>
  <c r="L465" i="17"/>
  <c r="M465" i="17" s="1"/>
  <c r="L466" i="17"/>
  <c r="M466" i="17" s="1"/>
  <c r="L467" i="17"/>
  <c r="M467" i="17" s="1"/>
  <c r="L468" i="17"/>
  <c r="M468" i="17" s="1"/>
  <c r="L469" i="17"/>
  <c r="M469" i="17" s="1"/>
  <c r="L470" i="17"/>
  <c r="M470" i="17" s="1"/>
  <c r="L471" i="17"/>
  <c r="M471" i="17" s="1"/>
  <c r="L472" i="17"/>
  <c r="M472" i="17" s="1"/>
  <c r="L473" i="17"/>
  <c r="M473" i="17" s="1"/>
  <c r="L474" i="17"/>
  <c r="M474" i="17" s="1"/>
  <c r="L475" i="17"/>
  <c r="M475" i="17" s="1"/>
  <c r="L476" i="17"/>
  <c r="M476" i="17" s="1"/>
  <c r="L477" i="17"/>
  <c r="M477" i="17" s="1"/>
  <c r="L478" i="17"/>
  <c r="M478" i="17" s="1"/>
  <c r="L479" i="17"/>
  <c r="M479" i="17" s="1"/>
  <c r="L480" i="17"/>
  <c r="M480" i="17" s="1"/>
  <c r="L481" i="17"/>
  <c r="M481" i="17" s="1"/>
  <c r="L482" i="17"/>
  <c r="M482" i="17" s="1"/>
  <c r="L483" i="17"/>
  <c r="M483" i="17" s="1"/>
  <c r="L484" i="17"/>
  <c r="M484" i="17" s="1"/>
  <c r="L485" i="17"/>
  <c r="M485" i="17" s="1"/>
  <c r="L486" i="17"/>
  <c r="M486" i="17" s="1"/>
  <c r="L487" i="17"/>
  <c r="M487" i="17" s="1"/>
  <c r="L488" i="17"/>
  <c r="M488" i="17" s="1"/>
  <c r="L489" i="17"/>
  <c r="M489" i="17" s="1"/>
  <c r="L490" i="17"/>
  <c r="M490" i="17" s="1"/>
  <c r="L491" i="17"/>
  <c r="M491" i="17" s="1"/>
  <c r="L492" i="17"/>
  <c r="M492" i="17" s="1"/>
  <c r="L493" i="17"/>
  <c r="M493" i="17" s="1"/>
  <c r="L494" i="17"/>
  <c r="M494" i="17" s="1"/>
  <c r="L495" i="17"/>
  <c r="M495" i="17" s="1"/>
  <c r="L496" i="17"/>
  <c r="M496" i="17" s="1"/>
  <c r="L497" i="17"/>
  <c r="M497" i="17" s="1"/>
  <c r="L498" i="17"/>
  <c r="M498" i="17" s="1"/>
  <c r="L499" i="17"/>
  <c r="M499" i="17" s="1"/>
  <c r="L500" i="17"/>
  <c r="M500" i="17" s="1"/>
  <c r="L501" i="17"/>
  <c r="M501" i="17" s="1"/>
  <c r="L502" i="17"/>
  <c r="M502" i="17" s="1"/>
  <c r="L503" i="17"/>
  <c r="M503" i="17" s="1"/>
  <c r="L504" i="17"/>
  <c r="M504" i="17" s="1"/>
  <c r="L505" i="17"/>
  <c r="M505" i="17" s="1"/>
  <c r="L506" i="17"/>
  <c r="M506" i="17" s="1"/>
  <c r="L507" i="17"/>
  <c r="M507" i="17" s="1"/>
  <c r="L508" i="17"/>
  <c r="M508" i="17" s="1"/>
  <c r="L509" i="17"/>
  <c r="M509" i="17" s="1"/>
  <c r="L510" i="17"/>
  <c r="M510" i="17" s="1"/>
  <c r="L511" i="17"/>
  <c r="M511" i="17" s="1"/>
  <c r="L512" i="17"/>
  <c r="M512" i="17" s="1"/>
  <c r="L513" i="17"/>
  <c r="M513" i="17" s="1"/>
  <c r="L514" i="17"/>
  <c r="M514" i="17" s="1"/>
  <c r="L515" i="17"/>
  <c r="M515" i="17" s="1"/>
  <c r="L516" i="17"/>
  <c r="M516" i="17" s="1"/>
  <c r="L517" i="17"/>
  <c r="M517" i="17" s="1"/>
  <c r="L518" i="17"/>
  <c r="M518" i="17" s="1"/>
  <c r="L519" i="17"/>
  <c r="M519" i="17" s="1"/>
  <c r="L520" i="17"/>
  <c r="M520" i="17" s="1"/>
  <c r="L521" i="17"/>
  <c r="M521" i="17" s="1"/>
  <c r="L522" i="17"/>
  <c r="M522" i="17" s="1"/>
  <c r="L523" i="17"/>
  <c r="M523" i="17" s="1"/>
  <c r="L524" i="17"/>
  <c r="M524" i="17" s="1"/>
  <c r="L525" i="17"/>
  <c r="M525" i="17" s="1"/>
  <c r="L526" i="17"/>
  <c r="M526" i="17" s="1"/>
  <c r="L527" i="17"/>
  <c r="M527" i="17" s="1"/>
  <c r="L528" i="17"/>
  <c r="M528" i="17" s="1"/>
  <c r="L529" i="17"/>
  <c r="M529" i="17" s="1"/>
  <c r="L530" i="17"/>
  <c r="M530" i="17" s="1"/>
  <c r="L531" i="17"/>
  <c r="M531" i="17" s="1"/>
  <c r="L532" i="17"/>
  <c r="M532" i="17" s="1"/>
  <c r="L533" i="17"/>
  <c r="M533" i="17" s="1"/>
  <c r="L534" i="17"/>
  <c r="M534" i="17" s="1"/>
  <c r="L535" i="17"/>
  <c r="M535" i="17" s="1"/>
  <c r="L536" i="17"/>
  <c r="M536" i="17" s="1"/>
  <c r="L537" i="17"/>
  <c r="M537" i="17" s="1"/>
  <c r="L538" i="17"/>
  <c r="M538" i="17" s="1"/>
  <c r="L539" i="17"/>
  <c r="M539" i="17" s="1"/>
  <c r="L540" i="17"/>
  <c r="M540" i="17" s="1"/>
  <c r="L541" i="17"/>
  <c r="M541" i="17" s="1"/>
  <c r="L542" i="17"/>
  <c r="M542" i="17" s="1"/>
  <c r="L543" i="17"/>
  <c r="M543" i="17" s="1"/>
  <c r="L544" i="17"/>
  <c r="M544" i="17" s="1"/>
  <c r="L545" i="17"/>
  <c r="M545" i="17" s="1"/>
  <c r="L546" i="17"/>
  <c r="M546" i="17" s="1"/>
  <c r="L547" i="17"/>
  <c r="M547" i="17" s="1"/>
  <c r="L548" i="17"/>
  <c r="M548" i="17" s="1"/>
  <c r="L549" i="17"/>
  <c r="M549" i="17" s="1"/>
  <c r="L550" i="17"/>
  <c r="M550" i="17" s="1"/>
  <c r="L551" i="17"/>
  <c r="M551" i="17" s="1"/>
  <c r="L552" i="17"/>
  <c r="M552" i="17" s="1"/>
  <c r="L553" i="17"/>
  <c r="M553" i="17" s="1"/>
  <c r="L554" i="17"/>
  <c r="M554" i="17" s="1"/>
  <c r="L555" i="17"/>
  <c r="M555" i="17" s="1"/>
  <c r="L556" i="17"/>
  <c r="M556" i="17" s="1"/>
  <c r="L557" i="17"/>
  <c r="M557" i="17" s="1"/>
  <c r="L558" i="17"/>
  <c r="M558" i="17" s="1"/>
  <c r="L559" i="17"/>
  <c r="M559" i="17" s="1"/>
  <c r="L560" i="17"/>
  <c r="M560" i="17" s="1"/>
  <c r="L561" i="17"/>
  <c r="M561" i="17" s="1"/>
  <c r="L562" i="17"/>
  <c r="M562" i="17" s="1"/>
  <c r="L563" i="17"/>
  <c r="M563" i="17" s="1"/>
  <c r="L564" i="17"/>
  <c r="M564" i="17" s="1"/>
  <c r="L565" i="17"/>
  <c r="M565" i="17" s="1"/>
  <c r="L566" i="17"/>
  <c r="M566" i="17" s="1"/>
  <c r="L567" i="17"/>
  <c r="M567" i="17" s="1"/>
  <c r="L568" i="17"/>
  <c r="M568" i="17" s="1"/>
  <c r="L569" i="17"/>
  <c r="M569" i="17" s="1"/>
  <c r="L570" i="17"/>
  <c r="M570" i="17" s="1"/>
  <c r="L571" i="17"/>
  <c r="M571" i="17" s="1"/>
  <c r="L572" i="17"/>
  <c r="M572" i="17" s="1"/>
  <c r="L573" i="17"/>
  <c r="M573" i="17" s="1"/>
  <c r="L574" i="17"/>
  <c r="M574" i="17" s="1"/>
  <c r="L575" i="17"/>
  <c r="M575" i="17" s="1"/>
  <c r="L576" i="17"/>
  <c r="M576" i="17" s="1"/>
  <c r="L577" i="17"/>
  <c r="M577" i="17" s="1"/>
  <c r="L578" i="17"/>
  <c r="M578" i="17" s="1"/>
  <c r="L579" i="17"/>
  <c r="M579" i="17" s="1"/>
  <c r="L580" i="17"/>
  <c r="M580" i="17" s="1"/>
  <c r="L581" i="17"/>
  <c r="M581" i="17" s="1"/>
  <c r="L582" i="17"/>
  <c r="M582" i="17" s="1"/>
  <c r="L583" i="17"/>
  <c r="M583" i="17" s="1"/>
  <c r="L584" i="17"/>
  <c r="M584" i="17" s="1"/>
  <c r="L585" i="17"/>
  <c r="M585" i="17" s="1"/>
  <c r="L586" i="17"/>
  <c r="M586" i="17" s="1"/>
  <c r="L587" i="17"/>
  <c r="M587" i="17" s="1"/>
  <c r="L588" i="17"/>
  <c r="M588" i="17" s="1"/>
  <c r="L589" i="17"/>
  <c r="M589" i="17" s="1"/>
  <c r="L590" i="17"/>
  <c r="M590" i="17" s="1"/>
  <c r="L591" i="17"/>
  <c r="M591" i="17" s="1"/>
  <c r="L592" i="17"/>
  <c r="M592" i="17" s="1"/>
  <c r="L593" i="17"/>
  <c r="M593" i="17" s="1"/>
  <c r="L594" i="17"/>
  <c r="M594" i="17" s="1"/>
  <c r="L595" i="17"/>
  <c r="M595" i="17" s="1"/>
  <c r="L596" i="17"/>
  <c r="M596" i="17" s="1"/>
  <c r="L597" i="17"/>
  <c r="M597" i="17" s="1"/>
  <c r="L598" i="17"/>
  <c r="M598" i="17" s="1"/>
  <c r="L599" i="17"/>
  <c r="M599" i="17" s="1"/>
  <c r="L600" i="17"/>
  <c r="M600" i="17" s="1"/>
  <c r="L601" i="17"/>
  <c r="M601" i="17" s="1"/>
  <c r="L602" i="17"/>
  <c r="M602" i="17" s="1"/>
  <c r="L603" i="17"/>
  <c r="M603" i="17" s="1"/>
  <c r="L604" i="17"/>
  <c r="M604" i="17" s="1"/>
  <c r="L605" i="17"/>
  <c r="M605" i="17" s="1"/>
  <c r="L606" i="17"/>
  <c r="M606" i="17" s="1"/>
  <c r="L607" i="17"/>
  <c r="M607" i="17" s="1"/>
  <c r="L608" i="17"/>
  <c r="M608" i="17" s="1"/>
  <c r="L609" i="17"/>
  <c r="M609" i="17" s="1"/>
  <c r="L610" i="17"/>
  <c r="M610" i="17" s="1"/>
  <c r="L611" i="17"/>
  <c r="M611" i="17" s="1"/>
  <c r="L612" i="17"/>
  <c r="M612" i="17" s="1"/>
  <c r="L613" i="17"/>
  <c r="M613" i="17" s="1"/>
  <c r="L614" i="17"/>
  <c r="M614" i="17" s="1"/>
  <c r="L615" i="17"/>
  <c r="M615" i="17" s="1"/>
  <c r="L616" i="17"/>
  <c r="M616" i="17" s="1"/>
  <c r="L617" i="17"/>
  <c r="M617" i="17" s="1"/>
  <c r="L618" i="17"/>
  <c r="M618" i="17" s="1"/>
  <c r="L619" i="17"/>
  <c r="M619" i="17" s="1"/>
  <c r="L620" i="17"/>
  <c r="M620" i="17" s="1"/>
  <c r="L621" i="17"/>
  <c r="M621" i="17" s="1"/>
  <c r="L622" i="17"/>
  <c r="M622" i="17" s="1"/>
  <c r="L623" i="17"/>
  <c r="M623" i="17" s="1"/>
  <c r="L624" i="17"/>
  <c r="M624" i="17" s="1"/>
  <c r="L625" i="17"/>
  <c r="M625" i="17" s="1"/>
  <c r="L626" i="17"/>
  <c r="M626" i="17" s="1"/>
  <c r="L627" i="17"/>
  <c r="M627" i="17" s="1"/>
  <c r="L628" i="17"/>
  <c r="M628" i="17" s="1"/>
  <c r="L629" i="17"/>
  <c r="M629" i="17" s="1"/>
  <c r="L630" i="17"/>
  <c r="M630" i="17" s="1"/>
  <c r="L631" i="17"/>
  <c r="M631" i="17" s="1"/>
  <c r="L632" i="17"/>
  <c r="M632" i="17" s="1"/>
  <c r="L633" i="17"/>
  <c r="M633" i="17" s="1"/>
  <c r="L634" i="17"/>
  <c r="M634" i="17" s="1"/>
  <c r="L635" i="17"/>
  <c r="M635" i="17" s="1"/>
  <c r="L636" i="17"/>
  <c r="M636" i="17" s="1"/>
  <c r="L637" i="17"/>
  <c r="M637" i="17" s="1"/>
  <c r="L638" i="17"/>
  <c r="M638" i="17" s="1"/>
  <c r="L639" i="17"/>
  <c r="M639" i="17" s="1"/>
  <c r="L640" i="17"/>
  <c r="M640" i="17" s="1"/>
  <c r="L641" i="17"/>
  <c r="M641" i="17" s="1"/>
  <c r="L642" i="17"/>
  <c r="M642" i="17" s="1"/>
  <c r="L643" i="17"/>
  <c r="M643" i="17" s="1"/>
  <c r="L644" i="17"/>
  <c r="M644" i="17" s="1"/>
  <c r="L645" i="17"/>
  <c r="M645" i="17" s="1"/>
  <c r="L646" i="17"/>
  <c r="M646" i="17" s="1"/>
  <c r="L647" i="17"/>
  <c r="M647" i="17" s="1"/>
  <c r="L648" i="17"/>
  <c r="M648" i="17" s="1"/>
  <c r="L649" i="17"/>
  <c r="M649" i="17" s="1"/>
  <c r="L650" i="17"/>
  <c r="M650" i="17" s="1"/>
  <c r="L651" i="17"/>
  <c r="M651" i="17" s="1"/>
  <c r="L652" i="17"/>
  <c r="M652" i="17" s="1"/>
  <c r="L653" i="17"/>
  <c r="M653" i="17" s="1"/>
  <c r="L654" i="17"/>
  <c r="M654" i="17" s="1"/>
  <c r="L655" i="17"/>
  <c r="M655" i="17" s="1"/>
  <c r="L656" i="17"/>
  <c r="M656" i="17" s="1"/>
  <c r="L657" i="17"/>
  <c r="M657" i="17" s="1"/>
  <c r="L658" i="17"/>
  <c r="M658" i="17" s="1"/>
  <c r="L659" i="17"/>
  <c r="M659" i="17" s="1"/>
  <c r="L660" i="17"/>
  <c r="M660" i="17" s="1"/>
  <c r="L661" i="17"/>
  <c r="M661" i="17" s="1"/>
  <c r="L662" i="17"/>
  <c r="M662" i="17" s="1"/>
  <c r="L663" i="17"/>
  <c r="M663" i="17" s="1"/>
  <c r="L664" i="17"/>
  <c r="M664" i="17" s="1"/>
  <c r="L665" i="17"/>
  <c r="M665" i="17" s="1"/>
  <c r="L666" i="17"/>
  <c r="M666" i="17" s="1"/>
  <c r="L667" i="17"/>
  <c r="M667" i="17" s="1"/>
  <c r="L668" i="17"/>
  <c r="M668" i="17" s="1"/>
  <c r="L669" i="17"/>
  <c r="M669" i="17" s="1"/>
  <c r="L670" i="17"/>
  <c r="M670" i="17" s="1"/>
  <c r="L671" i="17"/>
  <c r="M671" i="17" s="1"/>
  <c r="L672" i="17"/>
  <c r="M672" i="17" s="1"/>
  <c r="L673" i="17"/>
  <c r="M673" i="17" s="1"/>
  <c r="L674" i="17"/>
  <c r="M674" i="17" s="1"/>
  <c r="L675" i="17"/>
  <c r="M675" i="17" s="1"/>
  <c r="L676" i="17"/>
  <c r="M676" i="17" s="1"/>
  <c r="L677" i="17"/>
  <c r="M677" i="17" s="1"/>
  <c r="L678" i="17"/>
  <c r="M678" i="17" s="1"/>
  <c r="L679" i="17"/>
  <c r="M679" i="17" s="1"/>
  <c r="L680" i="17"/>
  <c r="M680" i="17" s="1"/>
  <c r="L681" i="17"/>
  <c r="M681" i="17" s="1"/>
  <c r="L682" i="17"/>
  <c r="M682" i="17" s="1"/>
  <c r="L683" i="17"/>
  <c r="M683" i="17" s="1"/>
  <c r="L684" i="17"/>
  <c r="M684" i="17" s="1"/>
  <c r="L685" i="17"/>
  <c r="M685" i="17" s="1"/>
  <c r="L686" i="17"/>
  <c r="M686" i="17" s="1"/>
  <c r="L687" i="17"/>
  <c r="M687" i="17" s="1"/>
  <c r="L688" i="17"/>
  <c r="M688" i="17" s="1"/>
  <c r="L689" i="17"/>
  <c r="M689" i="17" s="1"/>
  <c r="L690" i="17"/>
  <c r="M690" i="17" s="1"/>
  <c r="L691" i="17"/>
  <c r="M691" i="17" s="1"/>
  <c r="L692" i="17"/>
  <c r="M692" i="17" s="1"/>
  <c r="L693" i="17"/>
  <c r="M693" i="17" s="1"/>
  <c r="L694" i="17"/>
  <c r="M694" i="17" s="1"/>
  <c r="L695" i="17"/>
  <c r="M695" i="17" s="1"/>
  <c r="L696" i="17"/>
  <c r="M696" i="17" s="1"/>
  <c r="L697" i="17"/>
  <c r="M697" i="17" s="1"/>
  <c r="L698" i="17"/>
  <c r="M698" i="17" s="1"/>
  <c r="L699" i="17"/>
  <c r="M699" i="17" s="1"/>
  <c r="L700" i="17"/>
  <c r="M700" i="17" s="1"/>
  <c r="L701" i="17"/>
  <c r="M701" i="17" s="1"/>
  <c r="L702" i="17"/>
  <c r="M702" i="17" s="1"/>
  <c r="L703" i="17"/>
  <c r="M703" i="17" s="1"/>
  <c r="L704" i="17"/>
  <c r="M704" i="17" s="1"/>
  <c r="L705" i="17"/>
  <c r="M705" i="17" s="1"/>
  <c r="L706" i="17"/>
  <c r="M706" i="17" s="1"/>
  <c r="L707" i="17"/>
  <c r="M707" i="17" s="1"/>
  <c r="L708" i="17"/>
  <c r="M708" i="17" s="1"/>
  <c r="L709" i="17"/>
  <c r="M709" i="17" s="1"/>
  <c r="L710" i="17"/>
  <c r="M710" i="17" s="1"/>
  <c r="L711" i="17"/>
  <c r="M711" i="17" s="1"/>
  <c r="L712" i="17"/>
  <c r="M712" i="17" s="1"/>
  <c r="L713" i="17"/>
  <c r="M713" i="17" s="1"/>
  <c r="L714" i="17"/>
  <c r="M714" i="17" s="1"/>
  <c r="L715" i="17"/>
  <c r="M715" i="17" s="1"/>
  <c r="L716" i="17"/>
  <c r="M716" i="17" s="1"/>
  <c r="L717" i="17"/>
  <c r="M717" i="17" s="1"/>
  <c r="L718" i="17"/>
  <c r="M718" i="17" s="1"/>
  <c r="L719" i="17"/>
  <c r="M719" i="17" s="1"/>
  <c r="L720" i="17"/>
  <c r="M720" i="17" s="1"/>
  <c r="L721" i="17"/>
  <c r="M721" i="17" s="1"/>
  <c r="L722" i="17"/>
  <c r="M722" i="17" s="1"/>
  <c r="L723" i="17"/>
  <c r="M723" i="17" s="1"/>
  <c r="L724" i="17"/>
  <c r="M724" i="17" s="1"/>
  <c r="L725" i="17"/>
  <c r="M725" i="17" s="1"/>
  <c r="L726" i="17"/>
  <c r="M726" i="17" s="1"/>
  <c r="L727" i="17"/>
  <c r="M727" i="17" s="1"/>
  <c r="L728" i="17"/>
  <c r="M728" i="17" s="1"/>
  <c r="L729" i="17"/>
  <c r="M729" i="17" s="1"/>
  <c r="L730" i="17"/>
  <c r="M730" i="17" s="1"/>
  <c r="L731" i="17"/>
  <c r="M731" i="17" s="1"/>
  <c r="L732" i="17"/>
  <c r="M732" i="17" s="1"/>
  <c r="L733" i="17"/>
  <c r="M733" i="17" s="1"/>
  <c r="L734" i="17"/>
  <c r="M734" i="17" s="1"/>
  <c r="L735" i="17"/>
  <c r="M735" i="17" s="1"/>
  <c r="L736" i="17"/>
  <c r="M736" i="17" s="1"/>
  <c r="L737" i="17"/>
  <c r="M737" i="17" s="1"/>
  <c r="L738" i="17"/>
  <c r="M738" i="17" s="1"/>
  <c r="L739" i="17"/>
  <c r="M739" i="17" s="1"/>
  <c r="L740" i="17"/>
  <c r="M740" i="17" s="1"/>
  <c r="L741" i="17"/>
  <c r="M741" i="17" s="1"/>
  <c r="L742" i="17"/>
  <c r="M742" i="17" s="1"/>
  <c r="L743" i="17"/>
  <c r="M743" i="17" s="1"/>
  <c r="L744" i="17"/>
  <c r="M744" i="17" s="1"/>
  <c r="L745" i="17"/>
  <c r="M745" i="17" s="1"/>
  <c r="L746" i="17"/>
  <c r="M746" i="17" s="1"/>
  <c r="L747" i="17"/>
  <c r="M747" i="17" s="1"/>
  <c r="L748" i="17"/>
  <c r="M748" i="17" s="1"/>
  <c r="L749" i="17"/>
  <c r="M749" i="17" s="1"/>
  <c r="L750" i="17"/>
  <c r="M750" i="17" s="1"/>
  <c r="L751" i="17"/>
  <c r="M751" i="17" s="1"/>
  <c r="L752" i="17"/>
  <c r="M752" i="17" s="1"/>
  <c r="L753" i="17"/>
  <c r="M753" i="17" s="1"/>
  <c r="L754" i="17"/>
  <c r="M754" i="17" s="1"/>
  <c r="L755" i="17"/>
  <c r="M755" i="17" s="1"/>
  <c r="L756" i="17"/>
  <c r="M756" i="17" s="1"/>
  <c r="L757" i="17"/>
  <c r="M757" i="17" s="1"/>
  <c r="L758" i="17"/>
  <c r="M758" i="17" s="1"/>
  <c r="L759" i="17"/>
  <c r="M759" i="17" s="1"/>
  <c r="L760" i="17"/>
  <c r="M760" i="17" s="1"/>
  <c r="L761" i="17"/>
  <c r="M761" i="17" s="1"/>
  <c r="L762" i="17"/>
  <c r="M762" i="17" s="1"/>
  <c r="L763" i="17"/>
  <c r="M763" i="17" s="1"/>
  <c r="L764" i="17"/>
  <c r="M764" i="17" s="1"/>
  <c r="L765" i="17"/>
  <c r="M765" i="17" s="1"/>
  <c r="L766" i="17"/>
  <c r="M766" i="17" s="1"/>
  <c r="L767" i="17"/>
  <c r="M767" i="17" s="1"/>
  <c r="L768" i="17"/>
  <c r="M768" i="17" s="1"/>
  <c r="L769" i="17"/>
  <c r="M769" i="17" s="1"/>
  <c r="L770" i="17"/>
  <c r="M770" i="17" s="1"/>
  <c r="L771" i="17"/>
  <c r="M771" i="17" s="1"/>
  <c r="L772" i="17"/>
  <c r="M772" i="17" s="1"/>
  <c r="L773" i="17"/>
  <c r="M773" i="17" s="1"/>
  <c r="L774" i="17"/>
  <c r="M774" i="17" s="1"/>
  <c r="L775" i="17"/>
  <c r="M775" i="17" s="1"/>
  <c r="L776" i="17"/>
  <c r="M776" i="17" s="1"/>
  <c r="L777" i="17"/>
  <c r="M777" i="17" s="1"/>
  <c r="L778" i="17"/>
  <c r="M778" i="17" s="1"/>
  <c r="L779" i="17"/>
  <c r="M779" i="17" s="1"/>
  <c r="L780" i="17"/>
  <c r="M780" i="17" s="1"/>
  <c r="L781" i="17"/>
  <c r="M781" i="17" s="1"/>
  <c r="L782" i="17"/>
  <c r="M782" i="17" s="1"/>
  <c r="L783" i="17"/>
  <c r="M783" i="17" s="1"/>
  <c r="L784" i="17"/>
  <c r="M784" i="17" s="1"/>
  <c r="L785" i="17"/>
  <c r="M785" i="17" s="1"/>
  <c r="L786" i="17"/>
  <c r="M786" i="17" s="1"/>
  <c r="L787" i="17"/>
  <c r="M787" i="17" s="1"/>
  <c r="L788" i="17"/>
  <c r="M788" i="17" s="1"/>
  <c r="L789" i="17"/>
  <c r="M789" i="17" s="1"/>
  <c r="L790" i="17"/>
  <c r="M790" i="17" s="1"/>
  <c r="L791" i="17"/>
  <c r="M791" i="17" s="1"/>
  <c r="L792" i="17"/>
  <c r="M792" i="17" s="1"/>
  <c r="L793" i="17"/>
  <c r="M793" i="17" s="1"/>
  <c r="L794" i="17"/>
  <c r="M794" i="17" s="1"/>
  <c r="L795" i="17"/>
  <c r="M795" i="17" s="1"/>
  <c r="L796" i="17"/>
  <c r="M796" i="17" s="1"/>
  <c r="L797" i="17"/>
  <c r="M797" i="17" s="1"/>
  <c r="L798" i="17"/>
  <c r="M798" i="17" s="1"/>
  <c r="L799" i="17"/>
  <c r="M799" i="17" s="1"/>
  <c r="L800" i="17"/>
  <c r="M800" i="17" s="1"/>
  <c r="L801" i="17"/>
  <c r="M801" i="17" s="1"/>
  <c r="L802" i="17"/>
  <c r="M802" i="17" s="1"/>
  <c r="L803" i="17"/>
  <c r="M803" i="17" s="1"/>
  <c r="L804" i="17"/>
  <c r="M804" i="17" s="1"/>
  <c r="L805" i="17"/>
  <c r="M805" i="17" s="1"/>
  <c r="L806" i="17"/>
  <c r="M806" i="17" s="1"/>
  <c r="L807" i="17"/>
  <c r="M807" i="17" s="1"/>
  <c r="L808" i="17"/>
  <c r="M808" i="17" s="1"/>
  <c r="L809" i="17"/>
  <c r="M809" i="17" s="1"/>
  <c r="L810" i="17"/>
  <c r="M810" i="17" s="1"/>
  <c r="L811" i="17"/>
  <c r="M811" i="17" s="1"/>
  <c r="L812" i="17"/>
  <c r="M812" i="17" s="1"/>
  <c r="L813" i="17"/>
  <c r="M813" i="17" s="1"/>
  <c r="L814" i="17"/>
  <c r="M814" i="17" s="1"/>
  <c r="L815" i="17"/>
  <c r="M815" i="17" s="1"/>
  <c r="L816" i="17"/>
  <c r="M816" i="17" s="1"/>
  <c r="L817" i="17"/>
  <c r="M817" i="17" s="1"/>
  <c r="L818" i="17"/>
  <c r="M818" i="17" s="1"/>
  <c r="L819" i="17"/>
  <c r="M819" i="17" s="1"/>
  <c r="L820" i="17"/>
  <c r="M820" i="17" s="1"/>
  <c r="L821" i="17"/>
  <c r="M821" i="17" s="1"/>
  <c r="L822" i="17"/>
  <c r="M822" i="17" s="1"/>
  <c r="L823" i="17"/>
  <c r="M823" i="17" s="1"/>
  <c r="L824" i="17"/>
  <c r="M824" i="17" s="1"/>
  <c r="L825" i="17"/>
  <c r="M825" i="17" s="1"/>
  <c r="L826" i="17"/>
  <c r="M826" i="17" s="1"/>
  <c r="L827" i="17"/>
  <c r="M827" i="17" s="1"/>
  <c r="L828" i="17"/>
  <c r="M828" i="17" s="1"/>
  <c r="L829" i="17"/>
  <c r="M829" i="17" s="1"/>
  <c r="L830" i="17"/>
  <c r="M830" i="17" s="1"/>
  <c r="L831" i="17"/>
  <c r="M831" i="17" s="1"/>
  <c r="L832" i="17"/>
  <c r="M832" i="17" s="1"/>
  <c r="L833" i="17"/>
  <c r="M833" i="17" s="1"/>
  <c r="L834" i="17"/>
  <c r="M834" i="17" s="1"/>
  <c r="L835" i="17"/>
  <c r="M835" i="17" s="1"/>
  <c r="L836" i="17"/>
  <c r="M836" i="17" s="1"/>
  <c r="L837" i="17"/>
  <c r="M837" i="17" s="1"/>
  <c r="L838" i="17"/>
  <c r="M838" i="17" s="1"/>
  <c r="L839" i="17"/>
  <c r="M839" i="17" s="1"/>
  <c r="L840" i="17"/>
  <c r="M840" i="17" s="1"/>
  <c r="L841" i="17"/>
  <c r="M841" i="17" s="1"/>
  <c r="L842" i="17"/>
  <c r="M842" i="17" s="1"/>
  <c r="L843" i="17"/>
  <c r="M843" i="17" s="1"/>
  <c r="L844" i="17"/>
  <c r="M844" i="17" s="1"/>
  <c r="L845" i="17"/>
  <c r="M845" i="17" s="1"/>
  <c r="L846" i="17"/>
  <c r="M846" i="17" s="1"/>
  <c r="L847" i="17"/>
  <c r="M847" i="17" s="1"/>
  <c r="L848" i="17"/>
  <c r="M848" i="17" s="1"/>
  <c r="L849" i="17"/>
  <c r="M849" i="17" s="1"/>
  <c r="L850" i="17"/>
  <c r="M850" i="17" s="1"/>
  <c r="L851" i="17"/>
  <c r="M851" i="17" s="1"/>
  <c r="L852" i="17"/>
  <c r="M852" i="17" s="1"/>
  <c r="L853" i="17"/>
  <c r="M853" i="17" s="1"/>
  <c r="L854" i="17"/>
  <c r="M854" i="17" s="1"/>
  <c r="L855" i="17"/>
  <c r="M855" i="17" s="1"/>
  <c r="L856" i="17"/>
  <c r="M856" i="17" s="1"/>
  <c r="L857" i="17"/>
  <c r="M857" i="17" s="1"/>
  <c r="L858" i="17"/>
  <c r="M858" i="17" s="1"/>
  <c r="L859" i="17"/>
  <c r="M859" i="17" s="1"/>
  <c r="L860" i="17"/>
  <c r="M860" i="17" s="1"/>
  <c r="L861" i="17"/>
  <c r="M861" i="17" s="1"/>
  <c r="L862" i="17"/>
  <c r="M862" i="17" s="1"/>
  <c r="L863" i="17"/>
  <c r="M863" i="17" s="1"/>
  <c r="L864" i="17"/>
  <c r="M864" i="17" s="1"/>
  <c r="L865" i="17"/>
  <c r="M865" i="17" s="1"/>
  <c r="L866" i="17"/>
  <c r="M866" i="17" s="1"/>
  <c r="L867" i="17"/>
  <c r="M867" i="17" s="1"/>
  <c r="L868" i="17"/>
  <c r="M868" i="17" s="1"/>
  <c r="L869" i="17"/>
  <c r="M869" i="17" s="1"/>
  <c r="L870" i="17"/>
  <c r="M870" i="17" s="1"/>
  <c r="L871" i="17"/>
  <c r="M871" i="17" s="1"/>
  <c r="L872" i="17"/>
  <c r="M872" i="17" s="1"/>
  <c r="L873" i="17"/>
  <c r="M873" i="17" s="1"/>
  <c r="L874" i="17"/>
  <c r="M874" i="17" s="1"/>
  <c r="L875" i="17"/>
  <c r="M875" i="17" s="1"/>
  <c r="L876" i="17"/>
  <c r="M876" i="17" s="1"/>
  <c r="L877" i="17"/>
  <c r="M877" i="17" s="1"/>
  <c r="L878" i="17"/>
  <c r="M878" i="17" s="1"/>
  <c r="L879" i="17"/>
  <c r="M879" i="17" s="1"/>
  <c r="L880" i="17"/>
  <c r="M880" i="17" s="1"/>
  <c r="L881" i="17"/>
  <c r="M881" i="17" s="1"/>
  <c r="L882" i="17"/>
  <c r="M882" i="17" s="1"/>
  <c r="L883" i="17"/>
  <c r="M883" i="17" s="1"/>
  <c r="L884" i="17"/>
  <c r="M884" i="17" s="1"/>
  <c r="L885" i="17"/>
  <c r="M885" i="17" s="1"/>
  <c r="L886" i="17"/>
  <c r="M886" i="17" s="1"/>
  <c r="L887" i="17"/>
  <c r="M887" i="17" s="1"/>
  <c r="L888" i="17"/>
  <c r="M888" i="17" s="1"/>
  <c r="L889" i="17"/>
  <c r="M889" i="17" s="1"/>
  <c r="L890" i="17"/>
  <c r="M890" i="17" s="1"/>
  <c r="L891" i="17"/>
  <c r="M891" i="17" s="1"/>
  <c r="L892" i="17"/>
  <c r="M892" i="17" s="1"/>
  <c r="L893" i="17"/>
  <c r="M893" i="17" s="1"/>
  <c r="L894" i="17"/>
  <c r="M894" i="17" s="1"/>
  <c r="L895" i="17"/>
  <c r="M895" i="17" s="1"/>
  <c r="L896" i="17"/>
  <c r="M896" i="17" s="1"/>
  <c r="L897" i="17"/>
  <c r="M897" i="17" s="1"/>
  <c r="L898" i="17"/>
  <c r="M898" i="17" s="1"/>
  <c r="L899" i="17"/>
  <c r="M899" i="17" s="1"/>
  <c r="L900" i="17"/>
  <c r="M900" i="17" s="1"/>
  <c r="L901" i="17"/>
  <c r="M901" i="17" s="1"/>
  <c r="L902" i="17"/>
  <c r="M902" i="17" s="1"/>
  <c r="L903" i="17"/>
  <c r="M903" i="17" s="1"/>
  <c r="L904" i="17"/>
  <c r="M904" i="17" s="1"/>
  <c r="L905" i="17"/>
  <c r="M905" i="17" s="1"/>
  <c r="L906" i="17"/>
  <c r="M906" i="17" s="1"/>
  <c r="L907" i="17"/>
  <c r="M907" i="17" s="1"/>
  <c r="L908" i="17"/>
  <c r="M908" i="17" s="1"/>
  <c r="L909" i="17"/>
  <c r="M909" i="17" s="1"/>
  <c r="L910" i="17"/>
  <c r="M910" i="17" s="1"/>
  <c r="L911" i="17"/>
  <c r="M911" i="17" s="1"/>
  <c r="L912" i="17"/>
  <c r="M912" i="17" s="1"/>
  <c r="L913" i="17"/>
  <c r="M913" i="17" s="1"/>
  <c r="L914" i="17"/>
  <c r="M914" i="17" s="1"/>
  <c r="L915" i="17"/>
  <c r="M915" i="17" s="1"/>
  <c r="L916" i="17"/>
  <c r="M916" i="17" s="1"/>
  <c r="L917" i="17"/>
  <c r="M917" i="17" s="1"/>
  <c r="L918" i="17"/>
  <c r="M918" i="17" s="1"/>
  <c r="L919" i="17"/>
  <c r="M919" i="17" s="1"/>
  <c r="L920" i="17"/>
  <c r="M920" i="17" s="1"/>
  <c r="L921" i="17"/>
  <c r="M921" i="17" s="1"/>
  <c r="L922" i="17"/>
  <c r="M922" i="17" s="1"/>
  <c r="L923" i="17"/>
  <c r="M923" i="17" s="1"/>
  <c r="L924" i="17"/>
  <c r="M924" i="17" s="1"/>
  <c r="L925" i="17"/>
  <c r="M925" i="17" s="1"/>
  <c r="L926" i="17"/>
  <c r="M926" i="17" s="1"/>
  <c r="L927" i="17"/>
  <c r="M927" i="17" s="1"/>
  <c r="L928" i="17"/>
  <c r="M928" i="17" s="1"/>
  <c r="L929" i="17"/>
  <c r="M929" i="17" s="1"/>
  <c r="L930" i="17"/>
  <c r="M930" i="17" s="1"/>
  <c r="L931" i="17"/>
  <c r="M931" i="17" s="1"/>
  <c r="L932" i="17"/>
  <c r="M932" i="17" s="1"/>
  <c r="L933" i="17"/>
  <c r="M933" i="17" s="1"/>
  <c r="L934" i="17"/>
  <c r="M934" i="17" s="1"/>
  <c r="L935" i="17"/>
  <c r="M935" i="17" s="1"/>
  <c r="L936" i="17"/>
  <c r="M936" i="17" s="1"/>
  <c r="L937" i="17"/>
  <c r="M937" i="17" s="1"/>
  <c r="L938" i="17"/>
  <c r="M938" i="17" s="1"/>
  <c r="L939" i="17"/>
  <c r="M939" i="17" s="1"/>
  <c r="L940" i="17"/>
  <c r="M940" i="17" s="1"/>
  <c r="L941" i="17"/>
  <c r="M941" i="17" s="1"/>
  <c r="L942" i="17"/>
  <c r="M942" i="17" s="1"/>
  <c r="L943" i="17"/>
  <c r="M943" i="17" s="1"/>
  <c r="L944" i="17"/>
  <c r="M944" i="17" s="1"/>
  <c r="L945" i="17"/>
  <c r="M945" i="17" s="1"/>
  <c r="L946" i="17"/>
  <c r="M946" i="17" s="1"/>
  <c r="L947" i="17"/>
  <c r="M947" i="17" s="1"/>
  <c r="L948" i="17"/>
  <c r="M948" i="17" s="1"/>
  <c r="L949" i="17"/>
  <c r="M949" i="17" s="1"/>
  <c r="L950" i="17"/>
  <c r="M950" i="17" s="1"/>
  <c r="L951" i="17"/>
  <c r="M951" i="17" s="1"/>
  <c r="L952" i="17"/>
  <c r="M952" i="17" s="1"/>
  <c r="L953" i="17"/>
  <c r="M953" i="17" s="1"/>
  <c r="L954" i="17"/>
  <c r="M954" i="17" s="1"/>
  <c r="L955" i="17"/>
  <c r="M955" i="17" s="1"/>
  <c r="L956" i="17"/>
  <c r="M956" i="17" s="1"/>
  <c r="L957" i="17"/>
  <c r="M957" i="17" s="1"/>
  <c r="L958" i="17"/>
  <c r="M958" i="17" s="1"/>
  <c r="L959" i="17"/>
  <c r="M959" i="17" s="1"/>
  <c r="L960" i="17"/>
  <c r="M960" i="17" s="1"/>
  <c r="L961" i="17"/>
  <c r="M961" i="17" s="1"/>
  <c r="L962" i="17"/>
  <c r="M962" i="17" s="1"/>
  <c r="L963" i="17"/>
  <c r="M963" i="17" s="1"/>
  <c r="L964" i="17"/>
  <c r="M964" i="17" s="1"/>
  <c r="L965" i="17"/>
  <c r="M965" i="17" s="1"/>
  <c r="L966" i="17"/>
  <c r="M966" i="17" s="1"/>
  <c r="L967" i="17"/>
  <c r="M967" i="17" s="1"/>
  <c r="L968" i="17"/>
  <c r="M968" i="17" s="1"/>
  <c r="L969" i="17"/>
  <c r="M969" i="17" s="1"/>
  <c r="L970" i="17"/>
  <c r="M970" i="17" s="1"/>
  <c r="L971" i="17"/>
  <c r="M971" i="17" s="1"/>
  <c r="L972" i="17"/>
  <c r="M972" i="17" s="1"/>
  <c r="L973" i="17"/>
  <c r="M973" i="17" s="1"/>
  <c r="L974" i="17"/>
  <c r="M974" i="17" s="1"/>
  <c r="L975" i="17"/>
  <c r="M975" i="17" s="1"/>
  <c r="L976" i="17"/>
  <c r="M976" i="17" s="1"/>
  <c r="L977" i="17"/>
  <c r="M977" i="17" s="1"/>
  <c r="L978" i="17"/>
  <c r="M978" i="17" s="1"/>
  <c r="L979" i="17"/>
  <c r="M979" i="17" s="1"/>
  <c r="L980" i="17"/>
  <c r="M980" i="17" s="1"/>
  <c r="L981" i="17"/>
  <c r="M981" i="17" s="1"/>
  <c r="L982" i="17"/>
  <c r="M982" i="17" s="1"/>
  <c r="L983" i="17"/>
  <c r="M983" i="17" s="1"/>
  <c r="L984" i="17"/>
  <c r="M984" i="17" s="1"/>
  <c r="L985" i="17"/>
  <c r="M985" i="17" s="1"/>
  <c r="L986" i="17"/>
  <c r="M986" i="17" s="1"/>
  <c r="L987" i="17"/>
  <c r="M987" i="17" s="1"/>
  <c r="L988" i="17"/>
  <c r="M988" i="17" s="1"/>
  <c r="L989" i="17"/>
  <c r="M989" i="17" s="1"/>
  <c r="L990" i="17"/>
  <c r="M990" i="17" s="1"/>
  <c r="L991" i="17"/>
  <c r="M991" i="17" s="1"/>
  <c r="L992" i="17"/>
  <c r="M992" i="17" s="1"/>
  <c r="L993" i="17"/>
  <c r="M993" i="17" s="1"/>
  <c r="L994" i="17"/>
  <c r="M994" i="17" s="1"/>
  <c r="L995" i="17"/>
  <c r="M995" i="17" s="1"/>
  <c r="L996" i="17"/>
  <c r="M996" i="17" s="1"/>
  <c r="L997" i="17"/>
  <c r="M997" i="17" s="1"/>
  <c r="L998" i="17"/>
  <c r="M998" i="17" s="1"/>
  <c r="L999" i="17"/>
  <c r="M999" i="17" s="1"/>
  <c r="L1000" i="17"/>
  <c r="M1000" i="17" s="1"/>
  <c r="L1001" i="17"/>
  <c r="M1001" i="17" s="1"/>
  <c r="I2" i="17"/>
  <c r="N2" i="17" s="1" a="1"/>
  <c r="N2" i="17" s="1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K2" i="17"/>
  <c r="J3" i="17"/>
  <c r="O3" i="17" s="1" a="1"/>
  <c r="O3" i="17" s="1"/>
  <c r="J4" i="17"/>
  <c r="O4" i="17" s="1" a="1"/>
  <c r="O4" i="17" s="1"/>
  <c r="J5" i="17"/>
  <c r="O5" i="17" s="1" a="1"/>
  <c r="O5" i="17" s="1"/>
  <c r="J6" i="17"/>
  <c r="O6" i="17" s="1" a="1"/>
  <c r="O6" i="17" s="1"/>
  <c r="J7" i="17"/>
  <c r="O7" i="17" s="1" a="1"/>
  <c r="O7" i="17" s="1"/>
  <c r="J8" i="17"/>
  <c r="O8" i="17" s="1" a="1"/>
  <c r="O8" i="17" s="1"/>
  <c r="J9" i="17"/>
  <c r="O9" i="17" s="1" a="1"/>
  <c r="O9" i="17" s="1"/>
  <c r="J10" i="17"/>
  <c r="O10" i="17" s="1" a="1"/>
  <c r="O10" i="17" s="1"/>
  <c r="J11" i="17"/>
  <c r="O11" i="17" s="1" a="1"/>
  <c r="O11" i="17" s="1"/>
  <c r="J12" i="17"/>
  <c r="O12" i="17" s="1" a="1"/>
  <c r="O12" i="17" s="1"/>
  <c r="J13" i="17"/>
  <c r="O13" i="17" s="1" a="1"/>
  <c r="O13" i="17" s="1"/>
  <c r="J14" i="17"/>
  <c r="O14" i="17" s="1" a="1"/>
  <c r="O14" i="17" s="1"/>
  <c r="J15" i="17"/>
  <c r="O15" i="17" s="1" a="1"/>
  <c r="O15" i="17" s="1"/>
  <c r="J16" i="17"/>
  <c r="O16" i="17" s="1" a="1"/>
  <c r="O16" i="17" s="1"/>
  <c r="J17" i="17"/>
  <c r="O17" i="17" s="1" a="1"/>
  <c r="O17" i="17" s="1"/>
  <c r="J18" i="17"/>
  <c r="O18" i="17" s="1" a="1"/>
  <c r="O18" i="17" s="1"/>
  <c r="J19" i="17"/>
  <c r="O19" i="17" s="1" a="1"/>
  <c r="O19" i="17" s="1"/>
  <c r="J20" i="17"/>
  <c r="O20" i="17" s="1" a="1"/>
  <c r="O20" i="17" s="1"/>
  <c r="J21" i="17"/>
  <c r="O21" i="17" s="1" a="1"/>
  <c r="O21" i="17" s="1"/>
  <c r="J22" i="17"/>
  <c r="O22" i="17" s="1" a="1"/>
  <c r="O22" i="17" s="1"/>
  <c r="J23" i="17"/>
  <c r="O23" i="17" s="1" a="1"/>
  <c r="O23" i="17" s="1"/>
  <c r="J24" i="17"/>
  <c r="O24" i="17" s="1" a="1"/>
  <c r="O24" i="17" s="1"/>
  <c r="J25" i="17"/>
  <c r="O25" i="17" s="1" a="1"/>
  <c r="O25" i="17" s="1"/>
  <c r="J26" i="17"/>
  <c r="O26" i="17" s="1" a="1"/>
  <c r="O26" i="17" s="1"/>
  <c r="J27" i="17"/>
  <c r="O27" i="17" s="1" a="1"/>
  <c r="O27" i="17" s="1"/>
  <c r="J28" i="17"/>
  <c r="O28" i="17" s="1" a="1"/>
  <c r="O28" i="17" s="1"/>
  <c r="J29" i="17"/>
  <c r="O29" i="17" s="1" a="1"/>
  <c r="O29" i="17" s="1"/>
  <c r="J30" i="17"/>
  <c r="O30" i="17" s="1" a="1"/>
  <c r="O30" i="17" s="1"/>
  <c r="J31" i="17"/>
  <c r="O31" i="17" s="1" a="1"/>
  <c r="O31" i="17" s="1"/>
  <c r="J32" i="17"/>
  <c r="O32" i="17" s="1" a="1"/>
  <c r="O32" i="17" s="1"/>
  <c r="J33" i="17"/>
  <c r="O33" i="17" s="1" a="1"/>
  <c r="O33" i="17" s="1"/>
  <c r="J34" i="17"/>
  <c r="O34" i="17" s="1" a="1"/>
  <c r="O34" i="17" s="1"/>
  <c r="J35" i="17"/>
  <c r="O35" i="17" s="1" a="1"/>
  <c r="O35" i="17" s="1"/>
  <c r="J36" i="17"/>
  <c r="O36" i="17" s="1" a="1"/>
  <c r="O36" i="17" s="1"/>
  <c r="J37" i="17"/>
  <c r="O37" i="17" s="1" a="1"/>
  <c r="O37" i="17" s="1"/>
  <c r="J38" i="17"/>
  <c r="O38" i="17" s="1" a="1"/>
  <c r="O38" i="17" s="1"/>
  <c r="J39" i="17"/>
  <c r="O39" i="17" s="1" a="1"/>
  <c r="O39" i="17" s="1"/>
  <c r="J40" i="17"/>
  <c r="O40" i="17" s="1" a="1"/>
  <c r="O40" i="17" s="1"/>
  <c r="J41" i="17"/>
  <c r="O41" i="17" s="1" a="1"/>
  <c r="O41" i="17" s="1"/>
  <c r="J42" i="17"/>
  <c r="O42" i="17" s="1" a="1"/>
  <c r="O42" i="17" s="1"/>
  <c r="J43" i="17"/>
  <c r="O43" i="17" s="1" a="1"/>
  <c r="O43" i="17" s="1"/>
  <c r="J44" i="17"/>
  <c r="O44" i="17" s="1" a="1"/>
  <c r="O44" i="17" s="1"/>
  <c r="J45" i="17"/>
  <c r="O45" i="17" s="1" a="1"/>
  <c r="O45" i="17" s="1"/>
  <c r="J46" i="17"/>
  <c r="O46" i="17" s="1" a="1"/>
  <c r="O46" i="17" s="1"/>
  <c r="J47" i="17"/>
  <c r="O47" i="17" s="1" a="1"/>
  <c r="O47" i="17" s="1"/>
  <c r="J48" i="17"/>
  <c r="O48" i="17" s="1" a="1"/>
  <c r="O48" i="17" s="1"/>
  <c r="J49" i="17"/>
  <c r="O49" i="17" s="1" a="1"/>
  <c r="O49" i="17" s="1"/>
  <c r="J50" i="17"/>
  <c r="O50" i="17" s="1" a="1"/>
  <c r="O50" i="17" s="1"/>
  <c r="J51" i="17"/>
  <c r="O51" i="17" s="1" a="1"/>
  <c r="O51" i="17" s="1"/>
  <c r="J52" i="17"/>
  <c r="O52" i="17" s="1" a="1"/>
  <c r="O52" i="17" s="1"/>
  <c r="J53" i="17"/>
  <c r="O53" i="17" s="1" a="1"/>
  <c r="O53" i="17" s="1"/>
  <c r="J54" i="17"/>
  <c r="O54" i="17" s="1" a="1"/>
  <c r="O54" i="17" s="1"/>
  <c r="J55" i="17"/>
  <c r="O55" i="17" s="1" a="1"/>
  <c r="O55" i="17" s="1"/>
  <c r="J56" i="17"/>
  <c r="O56" i="17" s="1" a="1"/>
  <c r="O56" i="17" s="1"/>
  <c r="J57" i="17"/>
  <c r="O57" i="17" s="1" a="1"/>
  <c r="O57" i="17" s="1"/>
  <c r="J58" i="17"/>
  <c r="O58" i="17" s="1" a="1"/>
  <c r="O58" i="17" s="1"/>
  <c r="J59" i="17"/>
  <c r="O59" i="17" s="1" a="1"/>
  <c r="O59" i="17" s="1"/>
  <c r="J60" i="17"/>
  <c r="O60" i="17" s="1" a="1"/>
  <c r="O60" i="17" s="1"/>
  <c r="J61" i="17"/>
  <c r="O61" i="17" s="1" a="1"/>
  <c r="O61" i="17" s="1"/>
  <c r="J62" i="17"/>
  <c r="O62" i="17" s="1" a="1"/>
  <c r="O62" i="17" s="1"/>
  <c r="J63" i="17"/>
  <c r="O63" i="17" s="1" a="1"/>
  <c r="O63" i="17" s="1"/>
  <c r="J64" i="17"/>
  <c r="O64" i="17" s="1" a="1"/>
  <c r="O64" i="17" s="1"/>
  <c r="J65" i="17"/>
  <c r="O65" i="17" s="1" a="1"/>
  <c r="O65" i="17" s="1"/>
  <c r="J66" i="17"/>
  <c r="O66" i="17" s="1" a="1"/>
  <c r="O66" i="17" s="1"/>
  <c r="J67" i="17"/>
  <c r="O67" i="17" s="1" a="1"/>
  <c r="O67" i="17" s="1"/>
  <c r="J68" i="17"/>
  <c r="O68" i="17" s="1" a="1"/>
  <c r="O68" i="17" s="1"/>
  <c r="J69" i="17"/>
  <c r="O69" i="17" s="1" a="1"/>
  <c r="O69" i="17" s="1"/>
  <c r="J70" i="17"/>
  <c r="O70" i="17" s="1" a="1"/>
  <c r="O70" i="17" s="1"/>
  <c r="J71" i="17"/>
  <c r="O71" i="17" s="1" a="1"/>
  <c r="O71" i="17" s="1"/>
  <c r="J72" i="17"/>
  <c r="O72" i="17" s="1" a="1"/>
  <c r="O72" i="17" s="1"/>
  <c r="J73" i="17"/>
  <c r="O73" i="17" s="1" a="1"/>
  <c r="O73" i="17" s="1"/>
  <c r="J74" i="17"/>
  <c r="O74" i="17" s="1" a="1"/>
  <c r="O74" i="17" s="1"/>
  <c r="J75" i="17"/>
  <c r="O75" i="17" s="1" a="1"/>
  <c r="O75" i="17" s="1"/>
  <c r="J76" i="17"/>
  <c r="O76" i="17" s="1" a="1"/>
  <c r="O76" i="17" s="1"/>
  <c r="J77" i="17"/>
  <c r="O77" i="17" s="1" a="1"/>
  <c r="O77" i="17" s="1"/>
  <c r="J78" i="17"/>
  <c r="O78" i="17" s="1" a="1"/>
  <c r="O78" i="17" s="1"/>
  <c r="J79" i="17"/>
  <c r="O79" i="17" s="1" a="1"/>
  <c r="O79" i="17" s="1"/>
  <c r="J80" i="17"/>
  <c r="O80" i="17" s="1" a="1"/>
  <c r="O80" i="17" s="1"/>
  <c r="J81" i="17"/>
  <c r="O81" i="17" s="1" a="1"/>
  <c r="O81" i="17" s="1"/>
  <c r="J82" i="17"/>
  <c r="O82" i="17" s="1" a="1"/>
  <c r="O82" i="17" s="1"/>
  <c r="J83" i="17"/>
  <c r="O83" i="17" s="1" a="1"/>
  <c r="O83" i="17" s="1"/>
  <c r="J84" i="17"/>
  <c r="O84" i="17" s="1" a="1"/>
  <c r="O84" i="17" s="1"/>
  <c r="J85" i="17"/>
  <c r="O85" i="17" s="1" a="1"/>
  <c r="O85" i="17" s="1"/>
  <c r="J86" i="17"/>
  <c r="O86" i="17" s="1" a="1"/>
  <c r="O86" i="17" s="1"/>
  <c r="J87" i="17"/>
  <c r="O87" i="17" s="1" a="1"/>
  <c r="O87" i="17" s="1"/>
  <c r="J88" i="17"/>
  <c r="O88" i="17" s="1" a="1"/>
  <c r="O88" i="17" s="1"/>
  <c r="J89" i="17"/>
  <c r="O89" i="17" s="1" a="1"/>
  <c r="O89" i="17" s="1"/>
  <c r="J90" i="17"/>
  <c r="O90" i="17" s="1" a="1"/>
  <c r="O90" i="17" s="1"/>
  <c r="J91" i="17"/>
  <c r="O91" i="17" s="1" a="1"/>
  <c r="O91" i="17" s="1"/>
  <c r="J92" i="17"/>
  <c r="O92" i="17" s="1" a="1"/>
  <c r="O92" i="17" s="1"/>
  <c r="J93" i="17"/>
  <c r="O93" i="17" s="1" a="1"/>
  <c r="O93" i="17" s="1"/>
  <c r="J94" i="17"/>
  <c r="O94" i="17" s="1" a="1"/>
  <c r="O94" i="17" s="1"/>
  <c r="J95" i="17"/>
  <c r="O95" i="17" s="1" a="1"/>
  <c r="O95" i="17" s="1"/>
  <c r="J96" i="17"/>
  <c r="O96" i="17" s="1" a="1"/>
  <c r="O96" i="17" s="1"/>
  <c r="J97" i="17"/>
  <c r="O97" i="17" s="1" a="1"/>
  <c r="O97" i="17" s="1"/>
  <c r="J98" i="17"/>
  <c r="O98" i="17" s="1" a="1"/>
  <c r="O98" i="17" s="1"/>
  <c r="J99" i="17"/>
  <c r="O99" i="17" s="1" a="1"/>
  <c r="O99" i="17" s="1"/>
  <c r="J100" i="17"/>
  <c r="O100" i="17" s="1" a="1"/>
  <c r="O100" i="17" s="1"/>
  <c r="J101" i="17"/>
  <c r="O101" i="17" s="1" a="1"/>
  <c r="O101" i="17" s="1"/>
  <c r="J102" i="17"/>
  <c r="O102" i="17" s="1" a="1"/>
  <c r="O102" i="17" s="1"/>
  <c r="J103" i="17"/>
  <c r="O103" i="17" s="1" a="1"/>
  <c r="O103" i="17" s="1"/>
  <c r="J104" i="17"/>
  <c r="O104" i="17" s="1" a="1"/>
  <c r="O104" i="17" s="1"/>
  <c r="J105" i="17"/>
  <c r="O105" i="17" s="1" a="1"/>
  <c r="O105" i="17" s="1"/>
  <c r="J106" i="17"/>
  <c r="O106" i="17" s="1" a="1"/>
  <c r="O106" i="17" s="1"/>
  <c r="J107" i="17"/>
  <c r="O107" i="17" s="1" a="1"/>
  <c r="O107" i="17" s="1"/>
  <c r="J108" i="17"/>
  <c r="O108" i="17" s="1" a="1"/>
  <c r="O108" i="17" s="1"/>
  <c r="J109" i="17"/>
  <c r="O109" i="17" s="1" a="1"/>
  <c r="O109" i="17" s="1"/>
  <c r="J110" i="17"/>
  <c r="O110" i="17" s="1" a="1"/>
  <c r="O110" i="17" s="1"/>
  <c r="J111" i="17"/>
  <c r="O111" i="17" s="1" a="1"/>
  <c r="O111" i="17" s="1"/>
  <c r="J112" i="17"/>
  <c r="O112" i="17" s="1" a="1"/>
  <c r="O112" i="17" s="1"/>
  <c r="J113" i="17"/>
  <c r="O113" i="17" s="1" a="1"/>
  <c r="O113" i="17" s="1"/>
  <c r="J114" i="17"/>
  <c r="O114" i="17" s="1" a="1"/>
  <c r="O114" i="17" s="1"/>
  <c r="J115" i="17"/>
  <c r="O115" i="17" s="1" a="1"/>
  <c r="O115" i="17" s="1"/>
  <c r="J116" i="17"/>
  <c r="O116" i="17" s="1" a="1"/>
  <c r="O116" i="17" s="1"/>
  <c r="J117" i="17"/>
  <c r="O117" i="17" s="1" a="1"/>
  <c r="O117" i="17" s="1"/>
  <c r="J118" i="17"/>
  <c r="O118" i="17" s="1" a="1"/>
  <c r="O118" i="17" s="1"/>
  <c r="J119" i="17"/>
  <c r="O119" i="17" s="1" a="1"/>
  <c r="O119" i="17" s="1"/>
  <c r="J120" i="17"/>
  <c r="O120" i="17" s="1" a="1"/>
  <c r="O120" i="17" s="1"/>
  <c r="J121" i="17"/>
  <c r="O121" i="17" s="1" a="1"/>
  <c r="O121" i="17" s="1"/>
  <c r="J122" i="17"/>
  <c r="O122" i="17" s="1" a="1"/>
  <c r="O122" i="17" s="1"/>
  <c r="J123" i="17"/>
  <c r="O123" i="17" s="1" a="1"/>
  <c r="O123" i="17" s="1"/>
  <c r="J124" i="17"/>
  <c r="O124" i="17" s="1" a="1"/>
  <c r="O124" i="17" s="1"/>
  <c r="J125" i="17"/>
  <c r="O125" i="17" s="1" a="1"/>
  <c r="O125" i="17" s="1"/>
  <c r="J126" i="17"/>
  <c r="O126" i="17" s="1" a="1"/>
  <c r="O126" i="17" s="1"/>
  <c r="J127" i="17"/>
  <c r="O127" i="17" s="1" a="1"/>
  <c r="O127" i="17" s="1"/>
  <c r="J128" i="17"/>
  <c r="O128" i="17" s="1" a="1"/>
  <c r="O128" i="17" s="1"/>
  <c r="J129" i="17"/>
  <c r="O129" i="17" s="1" a="1"/>
  <c r="O129" i="17" s="1"/>
  <c r="J130" i="17"/>
  <c r="O130" i="17" s="1" a="1"/>
  <c r="O130" i="17" s="1"/>
  <c r="J131" i="17"/>
  <c r="O131" i="17" s="1" a="1"/>
  <c r="O131" i="17" s="1"/>
  <c r="J132" i="17"/>
  <c r="O132" i="17" s="1" a="1"/>
  <c r="O132" i="17" s="1"/>
  <c r="J133" i="17"/>
  <c r="O133" i="17" s="1" a="1"/>
  <c r="O133" i="17" s="1"/>
  <c r="J134" i="17"/>
  <c r="O134" i="17" s="1" a="1"/>
  <c r="O134" i="17" s="1"/>
  <c r="J135" i="17"/>
  <c r="O135" i="17" s="1" a="1"/>
  <c r="O135" i="17" s="1"/>
  <c r="J136" i="17"/>
  <c r="O136" i="17" s="1" a="1"/>
  <c r="O136" i="17" s="1"/>
  <c r="J137" i="17"/>
  <c r="O137" i="17" s="1" a="1"/>
  <c r="O137" i="17" s="1"/>
  <c r="J138" i="17"/>
  <c r="O138" i="17" s="1" a="1"/>
  <c r="O138" i="17" s="1"/>
  <c r="J139" i="17"/>
  <c r="O139" i="17" s="1" a="1"/>
  <c r="O139" i="17" s="1"/>
  <c r="J140" i="17"/>
  <c r="O140" i="17" s="1" a="1"/>
  <c r="O140" i="17" s="1"/>
  <c r="J141" i="17"/>
  <c r="O141" i="17" s="1" a="1"/>
  <c r="O141" i="17" s="1"/>
  <c r="J142" i="17"/>
  <c r="O142" i="17" s="1" a="1"/>
  <c r="O142" i="17" s="1"/>
  <c r="J143" i="17"/>
  <c r="O143" i="17" s="1" a="1"/>
  <c r="O143" i="17" s="1"/>
  <c r="J144" i="17"/>
  <c r="O144" i="17" s="1" a="1"/>
  <c r="O144" i="17" s="1"/>
  <c r="J145" i="17"/>
  <c r="O145" i="17" s="1" a="1"/>
  <c r="O145" i="17" s="1"/>
  <c r="J146" i="17"/>
  <c r="O146" i="17" s="1" a="1"/>
  <c r="O146" i="17" s="1"/>
  <c r="J147" i="17"/>
  <c r="O147" i="17" s="1" a="1"/>
  <c r="O147" i="17" s="1"/>
  <c r="J148" i="17"/>
  <c r="O148" i="17" s="1" a="1"/>
  <c r="O148" i="17" s="1"/>
  <c r="J149" i="17"/>
  <c r="O149" i="17" s="1" a="1"/>
  <c r="O149" i="17" s="1"/>
  <c r="J150" i="17"/>
  <c r="O150" i="17" s="1" a="1"/>
  <c r="O150" i="17" s="1"/>
  <c r="J151" i="17"/>
  <c r="O151" i="17" s="1" a="1"/>
  <c r="O151" i="17" s="1"/>
  <c r="J152" i="17"/>
  <c r="O152" i="17" s="1" a="1"/>
  <c r="O152" i="17" s="1"/>
  <c r="J153" i="17"/>
  <c r="O153" i="17" s="1" a="1"/>
  <c r="O153" i="17" s="1"/>
  <c r="J154" i="17"/>
  <c r="O154" i="17" s="1" a="1"/>
  <c r="O154" i="17" s="1"/>
  <c r="J155" i="17"/>
  <c r="O155" i="17" s="1" a="1"/>
  <c r="O155" i="17" s="1"/>
  <c r="J156" i="17"/>
  <c r="O156" i="17" s="1" a="1"/>
  <c r="O156" i="17" s="1"/>
  <c r="J157" i="17"/>
  <c r="O157" i="17" s="1" a="1"/>
  <c r="O157" i="17" s="1"/>
  <c r="J158" i="17"/>
  <c r="O158" i="17" s="1" a="1"/>
  <c r="O158" i="17" s="1"/>
  <c r="J159" i="17"/>
  <c r="O159" i="17" s="1" a="1"/>
  <c r="O159" i="17" s="1"/>
  <c r="J160" i="17"/>
  <c r="O160" i="17" s="1" a="1"/>
  <c r="O160" i="17" s="1"/>
  <c r="J161" i="17"/>
  <c r="O161" i="17" s="1" a="1"/>
  <c r="O161" i="17" s="1"/>
  <c r="J162" i="17"/>
  <c r="O162" i="17" s="1" a="1"/>
  <c r="O162" i="17" s="1"/>
  <c r="J163" i="17"/>
  <c r="O163" i="17" s="1" a="1"/>
  <c r="O163" i="17" s="1"/>
  <c r="J164" i="17"/>
  <c r="O164" i="17" s="1" a="1"/>
  <c r="O164" i="17" s="1"/>
  <c r="J165" i="17"/>
  <c r="O165" i="17" s="1" a="1"/>
  <c r="O165" i="17" s="1"/>
  <c r="J166" i="17"/>
  <c r="O166" i="17" s="1" a="1"/>
  <c r="O166" i="17" s="1"/>
  <c r="J167" i="17"/>
  <c r="O167" i="17" s="1" a="1"/>
  <c r="O167" i="17" s="1"/>
  <c r="J168" i="17"/>
  <c r="O168" i="17" s="1" a="1"/>
  <c r="O168" i="17" s="1"/>
  <c r="J169" i="17"/>
  <c r="O169" i="17" s="1" a="1"/>
  <c r="O169" i="17" s="1"/>
  <c r="J170" i="17"/>
  <c r="O170" i="17" s="1" a="1"/>
  <c r="O170" i="17" s="1"/>
  <c r="J171" i="17"/>
  <c r="O171" i="17" s="1" a="1"/>
  <c r="O171" i="17" s="1"/>
  <c r="J172" i="17"/>
  <c r="O172" i="17" s="1" a="1"/>
  <c r="O172" i="17" s="1"/>
  <c r="J173" i="17"/>
  <c r="O173" i="17" s="1" a="1"/>
  <c r="O173" i="17" s="1"/>
  <c r="J174" i="17"/>
  <c r="O174" i="17" s="1" a="1"/>
  <c r="O174" i="17" s="1"/>
  <c r="J175" i="17"/>
  <c r="O175" i="17" s="1" a="1"/>
  <c r="O175" i="17" s="1"/>
  <c r="J176" i="17"/>
  <c r="O176" i="17" s="1" a="1"/>
  <c r="O176" i="17" s="1"/>
  <c r="J177" i="17"/>
  <c r="O177" i="17" s="1" a="1"/>
  <c r="O177" i="17" s="1"/>
  <c r="J178" i="17"/>
  <c r="O178" i="17" s="1" a="1"/>
  <c r="O178" i="17" s="1"/>
  <c r="J179" i="17"/>
  <c r="O179" i="17" s="1" a="1"/>
  <c r="O179" i="17" s="1"/>
  <c r="J180" i="17"/>
  <c r="O180" i="17" s="1" a="1"/>
  <c r="O180" i="17" s="1"/>
  <c r="J181" i="17"/>
  <c r="O181" i="17" s="1" a="1"/>
  <c r="O181" i="17" s="1"/>
  <c r="J182" i="17"/>
  <c r="O182" i="17" s="1" a="1"/>
  <c r="O182" i="17" s="1"/>
  <c r="J183" i="17"/>
  <c r="O183" i="17" s="1" a="1"/>
  <c r="O183" i="17" s="1"/>
  <c r="J184" i="17"/>
  <c r="O184" i="17" s="1" a="1"/>
  <c r="O184" i="17" s="1"/>
  <c r="J185" i="17"/>
  <c r="O185" i="17" s="1" a="1"/>
  <c r="O185" i="17" s="1"/>
  <c r="J186" i="17"/>
  <c r="O186" i="17" s="1" a="1"/>
  <c r="O186" i="17" s="1"/>
  <c r="J187" i="17"/>
  <c r="O187" i="17" s="1" a="1"/>
  <c r="O187" i="17" s="1"/>
  <c r="J188" i="17"/>
  <c r="O188" i="17" s="1" a="1"/>
  <c r="O188" i="17" s="1"/>
  <c r="J189" i="17"/>
  <c r="O189" i="17" s="1" a="1"/>
  <c r="O189" i="17" s="1"/>
  <c r="J190" i="17"/>
  <c r="O190" i="17" s="1" a="1"/>
  <c r="O190" i="17" s="1"/>
  <c r="J191" i="17"/>
  <c r="O191" i="17" s="1" a="1"/>
  <c r="O191" i="17" s="1"/>
  <c r="J192" i="17"/>
  <c r="O192" i="17" s="1" a="1"/>
  <c r="O192" i="17" s="1"/>
  <c r="J193" i="17"/>
  <c r="O193" i="17" s="1" a="1"/>
  <c r="O193" i="17" s="1"/>
  <c r="J194" i="17"/>
  <c r="O194" i="17" s="1" a="1"/>
  <c r="O194" i="17" s="1"/>
  <c r="J195" i="17"/>
  <c r="O195" i="17" s="1" a="1"/>
  <c r="O195" i="17" s="1"/>
  <c r="J196" i="17"/>
  <c r="O196" i="17" s="1" a="1"/>
  <c r="O196" i="17" s="1"/>
  <c r="J197" i="17"/>
  <c r="O197" i="17" s="1" a="1"/>
  <c r="O197" i="17" s="1"/>
  <c r="J198" i="17"/>
  <c r="O198" i="17" s="1" a="1"/>
  <c r="O198" i="17" s="1"/>
  <c r="J199" i="17"/>
  <c r="O199" i="17" s="1" a="1"/>
  <c r="O199" i="17" s="1"/>
  <c r="J200" i="17"/>
  <c r="O200" i="17" s="1" a="1"/>
  <c r="O200" i="17" s="1"/>
  <c r="J201" i="17"/>
  <c r="O201" i="17" s="1" a="1"/>
  <c r="O201" i="17" s="1"/>
  <c r="J202" i="17"/>
  <c r="O202" i="17" s="1" a="1"/>
  <c r="O202" i="17" s="1"/>
  <c r="J203" i="17"/>
  <c r="O203" i="17" s="1" a="1"/>
  <c r="O203" i="17" s="1"/>
  <c r="J204" i="17"/>
  <c r="O204" i="17" s="1" a="1"/>
  <c r="O204" i="17" s="1"/>
  <c r="J205" i="17"/>
  <c r="O205" i="17" s="1" a="1"/>
  <c r="O205" i="17" s="1"/>
  <c r="J206" i="17"/>
  <c r="O206" i="17" s="1" a="1"/>
  <c r="O206" i="17" s="1"/>
  <c r="J207" i="17"/>
  <c r="O207" i="17" s="1" a="1"/>
  <c r="O207" i="17" s="1"/>
  <c r="J208" i="17"/>
  <c r="O208" i="17" s="1" a="1"/>
  <c r="O208" i="17" s="1"/>
  <c r="J209" i="17"/>
  <c r="O209" i="17" s="1" a="1"/>
  <c r="O209" i="17" s="1"/>
  <c r="J210" i="17"/>
  <c r="O210" i="17" s="1" a="1"/>
  <c r="O210" i="17" s="1"/>
  <c r="J211" i="17"/>
  <c r="O211" i="17" s="1" a="1"/>
  <c r="O211" i="17" s="1"/>
  <c r="J212" i="17"/>
  <c r="O212" i="17" s="1" a="1"/>
  <c r="O212" i="17" s="1"/>
  <c r="J213" i="17"/>
  <c r="O213" i="17" s="1" a="1"/>
  <c r="O213" i="17" s="1"/>
  <c r="J214" i="17"/>
  <c r="O214" i="17" s="1" a="1"/>
  <c r="O214" i="17" s="1"/>
  <c r="J215" i="17"/>
  <c r="O215" i="17" s="1" a="1"/>
  <c r="O215" i="17" s="1"/>
  <c r="J216" i="17"/>
  <c r="O216" i="17" s="1" a="1"/>
  <c r="O216" i="17" s="1"/>
  <c r="J217" i="17"/>
  <c r="O217" i="17" s="1" a="1"/>
  <c r="O217" i="17" s="1"/>
  <c r="J218" i="17"/>
  <c r="O218" i="17" s="1" a="1"/>
  <c r="O218" i="17" s="1"/>
  <c r="J219" i="17"/>
  <c r="O219" i="17" s="1" a="1"/>
  <c r="O219" i="17" s="1"/>
  <c r="J220" i="17"/>
  <c r="O220" i="17" s="1" a="1"/>
  <c r="O220" i="17" s="1"/>
  <c r="J221" i="17"/>
  <c r="O221" i="17" s="1" a="1"/>
  <c r="O221" i="17" s="1"/>
  <c r="J222" i="17"/>
  <c r="O222" i="17" s="1" a="1"/>
  <c r="O222" i="17" s="1"/>
  <c r="J223" i="17"/>
  <c r="O223" i="17" s="1" a="1"/>
  <c r="O223" i="17" s="1"/>
  <c r="J224" i="17"/>
  <c r="O224" i="17" s="1" a="1"/>
  <c r="O224" i="17" s="1"/>
  <c r="J225" i="17"/>
  <c r="O225" i="17" s="1" a="1"/>
  <c r="O225" i="17" s="1"/>
  <c r="J226" i="17"/>
  <c r="O226" i="17" s="1" a="1"/>
  <c r="O226" i="17" s="1"/>
  <c r="J227" i="17"/>
  <c r="O227" i="17" s="1" a="1"/>
  <c r="O227" i="17" s="1"/>
  <c r="J228" i="17"/>
  <c r="O228" i="17" s="1" a="1"/>
  <c r="O228" i="17" s="1"/>
  <c r="J229" i="17"/>
  <c r="O229" i="17" s="1" a="1"/>
  <c r="O229" i="17" s="1"/>
  <c r="J230" i="17"/>
  <c r="O230" i="17" s="1" a="1"/>
  <c r="O230" i="17" s="1"/>
  <c r="J231" i="17"/>
  <c r="O231" i="17" s="1" a="1"/>
  <c r="O231" i="17" s="1"/>
  <c r="J232" i="17"/>
  <c r="O232" i="17" s="1" a="1"/>
  <c r="O232" i="17" s="1"/>
  <c r="J233" i="17"/>
  <c r="O233" i="17" s="1" a="1"/>
  <c r="O233" i="17" s="1"/>
  <c r="J234" i="17"/>
  <c r="O234" i="17" s="1" a="1"/>
  <c r="O234" i="17" s="1"/>
  <c r="J235" i="17"/>
  <c r="O235" i="17" s="1" a="1"/>
  <c r="O235" i="17" s="1"/>
  <c r="J236" i="17"/>
  <c r="O236" i="17" s="1" a="1"/>
  <c r="O236" i="17" s="1"/>
  <c r="J237" i="17"/>
  <c r="O237" i="17" s="1" a="1"/>
  <c r="O237" i="17" s="1"/>
  <c r="J238" i="17"/>
  <c r="O238" i="17" s="1" a="1"/>
  <c r="O238" i="17" s="1"/>
  <c r="J239" i="17"/>
  <c r="O239" i="17" s="1" a="1"/>
  <c r="O239" i="17" s="1"/>
  <c r="J240" i="17"/>
  <c r="O240" i="17" s="1" a="1"/>
  <c r="O240" i="17" s="1"/>
  <c r="J241" i="17"/>
  <c r="O241" i="17" s="1" a="1"/>
  <c r="O241" i="17" s="1"/>
  <c r="J242" i="17"/>
  <c r="O242" i="17" s="1" a="1"/>
  <c r="O242" i="17" s="1"/>
  <c r="J243" i="17"/>
  <c r="O243" i="17" s="1" a="1"/>
  <c r="O243" i="17" s="1"/>
  <c r="J244" i="17"/>
  <c r="O244" i="17" s="1" a="1"/>
  <c r="O244" i="17" s="1"/>
  <c r="J245" i="17"/>
  <c r="O245" i="17" s="1" a="1"/>
  <c r="O245" i="17" s="1"/>
  <c r="J246" i="17"/>
  <c r="O246" i="17" s="1" a="1"/>
  <c r="O246" i="17" s="1"/>
  <c r="J247" i="17"/>
  <c r="O247" i="17" s="1" a="1"/>
  <c r="O247" i="17" s="1"/>
  <c r="J248" i="17"/>
  <c r="O248" i="17" s="1" a="1"/>
  <c r="O248" i="17" s="1"/>
  <c r="J249" i="17"/>
  <c r="O249" i="17" s="1" a="1"/>
  <c r="O249" i="17" s="1"/>
  <c r="J250" i="17"/>
  <c r="O250" i="17" s="1" a="1"/>
  <c r="O250" i="17" s="1"/>
  <c r="J251" i="17"/>
  <c r="O251" i="17" s="1" a="1"/>
  <c r="O251" i="17" s="1"/>
  <c r="J252" i="17"/>
  <c r="O252" i="17" s="1" a="1"/>
  <c r="O252" i="17" s="1"/>
  <c r="J253" i="17"/>
  <c r="O253" i="17" s="1" a="1"/>
  <c r="O253" i="17" s="1"/>
  <c r="J254" i="17"/>
  <c r="O254" i="17" s="1" a="1"/>
  <c r="O254" i="17" s="1"/>
  <c r="J255" i="17"/>
  <c r="O255" i="17" s="1" a="1"/>
  <c r="O255" i="17" s="1"/>
  <c r="J256" i="17"/>
  <c r="O256" i="17" s="1" a="1"/>
  <c r="O256" i="17" s="1"/>
  <c r="J257" i="17"/>
  <c r="O257" i="17" s="1" a="1"/>
  <c r="O257" i="17" s="1"/>
  <c r="J258" i="17"/>
  <c r="O258" i="17" s="1" a="1"/>
  <c r="O258" i="17" s="1"/>
  <c r="J259" i="17"/>
  <c r="O259" i="17" s="1" a="1"/>
  <c r="O259" i="17" s="1"/>
  <c r="J260" i="17"/>
  <c r="O260" i="17" s="1" a="1"/>
  <c r="O260" i="17" s="1"/>
  <c r="J261" i="17"/>
  <c r="O261" i="17" s="1" a="1"/>
  <c r="O261" i="17" s="1"/>
  <c r="J262" i="17"/>
  <c r="O262" i="17" s="1" a="1"/>
  <c r="O262" i="17" s="1"/>
  <c r="J263" i="17"/>
  <c r="O263" i="17" s="1" a="1"/>
  <c r="O263" i="17" s="1"/>
  <c r="J264" i="17"/>
  <c r="O264" i="17" s="1" a="1"/>
  <c r="O264" i="17" s="1"/>
  <c r="J265" i="17"/>
  <c r="O265" i="17" s="1" a="1"/>
  <c r="O265" i="17" s="1"/>
  <c r="J266" i="17"/>
  <c r="O266" i="17" s="1" a="1"/>
  <c r="O266" i="17" s="1"/>
  <c r="J267" i="17"/>
  <c r="O267" i="17" s="1" a="1"/>
  <c r="O267" i="17" s="1"/>
  <c r="J268" i="17"/>
  <c r="O268" i="17" s="1" a="1"/>
  <c r="O268" i="17" s="1"/>
  <c r="J269" i="17"/>
  <c r="O269" i="17" s="1" a="1"/>
  <c r="O269" i="17" s="1"/>
  <c r="J270" i="17"/>
  <c r="O270" i="17" s="1" a="1"/>
  <c r="O270" i="17" s="1"/>
  <c r="J271" i="17"/>
  <c r="O271" i="17" s="1" a="1"/>
  <c r="O271" i="17" s="1"/>
  <c r="J272" i="17"/>
  <c r="O272" i="17" s="1" a="1"/>
  <c r="O272" i="17" s="1"/>
  <c r="J273" i="17"/>
  <c r="O273" i="17" s="1" a="1"/>
  <c r="O273" i="17" s="1"/>
  <c r="J274" i="17"/>
  <c r="O274" i="17" s="1" a="1"/>
  <c r="O274" i="17" s="1"/>
  <c r="J275" i="17"/>
  <c r="O275" i="17" s="1" a="1"/>
  <c r="O275" i="17" s="1"/>
  <c r="J276" i="17"/>
  <c r="O276" i="17" s="1" a="1"/>
  <c r="O276" i="17" s="1"/>
  <c r="J277" i="17"/>
  <c r="O277" i="17" s="1" a="1"/>
  <c r="O277" i="17" s="1"/>
  <c r="J278" i="17"/>
  <c r="O278" i="17" s="1" a="1"/>
  <c r="O278" i="17" s="1"/>
  <c r="J279" i="17"/>
  <c r="O279" i="17" s="1" a="1"/>
  <c r="O279" i="17" s="1"/>
  <c r="J280" i="17"/>
  <c r="O280" i="17" s="1" a="1"/>
  <c r="O280" i="17" s="1"/>
  <c r="J281" i="17"/>
  <c r="O281" i="17" s="1" a="1"/>
  <c r="O281" i="17" s="1"/>
  <c r="J282" i="17"/>
  <c r="O282" i="17" s="1" a="1"/>
  <c r="O282" i="17" s="1"/>
  <c r="J283" i="17"/>
  <c r="O283" i="17" s="1" a="1"/>
  <c r="O283" i="17" s="1"/>
  <c r="J284" i="17"/>
  <c r="O284" i="17" s="1" a="1"/>
  <c r="O284" i="17" s="1"/>
  <c r="J285" i="17"/>
  <c r="O285" i="17" s="1" a="1"/>
  <c r="O285" i="17" s="1"/>
  <c r="J286" i="17"/>
  <c r="O286" i="17" s="1" a="1"/>
  <c r="O286" i="17" s="1"/>
  <c r="J287" i="17"/>
  <c r="O287" i="17" s="1" a="1"/>
  <c r="O287" i="17" s="1"/>
  <c r="J288" i="17"/>
  <c r="O288" i="17" s="1" a="1"/>
  <c r="O288" i="17" s="1"/>
  <c r="J289" i="17"/>
  <c r="O289" i="17" s="1" a="1"/>
  <c r="O289" i="17" s="1"/>
  <c r="J290" i="17"/>
  <c r="O290" i="17" s="1" a="1"/>
  <c r="O290" i="17" s="1"/>
  <c r="J291" i="17"/>
  <c r="O291" i="17" s="1" a="1"/>
  <c r="O291" i="17" s="1"/>
  <c r="J292" i="17"/>
  <c r="O292" i="17" s="1" a="1"/>
  <c r="O292" i="17" s="1"/>
  <c r="J293" i="17"/>
  <c r="O293" i="17" s="1" a="1"/>
  <c r="O293" i="17" s="1"/>
  <c r="J294" i="17"/>
  <c r="O294" i="17" s="1" a="1"/>
  <c r="O294" i="17" s="1"/>
  <c r="J295" i="17"/>
  <c r="O295" i="17" s="1" a="1"/>
  <c r="O295" i="17" s="1"/>
  <c r="J296" i="17"/>
  <c r="O296" i="17" s="1" a="1"/>
  <c r="O296" i="17" s="1"/>
  <c r="J297" i="17"/>
  <c r="O297" i="17" s="1" a="1"/>
  <c r="O297" i="17" s="1"/>
  <c r="J298" i="17"/>
  <c r="O298" i="17" s="1" a="1"/>
  <c r="O298" i="17" s="1"/>
  <c r="J299" i="17"/>
  <c r="O299" i="17" s="1" a="1"/>
  <c r="O299" i="17" s="1"/>
  <c r="J300" i="17"/>
  <c r="O300" i="17" s="1" a="1"/>
  <c r="O300" i="17" s="1"/>
  <c r="J301" i="17"/>
  <c r="O301" i="17" s="1" a="1"/>
  <c r="O301" i="17" s="1"/>
  <c r="J302" i="17"/>
  <c r="O302" i="17" s="1" a="1"/>
  <c r="O302" i="17" s="1"/>
  <c r="J303" i="17"/>
  <c r="O303" i="17" s="1" a="1"/>
  <c r="O303" i="17" s="1"/>
  <c r="J304" i="17"/>
  <c r="O304" i="17" s="1" a="1"/>
  <c r="O304" i="17" s="1"/>
  <c r="J305" i="17"/>
  <c r="O305" i="17" s="1" a="1"/>
  <c r="O305" i="17" s="1"/>
  <c r="J306" i="17"/>
  <c r="O306" i="17" s="1" a="1"/>
  <c r="O306" i="17" s="1"/>
  <c r="J307" i="17"/>
  <c r="O307" i="17" s="1" a="1"/>
  <c r="O307" i="17" s="1"/>
  <c r="J308" i="17"/>
  <c r="O308" i="17" s="1" a="1"/>
  <c r="O308" i="17" s="1"/>
  <c r="J309" i="17"/>
  <c r="O309" i="17" s="1" a="1"/>
  <c r="O309" i="17" s="1"/>
  <c r="J310" i="17"/>
  <c r="O310" i="17" s="1" a="1"/>
  <c r="O310" i="17" s="1"/>
  <c r="J311" i="17"/>
  <c r="O311" i="17" s="1" a="1"/>
  <c r="O311" i="17" s="1"/>
  <c r="J312" i="17"/>
  <c r="O312" i="17" s="1" a="1"/>
  <c r="O312" i="17" s="1"/>
  <c r="J313" i="17"/>
  <c r="O313" i="17" s="1" a="1"/>
  <c r="O313" i="17" s="1"/>
  <c r="J314" i="17"/>
  <c r="O314" i="17" s="1" a="1"/>
  <c r="O314" i="17" s="1"/>
  <c r="J315" i="17"/>
  <c r="O315" i="17" s="1" a="1"/>
  <c r="O315" i="17" s="1"/>
  <c r="J316" i="17"/>
  <c r="O316" i="17" s="1" a="1"/>
  <c r="O316" i="17" s="1"/>
  <c r="J317" i="17"/>
  <c r="O317" i="17" s="1" a="1"/>
  <c r="O317" i="17" s="1"/>
  <c r="J318" i="17"/>
  <c r="O318" i="17" s="1" a="1"/>
  <c r="O318" i="17" s="1"/>
  <c r="J319" i="17"/>
  <c r="O319" i="17" s="1" a="1"/>
  <c r="O319" i="17" s="1"/>
  <c r="J320" i="17"/>
  <c r="O320" i="17" s="1" a="1"/>
  <c r="O320" i="17" s="1"/>
  <c r="J321" i="17"/>
  <c r="O321" i="17" s="1" a="1"/>
  <c r="O321" i="17" s="1"/>
  <c r="J322" i="17"/>
  <c r="O322" i="17" s="1" a="1"/>
  <c r="O322" i="17" s="1"/>
  <c r="J323" i="17"/>
  <c r="O323" i="17" s="1" a="1"/>
  <c r="O323" i="17" s="1"/>
  <c r="J324" i="17"/>
  <c r="O324" i="17" s="1" a="1"/>
  <c r="O324" i="17" s="1"/>
  <c r="J325" i="17"/>
  <c r="O325" i="17" s="1" a="1"/>
  <c r="O325" i="17" s="1"/>
  <c r="J326" i="17"/>
  <c r="O326" i="17" s="1" a="1"/>
  <c r="O326" i="17" s="1"/>
  <c r="J327" i="17"/>
  <c r="O327" i="17" s="1" a="1"/>
  <c r="O327" i="17" s="1"/>
  <c r="J328" i="17"/>
  <c r="O328" i="17" s="1" a="1"/>
  <c r="O328" i="17" s="1"/>
  <c r="J329" i="17"/>
  <c r="O329" i="17" s="1" a="1"/>
  <c r="O329" i="17" s="1"/>
  <c r="J330" i="17"/>
  <c r="O330" i="17" s="1" a="1"/>
  <c r="O330" i="17" s="1"/>
  <c r="J331" i="17"/>
  <c r="O331" i="17" s="1" a="1"/>
  <c r="O331" i="17" s="1"/>
  <c r="J332" i="17"/>
  <c r="O332" i="17" s="1" a="1"/>
  <c r="O332" i="17" s="1"/>
  <c r="J333" i="17"/>
  <c r="O333" i="17" s="1" a="1"/>
  <c r="O333" i="17" s="1"/>
  <c r="J334" i="17"/>
  <c r="O334" i="17" s="1" a="1"/>
  <c r="O334" i="17" s="1"/>
  <c r="J335" i="17"/>
  <c r="O335" i="17" s="1" a="1"/>
  <c r="O335" i="17" s="1"/>
  <c r="J336" i="17"/>
  <c r="O336" i="17" s="1" a="1"/>
  <c r="O336" i="17" s="1"/>
  <c r="J337" i="17"/>
  <c r="O337" i="17" s="1" a="1"/>
  <c r="O337" i="17" s="1"/>
  <c r="J338" i="17"/>
  <c r="O338" i="17" s="1" a="1"/>
  <c r="O338" i="17" s="1"/>
  <c r="J339" i="17"/>
  <c r="O339" i="17" s="1" a="1"/>
  <c r="O339" i="17" s="1"/>
  <c r="J340" i="17"/>
  <c r="O340" i="17" s="1" a="1"/>
  <c r="O340" i="17" s="1"/>
  <c r="J341" i="17"/>
  <c r="O341" i="17" s="1" a="1"/>
  <c r="O341" i="17" s="1"/>
  <c r="J342" i="17"/>
  <c r="O342" i="17" s="1" a="1"/>
  <c r="O342" i="17" s="1"/>
  <c r="J343" i="17"/>
  <c r="O343" i="17" s="1" a="1"/>
  <c r="O343" i="17" s="1"/>
  <c r="J344" i="17"/>
  <c r="O344" i="17" s="1" a="1"/>
  <c r="O344" i="17" s="1"/>
  <c r="J345" i="17"/>
  <c r="O345" i="17" s="1" a="1"/>
  <c r="O345" i="17" s="1"/>
  <c r="J346" i="17"/>
  <c r="O346" i="17" s="1" a="1"/>
  <c r="O346" i="17" s="1"/>
  <c r="J347" i="17"/>
  <c r="O347" i="17" s="1" a="1"/>
  <c r="O347" i="17" s="1"/>
  <c r="J348" i="17"/>
  <c r="O348" i="17" s="1" a="1"/>
  <c r="O348" i="17" s="1"/>
  <c r="J349" i="17"/>
  <c r="O349" i="17" s="1" a="1"/>
  <c r="O349" i="17" s="1"/>
  <c r="J350" i="17"/>
  <c r="O350" i="17" s="1" a="1"/>
  <c r="O350" i="17" s="1"/>
  <c r="J351" i="17"/>
  <c r="O351" i="17" s="1" a="1"/>
  <c r="O351" i="17" s="1"/>
  <c r="J352" i="17"/>
  <c r="O352" i="17" s="1" a="1"/>
  <c r="O352" i="17" s="1"/>
  <c r="J353" i="17"/>
  <c r="O353" i="17" s="1" a="1"/>
  <c r="O353" i="17" s="1"/>
  <c r="J354" i="17"/>
  <c r="O354" i="17" s="1" a="1"/>
  <c r="O354" i="17" s="1"/>
  <c r="J355" i="17"/>
  <c r="O355" i="17" s="1" a="1"/>
  <c r="O355" i="17" s="1"/>
  <c r="J356" i="17"/>
  <c r="O356" i="17" s="1" a="1"/>
  <c r="O356" i="17" s="1"/>
  <c r="J357" i="17"/>
  <c r="O357" i="17" s="1" a="1"/>
  <c r="O357" i="17" s="1"/>
  <c r="J358" i="17"/>
  <c r="O358" i="17" s="1" a="1"/>
  <c r="O358" i="17" s="1"/>
  <c r="J359" i="17"/>
  <c r="O359" i="17" s="1" a="1"/>
  <c r="O359" i="17" s="1"/>
  <c r="J360" i="17"/>
  <c r="O360" i="17" s="1" a="1"/>
  <c r="O360" i="17" s="1"/>
  <c r="J361" i="17"/>
  <c r="O361" i="17" s="1" a="1"/>
  <c r="O361" i="17" s="1"/>
  <c r="J362" i="17"/>
  <c r="O362" i="17" s="1" a="1"/>
  <c r="O362" i="17" s="1"/>
  <c r="J363" i="17"/>
  <c r="O363" i="17" s="1" a="1"/>
  <c r="O363" i="17" s="1"/>
  <c r="J364" i="17"/>
  <c r="O364" i="17" s="1" a="1"/>
  <c r="O364" i="17" s="1"/>
  <c r="J365" i="17"/>
  <c r="O365" i="17" s="1" a="1"/>
  <c r="O365" i="17" s="1"/>
  <c r="J366" i="17"/>
  <c r="O366" i="17" s="1" a="1"/>
  <c r="O366" i="17" s="1"/>
  <c r="J367" i="17"/>
  <c r="O367" i="17" s="1" a="1"/>
  <c r="O367" i="17" s="1"/>
  <c r="J368" i="17"/>
  <c r="O368" i="17" s="1" a="1"/>
  <c r="O368" i="17" s="1"/>
  <c r="J369" i="17"/>
  <c r="O369" i="17" s="1" a="1"/>
  <c r="O369" i="17" s="1"/>
  <c r="J370" i="17"/>
  <c r="O370" i="17" s="1" a="1"/>
  <c r="O370" i="17" s="1"/>
  <c r="J371" i="17"/>
  <c r="O371" i="17" s="1" a="1"/>
  <c r="O371" i="17" s="1"/>
  <c r="J372" i="17"/>
  <c r="O372" i="17" s="1" a="1"/>
  <c r="O372" i="17" s="1"/>
  <c r="J373" i="17"/>
  <c r="O373" i="17" s="1" a="1"/>
  <c r="O373" i="17" s="1"/>
  <c r="J374" i="17"/>
  <c r="O374" i="17" s="1" a="1"/>
  <c r="O374" i="17" s="1"/>
  <c r="J375" i="17"/>
  <c r="O375" i="17" s="1" a="1"/>
  <c r="O375" i="17" s="1"/>
  <c r="J376" i="17"/>
  <c r="O376" i="17" s="1" a="1"/>
  <c r="O376" i="17" s="1"/>
  <c r="J377" i="17"/>
  <c r="O377" i="17" s="1" a="1"/>
  <c r="O377" i="17" s="1"/>
  <c r="J378" i="17"/>
  <c r="O378" i="17" s="1" a="1"/>
  <c r="O378" i="17" s="1"/>
  <c r="J379" i="17"/>
  <c r="O379" i="17" s="1" a="1"/>
  <c r="O379" i="17" s="1"/>
  <c r="J380" i="17"/>
  <c r="O380" i="17" s="1" a="1"/>
  <c r="O380" i="17" s="1"/>
  <c r="J381" i="17"/>
  <c r="O381" i="17" s="1" a="1"/>
  <c r="O381" i="17" s="1"/>
  <c r="J382" i="17"/>
  <c r="O382" i="17" s="1" a="1"/>
  <c r="O382" i="17" s="1"/>
  <c r="J383" i="17"/>
  <c r="O383" i="17" s="1" a="1"/>
  <c r="O383" i="17" s="1"/>
  <c r="J384" i="17"/>
  <c r="O384" i="17" s="1" a="1"/>
  <c r="O384" i="17" s="1"/>
  <c r="J385" i="17"/>
  <c r="O385" i="17" s="1" a="1"/>
  <c r="O385" i="17" s="1"/>
  <c r="J386" i="17"/>
  <c r="O386" i="17" s="1" a="1"/>
  <c r="O386" i="17" s="1"/>
  <c r="J387" i="17"/>
  <c r="O387" i="17" s="1" a="1"/>
  <c r="O387" i="17" s="1"/>
  <c r="J388" i="17"/>
  <c r="O388" i="17" s="1" a="1"/>
  <c r="O388" i="17" s="1"/>
  <c r="J389" i="17"/>
  <c r="O389" i="17" s="1" a="1"/>
  <c r="O389" i="17" s="1"/>
  <c r="J390" i="17"/>
  <c r="O390" i="17" s="1" a="1"/>
  <c r="O390" i="17" s="1"/>
  <c r="J391" i="17"/>
  <c r="O391" i="17" s="1" a="1"/>
  <c r="O391" i="17" s="1"/>
  <c r="J392" i="17"/>
  <c r="O392" i="17" s="1" a="1"/>
  <c r="O392" i="17" s="1"/>
  <c r="J393" i="17"/>
  <c r="O393" i="17" s="1" a="1"/>
  <c r="O393" i="17" s="1"/>
  <c r="J394" i="17"/>
  <c r="O394" i="17" s="1" a="1"/>
  <c r="O394" i="17" s="1"/>
  <c r="J395" i="17"/>
  <c r="O395" i="17" s="1" a="1"/>
  <c r="O395" i="17" s="1"/>
  <c r="J396" i="17"/>
  <c r="O396" i="17" s="1" a="1"/>
  <c r="O396" i="17" s="1"/>
  <c r="J397" i="17"/>
  <c r="O397" i="17" s="1" a="1"/>
  <c r="O397" i="17" s="1"/>
  <c r="J398" i="17"/>
  <c r="O398" i="17" s="1" a="1"/>
  <c r="O398" i="17" s="1"/>
  <c r="J399" i="17"/>
  <c r="O399" i="17" s="1" a="1"/>
  <c r="O399" i="17" s="1"/>
  <c r="J400" i="17"/>
  <c r="O400" i="17" s="1" a="1"/>
  <c r="O400" i="17" s="1"/>
  <c r="J401" i="17"/>
  <c r="O401" i="17" s="1" a="1"/>
  <c r="O401" i="17" s="1"/>
  <c r="J402" i="17"/>
  <c r="O402" i="17" s="1" a="1"/>
  <c r="O402" i="17" s="1"/>
  <c r="J403" i="17"/>
  <c r="O403" i="17" s="1" a="1"/>
  <c r="O403" i="17" s="1"/>
  <c r="J404" i="17"/>
  <c r="O404" i="17" s="1" a="1"/>
  <c r="O404" i="17" s="1"/>
  <c r="J405" i="17"/>
  <c r="O405" i="17" s="1" a="1"/>
  <c r="O405" i="17" s="1"/>
  <c r="J406" i="17"/>
  <c r="O406" i="17" s="1" a="1"/>
  <c r="O406" i="17" s="1"/>
  <c r="J407" i="17"/>
  <c r="O407" i="17" s="1" a="1"/>
  <c r="O407" i="17" s="1"/>
  <c r="J408" i="17"/>
  <c r="O408" i="17" s="1" a="1"/>
  <c r="O408" i="17" s="1"/>
  <c r="J409" i="17"/>
  <c r="O409" i="17" s="1" a="1"/>
  <c r="O409" i="17" s="1"/>
  <c r="J410" i="17"/>
  <c r="O410" i="17" s="1" a="1"/>
  <c r="O410" i="17" s="1"/>
  <c r="J411" i="17"/>
  <c r="O411" i="17" s="1" a="1"/>
  <c r="O411" i="17" s="1"/>
  <c r="J412" i="17"/>
  <c r="O412" i="17" s="1" a="1"/>
  <c r="O412" i="17" s="1"/>
  <c r="J413" i="17"/>
  <c r="O413" i="17" s="1" a="1"/>
  <c r="O413" i="17" s="1"/>
  <c r="J414" i="17"/>
  <c r="O414" i="17" s="1" a="1"/>
  <c r="O414" i="17" s="1"/>
  <c r="J415" i="17"/>
  <c r="O415" i="17" s="1" a="1"/>
  <c r="O415" i="17" s="1"/>
  <c r="J416" i="17"/>
  <c r="O416" i="17" s="1" a="1"/>
  <c r="O416" i="17" s="1"/>
  <c r="J417" i="17"/>
  <c r="O417" i="17" s="1" a="1"/>
  <c r="O417" i="17" s="1"/>
  <c r="J418" i="17"/>
  <c r="O418" i="17" s="1" a="1"/>
  <c r="O418" i="17" s="1"/>
  <c r="J419" i="17"/>
  <c r="O419" i="17" s="1" a="1"/>
  <c r="O419" i="17" s="1"/>
  <c r="J420" i="17"/>
  <c r="O420" i="17" s="1" a="1"/>
  <c r="O420" i="17" s="1"/>
  <c r="J421" i="17"/>
  <c r="O421" i="17" s="1" a="1"/>
  <c r="O421" i="17" s="1"/>
  <c r="J422" i="17"/>
  <c r="O422" i="17" s="1" a="1"/>
  <c r="O422" i="17" s="1"/>
  <c r="J423" i="17"/>
  <c r="O423" i="17" s="1" a="1"/>
  <c r="O423" i="17" s="1"/>
  <c r="J424" i="17"/>
  <c r="O424" i="17" s="1" a="1"/>
  <c r="O424" i="17" s="1"/>
  <c r="J425" i="17"/>
  <c r="O425" i="17" s="1" a="1"/>
  <c r="O425" i="17" s="1"/>
  <c r="J426" i="17"/>
  <c r="O426" i="17" s="1" a="1"/>
  <c r="O426" i="17" s="1"/>
  <c r="J427" i="17"/>
  <c r="O427" i="17" s="1" a="1"/>
  <c r="O427" i="17" s="1"/>
  <c r="J428" i="17"/>
  <c r="O428" i="17" s="1" a="1"/>
  <c r="O428" i="17" s="1"/>
  <c r="J429" i="17"/>
  <c r="O429" i="17" s="1" a="1"/>
  <c r="O429" i="17" s="1"/>
  <c r="J430" i="17"/>
  <c r="O430" i="17" s="1" a="1"/>
  <c r="O430" i="17" s="1"/>
  <c r="J431" i="17"/>
  <c r="O431" i="17" s="1" a="1"/>
  <c r="O431" i="17" s="1"/>
  <c r="J432" i="17"/>
  <c r="O432" i="17" s="1" a="1"/>
  <c r="O432" i="17" s="1"/>
  <c r="J433" i="17"/>
  <c r="O433" i="17" s="1" a="1"/>
  <c r="O433" i="17" s="1"/>
  <c r="J434" i="17"/>
  <c r="O434" i="17" s="1" a="1"/>
  <c r="O434" i="17" s="1"/>
  <c r="J435" i="17"/>
  <c r="O435" i="17" s="1" a="1"/>
  <c r="O435" i="17" s="1"/>
  <c r="J436" i="17"/>
  <c r="O436" i="17" s="1" a="1"/>
  <c r="O436" i="17" s="1"/>
  <c r="J437" i="17"/>
  <c r="O437" i="17" s="1" a="1"/>
  <c r="O437" i="17" s="1"/>
  <c r="J438" i="17"/>
  <c r="O438" i="17" s="1" a="1"/>
  <c r="O438" i="17" s="1"/>
  <c r="J439" i="17"/>
  <c r="O439" i="17" s="1" a="1"/>
  <c r="O439" i="17" s="1"/>
  <c r="J440" i="17"/>
  <c r="O440" i="17" s="1" a="1"/>
  <c r="O440" i="17" s="1"/>
  <c r="J441" i="17"/>
  <c r="O441" i="17" s="1" a="1"/>
  <c r="O441" i="17" s="1"/>
  <c r="J442" i="17"/>
  <c r="O442" i="17" s="1" a="1"/>
  <c r="O442" i="17" s="1"/>
  <c r="J443" i="17"/>
  <c r="O443" i="17" s="1" a="1"/>
  <c r="O443" i="17" s="1"/>
  <c r="J444" i="17"/>
  <c r="O444" i="17" s="1" a="1"/>
  <c r="O444" i="17" s="1"/>
  <c r="J445" i="17"/>
  <c r="O445" i="17" s="1" a="1"/>
  <c r="O445" i="17" s="1"/>
  <c r="J446" i="17"/>
  <c r="O446" i="17" s="1" a="1"/>
  <c r="O446" i="17" s="1"/>
  <c r="J447" i="17"/>
  <c r="O447" i="17" s="1" a="1"/>
  <c r="O447" i="17" s="1"/>
  <c r="J448" i="17"/>
  <c r="O448" i="17" s="1" a="1"/>
  <c r="O448" i="17" s="1"/>
  <c r="J449" i="17"/>
  <c r="O449" i="17" s="1" a="1"/>
  <c r="O449" i="17" s="1"/>
  <c r="J450" i="17"/>
  <c r="O450" i="17" s="1" a="1"/>
  <c r="O450" i="17" s="1"/>
  <c r="J451" i="17"/>
  <c r="O451" i="17" s="1" a="1"/>
  <c r="O451" i="17" s="1"/>
  <c r="J452" i="17"/>
  <c r="O452" i="17" s="1" a="1"/>
  <c r="O452" i="17" s="1"/>
  <c r="J453" i="17"/>
  <c r="O453" i="17" s="1" a="1"/>
  <c r="O453" i="17" s="1"/>
  <c r="J454" i="17"/>
  <c r="O454" i="17" s="1" a="1"/>
  <c r="O454" i="17" s="1"/>
  <c r="J455" i="17"/>
  <c r="O455" i="17" s="1" a="1"/>
  <c r="O455" i="17" s="1"/>
  <c r="J456" i="17"/>
  <c r="O456" i="17" s="1" a="1"/>
  <c r="O456" i="17" s="1"/>
  <c r="J457" i="17"/>
  <c r="O457" i="17" s="1" a="1"/>
  <c r="O457" i="17" s="1"/>
  <c r="J458" i="17"/>
  <c r="O458" i="17" s="1" a="1"/>
  <c r="O458" i="17" s="1"/>
  <c r="J459" i="17"/>
  <c r="O459" i="17" s="1" a="1"/>
  <c r="O459" i="17" s="1"/>
  <c r="J460" i="17"/>
  <c r="O460" i="17" s="1" a="1"/>
  <c r="O460" i="17" s="1"/>
  <c r="J461" i="17"/>
  <c r="O461" i="17" s="1" a="1"/>
  <c r="O461" i="17" s="1"/>
  <c r="J462" i="17"/>
  <c r="O462" i="17" s="1" a="1"/>
  <c r="O462" i="17" s="1"/>
  <c r="J463" i="17"/>
  <c r="O463" i="17" s="1" a="1"/>
  <c r="O463" i="17" s="1"/>
  <c r="J464" i="17"/>
  <c r="O464" i="17" s="1" a="1"/>
  <c r="O464" i="17" s="1"/>
  <c r="J465" i="17"/>
  <c r="O465" i="17" s="1" a="1"/>
  <c r="O465" i="17" s="1"/>
  <c r="J466" i="17"/>
  <c r="O466" i="17" s="1" a="1"/>
  <c r="O466" i="17" s="1"/>
  <c r="J467" i="17"/>
  <c r="O467" i="17" s="1" a="1"/>
  <c r="O467" i="17" s="1"/>
  <c r="J468" i="17"/>
  <c r="O468" i="17" s="1" a="1"/>
  <c r="O468" i="17" s="1"/>
  <c r="J469" i="17"/>
  <c r="O469" i="17" s="1" a="1"/>
  <c r="O469" i="17" s="1"/>
  <c r="J470" i="17"/>
  <c r="O470" i="17" s="1" a="1"/>
  <c r="O470" i="17" s="1"/>
  <c r="J471" i="17"/>
  <c r="O471" i="17" s="1" a="1"/>
  <c r="O471" i="17" s="1"/>
  <c r="J472" i="17"/>
  <c r="O472" i="17" s="1" a="1"/>
  <c r="O472" i="17" s="1"/>
  <c r="J473" i="17"/>
  <c r="O473" i="17" s="1" a="1"/>
  <c r="O473" i="17" s="1"/>
  <c r="J474" i="17"/>
  <c r="O474" i="17" s="1" a="1"/>
  <c r="O474" i="17" s="1"/>
  <c r="J475" i="17"/>
  <c r="O475" i="17" s="1" a="1"/>
  <c r="O475" i="17" s="1"/>
  <c r="J476" i="17"/>
  <c r="O476" i="17" s="1" a="1"/>
  <c r="O476" i="17" s="1"/>
  <c r="J477" i="17"/>
  <c r="O477" i="17" s="1" a="1"/>
  <c r="O477" i="17" s="1"/>
  <c r="J478" i="17"/>
  <c r="O478" i="17" s="1" a="1"/>
  <c r="O478" i="17" s="1"/>
  <c r="J479" i="17"/>
  <c r="O479" i="17" s="1" a="1"/>
  <c r="O479" i="17" s="1"/>
  <c r="J480" i="17"/>
  <c r="O480" i="17" s="1" a="1"/>
  <c r="O480" i="17" s="1"/>
  <c r="J481" i="17"/>
  <c r="O481" i="17" s="1" a="1"/>
  <c r="O481" i="17" s="1"/>
  <c r="J482" i="17"/>
  <c r="O482" i="17" s="1" a="1"/>
  <c r="O482" i="17" s="1"/>
  <c r="J483" i="17"/>
  <c r="O483" i="17" s="1" a="1"/>
  <c r="O483" i="17" s="1"/>
  <c r="J484" i="17"/>
  <c r="O484" i="17" s="1" a="1"/>
  <c r="O484" i="17" s="1"/>
  <c r="J485" i="17"/>
  <c r="O485" i="17" s="1" a="1"/>
  <c r="O485" i="17" s="1"/>
  <c r="J486" i="17"/>
  <c r="O486" i="17" s="1" a="1"/>
  <c r="O486" i="17" s="1"/>
  <c r="J487" i="17"/>
  <c r="O487" i="17" s="1" a="1"/>
  <c r="O487" i="17" s="1"/>
  <c r="J488" i="17"/>
  <c r="O488" i="17" s="1" a="1"/>
  <c r="O488" i="17" s="1"/>
  <c r="J489" i="17"/>
  <c r="O489" i="17" s="1" a="1"/>
  <c r="O489" i="17" s="1"/>
  <c r="J490" i="17"/>
  <c r="O490" i="17" s="1" a="1"/>
  <c r="O490" i="17" s="1"/>
  <c r="J491" i="17"/>
  <c r="O491" i="17" s="1" a="1"/>
  <c r="O491" i="17" s="1"/>
  <c r="J492" i="17"/>
  <c r="O492" i="17" s="1" a="1"/>
  <c r="O492" i="17" s="1"/>
  <c r="J493" i="17"/>
  <c r="O493" i="17" s="1" a="1"/>
  <c r="O493" i="17" s="1"/>
  <c r="J494" i="17"/>
  <c r="O494" i="17" s="1" a="1"/>
  <c r="O494" i="17" s="1"/>
  <c r="J495" i="17"/>
  <c r="O495" i="17" s="1" a="1"/>
  <c r="O495" i="17" s="1"/>
  <c r="J496" i="17"/>
  <c r="O496" i="17" s="1" a="1"/>
  <c r="O496" i="17" s="1"/>
  <c r="J497" i="17"/>
  <c r="O497" i="17" s="1" a="1"/>
  <c r="O497" i="17" s="1"/>
  <c r="J498" i="17"/>
  <c r="O498" i="17" s="1" a="1"/>
  <c r="O498" i="17" s="1"/>
  <c r="J499" i="17"/>
  <c r="O499" i="17" s="1" a="1"/>
  <c r="O499" i="17" s="1"/>
  <c r="J500" i="17"/>
  <c r="O500" i="17" s="1" a="1"/>
  <c r="O500" i="17" s="1"/>
  <c r="J501" i="17"/>
  <c r="O501" i="17" s="1" a="1"/>
  <c r="O501" i="17" s="1"/>
  <c r="J502" i="17"/>
  <c r="O502" i="17" s="1" a="1"/>
  <c r="O502" i="17" s="1"/>
  <c r="J503" i="17"/>
  <c r="O503" i="17" s="1" a="1"/>
  <c r="O503" i="17" s="1"/>
  <c r="J504" i="17"/>
  <c r="O504" i="17" s="1" a="1"/>
  <c r="O504" i="17" s="1"/>
  <c r="J505" i="17"/>
  <c r="O505" i="17" s="1" a="1"/>
  <c r="O505" i="17" s="1"/>
  <c r="J506" i="17"/>
  <c r="O506" i="17" s="1" a="1"/>
  <c r="O506" i="17" s="1"/>
  <c r="J507" i="17"/>
  <c r="O507" i="17" s="1" a="1"/>
  <c r="O507" i="17" s="1"/>
  <c r="J508" i="17"/>
  <c r="O508" i="17" s="1" a="1"/>
  <c r="O508" i="17" s="1"/>
  <c r="J509" i="17"/>
  <c r="O509" i="17" s="1" a="1"/>
  <c r="O509" i="17" s="1"/>
  <c r="J510" i="17"/>
  <c r="O510" i="17" s="1" a="1"/>
  <c r="O510" i="17" s="1"/>
  <c r="J511" i="17"/>
  <c r="O511" i="17" s="1" a="1"/>
  <c r="O511" i="17" s="1"/>
  <c r="J512" i="17"/>
  <c r="O512" i="17" s="1" a="1"/>
  <c r="O512" i="17" s="1"/>
  <c r="J513" i="17"/>
  <c r="O513" i="17" s="1" a="1"/>
  <c r="O513" i="17" s="1"/>
  <c r="J514" i="17"/>
  <c r="O514" i="17" s="1" a="1"/>
  <c r="O514" i="17" s="1"/>
  <c r="J515" i="17"/>
  <c r="O515" i="17" s="1" a="1"/>
  <c r="O515" i="17" s="1"/>
  <c r="J516" i="17"/>
  <c r="O516" i="17" s="1" a="1"/>
  <c r="O516" i="17" s="1"/>
  <c r="J517" i="17"/>
  <c r="O517" i="17" s="1" a="1"/>
  <c r="O517" i="17" s="1"/>
  <c r="J518" i="17"/>
  <c r="O518" i="17" s="1" a="1"/>
  <c r="O518" i="17" s="1"/>
  <c r="J519" i="17"/>
  <c r="O519" i="17" s="1" a="1"/>
  <c r="O519" i="17" s="1"/>
  <c r="J520" i="17"/>
  <c r="O520" i="17" s="1" a="1"/>
  <c r="O520" i="17" s="1"/>
  <c r="J521" i="17"/>
  <c r="O521" i="17" s="1" a="1"/>
  <c r="O521" i="17" s="1"/>
  <c r="J522" i="17"/>
  <c r="O522" i="17" s="1" a="1"/>
  <c r="O522" i="17" s="1"/>
  <c r="J523" i="17"/>
  <c r="O523" i="17" s="1" a="1"/>
  <c r="O523" i="17" s="1"/>
  <c r="J524" i="17"/>
  <c r="O524" i="17" s="1" a="1"/>
  <c r="O524" i="17" s="1"/>
  <c r="J525" i="17"/>
  <c r="O525" i="17" s="1" a="1"/>
  <c r="O525" i="17" s="1"/>
  <c r="J526" i="17"/>
  <c r="O526" i="17" s="1" a="1"/>
  <c r="O526" i="17" s="1"/>
  <c r="J527" i="17"/>
  <c r="O527" i="17" s="1" a="1"/>
  <c r="O527" i="17" s="1"/>
  <c r="J528" i="17"/>
  <c r="O528" i="17" s="1" a="1"/>
  <c r="O528" i="17" s="1"/>
  <c r="J529" i="17"/>
  <c r="O529" i="17" s="1" a="1"/>
  <c r="O529" i="17" s="1"/>
  <c r="J530" i="17"/>
  <c r="O530" i="17" s="1" a="1"/>
  <c r="O530" i="17" s="1"/>
  <c r="J531" i="17"/>
  <c r="O531" i="17" s="1" a="1"/>
  <c r="O531" i="17" s="1"/>
  <c r="J532" i="17"/>
  <c r="O532" i="17" s="1" a="1"/>
  <c r="O532" i="17" s="1"/>
  <c r="J533" i="17"/>
  <c r="O533" i="17" s="1" a="1"/>
  <c r="O533" i="17" s="1"/>
  <c r="J534" i="17"/>
  <c r="O534" i="17" s="1" a="1"/>
  <c r="O534" i="17" s="1"/>
  <c r="J535" i="17"/>
  <c r="O535" i="17" s="1" a="1"/>
  <c r="O535" i="17" s="1"/>
  <c r="J536" i="17"/>
  <c r="O536" i="17" s="1" a="1"/>
  <c r="O536" i="17" s="1"/>
  <c r="J537" i="17"/>
  <c r="O537" i="17" s="1" a="1"/>
  <c r="O537" i="17" s="1"/>
  <c r="J538" i="17"/>
  <c r="O538" i="17" s="1" a="1"/>
  <c r="O538" i="17" s="1"/>
  <c r="J539" i="17"/>
  <c r="O539" i="17" s="1" a="1"/>
  <c r="O539" i="17" s="1"/>
  <c r="J540" i="17"/>
  <c r="O540" i="17" s="1" a="1"/>
  <c r="O540" i="17" s="1"/>
  <c r="J541" i="17"/>
  <c r="O541" i="17" s="1" a="1"/>
  <c r="O541" i="17" s="1"/>
  <c r="J542" i="17"/>
  <c r="O542" i="17" s="1" a="1"/>
  <c r="O542" i="17" s="1"/>
  <c r="J543" i="17"/>
  <c r="O543" i="17" s="1" a="1"/>
  <c r="O543" i="17" s="1"/>
  <c r="J544" i="17"/>
  <c r="O544" i="17" s="1" a="1"/>
  <c r="O544" i="17" s="1"/>
  <c r="J545" i="17"/>
  <c r="O545" i="17" s="1" a="1"/>
  <c r="O545" i="17" s="1"/>
  <c r="J546" i="17"/>
  <c r="O546" i="17" s="1" a="1"/>
  <c r="O546" i="17" s="1"/>
  <c r="J547" i="17"/>
  <c r="O547" i="17" s="1" a="1"/>
  <c r="O547" i="17" s="1"/>
  <c r="J548" i="17"/>
  <c r="O548" i="17" s="1" a="1"/>
  <c r="O548" i="17" s="1"/>
  <c r="J549" i="17"/>
  <c r="O549" i="17" s="1" a="1"/>
  <c r="O549" i="17" s="1"/>
  <c r="J550" i="17"/>
  <c r="O550" i="17" s="1" a="1"/>
  <c r="O550" i="17" s="1"/>
  <c r="J551" i="17"/>
  <c r="O551" i="17" s="1" a="1"/>
  <c r="O551" i="17" s="1"/>
  <c r="J552" i="17"/>
  <c r="O552" i="17" s="1" a="1"/>
  <c r="O552" i="17" s="1"/>
  <c r="J553" i="17"/>
  <c r="O553" i="17" s="1" a="1"/>
  <c r="O553" i="17" s="1"/>
  <c r="J554" i="17"/>
  <c r="O554" i="17" s="1" a="1"/>
  <c r="O554" i="17" s="1"/>
  <c r="J555" i="17"/>
  <c r="O555" i="17" s="1" a="1"/>
  <c r="O555" i="17" s="1"/>
  <c r="J556" i="17"/>
  <c r="O556" i="17" s="1" a="1"/>
  <c r="O556" i="17" s="1"/>
  <c r="J557" i="17"/>
  <c r="O557" i="17" s="1" a="1"/>
  <c r="O557" i="17" s="1"/>
  <c r="J558" i="17"/>
  <c r="O558" i="17" s="1" a="1"/>
  <c r="O558" i="17" s="1"/>
  <c r="J559" i="17"/>
  <c r="O559" i="17" s="1" a="1"/>
  <c r="O559" i="17" s="1"/>
  <c r="J560" i="17"/>
  <c r="O560" i="17" s="1" a="1"/>
  <c r="O560" i="17" s="1"/>
  <c r="J561" i="17"/>
  <c r="O561" i="17" s="1" a="1"/>
  <c r="O561" i="17" s="1"/>
  <c r="J562" i="17"/>
  <c r="O562" i="17" s="1" a="1"/>
  <c r="O562" i="17" s="1"/>
  <c r="J563" i="17"/>
  <c r="O563" i="17" s="1" a="1"/>
  <c r="O563" i="17" s="1"/>
  <c r="J564" i="17"/>
  <c r="O564" i="17" s="1" a="1"/>
  <c r="O564" i="17" s="1"/>
  <c r="J565" i="17"/>
  <c r="O565" i="17" s="1" a="1"/>
  <c r="O565" i="17" s="1"/>
  <c r="J566" i="17"/>
  <c r="O566" i="17" s="1" a="1"/>
  <c r="O566" i="17" s="1"/>
  <c r="J567" i="17"/>
  <c r="O567" i="17" s="1" a="1"/>
  <c r="O567" i="17" s="1"/>
  <c r="J568" i="17"/>
  <c r="O568" i="17" s="1" a="1"/>
  <c r="O568" i="17" s="1"/>
  <c r="J569" i="17"/>
  <c r="O569" i="17" s="1" a="1"/>
  <c r="O569" i="17" s="1"/>
  <c r="J570" i="17"/>
  <c r="O570" i="17" s="1" a="1"/>
  <c r="O570" i="17" s="1"/>
  <c r="J571" i="17"/>
  <c r="O571" i="17" s="1" a="1"/>
  <c r="O571" i="17" s="1"/>
  <c r="J572" i="17"/>
  <c r="O572" i="17" s="1" a="1"/>
  <c r="O572" i="17" s="1"/>
  <c r="J573" i="17"/>
  <c r="O573" i="17" s="1" a="1"/>
  <c r="O573" i="17" s="1"/>
  <c r="J574" i="17"/>
  <c r="O574" i="17" s="1" a="1"/>
  <c r="O574" i="17" s="1"/>
  <c r="J575" i="17"/>
  <c r="O575" i="17" s="1" a="1"/>
  <c r="O575" i="17" s="1"/>
  <c r="J576" i="17"/>
  <c r="O576" i="17" s="1" a="1"/>
  <c r="O576" i="17" s="1"/>
  <c r="J577" i="17"/>
  <c r="O577" i="17" s="1" a="1"/>
  <c r="O577" i="17" s="1"/>
  <c r="J578" i="17"/>
  <c r="O578" i="17" s="1" a="1"/>
  <c r="O578" i="17" s="1"/>
  <c r="J579" i="17"/>
  <c r="O579" i="17" s="1" a="1"/>
  <c r="O579" i="17" s="1"/>
  <c r="J580" i="17"/>
  <c r="O580" i="17" s="1" a="1"/>
  <c r="O580" i="17" s="1"/>
  <c r="J581" i="17"/>
  <c r="O581" i="17" s="1" a="1"/>
  <c r="O581" i="17" s="1"/>
  <c r="J582" i="17"/>
  <c r="O582" i="17" s="1" a="1"/>
  <c r="O582" i="17" s="1"/>
  <c r="J583" i="17"/>
  <c r="O583" i="17" s="1" a="1"/>
  <c r="O583" i="17" s="1"/>
  <c r="J584" i="17"/>
  <c r="O584" i="17" s="1" a="1"/>
  <c r="O584" i="17" s="1"/>
  <c r="J585" i="17"/>
  <c r="O585" i="17" s="1" a="1"/>
  <c r="O585" i="17" s="1"/>
  <c r="J586" i="17"/>
  <c r="O586" i="17" s="1" a="1"/>
  <c r="O586" i="17" s="1"/>
  <c r="J587" i="17"/>
  <c r="O587" i="17" s="1" a="1"/>
  <c r="O587" i="17" s="1"/>
  <c r="J588" i="17"/>
  <c r="O588" i="17" s="1" a="1"/>
  <c r="O588" i="17" s="1"/>
  <c r="J589" i="17"/>
  <c r="O589" i="17" s="1" a="1"/>
  <c r="O589" i="17" s="1"/>
  <c r="J590" i="17"/>
  <c r="O590" i="17" s="1" a="1"/>
  <c r="O590" i="17" s="1"/>
  <c r="J591" i="17"/>
  <c r="O591" i="17" s="1" a="1"/>
  <c r="O591" i="17" s="1"/>
  <c r="J592" i="17"/>
  <c r="O592" i="17" s="1" a="1"/>
  <c r="O592" i="17" s="1"/>
  <c r="J593" i="17"/>
  <c r="O593" i="17" s="1" a="1"/>
  <c r="O593" i="17" s="1"/>
  <c r="J594" i="17"/>
  <c r="O594" i="17" s="1" a="1"/>
  <c r="O594" i="17" s="1"/>
  <c r="J595" i="17"/>
  <c r="O595" i="17" s="1" a="1"/>
  <c r="O595" i="17" s="1"/>
  <c r="J596" i="17"/>
  <c r="O596" i="17" s="1" a="1"/>
  <c r="O596" i="17" s="1"/>
  <c r="J597" i="17"/>
  <c r="O597" i="17" s="1" a="1"/>
  <c r="O597" i="17" s="1"/>
  <c r="J598" i="17"/>
  <c r="O598" i="17" s="1" a="1"/>
  <c r="O598" i="17" s="1"/>
  <c r="J599" i="17"/>
  <c r="O599" i="17" s="1" a="1"/>
  <c r="O599" i="17" s="1"/>
  <c r="J600" i="17"/>
  <c r="O600" i="17" s="1" a="1"/>
  <c r="O600" i="17" s="1"/>
  <c r="J601" i="17"/>
  <c r="O601" i="17" s="1" a="1"/>
  <c r="O601" i="17" s="1"/>
  <c r="J602" i="17"/>
  <c r="O602" i="17" s="1" a="1"/>
  <c r="O602" i="17" s="1"/>
  <c r="J603" i="17"/>
  <c r="O603" i="17" s="1" a="1"/>
  <c r="O603" i="17" s="1"/>
  <c r="J604" i="17"/>
  <c r="O604" i="17" s="1" a="1"/>
  <c r="O604" i="17" s="1"/>
  <c r="J605" i="17"/>
  <c r="O605" i="17" s="1" a="1"/>
  <c r="O605" i="17" s="1"/>
  <c r="J606" i="17"/>
  <c r="O606" i="17" s="1" a="1"/>
  <c r="O606" i="17" s="1"/>
  <c r="J607" i="17"/>
  <c r="O607" i="17" s="1" a="1"/>
  <c r="O607" i="17" s="1"/>
  <c r="J608" i="17"/>
  <c r="O608" i="17" s="1" a="1"/>
  <c r="O608" i="17" s="1"/>
  <c r="J609" i="17"/>
  <c r="O609" i="17" s="1" a="1"/>
  <c r="O609" i="17" s="1"/>
  <c r="J610" i="17"/>
  <c r="O610" i="17" s="1" a="1"/>
  <c r="O610" i="17" s="1"/>
  <c r="J611" i="17"/>
  <c r="O611" i="17" s="1" a="1"/>
  <c r="O611" i="17" s="1"/>
  <c r="J612" i="17"/>
  <c r="O612" i="17" s="1" a="1"/>
  <c r="O612" i="17" s="1"/>
  <c r="J613" i="17"/>
  <c r="O613" i="17" s="1" a="1"/>
  <c r="O613" i="17" s="1"/>
  <c r="J614" i="17"/>
  <c r="O614" i="17" s="1" a="1"/>
  <c r="O614" i="17" s="1"/>
  <c r="J615" i="17"/>
  <c r="O615" i="17" s="1" a="1"/>
  <c r="O615" i="17" s="1"/>
  <c r="J616" i="17"/>
  <c r="O616" i="17" s="1" a="1"/>
  <c r="O616" i="17" s="1"/>
  <c r="J617" i="17"/>
  <c r="O617" i="17" s="1" a="1"/>
  <c r="O617" i="17" s="1"/>
  <c r="J618" i="17"/>
  <c r="O618" i="17" s="1" a="1"/>
  <c r="O618" i="17" s="1"/>
  <c r="J619" i="17"/>
  <c r="O619" i="17" s="1" a="1"/>
  <c r="O619" i="17" s="1"/>
  <c r="J620" i="17"/>
  <c r="O620" i="17" s="1" a="1"/>
  <c r="O620" i="17" s="1"/>
  <c r="J621" i="17"/>
  <c r="O621" i="17" s="1" a="1"/>
  <c r="O621" i="17" s="1"/>
  <c r="J622" i="17"/>
  <c r="O622" i="17" s="1" a="1"/>
  <c r="O622" i="17" s="1"/>
  <c r="J623" i="17"/>
  <c r="O623" i="17" s="1" a="1"/>
  <c r="O623" i="17" s="1"/>
  <c r="J624" i="17"/>
  <c r="O624" i="17" s="1" a="1"/>
  <c r="O624" i="17" s="1"/>
  <c r="J625" i="17"/>
  <c r="O625" i="17" s="1" a="1"/>
  <c r="O625" i="17" s="1"/>
  <c r="J626" i="17"/>
  <c r="O626" i="17" s="1" a="1"/>
  <c r="O626" i="17" s="1"/>
  <c r="J627" i="17"/>
  <c r="O627" i="17" s="1" a="1"/>
  <c r="O627" i="17" s="1"/>
  <c r="J628" i="17"/>
  <c r="O628" i="17" s="1" a="1"/>
  <c r="O628" i="17" s="1"/>
  <c r="J629" i="17"/>
  <c r="O629" i="17" s="1" a="1"/>
  <c r="O629" i="17" s="1"/>
  <c r="J630" i="17"/>
  <c r="O630" i="17" s="1" a="1"/>
  <c r="O630" i="17" s="1"/>
  <c r="J631" i="17"/>
  <c r="O631" i="17" s="1" a="1"/>
  <c r="O631" i="17" s="1"/>
  <c r="J632" i="17"/>
  <c r="O632" i="17" s="1" a="1"/>
  <c r="O632" i="17" s="1"/>
  <c r="J633" i="17"/>
  <c r="O633" i="17" s="1" a="1"/>
  <c r="O633" i="17" s="1"/>
  <c r="J634" i="17"/>
  <c r="O634" i="17" s="1" a="1"/>
  <c r="O634" i="17" s="1"/>
  <c r="J635" i="17"/>
  <c r="O635" i="17" s="1" a="1"/>
  <c r="O635" i="17" s="1"/>
  <c r="J636" i="17"/>
  <c r="O636" i="17" s="1" a="1"/>
  <c r="O636" i="17" s="1"/>
  <c r="J637" i="17"/>
  <c r="O637" i="17" s="1" a="1"/>
  <c r="O637" i="17" s="1"/>
  <c r="J638" i="17"/>
  <c r="O638" i="17" s="1" a="1"/>
  <c r="O638" i="17" s="1"/>
  <c r="J639" i="17"/>
  <c r="O639" i="17" s="1" a="1"/>
  <c r="O639" i="17" s="1"/>
  <c r="J640" i="17"/>
  <c r="O640" i="17" s="1" a="1"/>
  <c r="O640" i="17" s="1"/>
  <c r="J641" i="17"/>
  <c r="O641" i="17" s="1" a="1"/>
  <c r="O641" i="17" s="1"/>
  <c r="J642" i="17"/>
  <c r="O642" i="17" s="1" a="1"/>
  <c r="O642" i="17" s="1"/>
  <c r="J643" i="17"/>
  <c r="O643" i="17" s="1" a="1"/>
  <c r="O643" i="17" s="1"/>
  <c r="J644" i="17"/>
  <c r="O644" i="17" s="1" a="1"/>
  <c r="O644" i="17" s="1"/>
  <c r="J645" i="17"/>
  <c r="O645" i="17" s="1" a="1"/>
  <c r="O645" i="17" s="1"/>
  <c r="J646" i="17"/>
  <c r="O646" i="17" s="1" a="1"/>
  <c r="O646" i="17" s="1"/>
  <c r="J647" i="17"/>
  <c r="O647" i="17" s="1" a="1"/>
  <c r="O647" i="17" s="1"/>
  <c r="J648" i="17"/>
  <c r="O648" i="17" s="1" a="1"/>
  <c r="O648" i="17" s="1"/>
  <c r="J649" i="17"/>
  <c r="O649" i="17" s="1" a="1"/>
  <c r="O649" i="17" s="1"/>
  <c r="J650" i="17"/>
  <c r="O650" i="17" s="1" a="1"/>
  <c r="O650" i="17" s="1"/>
  <c r="J651" i="17"/>
  <c r="O651" i="17" s="1" a="1"/>
  <c r="O651" i="17" s="1"/>
  <c r="J652" i="17"/>
  <c r="O652" i="17" s="1" a="1"/>
  <c r="O652" i="17" s="1"/>
  <c r="J653" i="17"/>
  <c r="O653" i="17" s="1" a="1"/>
  <c r="O653" i="17" s="1"/>
  <c r="J654" i="17"/>
  <c r="O654" i="17" s="1" a="1"/>
  <c r="O654" i="17" s="1"/>
  <c r="J655" i="17"/>
  <c r="O655" i="17" s="1" a="1"/>
  <c r="O655" i="17" s="1"/>
  <c r="J656" i="17"/>
  <c r="O656" i="17" s="1" a="1"/>
  <c r="O656" i="17" s="1"/>
  <c r="J657" i="17"/>
  <c r="O657" i="17" s="1" a="1"/>
  <c r="O657" i="17" s="1"/>
  <c r="J658" i="17"/>
  <c r="O658" i="17" s="1" a="1"/>
  <c r="O658" i="17" s="1"/>
  <c r="J659" i="17"/>
  <c r="O659" i="17" s="1" a="1"/>
  <c r="O659" i="17" s="1"/>
  <c r="J660" i="17"/>
  <c r="O660" i="17" s="1" a="1"/>
  <c r="O660" i="17" s="1"/>
  <c r="J661" i="17"/>
  <c r="O661" i="17" s="1" a="1"/>
  <c r="O661" i="17" s="1"/>
  <c r="J662" i="17"/>
  <c r="O662" i="17" s="1" a="1"/>
  <c r="O662" i="17" s="1"/>
  <c r="J663" i="17"/>
  <c r="O663" i="17" s="1" a="1"/>
  <c r="O663" i="17" s="1"/>
  <c r="J664" i="17"/>
  <c r="O664" i="17" s="1" a="1"/>
  <c r="O664" i="17" s="1"/>
  <c r="J665" i="17"/>
  <c r="O665" i="17" s="1" a="1"/>
  <c r="O665" i="17" s="1"/>
  <c r="J666" i="17"/>
  <c r="O666" i="17" s="1" a="1"/>
  <c r="O666" i="17" s="1"/>
  <c r="J667" i="17"/>
  <c r="O667" i="17" s="1" a="1"/>
  <c r="O667" i="17" s="1"/>
  <c r="J668" i="17"/>
  <c r="O668" i="17" s="1" a="1"/>
  <c r="O668" i="17" s="1"/>
  <c r="J669" i="17"/>
  <c r="O669" i="17" s="1" a="1"/>
  <c r="O669" i="17" s="1"/>
  <c r="J670" i="17"/>
  <c r="O670" i="17" s="1" a="1"/>
  <c r="O670" i="17" s="1"/>
  <c r="J671" i="17"/>
  <c r="O671" i="17" s="1" a="1"/>
  <c r="O671" i="17" s="1"/>
  <c r="J672" i="17"/>
  <c r="O672" i="17" s="1" a="1"/>
  <c r="O672" i="17" s="1"/>
  <c r="J673" i="17"/>
  <c r="O673" i="17" s="1" a="1"/>
  <c r="O673" i="17" s="1"/>
  <c r="J674" i="17"/>
  <c r="O674" i="17" s="1" a="1"/>
  <c r="O674" i="17" s="1"/>
  <c r="J675" i="17"/>
  <c r="O675" i="17" s="1" a="1"/>
  <c r="O675" i="17" s="1"/>
  <c r="J676" i="17"/>
  <c r="O676" i="17" s="1" a="1"/>
  <c r="O676" i="17" s="1"/>
  <c r="J677" i="17"/>
  <c r="O677" i="17" s="1" a="1"/>
  <c r="O677" i="17" s="1"/>
  <c r="J678" i="17"/>
  <c r="O678" i="17" s="1" a="1"/>
  <c r="O678" i="17" s="1"/>
  <c r="J679" i="17"/>
  <c r="O679" i="17" s="1" a="1"/>
  <c r="O679" i="17" s="1"/>
  <c r="J680" i="17"/>
  <c r="O680" i="17" s="1" a="1"/>
  <c r="O680" i="17" s="1"/>
  <c r="J681" i="17"/>
  <c r="O681" i="17" s="1" a="1"/>
  <c r="O681" i="17" s="1"/>
  <c r="J682" i="17"/>
  <c r="O682" i="17" s="1" a="1"/>
  <c r="O682" i="17" s="1"/>
  <c r="J683" i="17"/>
  <c r="O683" i="17" s="1" a="1"/>
  <c r="O683" i="17" s="1"/>
  <c r="J684" i="17"/>
  <c r="O684" i="17" s="1" a="1"/>
  <c r="O684" i="17" s="1"/>
  <c r="J685" i="17"/>
  <c r="O685" i="17" s="1" a="1"/>
  <c r="O685" i="17" s="1"/>
  <c r="J686" i="17"/>
  <c r="O686" i="17" s="1" a="1"/>
  <c r="O686" i="17" s="1"/>
  <c r="J687" i="17"/>
  <c r="O687" i="17" s="1" a="1"/>
  <c r="O687" i="17" s="1"/>
  <c r="J688" i="17"/>
  <c r="O688" i="17" s="1" a="1"/>
  <c r="O688" i="17" s="1"/>
  <c r="J689" i="17"/>
  <c r="O689" i="17" s="1" a="1"/>
  <c r="O689" i="17" s="1"/>
  <c r="J690" i="17"/>
  <c r="O690" i="17" s="1" a="1"/>
  <c r="O690" i="17" s="1"/>
  <c r="J691" i="17"/>
  <c r="O691" i="17" s="1" a="1"/>
  <c r="O691" i="17" s="1"/>
  <c r="J692" i="17"/>
  <c r="O692" i="17" s="1" a="1"/>
  <c r="O692" i="17" s="1"/>
  <c r="J693" i="17"/>
  <c r="O693" i="17" s="1" a="1"/>
  <c r="O693" i="17" s="1"/>
  <c r="J694" i="17"/>
  <c r="O694" i="17" s="1" a="1"/>
  <c r="O694" i="17" s="1"/>
  <c r="J695" i="17"/>
  <c r="O695" i="17" s="1" a="1"/>
  <c r="O695" i="17" s="1"/>
  <c r="J696" i="17"/>
  <c r="O696" i="17" s="1" a="1"/>
  <c r="O696" i="17" s="1"/>
  <c r="J697" i="17"/>
  <c r="O697" i="17" s="1" a="1"/>
  <c r="O697" i="17" s="1"/>
  <c r="J698" i="17"/>
  <c r="O698" i="17" s="1" a="1"/>
  <c r="O698" i="17" s="1"/>
  <c r="J699" i="17"/>
  <c r="O699" i="17" s="1" a="1"/>
  <c r="O699" i="17" s="1"/>
  <c r="J700" i="17"/>
  <c r="O700" i="17" s="1" a="1"/>
  <c r="O700" i="17" s="1"/>
  <c r="J701" i="17"/>
  <c r="O701" i="17" s="1" a="1"/>
  <c r="O701" i="17" s="1"/>
  <c r="J702" i="17"/>
  <c r="O702" i="17" s="1" a="1"/>
  <c r="O702" i="17" s="1"/>
  <c r="J703" i="17"/>
  <c r="O703" i="17" s="1" a="1"/>
  <c r="O703" i="17" s="1"/>
  <c r="J704" i="17"/>
  <c r="O704" i="17" s="1" a="1"/>
  <c r="O704" i="17" s="1"/>
  <c r="J705" i="17"/>
  <c r="O705" i="17" s="1" a="1"/>
  <c r="O705" i="17" s="1"/>
  <c r="J706" i="17"/>
  <c r="O706" i="17" s="1" a="1"/>
  <c r="O706" i="17" s="1"/>
  <c r="J707" i="17"/>
  <c r="O707" i="17" s="1" a="1"/>
  <c r="O707" i="17" s="1"/>
  <c r="J708" i="17"/>
  <c r="O708" i="17" s="1" a="1"/>
  <c r="O708" i="17" s="1"/>
  <c r="J709" i="17"/>
  <c r="O709" i="17" s="1" a="1"/>
  <c r="O709" i="17" s="1"/>
  <c r="J710" i="17"/>
  <c r="O710" i="17" s="1" a="1"/>
  <c r="O710" i="17" s="1"/>
  <c r="J711" i="17"/>
  <c r="O711" i="17" s="1" a="1"/>
  <c r="O711" i="17" s="1"/>
  <c r="J712" i="17"/>
  <c r="O712" i="17" s="1" a="1"/>
  <c r="O712" i="17" s="1"/>
  <c r="J713" i="17"/>
  <c r="O713" i="17" s="1" a="1"/>
  <c r="O713" i="17" s="1"/>
  <c r="J714" i="17"/>
  <c r="O714" i="17" s="1" a="1"/>
  <c r="O714" i="17" s="1"/>
  <c r="J715" i="17"/>
  <c r="O715" i="17" s="1" a="1"/>
  <c r="O715" i="17" s="1"/>
  <c r="J716" i="17"/>
  <c r="O716" i="17" s="1" a="1"/>
  <c r="O716" i="17" s="1"/>
  <c r="J717" i="17"/>
  <c r="O717" i="17" s="1" a="1"/>
  <c r="O717" i="17" s="1"/>
  <c r="J718" i="17"/>
  <c r="O718" i="17" s="1" a="1"/>
  <c r="O718" i="17" s="1"/>
  <c r="J719" i="17"/>
  <c r="O719" i="17" s="1" a="1"/>
  <c r="O719" i="17" s="1"/>
  <c r="J720" i="17"/>
  <c r="O720" i="17" s="1" a="1"/>
  <c r="O720" i="17" s="1"/>
  <c r="J721" i="17"/>
  <c r="O721" i="17" s="1" a="1"/>
  <c r="O721" i="17" s="1"/>
  <c r="J722" i="17"/>
  <c r="O722" i="17" s="1" a="1"/>
  <c r="O722" i="17" s="1"/>
  <c r="J723" i="17"/>
  <c r="O723" i="17" s="1" a="1"/>
  <c r="O723" i="17" s="1"/>
  <c r="J724" i="17"/>
  <c r="O724" i="17" s="1" a="1"/>
  <c r="O724" i="17" s="1"/>
  <c r="J725" i="17"/>
  <c r="O725" i="17" s="1" a="1"/>
  <c r="O725" i="17" s="1"/>
  <c r="J726" i="17"/>
  <c r="O726" i="17" s="1" a="1"/>
  <c r="O726" i="17" s="1"/>
  <c r="J727" i="17"/>
  <c r="O727" i="17" s="1" a="1"/>
  <c r="O727" i="17" s="1"/>
  <c r="J728" i="17"/>
  <c r="O728" i="17" s="1" a="1"/>
  <c r="O728" i="17" s="1"/>
  <c r="J729" i="17"/>
  <c r="O729" i="17" s="1" a="1"/>
  <c r="O729" i="17" s="1"/>
  <c r="J730" i="17"/>
  <c r="O730" i="17" s="1" a="1"/>
  <c r="O730" i="17" s="1"/>
  <c r="J731" i="17"/>
  <c r="O731" i="17" s="1" a="1"/>
  <c r="O731" i="17" s="1"/>
  <c r="J732" i="17"/>
  <c r="O732" i="17" s="1" a="1"/>
  <c r="O732" i="17" s="1"/>
  <c r="J733" i="17"/>
  <c r="O733" i="17" s="1" a="1"/>
  <c r="O733" i="17" s="1"/>
  <c r="J734" i="17"/>
  <c r="O734" i="17" s="1" a="1"/>
  <c r="O734" i="17" s="1"/>
  <c r="J735" i="17"/>
  <c r="O735" i="17" s="1" a="1"/>
  <c r="O735" i="17" s="1"/>
  <c r="J736" i="17"/>
  <c r="O736" i="17" s="1" a="1"/>
  <c r="O736" i="17" s="1"/>
  <c r="J737" i="17"/>
  <c r="O737" i="17" s="1" a="1"/>
  <c r="O737" i="17" s="1"/>
  <c r="J738" i="17"/>
  <c r="O738" i="17" s="1" a="1"/>
  <c r="O738" i="17" s="1"/>
  <c r="J739" i="17"/>
  <c r="O739" i="17" s="1" a="1"/>
  <c r="O739" i="17" s="1"/>
  <c r="J740" i="17"/>
  <c r="O740" i="17" s="1" a="1"/>
  <c r="O740" i="17" s="1"/>
  <c r="J741" i="17"/>
  <c r="O741" i="17" s="1" a="1"/>
  <c r="O741" i="17" s="1"/>
  <c r="J742" i="17"/>
  <c r="O742" i="17" s="1" a="1"/>
  <c r="O742" i="17" s="1"/>
  <c r="J743" i="17"/>
  <c r="O743" i="17" s="1" a="1"/>
  <c r="O743" i="17" s="1"/>
  <c r="J744" i="17"/>
  <c r="O744" i="17" s="1" a="1"/>
  <c r="O744" i="17" s="1"/>
  <c r="J745" i="17"/>
  <c r="O745" i="17" s="1" a="1"/>
  <c r="O745" i="17" s="1"/>
  <c r="J746" i="17"/>
  <c r="O746" i="17" s="1" a="1"/>
  <c r="O746" i="17" s="1"/>
  <c r="J747" i="17"/>
  <c r="O747" i="17" s="1" a="1"/>
  <c r="O747" i="17" s="1"/>
  <c r="J748" i="17"/>
  <c r="O748" i="17" s="1" a="1"/>
  <c r="O748" i="17" s="1"/>
  <c r="J749" i="17"/>
  <c r="O749" i="17" s="1" a="1"/>
  <c r="O749" i="17" s="1"/>
  <c r="J750" i="17"/>
  <c r="O750" i="17" s="1" a="1"/>
  <c r="O750" i="17" s="1"/>
  <c r="J751" i="17"/>
  <c r="O751" i="17" s="1" a="1"/>
  <c r="O751" i="17" s="1"/>
  <c r="J752" i="17"/>
  <c r="O752" i="17" s="1" a="1"/>
  <c r="O752" i="17" s="1"/>
  <c r="J753" i="17"/>
  <c r="O753" i="17" s="1" a="1"/>
  <c r="O753" i="17" s="1"/>
  <c r="J754" i="17"/>
  <c r="O754" i="17" s="1" a="1"/>
  <c r="O754" i="17" s="1"/>
  <c r="J755" i="17"/>
  <c r="O755" i="17" s="1" a="1"/>
  <c r="O755" i="17" s="1"/>
  <c r="J756" i="17"/>
  <c r="O756" i="17" s="1" a="1"/>
  <c r="O756" i="17" s="1"/>
  <c r="J757" i="17"/>
  <c r="O757" i="17" s="1" a="1"/>
  <c r="O757" i="17" s="1"/>
  <c r="J758" i="17"/>
  <c r="O758" i="17" s="1" a="1"/>
  <c r="O758" i="17" s="1"/>
  <c r="J759" i="17"/>
  <c r="O759" i="17" s="1" a="1"/>
  <c r="O759" i="17" s="1"/>
  <c r="J760" i="17"/>
  <c r="O760" i="17" s="1" a="1"/>
  <c r="O760" i="17" s="1"/>
  <c r="J761" i="17"/>
  <c r="O761" i="17" s="1" a="1"/>
  <c r="O761" i="17" s="1"/>
  <c r="J762" i="17"/>
  <c r="O762" i="17" s="1" a="1"/>
  <c r="O762" i="17" s="1"/>
  <c r="J763" i="17"/>
  <c r="O763" i="17" s="1" a="1"/>
  <c r="O763" i="17" s="1"/>
  <c r="J764" i="17"/>
  <c r="O764" i="17" s="1" a="1"/>
  <c r="O764" i="17" s="1"/>
  <c r="J765" i="17"/>
  <c r="O765" i="17" s="1" a="1"/>
  <c r="O765" i="17" s="1"/>
  <c r="J766" i="17"/>
  <c r="O766" i="17" s="1" a="1"/>
  <c r="O766" i="17" s="1"/>
  <c r="J767" i="17"/>
  <c r="O767" i="17" s="1" a="1"/>
  <c r="O767" i="17" s="1"/>
  <c r="J768" i="17"/>
  <c r="O768" i="17" s="1" a="1"/>
  <c r="O768" i="17" s="1"/>
  <c r="J769" i="17"/>
  <c r="O769" i="17" s="1" a="1"/>
  <c r="O769" i="17" s="1"/>
  <c r="J770" i="17"/>
  <c r="O770" i="17" s="1" a="1"/>
  <c r="O770" i="17" s="1"/>
  <c r="J771" i="17"/>
  <c r="O771" i="17" s="1" a="1"/>
  <c r="O771" i="17" s="1"/>
  <c r="J772" i="17"/>
  <c r="O772" i="17" s="1" a="1"/>
  <c r="O772" i="17" s="1"/>
  <c r="J773" i="17"/>
  <c r="O773" i="17" s="1" a="1"/>
  <c r="O773" i="17" s="1"/>
  <c r="J774" i="17"/>
  <c r="O774" i="17" s="1" a="1"/>
  <c r="O774" i="17" s="1"/>
  <c r="J775" i="17"/>
  <c r="O775" i="17" s="1" a="1"/>
  <c r="O775" i="17" s="1"/>
  <c r="J776" i="17"/>
  <c r="O776" i="17" s="1" a="1"/>
  <c r="O776" i="17" s="1"/>
  <c r="J777" i="17"/>
  <c r="O777" i="17" s="1" a="1"/>
  <c r="O777" i="17" s="1"/>
  <c r="J778" i="17"/>
  <c r="O778" i="17" s="1" a="1"/>
  <c r="O778" i="17" s="1"/>
  <c r="J779" i="17"/>
  <c r="O779" i="17" s="1" a="1"/>
  <c r="O779" i="17" s="1"/>
  <c r="J780" i="17"/>
  <c r="O780" i="17" s="1" a="1"/>
  <c r="O780" i="17" s="1"/>
  <c r="J781" i="17"/>
  <c r="O781" i="17" s="1" a="1"/>
  <c r="O781" i="17" s="1"/>
  <c r="J782" i="17"/>
  <c r="O782" i="17" s="1" a="1"/>
  <c r="O782" i="17" s="1"/>
  <c r="J783" i="17"/>
  <c r="O783" i="17" s="1" a="1"/>
  <c r="O783" i="17" s="1"/>
  <c r="J784" i="17"/>
  <c r="O784" i="17" s="1" a="1"/>
  <c r="O784" i="17" s="1"/>
  <c r="J785" i="17"/>
  <c r="O785" i="17" s="1" a="1"/>
  <c r="O785" i="17" s="1"/>
  <c r="J786" i="17"/>
  <c r="O786" i="17" s="1" a="1"/>
  <c r="O786" i="17" s="1"/>
  <c r="J787" i="17"/>
  <c r="O787" i="17" s="1" a="1"/>
  <c r="O787" i="17" s="1"/>
  <c r="J788" i="17"/>
  <c r="O788" i="17" s="1" a="1"/>
  <c r="O788" i="17" s="1"/>
  <c r="J789" i="17"/>
  <c r="O789" i="17" s="1" a="1"/>
  <c r="O789" i="17" s="1"/>
  <c r="J790" i="17"/>
  <c r="O790" i="17" s="1" a="1"/>
  <c r="O790" i="17" s="1"/>
  <c r="J791" i="17"/>
  <c r="O791" i="17" s="1" a="1"/>
  <c r="O791" i="17" s="1"/>
  <c r="J792" i="17"/>
  <c r="O792" i="17" s="1" a="1"/>
  <c r="O792" i="17" s="1"/>
  <c r="J793" i="17"/>
  <c r="O793" i="17" s="1" a="1"/>
  <c r="O793" i="17" s="1"/>
  <c r="J794" i="17"/>
  <c r="O794" i="17" s="1" a="1"/>
  <c r="O794" i="17" s="1"/>
  <c r="J795" i="17"/>
  <c r="O795" i="17" s="1" a="1"/>
  <c r="O795" i="17" s="1"/>
  <c r="J796" i="17"/>
  <c r="O796" i="17" s="1" a="1"/>
  <c r="O796" i="17" s="1"/>
  <c r="J797" i="17"/>
  <c r="O797" i="17" s="1" a="1"/>
  <c r="O797" i="17" s="1"/>
  <c r="J798" i="17"/>
  <c r="O798" i="17" s="1" a="1"/>
  <c r="O798" i="17" s="1"/>
  <c r="J799" i="17"/>
  <c r="O799" i="17" s="1" a="1"/>
  <c r="O799" i="17" s="1"/>
  <c r="J800" i="17"/>
  <c r="O800" i="17" s="1" a="1"/>
  <c r="O800" i="17" s="1"/>
  <c r="J801" i="17"/>
  <c r="O801" i="17" s="1" a="1"/>
  <c r="O801" i="17" s="1"/>
  <c r="J802" i="17"/>
  <c r="O802" i="17" s="1" a="1"/>
  <c r="O802" i="17" s="1"/>
  <c r="J803" i="17"/>
  <c r="O803" i="17" s="1" a="1"/>
  <c r="O803" i="17" s="1"/>
  <c r="J804" i="17"/>
  <c r="O804" i="17" s="1" a="1"/>
  <c r="O804" i="17" s="1"/>
  <c r="J805" i="17"/>
  <c r="O805" i="17" s="1" a="1"/>
  <c r="O805" i="17" s="1"/>
  <c r="J806" i="17"/>
  <c r="O806" i="17" s="1" a="1"/>
  <c r="O806" i="17" s="1"/>
  <c r="J807" i="17"/>
  <c r="O807" i="17" s="1" a="1"/>
  <c r="O807" i="17" s="1"/>
  <c r="J808" i="17"/>
  <c r="O808" i="17" s="1" a="1"/>
  <c r="O808" i="17" s="1"/>
  <c r="J809" i="17"/>
  <c r="O809" i="17" s="1" a="1"/>
  <c r="O809" i="17" s="1"/>
  <c r="J810" i="17"/>
  <c r="O810" i="17" s="1" a="1"/>
  <c r="O810" i="17" s="1"/>
  <c r="J811" i="17"/>
  <c r="O811" i="17" s="1" a="1"/>
  <c r="O811" i="17" s="1"/>
  <c r="J812" i="17"/>
  <c r="O812" i="17" s="1" a="1"/>
  <c r="O812" i="17" s="1"/>
  <c r="J813" i="17"/>
  <c r="O813" i="17" s="1" a="1"/>
  <c r="O813" i="17" s="1"/>
  <c r="J814" i="17"/>
  <c r="O814" i="17" s="1" a="1"/>
  <c r="O814" i="17" s="1"/>
  <c r="J815" i="17"/>
  <c r="O815" i="17" s="1" a="1"/>
  <c r="O815" i="17" s="1"/>
  <c r="J816" i="17"/>
  <c r="O816" i="17" s="1" a="1"/>
  <c r="O816" i="17" s="1"/>
  <c r="J817" i="17"/>
  <c r="O817" i="17" s="1" a="1"/>
  <c r="O817" i="17" s="1"/>
  <c r="J818" i="17"/>
  <c r="O818" i="17" s="1" a="1"/>
  <c r="O818" i="17" s="1"/>
  <c r="J819" i="17"/>
  <c r="O819" i="17" s="1" a="1"/>
  <c r="O819" i="17" s="1"/>
  <c r="J820" i="17"/>
  <c r="O820" i="17" s="1" a="1"/>
  <c r="O820" i="17" s="1"/>
  <c r="J821" i="17"/>
  <c r="O821" i="17" s="1" a="1"/>
  <c r="O821" i="17" s="1"/>
  <c r="J822" i="17"/>
  <c r="O822" i="17" s="1" a="1"/>
  <c r="O822" i="17" s="1"/>
  <c r="J823" i="17"/>
  <c r="O823" i="17" s="1" a="1"/>
  <c r="O823" i="17" s="1"/>
  <c r="J824" i="17"/>
  <c r="O824" i="17" s="1" a="1"/>
  <c r="O824" i="17" s="1"/>
  <c r="J825" i="17"/>
  <c r="O825" i="17" s="1" a="1"/>
  <c r="O825" i="17" s="1"/>
  <c r="J826" i="17"/>
  <c r="O826" i="17" s="1" a="1"/>
  <c r="O826" i="17" s="1"/>
  <c r="J827" i="17"/>
  <c r="O827" i="17" s="1" a="1"/>
  <c r="O827" i="17" s="1"/>
  <c r="J828" i="17"/>
  <c r="O828" i="17" s="1" a="1"/>
  <c r="O828" i="17" s="1"/>
  <c r="J829" i="17"/>
  <c r="O829" i="17" s="1" a="1"/>
  <c r="O829" i="17" s="1"/>
  <c r="J830" i="17"/>
  <c r="O830" i="17" s="1" a="1"/>
  <c r="O830" i="17" s="1"/>
  <c r="J831" i="17"/>
  <c r="O831" i="17" s="1" a="1"/>
  <c r="O831" i="17" s="1"/>
  <c r="J832" i="17"/>
  <c r="O832" i="17" s="1" a="1"/>
  <c r="O832" i="17" s="1"/>
  <c r="J833" i="17"/>
  <c r="O833" i="17" s="1" a="1"/>
  <c r="O833" i="17" s="1"/>
  <c r="J834" i="17"/>
  <c r="O834" i="17" s="1" a="1"/>
  <c r="O834" i="17" s="1"/>
  <c r="J835" i="17"/>
  <c r="O835" i="17" s="1" a="1"/>
  <c r="O835" i="17" s="1"/>
  <c r="J836" i="17"/>
  <c r="O836" i="17" s="1" a="1"/>
  <c r="O836" i="17" s="1"/>
  <c r="J837" i="17"/>
  <c r="O837" i="17" s="1" a="1"/>
  <c r="O837" i="17" s="1"/>
  <c r="J838" i="17"/>
  <c r="O838" i="17" s="1" a="1"/>
  <c r="O838" i="17" s="1"/>
  <c r="J839" i="17"/>
  <c r="O839" i="17" s="1" a="1"/>
  <c r="O839" i="17" s="1"/>
  <c r="J840" i="17"/>
  <c r="O840" i="17" s="1" a="1"/>
  <c r="O840" i="17" s="1"/>
  <c r="J841" i="17"/>
  <c r="O841" i="17" s="1" a="1"/>
  <c r="O841" i="17" s="1"/>
  <c r="J842" i="17"/>
  <c r="O842" i="17" s="1" a="1"/>
  <c r="O842" i="17" s="1"/>
  <c r="J843" i="17"/>
  <c r="O843" i="17" s="1" a="1"/>
  <c r="O843" i="17" s="1"/>
  <c r="J844" i="17"/>
  <c r="O844" i="17" s="1" a="1"/>
  <c r="O844" i="17" s="1"/>
  <c r="J845" i="17"/>
  <c r="O845" i="17" s="1" a="1"/>
  <c r="O845" i="17" s="1"/>
  <c r="J846" i="17"/>
  <c r="O846" i="17" s="1" a="1"/>
  <c r="O846" i="17" s="1"/>
  <c r="J847" i="17"/>
  <c r="O847" i="17" s="1" a="1"/>
  <c r="O847" i="17" s="1"/>
  <c r="J848" i="17"/>
  <c r="O848" i="17" s="1" a="1"/>
  <c r="O848" i="17" s="1"/>
  <c r="J849" i="17"/>
  <c r="O849" i="17" s="1" a="1"/>
  <c r="O849" i="17" s="1"/>
  <c r="J850" i="17"/>
  <c r="O850" i="17" s="1" a="1"/>
  <c r="O850" i="17" s="1"/>
  <c r="J851" i="17"/>
  <c r="O851" i="17" s="1" a="1"/>
  <c r="O851" i="17" s="1"/>
  <c r="J852" i="17"/>
  <c r="O852" i="17" s="1" a="1"/>
  <c r="O852" i="17" s="1"/>
  <c r="J853" i="17"/>
  <c r="O853" i="17" s="1" a="1"/>
  <c r="O853" i="17" s="1"/>
  <c r="J854" i="17"/>
  <c r="O854" i="17" s="1" a="1"/>
  <c r="O854" i="17" s="1"/>
  <c r="J855" i="17"/>
  <c r="O855" i="17" s="1" a="1"/>
  <c r="O855" i="17" s="1"/>
  <c r="J856" i="17"/>
  <c r="O856" i="17" s="1" a="1"/>
  <c r="O856" i="17" s="1"/>
  <c r="J857" i="17"/>
  <c r="O857" i="17" s="1" a="1"/>
  <c r="O857" i="17" s="1"/>
  <c r="J858" i="17"/>
  <c r="O858" i="17" s="1" a="1"/>
  <c r="O858" i="17" s="1"/>
  <c r="J859" i="17"/>
  <c r="O859" i="17" s="1" a="1"/>
  <c r="O859" i="17" s="1"/>
  <c r="J860" i="17"/>
  <c r="O860" i="17" s="1" a="1"/>
  <c r="O860" i="17" s="1"/>
  <c r="J861" i="17"/>
  <c r="O861" i="17" s="1" a="1"/>
  <c r="O861" i="17" s="1"/>
  <c r="J862" i="17"/>
  <c r="O862" i="17" s="1" a="1"/>
  <c r="O862" i="17" s="1"/>
  <c r="J863" i="17"/>
  <c r="O863" i="17" s="1" a="1"/>
  <c r="O863" i="17" s="1"/>
  <c r="J864" i="17"/>
  <c r="O864" i="17" s="1" a="1"/>
  <c r="O864" i="17" s="1"/>
  <c r="J865" i="17"/>
  <c r="O865" i="17" s="1" a="1"/>
  <c r="O865" i="17" s="1"/>
  <c r="J866" i="17"/>
  <c r="O866" i="17" s="1" a="1"/>
  <c r="O866" i="17" s="1"/>
  <c r="J867" i="17"/>
  <c r="O867" i="17" s="1" a="1"/>
  <c r="O867" i="17" s="1"/>
  <c r="J868" i="17"/>
  <c r="O868" i="17" s="1" a="1"/>
  <c r="O868" i="17" s="1"/>
  <c r="J869" i="17"/>
  <c r="O869" i="17" s="1" a="1"/>
  <c r="O869" i="17" s="1"/>
  <c r="J870" i="17"/>
  <c r="O870" i="17" s="1" a="1"/>
  <c r="O870" i="17" s="1"/>
  <c r="J871" i="17"/>
  <c r="O871" i="17" s="1" a="1"/>
  <c r="O871" i="17" s="1"/>
  <c r="J872" i="17"/>
  <c r="O872" i="17" s="1" a="1"/>
  <c r="O872" i="17" s="1"/>
  <c r="J873" i="17"/>
  <c r="O873" i="17" s="1" a="1"/>
  <c r="O873" i="17" s="1"/>
  <c r="J874" i="17"/>
  <c r="O874" i="17" s="1" a="1"/>
  <c r="O874" i="17" s="1"/>
  <c r="J875" i="17"/>
  <c r="O875" i="17" s="1" a="1"/>
  <c r="O875" i="17" s="1"/>
  <c r="J876" i="17"/>
  <c r="O876" i="17" s="1" a="1"/>
  <c r="O876" i="17" s="1"/>
  <c r="J877" i="17"/>
  <c r="O877" i="17" s="1" a="1"/>
  <c r="O877" i="17" s="1"/>
  <c r="J878" i="17"/>
  <c r="O878" i="17" s="1" a="1"/>
  <c r="O878" i="17" s="1"/>
  <c r="J879" i="17"/>
  <c r="O879" i="17" s="1" a="1"/>
  <c r="O879" i="17" s="1"/>
  <c r="J880" i="17"/>
  <c r="O880" i="17" s="1" a="1"/>
  <c r="O880" i="17" s="1"/>
  <c r="J881" i="17"/>
  <c r="O881" i="17" s="1" a="1"/>
  <c r="O881" i="17" s="1"/>
  <c r="J882" i="17"/>
  <c r="O882" i="17" s="1" a="1"/>
  <c r="O882" i="17" s="1"/>
  <c r="J883" i="17"/>
  <c r="O883" i="17" s="1" a="1"/>
  <c r="O883" i="17" s="1"/>
  <c r="J884" i="17"/>
  <c r="O884" i="17" s="1" a="1"/>
  <c r="O884" i="17" s="1"/>
  <c r="J885" i="17"/>
  <c r="O885" i="17" s="1" a="1"/>
  <c r="O885" i="17" s="1"/>
  <c r="J886" i="17"/>
  <c r="O886" i="17" s="1" a="1"/>
  <c r="O886" i="17" s="1"/>
  <c r="J887" i="17"/>
  <c r="O887" i="17" s="1" a="1"/>
  <c r="O887" i="17" s="1"/>
  <c r="J888" i="17"/>
  <c r="O888" i="17" s="1" a="1"/>
  <c r="O888" i="17" s="1"/>
  <c r="J889" i="17"/>
  <c r="O889" i="17" s="1" a="1"/>
  <c r="O889" i="17" s="1"/>
  <c r="J890" i="17"/>
  <c r="O890" i="17" s="1" a="1"/>
  <c r="O890" i="17" s="1"/>
  <c r="J891" i="17"/>
  <c r="O891" i="17" s="1" a="1"/>
  <c r="O891" i="17" s="1"/>
  <c r="J892" i="17"/>
  <c r="O892" i="17" s="1" a="1"/>
  <c r="O892" i="17" s="1"/>
  <c r="J893" i="17"/>
  <c r="O893" i="17" s="1" a="1"/>
  <c r="O893" i="17" s="1"/>
  <c r="J894" i="17"/>
  <c r="O894" i="17" s="1" a="1"/>
  <c r="O894" i="17" s="1"/>
  <c r="J895" i="17"/>
  <c r="O895" i="17" s="1" a="1"/>
  <c r="O895" i="17" s="1"/>
  <c r="J896" i="17"/>
  <c r="O896" i="17" s="1" a="1"/>
  <c r="O896" i="17" s="1"/>
  <c r="J897" i="17"/>
  <c r="O897" i="17" s="1" a="1"/>
  <c r="O897" i="17" s="1"/>
  <c r="J898" i="17"/>
  <c r="O898" i="17" s="1" a="1"/>
  <c r="O898" i="17" s="1"/>
  <c r="J899" i="17"/>
  <c r="O899" i="17" s="1" a="1"/>
  <c r="O899" i="17" s="1"/>
  <c r="J900" i="17"/>
  <c r="O900" i="17" s="1" a="1"/>
  <c r="O900" i="17" s="1"/>
  <c r="J901" i="17"/>
  <c r="O901" i="17" s="1" a="1"/>
  <c r="O901" i="17" s="1"/>
  <c r="J902" i="17"/>
  <c r="O902" i="17" s="1" a="1"/>
  <c r="O902" i="17" s="1"/>
  <c r="J903" i="17"/>
  <c r="O903" i="17" s="1" a="1"/>
  <c r="O903" i="17" s="1"/>
  <c r="J904" i="17"/>
  <c r="O904" i="17" s="1" a="1"/>
  <c r="O904" i="17" s="1"/>
  <c r="J905" i="17"/>
  <c r="O905" i="17" s="1" a="1"/>
  <c r="O905" i="17" s="1"/>
  <c r="J906" i="17"/>
  <c r="O906" i="17" s="1" a="1"/>
  <c r="O906" i="17" s="1"/>
  <c r="J907" i="17"/>
  <c r="O907" i="17" s="1" a="1"/>
  <c r="O907" i="17" s="1"/>
  <c r="J908" i="17"/>
  <c r="O908" i="17" s="1" a="1"/>
  <c r="O908" i="17" s="1"/>
  <c r="J909" i="17"/>
  <c r="O909" i="17" s="1" a="1"/>
  <c r="O909" i="17" s="1"/>
  <c r="J910" i="17"/>
  <c r="O910" i="17" s="1" a="1"/>
  <c r="O910" i="17" s="1"/>
  <c r="J911" i="17"/>
  <c r="O911" i="17" s="1" a="1"/>
  <c r="O911" i="17" s="1"/>
  <c r="J912" i="17"/>
  <c r="O912" i="17" s="1" a="1"/>
  <c r="O912" i="17" s="1"/>
  <c r="J913" i="17"/>
  <c r="O913" i="17" s="1" a="1"/>
  <c r="O913" i="17" s="1"/>
  <c r="J914" i="17"/>
  <c r="O914" i="17" s="1" a="1"/>
  <c r="O914" i="17" s="1"/>
  <c r="J915" i="17"/>
  <c r="O915" i="17" s="1" a="1"/>
  <c r="O915" i="17" s="1"/>
  <c r="J916" i="17"/>
  <c r="O916" i="17" s="1" a="1"/>
  <c r="O916" i="17" s="1"/>
  <c r="J917" i="17"/>
  <c r="O917" i="17" s="1" a="1"/>
  <c r="O917" i="17" s="1"/>
  <c r="J918" i="17"/>
  <c r="O918" i="17" s="1" a="1"/>
  <c r="O918" i="17" s="1"/>
  <c r="J919" i="17"/>
  <c r="O919" i="17" s="1" a="1"/>
  <c r="O919" i="17" s="1"/>
  <c r="J920" i="17"/>
  <c r="O920" i="17" s="1" a="1"/>
  <c r="O920" i="17" s="1"/>
  <c r="J921" i="17"/>
  <c r="O921" i="17" s="1" a="1"/>
  <c r="O921" i="17" s="1"/>
  <c r="J922" i="17"/>
  <c r="O922" i="17" s="1" a="1"/>
  <c r="O922" i="17" s="1"/>
  <c r="J923" i="17"/>
  <c r="O923" i="17" s="1" a="1"/>
  <c r="O923" i="17" s="1"/>
  <c r="J924" i="17"/>
  <c r="O924" i="17" s="1" a="1"/>
  <c r="O924" i="17" s="1"/>
  <c r="J925" i="17"/>
  <c r="O925" i="17" s="1" a="1"/>
  <c r="O925" i="17" s="1"/>
  <c r="J926" i="17"/>
  <c r="O926" i="17" s="1" a="1"/>
  <c r="O926" i="17" s="1"/>
  <c r="J927" i="17"/>
  <c r="O927" i="17" s="1" a="1"/>
  <c r="O927" i="17" s="1"/>
  <c r="J928" i="17"/>
  <c r="O928" i="17" s="1" a="1"/>
  <c r="O928" i="17" s="1"/>
  <c r="J929" i="17"/>
  <c r="O929" i="17" s="1" a="1"/>
  <c r="O929" i="17" s="1"/>
  <c r="J930" i="17"/>
  <c r="O930" i="17" s="1" a="1"/>
  <c r="O930" i="17" s="1"/>
  <c r="J931" i="17"/>
  <c r="O931" i="17" s="1" a="1"/>
  <c r="O931" i="17" s="1"/>
  <c r="J932" i="17"/>
  <c r="O932" i="17" s="1" a="1"/>
  <c r="O932" i="17" s="1"/>
  <c r="J933" i="17"/>
  <c r="O933" i="17" s="1" a="1"/>
  <c r="O933" i="17" s="1"/>
  <c r="J934" i="17"/>
  <c r="O934" i="17" s="1" a="1"/>
  <c r="O934" i="17" s="1"/>
  <c r="J935" i="17"/>
  <c r="O935" i="17" s="1" a="1"/>
  <c r="O935" i="17" s="1"/>
  <c r="J936" i="17"/>
  <c r="O936" i="17" s="1" a="1"/>
  <c r="O936" i="17" s="1"/>
  <c r="J937" i="17"/>
  <c r="O937" i="17" s="1" a="1"/>
  <c r="O937" i="17" s="1"/>
  <c r="J938" i="17"/>
  <c r="O938" i="17" s="1" a="1"/>
  <c r="O938" i="17" s="1"/>
  <c r="J939" i="17"/>
  <c r="O939" i="17" s="1" a="1"/>
  <c r="O939" i="17" s="1"/>
  <c r="J940" i="17"/>
  <c r="O940" i="17" s="1" a="1"/>
  <c r="O940" i="17" s="1"/>
  <c r="J941" i="17"/>
  <c r="O941" i="17" s="1" a="1"/>
  <c r="O941" i="17" s="1"/>
  <c r="J942" i="17"/>
  <c r="O942" i="17" s="1" a="1"/>
  <c r="O942" i="17" s="1"/>
  <c r="J943" i="17"/>
  <c r="O943" i="17" s="1" a="1"/>
  <c r="O943" i="17" s="1"/>
  <c r="J944" i="17"/>
  <c r="O944" i="17" s="1" a="1"/>
  <c r="O944" i="17" s="1"/>
  <c r="J945" i="17"/>
  <c r="O945" i="17" s="1" a="1"/>
  <c r="O945" i="17" s="1"/>
  <c r="J946" i="17"/>
  <c r="O946" i="17" s="1" a="1"/>
  <c r="O946" i="17" s="1"/>
  <c r="J947" i="17"/>
  <c r="O947" i="17" s="1" a="1"/>
  <c r="O947" i="17" s="1"/>
  <c r="J948" i="17"/>
  <c r="O948" i="17" s="1" a="1"/>
  <c r="O948" i="17" s="1"/>
  <c r="J949" i="17"/>
  <c r="O949" i="17" s="1" a="1"/>
  <c r="O949" i="17" s="1"/>
  <c r="J950" i="17"/>
  <c r="O950" i="17" s="1" a="1"/>
  <c r="O950" i="17" s="1"/>
  <c r="J951" i="17"/>
  <c r="O951" i="17" s="1" a="1"/>
  <c r="O951" i="17" s="1"/>
  <c r="J952" i="17"/>
  <c r="O952" i="17" s="1" a="1"/>
  <c r="O952" i="17" s="1"/>
  <c r="J953" i="17"/>
  <c r="O953" i="17" s="1" a="1"/>
  <c r="O953" i="17" s="1"/>
  <c r="J954" i="17"/>
  <c r="O954" i="17" s="1" a="1"/>
  <c r="O954" i="17" s="1"/>
  <c r="J955" i="17"/>
  <c r="O955" i="17" s="1" a="1"/>
  <c r="O955" i="17" s="1"/>
  <c r="J956" i="17"/>
  <c r="O956" i="17" s="1" a="1"/>
  <c r="O956" i="17" s="1"/>
  <c r="J957" i="17"/>
  <c r="O957" i="17" s="1" a="1"/>
  <c r="O957" i="17" s="1"/>
  <c r="J958" i="17"/>
  <c r="O958" i="17" s="1" a="1"/>
  <c r="O958" i="17" s="1"/>
  <c r="J959" i="17"/>
  <c r="O959" i="17" s="1" a="1"/>
  <c r="O959" i="17" s="1"/>
  <c r="J960" i="17"/>
  <c r="O960" i="17" s="1" a="1"/>
  <c r="O960" i="17" s="1"/>
  <c r="J961" i="17"/>
  <c r="O961" i="17" s="1" a="1"/>
  <c r="O961" i="17" s="1"/>
  <c r="J962" i="17"/>
  <c r="O962" i="17" s="1" a="1"/>
  <c r="O962" i="17" s="1"/>
  <c r="J963" i="17"/>
  <c r="O963" i="17" s="1" a="1"/>
  <c r="O963" i="17" s="1"/>
  <c r="J964" i="17"/>
  <c r="O964" i="17" s="1" a="1"/>
  <c r="O964" i="17" s="1"/>
  <c r="J965" i="17"/>
  <c r="O965" i="17" s="1" a="1"/>
  <c r="O965" i="17" s="1"/>
  <c r="J966" i="17"/>
  <c r="O966" i="17" s="1" a="1"/>
  <c r="O966" i="17" s="1"/>
  <c r="J967" i="17"/>
  <c r="O967" i="17" s="1" a="1"/>
  <c r="O967" i="17" s="1"/>
  <c r="J968" i="17"/>
  <c r="O968" i="17" s="1" a="1"/>
  <c r="O968" i="17" s="1"/>
  <c r="J969" i="17"/>
  <c r="O969" i="17" s="1" a="1"/>
  <c r="O969" i="17" s="1"/>
  <c r="J970" i="17"/>
  <c r="O970" i="17" s="1" a="1"/>
  <c r="O970" i="17" s="1"/>
  <c r="J971" i="17"/>
  <c r="O971" i="17" s="1" a="1"/>
  <c r="O971" i="17" s="1"/>
  <c r="J972" i="17"/>
  <c r="O972" i="17" s="1" a="1"/>
  <c r="O972" i="17" s="1"/>
  <c r="J973" i="17"/>
  <c r="O973" i="17" s="1" a="1"/>
  <c r="O973" i="17" s="1"/>
  <c r="J974" i="17"/>
  <c r="O974" i="17" s="1" a="1"/>
  <c r="O974" i="17" s="1"/>
  <c r="J975" i="17"/>
  <c r="O975" i="17" s="1" a="1"/>
  <c r="O975" i="17" s="1"/>
  <c r="J976" i="17"/>
  <c r="O976" i="17" s="1" a="1"/>
  <c r="O976" i="17" s="1"/>
  <c r="J977" i="17"/>
  <c r="O977" i="17" s="1" a="1"/>
  <c r="O977" i="17" s="1"/>
  <c r="J978" i="17"/>
  <c r="O978" i="17" s="1" a="1"/>
  <c r="O978" i="17" s="1"/>
  <c r="J979" i="17"/>
  <c r="O979" i="17" s="1" a="1"/>
  <c r="O979" i="17" s="1"/>
  <c r="J980" i="17"/>
  <c r="O980" i="17" s="1" a="1"/>
  <c r="O980" i="17" s="1"/>
  <c r="J981" i="17"/>
  <c r="O981" i="17" s="1" a="1"/>
  <c r="O981" i="17" s="1"/>
  <c r="J982" i="17"/>
  <c r="O982" i="17" s="1" a="1"/>
  <c r="O982" i="17" s="1"/>
  <c r="J983" i="17"/>
  <c r="O983" i="17" s="1" a="1"/>
  <c r="O983" i="17" s="1"/>
  <c r="J984" i="17"/>
  <c r="O984" i="17" s="1" a="1"/>
  <c r="O984" i="17" s="1"/>
  <c r="J985" i="17"/>
  <c r="O985" i="17" s="1" a="1"/>
  <c r="O985" i="17" s="1"/>
  <c r="J986" i="17"/>
  <c r="O986" i="17" s="1" a="1"/>
  <c r="O986" i="17" s="1"/>
  <c r="J987" i="17"/>
  <c r="O987" i="17" s="1" a="1"/>
  <c r="O987" i="17" s="1"/>
  <c r="J988" i="17"/>
  <c r="O988" i="17" s="1" a="1"/>
  <c r="O988" i="17" s="1"/>
  <c r="J989" i="17"/>
  <c r="O989" i="17" s="1" a="1"/>
  <c r="O989" i="17" s="1"/>
  <c r="J990" i="17"/>
  <c r="O990" i="17" s="1" a="1"/>
  <c r="O990" i="17" s="1"/>
  <c r="J991" i="17"/>
  <c r="O991" i="17" s="1" a="1"/>
  <c r="O991" i="17" s="1"/>
  <c r="J992" i="17"/>
  <c r="O992" i="17" s="1" a="1"/>
  <c r="O992" i="17" s="1"/>
  <c r="J993" i="17"/>
  <c r="O993" i="17" s="1" a="1"/>
  <c r="O993" i="17" s="1"/>
  <c r="J994" i="17"/>
  <c r="O994" i="17" s="1" a="1"/>
  <c r="O994" i="17" s="1"/>
  <c r="J995" i="17"/>
  <c r="O995" i="17" s="1" a="1"/>
  <c r="O995" i="17" s="1"/>
  <c r="J996" i="17"/>
  <c r="O996" i="17" s="1" a="1"/>
  <c r="O996" i="17" s="1"/>
  <c r="J997" i="17"/>
  <c r="O997" i="17" s="1" a="1"/>
  <c r="O997" i="17" s="1"/>
  <c r="J998" i="17"/>
  <c r="O998" i="17" s="1" a="1"/>
  <c r="O998" i="17" s="1"/>
  <c r="J999" i="17"/>
  <c r="O999" i="17" s="1" a="1"/>
  <c r="O999" i="17" s="1"/>
  <c r="J1000" i="17"/>
  <c r="O1000" i="17" s="1" a="1"/>
  <c r="O1000" i="17" s="1"/>
  <c r="J1001" i="17"/>
  <c r="O1001" i="17" s="1" a="1"/>
  <c r="O1001" i="17" s="1"/>
  <c r="J2" i="17"/>
  <c r="O2" i="17" s="1" a="1"/>
  <c r="O2" i="17" s="1"/>
  <c r="I3" i="17"/>
  <c r="N3" i="17" s="1" a="1"/>
  <c r="N3" i="17" s="1"/>
  <c r="I4" i="17"/>
  <c r="N4" i="17" s="1" a="1"/>
  <c r="N4" i="17" s="1"/>
  <c r="I5" i="17"/>
  <c r="N5" i="17" s="1" a="1"/>
  <c r="N5" i="17" s="1"/>
  <c r="I6" i="17"/>
  <c r="N6" i="17" s="1" a="1"/>
  <c r="N6" i="17" s="1"/>
  <c r="I7" i="17"/>
  <c r="N7" i="17" s="1" a="1"/>
  <c r="N7" i="17" s="1"/>
  <c r="I8" i="17"/>
  <c r="N8" i="17" s="1" a="1"/>
  <c r="N8" i="17" s="1"/>
  <c r="I9" i="17"/>
  <c r="N9" i="17" s="1" a="1"/>
  <c r="N9" i="17" s="1"/>
  <c r="I10" i="17"/>
  <c r="N10" i="17" s="1" a="1"/>
  <c r="N10" i="17" s="1"/>
  <c r="I11" i="17"/>
  <c r="N11" i="17" s="1" a="1"/>
  <c r="N11" i="17" s="1"/>
  <c r="I12" i="17"/>
  <c r="N12" i="17" s="1" a="1"/>
  <c r="N12" i="17" s="1"/>
  <c r="I13" i="17"/>
  <c r="N13" i="17" s="1" a="1"/>
  <c r="N13" i="17" s="1"/>
  <c r="I14" i="17"/>
  <c r="N14" i="17" s="1" a="1"/>
  <c r="N14" i="17" s="1"/>
  <c r="I15" i="17"/>
  <c r="N15" i="17" s="1" a="1"/>
  <c r="N15" i="17" s="1"/>
  <c r="I16" i="17"/>
  <c r="N16" i="17" s="1" a="1"/>
  <c r="N16" i="17" s="1"/>
  <c r="I17" i="17"/>
  <c r="N17" i="17" s="1" a="1"/>
  <c r="N17" i="17" s="1"/>
  <c r="I18" i="17"/>
  <c r="N18" i="17" s="1" a="1"/>
  <c r="N18" i="17" s="1"/>
  <c r="I19" i="17"/>
  <c r="N19" i="17" s="1" a="1"/>
  <c r="N19" i="17" s="1"/>
  <c r="I20" i="17"/>
  <c r="N20" i="17" s="1" a="1"/>
  <c r="N20" i="17" s="1"/>
  <c r="I21" i="17"/>
  <c r="N21" i="17" s="1" a="1"/>
  <c r="N21" i="17" s="1"/>
  <c r="I22" i="17"/>
  <c r="N22" i="17" s="1" a="1"/>
  <c r="N22" i="17" s="1"/>
  <c r="I23" i="17"/>
  <c r="N23" i="17" s="1" a="1"/>
  <c r="N23" i="17" s="1"/>
  <c r="I24" i="17"/>
  <c r="N24" i="17" s="1" a="1"/>
  <c r="N24" i="17" s="1"/>
  <c r="I25" i="17"/>
  <c r="N25" i="17" s="1" a="1"/>
  <c r="N25" i="17" s="1"/>
  <c r="I26" i="17"/>
  <c r="N26" i="17" s="1" a="1"/>
  <c r="N26" i="17" s="1"/>
  <c r="I27" i="17"/>
  <c r="N27" i="17" s="1" a="1"/>
  <c r="N27" i="17" s="1"/>
  <c r="I28" i="17"/>
  <c r="N28" i="17" s="1" a="1"/>
  <c r="N28" i="17" s="1"/>
  <c r="I29" i="17"/>
  <c r="N29" i="17" s="1" a="1"/>
  <c r="N29" i="17" s="1"/>
  <c r="I30" i="17"/>
  <c r="N30" i="17" s="1" a="1"/>
  <c r="N30" i="17" s="1"/>
  <c r="I31" i="17"/>
  <c r="N31" i="17" s="1" a="1"/>
  <c r="N31" i="17" s="1"/>
  <c r="I32" i="17"/>
  <c r="N32" i="17" s="1" a="1"/>
  <c r="N32" i="17" s="1"/>
  <c r="I33" i="17"/>
  <c r="N33" i="17" s="1" a="1"/>
  <c r="N33" i="17" s="1"/>
  <c r="I34" i="17"/>
  <c r="N34" i="17" s="1" a="1"/>
  <c r="N34" i="17" s="1"/>
  <c r="I35" i="17"/>
  <c r="N35" i="17" s="1" a="1"/>
  <c r="N35" i="17" s="1"/>
  <c r="I36" i="17"/>
  <c r="N36" i="17" s="1" a="1"/>
  <c r="N36" i="17" s="1"/>
  <c r="I37" i="17"/>
  <c r="N37" i="17" s="1" a="1"/>
  <c r="N37" i="17" s="1"/>
  <c r="I38" i="17"/>
  <c r="N38" i="17" s="1" a="1"/>
  <c r="N38" i="17" s="1"/>
  <c r="I39" i="17"/>
  <c r="N39" i="17" s="1" a="1"/>
  <c r="N39" i="17" s="1"/>
  <c r="I40" i="17"/>
  <c r="N40" i="17" s="1" a="1"/>
  <c r="N40" i="17" s="1"/>
  <c r="I41" i="17"/>
  <c r="N41" i="17" s="1" a="1"/>
  <c r="N41" i="17" s="1"/>
  <c r="I42" i="17"/>
  <c r="N42" i="17" s="1" a="1"/>
  <c r="N42" i="17" s="1"/>
  <c r="I43" i="17"/>
  <c r="N43" i="17" s="1" a="1"/>
  <c r="N43" i="17" s="1"/>
  <c r="I44" i="17"/>
  <c r="N44" i="17" s="1" a="1"/>
  <c r="N44" i="17" s="1"/>
  <c r="I45" i="17"/>
  <c r="N45" i="17" s="1" a="1"/>
  <c r="N45" i="17" s="1"/>
  <c r="I46" i="17"/>
  <c r="N46" i="17" s="1" a="1"/>
  <c r="N46" i="17" s="1"/>
  <c r="I47" i="17"/>
  <c r="N47" i="17" s="1" a="1"/>
  <c r="N47" i="17" s="1"/>
  <c r="I48" i="17"/>
  <c r="N48" i="17" s="1" a="1"/>
  <c r="N48" i="17" s="1"/>
  <c r="I49" i="17"/>
  <c r="N49" i="17" s="1" a="1"/>
  <c r="N49" i="17" s="1"/>
  <c r="I50" i="17"/>
  <c r="N50" i="17" s="1" a="1"/>
  <c r="N50" i="17" s="1"/>
  <c r="I51" i="17"/>
  <c r="N51" i="17" s="1" a="1"/>
  <c r="N51" i="17" s="1"/>
  <c r="I52" i="17"/>
  <c r="N52" i="17" s="1" a="1"/>
  <c r="N52" i="17" s="1"/>
  <c r="I53" i="17"/>
  <c r="N53" i="17" s="1" a="1"/>
  <c r="N53" i="17" s="1"/>
  <c r="I54" i="17"/>
  <c r="N54" i="17" s="1" a="1"/>
  <c r="N54" i="17" s="1"/>
  <c r="I55" i="17"/>
  <c r="N55" i="17" s="1" a="1"/>
  <c r="N55" i="17" s="1"/>
  <c r="I56" i="17"/>
  <c r="N56" i="17" s="1" a="1"/>
  <c r="N56" i="17" s="1"/>
  <c r="I57" i="17"/>
  <c r="N57" i="17" s="1" a="1"/>
  <c r="N57" i="17" s="1"/>
  <c r="I58" i="17"/>
  <c r="N58" i="17" s="1" a="1"/>
  <c r="N58" i="17" s="1"/>
  <c r="I59" i="17"/>
  <c r="N59" i="17" s="1" a="1"/>
  <c r="N59" i="17" s="1"/>
  <c r="I60" i="17"/>
  <c r="N60" i="17" s="1" a="1"/>
  <c r="N60" i="17" s="1"/>
  <c r="I61" i="17"/>
  <c r="N61" i="17" s="1" a="1"/>
  <c r="N61" i="17" s="1"/>
  <c r="I62" i="17"/>
  <c r="N62" i="17" s="1" a="1"/>
  <c r="N62" i="17" s="1"/>
  <c r="I63" i="17"/>
  <c r="N63" i="17" s="1" a="1"/>
  <c r="N63" i="17" s="1"/>
  <c r="I64" i="17"/>
  <c r="N64" i="17" s="1" a="1"/>
  <c r="N64" i="17" s="1"/>
  <c r="I65" i="17"/>
  <c r="N65" i="17" s="1" a="1"/>
  <c r="N65" i="17" s="1"/>
  <c r="I66" i="17"/>
  <c r="N66" i="17" s="1" a="1"/>
  <c r="N66" i="17" s="1"/>
  <c r="I67" i="17"/>
  <c r="N67" i="17" s="1" a="1"/>
  <c r="N67" i="17" s="1"/>
  <c r="I68" i="17"/>
  <c r="N68" i="17" s="1" a="1"/>
  <c r="N68" i="17" s="1"/>
  <c r="I69" i="17"/>
  <c r="N69" i="17" s="1" a="1"/>
  <c r="N69" i="17" s="1"/>
  <c r="I70" i="17"/>
  <c r="N70" i="17" s="1" a="1"/>
  <c r="N70" i="17" s="1"/>
  <c r="I71" i="17"/>
  <c r="N71" i="17" s="1" a="1"/>
  <c r="N71" i="17" s="1"/>
  <c r="I72" i="17"/>
  <c r="N72" i="17" s="1" a="1"/>
  <c r="N72" i="17" s="1"/>
  <c r="I73" i="17"/>
  <c r="N73" i="17" s="1" a="1"/>
  <c r="N73" i="17" s="1"/>
  <c r="I74" i="17"/>
  <c r="N74" i="17" s="1" a="1"/>
  <c r="N74" i="17" s="1"/>
  <c r="I75" i="17"/>
  <c r="N75" i="17" s="1" a="1"/>
  <c r="N75" i="17" s="1"/>
  <c r="I76" i="17"/>
  <c r="N76" i="17" s="1" a="1"/>
  <c r="N76" i="17" s="1"/>
  <c r="I77" i="17"/>
  <c r="N77" i="17" s="1" a="1"/>
  <c r="N77" i="17" s="1"/>
  <c r="I78" i="17"/>
  <c r="N78" i="17" s="1" a="1"/>
  <c r="N78" i="17" s="1"/>
  <c r="I79" i="17"/>
  <c r="N79" i="17" s="1" a="1"/>
  <c r="N79" i="17" s="1"/>
  <c r="I80" i="17"/>
  <c r="N80" i="17" s="1" a="1"/>
  <c r="N80" i="17" s="1"/>
  <c r="I81" i="17"/>
  <c r="N81" i="17" s="1" a="1"/>
  <c r="N81" i="17" s="1"/>
  <c r="I82" i="17"/>
  <c r="N82" i="17" s="1" a="1"/>
  <c r="N82" i="17" s="1"/>
  <c r="I83" i="17"/>
  <c r="N83" i="17" s="1" a="1"/>
  <c r="N83" i="17" s="1"/>
  <c r="I84" i="17"/>
  <c r="N84" i="17" s="1" a="1"/>
  <c r="N84" i="17" s="1"/>
  <c r="I85" i="17"/>
  <c r="N85" i="17" s="1" a="1"/>
  <c r="N85" i="17" s="1"/>
  <c r="I86" i="17"/>
  <c r="N86" i="17" s="1" a="1"/>
  <c r="N86" i="17" s="1"/>
  <c r="I87" i="17"/>
  <c r="N87" i="17" s="1" a="1"/>
  <c r="N87" i="17" s="1"/>
  <c r="I88" i="17"/>
  <c r="N88" i="17" s="1" a="1"/>
  <c r="N88" i="17" s="1"/>
  <c r="I89" i="17"/>
  <c r="N89" i="17" s="1" a="1"/>
  <c r="N89" i="17" s="1"/>
  <c r="I90" i="17"/>
  <c r="N90" i="17" s="1" a="1"/>
  <c r="N90" i="17" s="1"/>
  <c r="I91" i="17"/>
  <c r="N91" i="17" s="1" a="1"/>
  <c r="N91" i="17" s="1"/>
  <c r="I92" i="17"/>
  <c r="N92" i="17" s="1" a="1"/>
  <c r="N92" i="17" s="1"/>
  <c r="I93" i="17"/>
  <c r="N93" i="17" s="1" a="1"/>
  <c r="N93" i="17" s="1"/>
  <c r="I94" i="17"/>
  <c r="N94" i="17" s="1" a="1"/>
  <c r="N94" i="17" s="1"/>
  <c r="I95" i="17"/>
  <c r="N95" i="17" s="1" a="1"/>
  <c r="N95" i="17" s="1"/>
  <c r="I96" i="17"/>
  <c r="N96" i="17" s="1" a="1"/>
  <c r="N96" i="17" s="1"/>
  <c r="I97" i="17"/>
  <c r="N97" i="17" s="1" a="1"/>
  <c r="N97" i="17" s="1"/>
  <c r="I98" i="17"/>
  <c r="N98" i="17" s="1" a="1"/>
  <c r="N98" i="17" s="1"/>
  <c r="I99" i="17"/>
  <c r="N99" i="17" s="1" a="1"/>
  <c r="N99" i="17" s="1"/>
  <c r="I100" i="17"/>
  <c r="N100" i="17" s="1" a="1"/>
  <c r="N100" i="17" s="1"/>
  <c r="I101" i="17"/>
  <c r="N101" i="17" s="1" a="1"/>
  <c r="N101" i="17" s="1"/>
  <c r="I102" i="17"/>
  <c r="N102" i="17" s="1" a="1"/>
  <c r="N102" i="17" s="1"/>
  <c r="I103" i="17"/>
  <c r="N103" i="17" s="1" a="1"/>
  <c r="N103" i="17" s="1"/>
  <c r="I104" i="17"/>
  <c r="N104" i="17" s="1" a="1"/>
  <c r="N104" i="17" s="1"/>
  <c r="I105" i="17"/>
  <c r="N105" i="17" s="1" a="1"/>
  <c r="N105" i="17" s="1"/>
  <c r="I106" i="17"/>
  <c r="N106" i="17" s="1" a="1"/>
  <c r="N106" i="17" s="1"/>
  <c r="I107" i="17"/>
  <c r="N107" i="17" s="1" a="1"/>
  <c r="N107" i="17" s="1"/>
  <c r="I108" i="17"/>
  <c r="N108" i="17" s="1" a="1"/>
  <c r="N108" i="17" s="1"/>
  <c r="I109" i="17"/>
  <c r="N109" i="17" s="1" a="1"/>
  <c r="N109" i="17" s="1"/>
  <c r="I110" i="17"/>
  <c r="N110" i="17" s="1" a="1"/>
  <c r="N110" i="17" s="1"/>
  <c r="I111" i="17"/>
  <c r="N111" i="17" s="1" a="1"/>
  <c r="N111" i="17" s="1"/>
  <c r="I112" i="17"/>
  <c r="N112" i="17" s="1" a="1"/>
  <c r="N112" i="17" s="1"/>
  <c r="I113" i="17"/>
  <c r="N113" i="17" s="1" a="1"/>
  <c r="N113" i="17" s="1"/>
  <c r="I114" i="17"/>
  <c r="N114" i="17" s="1" a="1"/>
  <c r="N114" i="17" s="1"/>
  <c r="I115" i="17"/>
  <c r="N115" i="17" s="1" a="1"/>
  <c r="N115" i="17" s="1"/>
  <c r="I116" i="17"/>
  <c r="N116" i="17" s="1" a="1"/>
  <c r="N116" i="17" s="1"/>
  <c r="I117" i="17"/>
  <c r="N117" i="17" s="1" a="1"/>
  <c r="N117" i="17" s="1"/>
  <c r="I118" i="17"/>
  <c r="N118" i="17" s="1" a="1"/>
  <c r="N118" i="17" s="1"/>
  <c r="I119" i="17"/>
  <c r="N119" i="17" s="1" a="1"/>
  <c r="N119" i="17" s="1"/>
  <c r="I120" i="17"/>
  <c r="N120" i="17" s="1" a="1"/>
  <c r="N120" i="17" s="1"/>
  <c r="I121" i="17"/>
  <c r="N121" i="17" s="1" a="1"/>
  <c r="N121" i="17" s="1"/>
  <c r="I122" i="17"/>
  <c r="N122" i="17" s="1" a="1"/>
  <c r="N122" i="17" s="1"/>
  <c r="I123" i="17"/>
  <c r="N123" i="17" s="1" a="1"/>
  <c r="N123" i="17" s="1"/>
  <c r="I124" i="17"/>
  <c r="N124" i="17" s="1" a="1"/>
  <c r="N124" i="17" s="1"/>
  <c r="I125" i="17"/>
  <c r="N125" i="17" s="1" a="1"/>
  <c r="N125" i="17" s="1"/>
  <c r="I126" i="17"/>
  <c r="N126" i="17" s="1" a="1"/>
  <c r="N126" i="17" s="1"/>
  <c r="I127" i="17"/>
  <c r="N127" i="17" s="1" a="1"/>
  <c r="N127" i="17" s="1"/>
  <c r="I128" i="17"/>
  <c r="N128" i="17" s="1" a="1"/>
  <c r="N128" i="17" s="1"/>
  <c r="I129" i="17"/>
  <c r="N129" i="17" s="1" a="1"/>
  <c r="N129" i="17" s="1"/>
  <c r="I130" i="17"/>
  <c r="N130" i="17" s="1" a="1"/>
  <c r="N130" i="17" s="1"/>
  <c r="I131" i="17"/>
  <c r="N131" i="17" s="1" a="1"/>
  <c r="N131" i="17" s="1"/>
  <c r="I132" i="17"/>
  <c r="N132" i="17" s="1" a="1"/>
  <c r="N132" i="17" s="1"/>
  <c r="I133" i="17"/>
  <c r="N133" i="17" s="1" a="1"/>
  <c r="N133" i="17" s="1"/>
  <c r="I134" i="17"/>
  <c r="N134" i="17" s="1" a="1"/>
  <c r="N134" i="17" s="1"/>
  <c r="I135" i="17"/>
  <c r="N135" i="17" s="1" a="1"/>
  <c r="N135" i="17" s="1"/>
  <c r="I136" i="17"/>
  <c r="N136" i="17" s="1" a="1"/>
  <c r="N136" i="17" s="1"/>
  <c r="I137" i="17"/>
  <c r="N137" i="17" s="1" a="1"/>
  <c r="N137" i="17" s="1"/>
  <c r="I138" i="17"/>
  <c r="N138" i="17" s="1" a="1"/>
  <c r="N138" i="17" s="1"/>
  <c r="I139" i="17"/>
  <c r="N139" i="17" s="1" a="1"/>
  <c r="N139" i="17" s="1"/>
  <c r="I140" i="17"/>
  <c r="N140" i="17" s="1" a="1"/>
  <c r="N140" i="17" s="1"/>
  <c r="I141" i="17"/>
  <c r="N141" i="17" s="1" a="1"/>
  <c r="N141" i="17" s="1"/>
  <c r="I142" i="17"/>
  <c r="N142" i="17" s="1" a="1"/>
  <c r="N142" i="17" s="1"/>
  <c r="I143" i="17"/>
  <c r="N143" i="17" s="1" a="1"/>
  <c r="N143" i="17" s="1"/>
  <c r="I144" i="17"/>
  <c r="N144" i="17" s="1" a="1"/>
  <c r="N144" i="17" s="1"/>
  <c r="I145" i="17"/>
  <c r="N145" i="17" s="1" a="1"/>
  <c r="N145" i="17" s="1"/>
  <c r="I146" i="17"/>
  <c r="N146" i="17" s="1" a="1"/>
  <c r="N146" i="17" s="1"/>
  <c r="I147" i="17"/>
  <c r="N147" i="17" s="1" a="1"/>
  <c r="N147" i="17" s="1"/>
  <c r="I148" i="17"/>
  <c r="N148" i="17" s="1" a="1"/>
  <c r="N148" i="17" s="1"/>
  <c r="I149" i="17"/>
  <c r="N149" i="17" s="1" a="1"/>
  <c r="N149" i="17" s="1"/>
  <c r="I150" i="17"/>
  <c r="N150" i="17" s="1" a="1"/>
  <c r="N150" i="17" s="1"/>
  <c r="I151" i="17"/>
  <c r="N151" i="17" s="1" a="1"/>
  <c r="N151" i="17" s="1"/>
  <c r="I152" i="17"/>
  <c r="N152" i="17" s="1" a="1"/>
  <c r="N152" i="17" s="1"/>
  <c r="I153" i="17"/>
  <c r="N153" i="17" s="1" a="1"/>
  <c r="N153" i="17" s="1"/>
  <c r="I154" i="17"/>
  <c r="N154" i="17" s="1" a="1"/>
  <c r="N154" i="17" s="1"/>
  <c r="I155" i="17"/>
  <c r="N155" i="17" s="1" a="1"/>
  <c r="N155" i="17" s="1"/>
  <c r="I156" i="17"/>
  <c r="N156" i="17" s="1" a="1"/>
  <c r="N156" i="17" s="1"/>
  <c r="I157" i="17"/>
  <c r="N157" i="17" s="1" a="1"/>
  <c r="N157" i="17" s="1"/>
  <c r="I158" i="17"/>
  <c r="N158" i="17" s="1" a="1"/>
  <c r="N158" i="17" s="1"/>
  <c r="I159" i="17"/>
  <c r="N159" i="17" s="1" a="1"/>
  <c r="N159" i="17" s="1"/>
  <c r="I160" i="17"/>
  <c r="N160" i="17" s="1" a="1"/>
  <c r="N160" i="17" s="1"/>
  <c r="I161" i="17"/>
  <c r="N161" i="17" s="1" a="1"/>
  <c r="N161" i="17" s="1"/>
  <c r="I162" i="17"/>
  <c r="N162" i="17" s="1" a="1"/>
  <c r="N162" i="17" s="1"/>
  <c r="I163" i="17"/>
  <c r="N163" i="17" s="1" a="1"/>
  <c r="N163" i="17" s="1"/>
  <c r="I164" i="17"/>
  <c r="N164" i="17" s="1" a="1"/>
  <c r="N164" i="17" s="1"/>
  <c r="I165" i="17"/>
  <c r="N165" i="17" s="1" a="1"/>
  <c r="N165" i="17" s="1"/>
  <c r="I166" i="17"/>
  <c r="N166" i="17" s="1" a="1"/>
  <c r="N166" i="17" s="1"/>
  <c r="I167" i="17"/>
  <c r="N167" i="17" s="1" a="1"/>
  <c r="N167" i="17" s="1"/>
  <c r="I168" i="17"/>
  <c r="N168" i="17" s="1" a="1"/>
  <c r="N168" i="17" s="1"/>
  <c r="I169" i="17"/>
  <c r="N169" i="17" s="1" a="1"/>
  <c r="N169" i="17" s="1"/>
  <c r="I170" i="17"/>
  <c r="N170" i="17" s="1" a="1"/>
  <c r="N170" i="17" s="1"/>
  <c r="I171" i="17"/>
  <c r="N171" i="17" s="1" a="1"/>
  <c r="N171" i="17" s="1"/>
  <c r="I172" i="17"/>
  <c r="N172" i="17" s="1" a="1"/>
  <c r="N172" i="17" s="1"/>
  <c r="I173" i="17"/>
  <c r="N173" i="17" s="1" a="1"/>
  <c r="N173" i="17" s="1"/>
  <c r="I174" i="17"/>
  <c r="N174" i="17" s="1" a="1"/>
  <c r="N174" i="17" s="1"/>
  <c r="I175" i="17"/>
  <c r="N175" i="17" s="1" a="1"/>
  <c r="N175" i="17" s="1"/>
  <c r="I176" i="17"/>
  <c r="N176" i="17" s="1" a="1"/>
  <c r="N176" i="17" s="1"/>
  <c r="I177" i="17"/>
  <c r="N177" i="17" s="1" a="1"/>
  <c r="N177" i="17" s="1"/>
  <c r="I178" i="17"/>
  <c r="N178" i="17" s="1" a="1"/>
  <c r="N178" i="17" s="1"/>
  <c r="I179" i="17"/>
  <c r="N179" i="17" s="1" a="1"/>
  <c r="N179" i="17" s="1"/>
  <c r="I180" i="17"/>
  <c r="N180" i="17" s="1" a="1"/>
  <c r="N180" i="17" s="1"/>
  <c r="I181" i="17"/>
  <c r="N181" i="17" s="1" a="1"/>
  <c r="N181" i="17" s="1"/>
  <c r="I182" i="17"/>
  <c r="N182" i="17" s="1" a="1"/>
  <c r="N182" i="17" s="1"/>
  <c r="I183" i="17"/>
  <c r="N183" i="17" s="1" a="1"/>
  <c r="N183" i="17" s="1"/>
  <c r="I184" i="17"/>
  <c r="N184" i="17" s="1" a="1"/>
  <c r="N184" i="17" s="1"/>
  <c r="I185" i="17"/>
  <c r="N185" i="17" s="1" a="1"/>
  <c r="N185" i="17" s="1"/>
  <c r="I186" i="17"/>
  <c r="N186" i="17" s="1" a="1"/>
  <c r="N186" i="17" s="1"/>
  <c r="I187" i="17"/>
  <c r="N187" i="17" s="1" a="1"/>
  <c r="N187" i="17" s="1"/>
  <c r="I188" i="17"/>
  <c r="N188" i="17" s="1" a="1"/>
  <c r="N188" i="17" s="1"/>
  <c r="I189" i="17"/>
  <c r="N189" i="17" s="1" a="1"/>
  <c r="N189" i="17" s="1"/>
  <c r="I190" i="17"/>
  <c r="N190" i="17" s="1" a="1"/>
  <c r="N190" i="17" s="1"/>
  <c r="I191" i="17"/>
  <c r="N191" i="17" s="1" a="1"/>
  <c r="N191" i="17" s="1"/>
  <c r="I192" i="17"/>
  <c r="N192" i="17" s="1" a="1"/>
  <c r="N192" i="17" s="1"/>
  <c r="I193" i="17"/>
  <c r="N193" i="17" s="1" a="1"/>
  <c r="N193" i="17" s="1"/>
  <c r="I194" i="17"/>
  <c r="N194" i="17" s="1" a="1"/>
  <c r="N194" i="17" s="1"/>
  <c r="I195" i="17"/>
  <c r="N195" i="17" s="1" a="1"/>
  <c r="N195" i="17" s="1"/>
  <c r="I196" i="17"/>
  <c r="N196" i="17" s="1" a="1"/>
  <c r="N196" i="17" s="1"/>
  <c r="I197" i="17"/>
  <c r="N197" i="17" s="1" a="1"/>
  <c r="N197" i="17" s="1"/>
  <c r="I198" i="17"/>
  <c r="N198" i="17" s="1" a="1"/>
  <c r="N198" i="17" s="1"/>
  <c r="I199" i="17"/>
  <c r="N199" i="17" s="1" a="1"/>
  <c r="N199" i="17" s="1"/>
  <c r="I200" i="17"/>
  <c r="N200" i="17" s="1" a="1"/>
  <c r="N200" i="17" s="1"/>
  <c r="I201" i="17"/>
  <c r="N201" i="17" s="1" a="1"/>
  <c r="N201" i="17" s="1"/>
  <c r="I202" i="17"/>
  <c r="N202" i="17" s="1" a="1"/>
  <c r="N202" i="17" s="1"/>
  <c r="I203" i="17"/>
  <c r="N203" i="17" s="1" a="1"/>
  <c r="N203" i="17" s="1"/>
  <c r="I204" i="17"/>
  <c r="N204" i="17" s="1" a="1"/>
  <c r="N204" i="17" s="1"/>
  <c r="I205" i="17"/>
  <c r="N205" i="17" s="1" a="1"/>
  <c r="N205" i="17" s="1"/>
  <c r="I206" i="17"/>
  <c r="N206" i="17" s="1" a="1"/>
  <c r="N206" i="17" s="1"/>
  <c r="I207" i="17"/>
  <c r="N207" i="17" s="1" a="1"/>
  <c r="N207" i="17" s="1"/>
  <c r="I208" i="17"/>
  <c r="N208" i="17" s="1" a="1"/>
  <c r="N208" i="17" s="1"/>
  <c r="I209" i="17"/>
  <c r="N209" i="17" s="1" a="1"/>
  <c r="N209" i="17" s="1"/>
  <c r="I210" i="17"/>
  <c r="N210" i="17" s="1" a="1"/>
  <c r="N210" i="17" s="1"/>
  <c r="I211" i="17"/>
  <c r="N211" i="17" s="1" a="1"/>
  <c r="N211" i="17" s="1"/>
  <c r="I212" i="17"/>
  <c r="N212" i="17" s="1" a="1"/>
  <c r="N212" i="17" s="1"/>
  <c r="I213" i="17"/>
  <c r="N213" i="17" s="1" a="1"/>
  <c r="N213" i="17" s="1"/>
  <c r="I214" i="17"/>
  <c r="N214" i="17" s="1" a="1"/>
  <c r="N214" i="17" s="1"/>
  <c r="I215" i="17"/>
  <c r="N215" i="17" s="1" a="1"/>
  <c r="N215" i="17" s="1"/>
  <c r="I216" i="17"/>
  <c r="N216" i="17" s="1" a="1"/>
  <c r="N216" i="17" s="1"/>
  <c r="I217" i="17"/>
  <c r="N217" i="17" s="1" a="1"/>
  <c r="N217" i="17" s="1"/>
  <c r="I218" i="17"/>
  <c r="N218" i="17" s="1" a="1"/>
  <c r="N218" i="17" s="1"/>
  <c r="I219" i="17"/>
  <c r="N219" i="17" s="1" a="1"/>
  <c r="N219" i="17" s="1"/>
  <c r="I220" i="17"/>
  <c r="N220" i="17" s="1" a="1"/>
  <c r="N220" i="17" s="1"/>
  <c r="I221" i="17"/>
  <c r="N221" i="17" s="1" a="1"/>
  <c r="N221" i="17" s="1"/>
  <c r="I222" i="17"/>
  <c r="N222" i="17" s="1" a="1"/>
  <c r="N222" i="17" s="1"/>
  <c r="I223" i="17"/>
  <c r="N223" i="17" s="1" a="1"/>
  <c r="N223" i="17" s="1"/>
  <c r="I224" i="17"/>
  <c r="N224" i="17" s="1" a="1"/>
  <c r="N224" i="17" s="1"/>
  <c r="I225" i="17"/>
  <c r="N225" i="17" s="1" a="1"/>
  <c r="N225" i="17" s="1"/>
  <c r="I226" i="17"/>
  <c r="N226" i="17" s="1" a="1"/>
  <c r="N226" i="17" s="1"/>
  <c r="I227" i="17"/>
  <c r="N227" i="17" s="1" a="1"/>
  <c r="N227" i="17" s="1"/>
  <c r="I228" i="17"/>
  <c r="N228" i="17" s="1" a="1"/>
  <c r="N228" i="17" s="1"/>
  <c r="I229" i="17"/>
  <c r="N229" i="17" s="1" a="1"/>
  <c r="N229" i="17" s="1"/>
  <c r="I230" i="17"/>
  <c r="N230" i="17" s="1" a="1"/>
  <c r="N230" i="17" s="1"/>
  <c r="I231" i="17"/>
  <c r="N231" i="17" s="1" a="1"/>
  <c r="N231" i="17" s="1"/>
  <c r="I232" i="17"/>
  <c r="N232" i="17" s="1" a="1"/>
  <c r="N232" i="17" s="1"/>
  <c r="I233" i="17"/>
  <c r="N233" i="17" s="1" a="1"/>
  <c r="N233" i="17" s="1"/>
  <c r="I234" i="17"/>
  <c r="N234" i="17" s="1" a="1"/>
  <c r="N234" i="17" s="1"/>
  <c r="I235" i="17"/>
  <c r="N235" i="17" s="1" a="1"/>
  <c r="N235" i="17" s="1"/>
  <c r="I236" i="17"/>
  <c r="N236" i="17" s="1" a="1"/>
  <c r="N236" i="17" s="1"/>
  <c r="I237" i="17"/>
  <c r="N237" i="17" s="1" a="1"/>
  <c r="N237" i="17" s="1"/>
  <c r="I238" i="17"/>
  <c r="N238" i="17" s="1" a="1"/>
  <c r="N238" i="17" s="1"/>
  <c r="I239" i="17"/>
  <c r="N239" i="17" s="1" a="1"/>
  <c r="N239" i="17" s="1"/>
  <c r="I240" i="17"/>
  <c r="N240" i="17" s="1" a="1"/>
  <c r="N240" i="17" s="1"/>
  <c r="I241" i="17"/>
  <c r="N241" i="17" s="1" a="1"/>
  <c r="N241" i="17" s="1"/>
  <c r="I242" i="17"/>
  <c r="N242" i="17" s="1" a="1"/>
  <c r="N242" i="17" s="1"/>
  <c r="I243" i="17"/>
  <c r="N243" i="17" s="1" a="1"/>
  <c r="N243" i="17" s="1"/>
  <c r="I244" i="17"/>
  <c r="N244" i="17" s="1" a="1"/>
  <c r="N244" i="17" s="1"/>
  <c r="I245" i="17"/>
  <c r="N245" i="17" s="1" a="1"/>
  <c r="N245" i="17" s="1"/>
  <c r="I246" i="17"/>
  <c r="N246" i="17" s="1" a="1"/>
  <c r="N246" i="17" s="1"/>
  <c r="I247" i="17"/>
  <c r="N247" i="17" s="1" a="1"/>
  <c r="N247" i="17" s="1"/>
  <c r="I248" i="17"/>
  <c r="N248" i="17" s="1" a="1"/>
  <c r="N248" i="17" s="1"/>
  <c r="I249" i="17"/>
  <c r="N249" i="17" s="1" a="1"/>
  <c r="N249" i="17" s="1"/>
  <c r="I250" i="17"/>
  <c r="N250" i="17" s="1" a="1"/>
  <c r="N250" i="17" s="1"/>
  <c r="I251" i="17"/>
  <c r="N251" i="17" s="1" a="1"/>
  <c r="N251" i="17" s="1"/>
  <c r="I252" i="17"/>
  <c r="N252" i="17" s="1" a="1"/>
  <c r="N252" i="17" s="1"/>
  <c r="I253" i="17"/>
  <c r="N253" i="17" s="1" a="1"/>
  <c r="N253" i="17" s="1"/>
  <c r="I254" i="17"/>
  <c r="N254" i="17" s="1" a="1"/>
  <c r="N254" i="17" s="1"/>
  <c r="I255" i="17"/>
  <c r="N255" i="17" s="1" a="1"/>
  <c r="N255" i="17" s="1"/>
  <c r="I256" i="17"/>
  <c r="N256" i="17" s="1" a="1"/>
  <c r="N256" i="17" s="1"/>
  <c r="I257" i="17"/>
  <c r="N257" i="17" s="1" a="1"/>
  <c r="N257" i="17" s="1"/>
  <c r="I258" i="17"/>
  <c r="N258" i="17" s="1" a="1"/>
  <c r="N258" i="17" s="1"/>
  <c r="I259" i="17"/>
  <c r="N259" i="17" s="1" a="1"/>
  <c r="N259" i="17" s="1"/>
  <c r="I260" i="17"/>
  <c r="N260" i="17" s="1" a="1"/>
  <c r="N260" i="17" s="1"/>
  <c r="I261" i="17"/>
  <c r="N261" i="17" s="1" a="1"/>
  <c r="N261" i="17" s="1"/>
  <c r="I262" i="17"/>
  <c r="N262" i="17" s="1" a="1"/>
  <c r="N262" i="17" s="1"/>
  <c r="I263" i="17"/>
  <c r="N263" i="17" s="1" a="1"/>
  <c r="N263" i="17" s="1"/>
  <c r="I264" i="17"/>
  <c r="N264" i="17" s="1" a="1"/>
  <c r="N264" i="17" s="1"/>
  <c r="I265" i="17"/>
  <c r="N265" i="17" s="1" a="1"/>
  <c r="N265" i="17" s="1"/>
  <c r="I266" i="17"/>
  <c r="N266" i="17" s="1" a="1"/>
  <c r="N266" i="17" s="1"/>
  <c r="I267" i="17"/>
  <c r="N267" i="17" s="1" a="1"/>
  <c r="N267" i="17" s="1"/>
  <c r="I268" i="17"/>
  <c r="N268" i="17" s="1" a="1"/>
  <c r="N268" i="17" s="1"/>
  <c r="I269" i="17"/>
  <c r="N269" i="17" s="1" a="1"/>
  <c r="N269" i="17" s="1"/>
  <c r="I270" i="17"/>
  <c r="N270" i="17" s="1" a="1"/>
  <c r="N270" i="17" s="1"/>
  <c r="I271" i="17"/>
  <c r="N271" i="17" s="1" a="1"/>
  <c r="N271" i="17" s="1"/>
  <c r="I272" i="17"/>
  <c r="N272" i="17" s="1" a="1"/>
  <c r="N272" i="17" s="1"/>
  <c r="I273" i="17"/>
  <c r="N273" i="17" s="1" a="1"/>
  <c r="N273" i="17" s="1"/>
  <c r="I274" i="17"/>
  <c r="N274" i="17" s="1" a="1"/>
  <c r="N274" i="17" s="1"/>
  <c r="I275" i="17"/>
  <c r="N275" i="17" s="1" a="1"/>
  <c r="N275" i="17" s="1"/>
  <c r="I276" i="17"/>
  <c r="N276" i="17" s="1" a="1"/>
  <c r="N276" i="17" s="1"/>
  <c r="I277" i="17"/>
  <c r="N277" i="17" s="1" a="1"/>
  <c r="N277" i="17" s="1"/>
  <c r="I278" i="17"/>
  <c r="N278" i="17" s="1" a="1"/>
  <c r="N278" i="17" s="1"/>
  <c r="I279" i="17"/>
  <c r="N279" i="17" s="1" a="1"/>
  <c r="N279" i="17" s="1"/>
  <c r="I280" i="17"/>
  <c r="N280" i="17" s="1" a="1"/>
  <c r="N280" i="17" s="1"/>
  <c r="I281" i="17"/>
  <c r="N281" i="17" s="1" a="1"/>
  <c r="N281" i="17" s="1"/>
  <c r="I282" i="17"/>
  <c r="N282" i="17" s="1" a="1"/>
  <c r="N282" i="17" s="1"/>
  <c r="I283" i="17"/>
  <c r="N283" i="17" s="1" a="1"/>
  <c r="N283" i="17" s="1"/>
  <c r="I284" i="17"/>
  <c r="N284" i="17" s="1" a="1"/>
  <c r="N284" i="17" s="1"/>
  <c r="I285" i="17"/>
  <c r="N285" i="17" s="1" a="1"/>
  <c r="N285" i="17" s="1"/>
  <c r="I286" i="17"/>
  <c r="N286" i="17" s="1" a="1"/>
  <c r="N286" i="17" s="1"/>
  <c r="I287" i="17"/>
  <c r="N287" i="17" s="1" a="1"/>
  <c r="N287" i="17" s="1"/>
  <c r="I288" i="17"/>
  <c r="N288" i="17" s="1" a="1"/>
  <c r="N288" i="17" s="1"/>
  <c r="I289" i="17"/>
  <c r="N289" i="17" s="1" a="1"/>
  <c r="N289" i="17" s="1"/>
  <c r="I290" i="17"/>
  <c r="N290" i="17" s="1" a="1"/>
  <c r="N290" i="17" s="1"/>
  <c r="I291" i="17"/>
  <c r="N291" i="17" s="1" a="1"/>
  <c r="N291" i="17" s="1"/>
  <c r="I292" i="17"/>
  <c r="N292" i="17" s="1" a="1"/>
  <c r="N292" i="17" s="1"/>
  <c r="I293" i="17"/>
  <c r="N293" i="17" s="1" a="1"/>
  <c r="N293" i="17" s="1"/>
  <c r="I294" i="17"/>
  <c r="N294" i="17" s="1" a="1"/>
  <c r="N294" i="17" s="1"/>
  <c r="I295" i="17"/>
  <c r="N295" i="17" s="1" a="1"/>
  <c r="N295" i="17" s="1"/>
  <c r="I296" i="17"/>
  <c r="N296" i="17" s="1" a="1"/>
  <c r="N296" i="17" s="1"/>
  <c r="I297" i="17"/>
  <c r="N297" i="17" s="1" a="1"/>
  <c r="N297" i="17" s="1"/>
  <c r="I298" i="17"/>
  <c r="N298" i="17" s="1" a="1"/>
  <c r="N298" i="17" s="1"/>
  <c r="I299" i="17"/>
  <c r="N299" i="17" s="1" a="1"/>
  <c r="N299" i="17" s="1"/>
  <c r="I300" i="17"/>
  <c r="N300" i="17" s="1" a="1"/>
  <c r="N300" i="17" s="1"/>
  <c r="I301" i="17"/>
  <c r="N301" i="17" s="1" a="1"/>
  <c r="N301" i="17" s="1"/>
  <c r="I302" i="17"/>
  <c r="N302" i="17" s="1" a="1"/>
  <c r="N302" i="17" s="1"/>
  <c r="I303" i="17"/>
  <c r="N303" i="17" s="1" a="1"/>
  <c r="N303" i="17" s="1"/>
  <c r="I304" i="17"/>
  <c r="N304" i="17" s="1" a="1"/>
  <c r="N304" i="17" s="1"/>
  <c r="I305" i="17"/>
  <c r="N305" i="17" s="1" a="1"/>
  <c r="N305" i="17" s="1"/>
  <c r="I306" i="17"/>
  <c r="N306" i="17" s="1" a="1"/>
  <c r="N306" i="17" s="1"/>
  <c r="I307" i="17"/>
  <c r="N307" i="17" s="1" a="1"/>
  <c r="N307" i="17" s="1"/>
  <c r="I308" i="17"/>
  <c r="N308" i="17" s="1" a="1"/>
  <c r="N308" i="17" s="1"/>
  <c r="I309" i="17"/>
  <c r="N309" i="17" s="1" a="1"/>
  <c r="N309" i="17" s="1"/>
  <c r="I310" i="17"/>
  <c r="N310" i="17" s="1" a="1"/>
  <c r="N310" i="17" s="1"/>
  <c r="I311" i="17"/>
  <c r="N311" i="17" s="1" a="1"/>
  <c r="N311" i="17" s="1"/>
  <c r="I312" i="17"/>
  <c r="N312" i="17" s="1" a="1"/>
  <c r="N312" i="17" s="1"/>
  <c r="I313" i="17"/>
  <c r="N313" i="17" s="1" a="1"/>
  <c r="N313" i="17" s="1"/>
  <c r="I314" i="17"/>
  <c r="N314" i="17" s="1" a="1"/>
  <c r="N314" i="17" s="1"/>
  <c r="I315" i="17"/>
  <c r="N315" i="17" s="1" a="1"/>
  <c r="N315" i="17" s="1"/>
  <c r="I316" i="17"/>
  <c r="N316" i="17" s="1" a="1"/>
  <c r="N316" i="17" s="1"/>
  <c r="I317" i="17"/>
  <c r="N317" i="17" s="1" a="1"/>
  <c r="N317" i="17" s="1"/>
  <c r="I318" i="17"/>
  <c r="N318" i="17" s="1" a="1"/>
  <c r="N318" i="17" s="1"/>
  <c r="I319" i="17"/>
  <c r="N319" i="17" s="1" a="1"/>
  <c r="N319" i="17" s="1"/>
  <c r="I320" i="17"/>
  <c r="N320" i="17" s="1" a="1"/>
  <c r="N320" i="17" s="1"/>
  <c r="I321" i="17"/>
  <c r="N321" i="17" s="1" a="1"/>
  <c r="N321" i="17" s="1"/>
  <c r="I322" i="17"/>
  <c r="N322" i="17" s="1" a="1"/>
  <c r="N322" i="17" s="1"/>
  <c r="I323" i="17"/>
  <c r="N323" i="17" s="1" a="1"/>
  <c r="N323" i="17" s="1"/>
  <c r="I324" i="17"/>
  <c r="N324" i="17" s="1" a="1"/>
  <c r="N324" i="17" s="1"/>
  <c r="I325" i="17"/>
  <c r="N325" i="17" s="1" a="1"/>
  <c r="N325" i="17" s="1"/>
  <c r="I326" i="17"/>
  <c r="N326" i="17" s="1" a="1"/>
  <c r="N326" i="17" s="1"/>
  <c r="I327" i="17"/>
  <c r="N327" i="17" s="1" a="1"/>
  <c r="N327" i="17" s="1"/>
  <c r="I328" i="17"/>
  <c r="N328" i="17" s="1" a="1"/>
  <c r="N328" i="17" s="1"/>
  <c r="I329" i="17"/>
  <c r="N329" i="17" s="1" a="1"/>
  <c r="N329" i="17" s="1"/>
  <c r="I330" i="17"/>
  <c r="N330" i="17" s="1" a="1"/>
  <c r="N330" i="17" s="1"/>
  <c r="I331" i="17"/>
  <c r="N331" i="17" s="1" a="1"/>
  <c r="N331" i="17" s="1"/>
  <c r="I332" i="17"/>
  <c r="N332" i="17" s="1" a="1"/>
  <c r="N332" i="17" s="1"/>
  <c r="I333" i="17"/>
  <c r="N333" i="17" s="1" a="1"/>
  <c r="N333" i="17" s="1"/>
  <c r="I334" i="17"/>
  <c r="N334" i="17" s="1" a="1"/>
  <c r="N334" i="17" s="1"/>
  <c r="I335" i="17"/>
  <c r="N335" i="17" s="1" a="1"/>
  <c r="N335" i="17" s="1"/>
  <c r="I336" i="17"/>
  <c r="N336" i="17" s="1" a="1"/>
  <c r="N336" i="17" s="1"/>
  <c r="I337" i="17"/>
  <c r="N337" i="17" s="1" a="1"/>
  <c r="N337" i="17" s="1"/>
  <c r="I338" i="17"/>
  <c r="N338" i="17" s="1" a="1"/>
  <c r="N338" i="17" s="1"/>
  <c r="I339" i="17"/>
  <c r="N339" i="17" s="1" a="1"/>
  <c r="N339" i="17" s="1"/>
  <c r="I340" i="17"/>
  <c r="N340" i="17" s="1" a="1"/>
  <c r="N340" i="17" s="1"/>
  <c r="I341" i="17"/>
  <c r="N341" i="17" s="1" a="1"/>
  <c r="N341" i="17" s="1"/>
  <c r="I342" i="17"/>
  <c r="N342" i="17" s="1" a="1"/>
  <c r="N342" i="17" s="1"/>
  <c r="I343" i="17"/>
  <c r="N343" i="17" s="1" a="1"/>
  <c r="N343" i="17" s="1"/>
  <c r="I344" i="17"/>
  <c r="N344" i="17" s="1" a="1"/>
  <c r="N344" i="17" s="1"/>
  <c r="I345" i="17"/>
  <c r="N345" i="17" s="1" a="1"/>
  <c r="N345" i="17" s="1"/>
  <c r="I346" i="17"/>
  <c r="N346" i="17" s="1" a="1"/>
  <c r="N346" i="17" s="1"/>
  <c r="I347" i="17"/>
  <c r="N347" i="17" s="1" a="1"/>
  <c r="N347" i="17" s="1"/>
  <c r="I348" i="17"/>
  <c r="N348" i="17" s="1" a="1"/>
  <c r="N348" i="17" s="1"/>
  <c r="I349" i="17"/>
  <c r="N349" i="17" s="1" a="1"/>
  <c r="N349" i="17" s="1"/>
  <c r="I350" i="17"/>
  <c r="N350" i="17" s="1" a="1"/>
  <c r="N350" i="17" s="1"/>
  <c r="I351" i="17"/>
  <c r="N351" i="17" s="1" a="1"/>
  <c r="N351" i="17" s="1"/>
  <c r="I352" i="17"/>
  <c r="N352" i="17" s="1" a="1"/>
  <c r="N352" i="17" s="1"/>
  <c r="I353" i="17"/>
  <c r="N353" i="17" s="1" a="1"/>
  <c r="N353" i="17" s="1"/>
  <c r="I354" i="17"/>
  <c r="N354" i="17" s="1" a="1"/>
  <c r="N354" i="17" s="1"/>
  <c r="I355" i="17"/>
  <c r="N355" i="17" s="1" a="1"/>
  <c r="N355" i="17" s="1"/>
  <c r="I356" i="17"/>
  <c r="N356" i="17" s="1" a="1"/>
  <c r="N356" i="17" s="1"/>
  <c r="I357" i="17"/>
  <c r="N357" i="17" s="1" a="1"/>
  <c r="N357" i="17" s="1"/>
  <c r="I358" i="17"/>
  <c r="N358" i="17" s="1" a="1"/>
  <c r="N358" i="17" s="1"/>
  <c r="I359" i="17"/>
  <c r="N359" i="17" s="1" a="1"/>
  <c r="N359" i="17" s="1"/>
  <c r="I360" i="17"/>
  <c r="N360" i="17" s="1" a="1"/>
  <c r="N360" i="17" s="1"/>
  <c r="I361" i="17"/>
  <c r="N361" i="17" s="1" a="1"/>
  <c r="N361" i="17" s="1"/>
  <c r="I362" i="17"/>
  <c r="N362" i="17" s="1" a="1"/>
  <c r="N362" i="17" s="1"/>
  <c r="I363" i="17"/>
  <c r="N363" i="17" s="1" a="1"/>
  <c r="N363" i="17" s="1"/>
  <c r="I364" i="17"/>
  <c r="N364" i="17" s="1" a="1"/>
  <c r="N364" i="17" s="1"/>
  <c r="I365" i="17"/>
  <c r="N365" i="17" s="1" a="1"/>
  <c r="N365" i="17" s="1"/>
  <c r="I366" i="17"/>
  <c r="N366" i="17" s="1" a="1"/>
  <c r="N366" i="17" s="1"/>
  <c r="I367" i="17"/>
  <c r="N367" i="17" s="1" a="1"/>
  <c r="N367" i="17" s="1"/>
  <c r="I368" i="17"/>
  <c r="N368" i="17" s="1" a="1"/>
  <c r="N368" i="17" s="1"/>
  <c r="I369" i="17"/>
  <c r="N369" i="17" s="1" a="1"/>
  <c r="N369" i="17" s="1"/>
  <c r="I370" i="17"/>
  <c r="N370" i="17" s="1" a="1"/>
  <c r="N370" i="17" s="1"/>
  <c r="I371" i="17"/>
  <c r="N371" i="17" s="1" a="1"/>
  <c r="N371" i="17" s="1"/>
  <c r="I372" i="17"/>
  <c r="N372" i="17" s="1" a="1"/>
  <c r="N372" i="17" s="1"/>
  <c r="I373" i="17"/>
  <c r="N373" i="17" s="1" a="1"/>
  <c r="N373" i="17" s="1"/>
  <c r="I374" i="17"/>
  <c r="N374" i="17" s="1" a="1"/>
  <c r="N374" i="17" s="1"/>
  <c r="I375" i="17"/>
  <c r="N375" i="17" s="1" a="1"/>
  <c r="N375" i="17" s="1"/>
  <c r="I376" i="17"/>
  <c r="N376" i="17" s="1" a="1"/>
  <c r="N376" i="17" s="1"/>
  <c r="I377" i="17"/>
  <c r="N377" i="17" s="1" a="1"/>
  <c r="N377" i="17" s="1"/>
  <c r="I378" i="17"/>
  <c r="N378" i="17" s="1" a="1"/>
  <c r="N378" i="17" s="1"/>
  <c r="I379" i="17"/>
  <c r="N379" i="17" s="1" a="1"/>
  <c r="N379" i="17" s="1"/>
  <c r="I380" i="17"/>
  <c r="N380" i="17" s="1" a="1"/>
  <c r="N380" i="17" s="1"/>
  <c r="I381" i="17"/>
  <c r="N381" i="17" s="1" a="1"/>
  <c r="N381" i="17" s="1"/>
  <c r="I382" i="17"/>
  <c r="N382" i="17" s="1" a="1"/>
  <c r="N382" i="17" s="1"/>
  <c r="I383" i="17"/>
  <c r="N383" i="17" s="1" a="1"/>
  <c r="N383" i="17" s="1"/>
  <c r="I384" i="17"/>
  <c r="N384" i="17" s="1" a="1"/>
  <c r="N384" i="17" s="1"/>
  <c r="I385" i="17"/>
  <c r="N385" i="17" s="1" a="1"/>
  <c r="N385" i="17" s="1"/>
  <c r="I386" i="17"/>
  <c r="N386" i="17" s="1" a="1"/>
  <c r="N386" i="17" s="1"/>
  <c r="I387" i="17"/>
  <c r="N387" i="17" s="1" a="1"/>
  <c r="N387" i="17" s="1"/>
  <c r="I388" i="17"/>
  <c r="N388" i="17" s="1" a="1"/>
  <c r="N388" i="17" s="1"/>
  <c r="I389" i="17"/>
  <c r="N389" i="17" s="1" a="1"/>
  <c r="N389" i="17" s="1"/>
  <c r="I390" i="17"/>
  <c r="N390" i="17" s="1" a="1"/>
  <c r="N390" i="17" s="1"/>
  <c r="I391" i="17"/>
  <c r="N391" i="17" s="1" a="1"/>
  <c r="N391" i="17" s="1"/>
  <c r="I392" i="17"/>
  <c r="N392" i="17" s="1" a="1"/>
  <c r="N392" i="17" s="1"/>
  <c r="I393" i="17"/>
  <c r="N393" i="17" s="1" a="1"/>
  <c r="N393" i="17" s="1"/>
  <c r="I394" i="17"/>
  <c r="N394" i="17" s="1" a="1"/>
  <c r="N394" i="17" s="1"/>
  <c r="I395" i="17"/>
  <c r="N395" i="17" s="1" a="1"/>
  <c r="N395" i="17" s="1"/>
  <c r="I396" i="17"/>
  <c r="N396" i="17" s="1" a="1"/>
  <c r="N396" i="17" s="1"/>
  <c r="I397" i="17"/>
  <c r="N397" i="17" s="1" a="1"/>
  <c r="N397" i="17" s="1"/>
  <c r="I398" i="17"/>
  <c r="N398" i="17" s="1" a="1"/>
  <c r="N398" i="17" s="1"/>
  <c r="I399" i="17"/>
  <c r="N399" i="17" s="1" a="1"/>
  <c r="N399" i="17" s="1"/>
  <c r="I400" i="17"/>
  <c r="N400" i="17" s="1" a="1"/>
  <c r="N400" i="17" s="1"/>
  <c r="I401" i="17"/>
  <c r="N401" i="17" s="1" a="1"/>
  <c r="N401" i="17" s="1"/>
  <c r="I402" i="17"/>
  <c r="N402" i="17" s="1" a="1"/>
  <c r="N402" i="17" s="1"/>
  <c r="I403" i="17"/>
  <c r="N403" i="17" s="1" a="1"/>
  <c r="N403" i="17" s="1"/>
  <c r="I404" i="17"/>
  <c r="N404" i="17" s="1" a="1"/>
  <c r="N404" i="17" s="1"/>
  <c r="I405" i="17"/>
  <c r="N405" i="17" s="1" a="1"/>
  <c r="N405" i="17" s="1"/>
  <c r="I406" i="17"/>
  <c r="N406" i="17" s="1" a="1"/>
  <c r="N406" i="17" s="1"/>
  <c r="I407" i="17"/>
  <c r="N407" i="17" s="1" a="1"/>
  <c r="N407" i="17" s="1"/>
  <c r="I408" i="17"/>
  <c r="N408" i="17" s="1" a="1"/>
  <c r="N408" i="17" s="1"/>
  <c r="I409" i="17"/>
  <c r="N409" i="17" s="1" a="1"/>
  <c r="N409" i="17" s="1"/>
  <c r="I410" i="17"/>
  <c r="N410" i="17" s="1" a="1"/>
  <c r="N410" i="17" s="1"/>
  <c r="I411" i="17"/>
  <c r="N411" i="17" s="1" a="1"/>
  <c r="N411" i="17" s="1"/>
  <c r="I412" i="17"/>
  <c r="N412" i="17" s="1" a="1"/>
  <c r="N412" i="17" s="1"/>
  <c r="I413" i="17"/>
  <c r="N413" i="17" s="1" a="1"/>
  <c r="N413" i="17" s="1"/>
  <c r="I414" i="17"/>
  <c r="N414" i="17" s="1" a="1"/>
  <c r="N414" i="17" s="1"/>
  <c r="I415" i="17"/>
  <c r="N415" i="17" s="1" a="1"/>
  <c r="N415" i="17" s="1"/>
  <c r="I416" i="17"/>
  <c r="N416" i="17" s="1" a="1"/>
  <c r="N416" i="17" s="1"/>
  <c r="I417" i="17"/>
  <c r="N417" i="17" s="1" a="1"/>
  <c r="N417" i="17" s="1"/>
  <c r="I418" i="17"/>
  <c r="N418" i="17" s="1" a="1"/>
  <c r="N418" i="17" s="1"/>
  <c r="I419" i="17"/>
  <c r="N419" i="17" s="1" a="1"/>
  <c r="N419" i="17" s="1"/>
  <c r="I420" i="17"/>
  <c r="N420" i="17" s="1" a="1"/>
  <c r="N420" i="17" s="1"/>
  <c r="I421" i="17"/>
  <c r="N421" i="17" s="1" a="1"/>
  <c r="N421" i="17" s="1"/>
  <c r="I422" i="17"/>
  <c r="N422" i="17" s="1" a="1"/>
  <c r="N422" i="17" s="1"/>
  <c r="I423" i="17"/>
  <c r="N423" i="17" s="1" a="1"/>
  <c r="N423" i="17" s="1"/>
  <c r="I424" i="17"/>
  <c r="N424" i="17" s="1" a="1"/>
  <c r="N424" i="17" s="1"/>
  <c r="I425" i="17"/>
  <c r="N425" i="17" s="1" a="1"/>
  <c r="N425" i="17" s="1"/>
  <c r="I426" i="17"/>
  <c r="N426" i="17" s="1" a="1"/>
  <c r="N426" i="17" s="1"/>
  <c r="I427" i="17"/>
  <c r="N427" i="17" s="1" a="1"/>
  <c r="N427" i="17" s="1"/>
  <c r="I428" i="17"/>
  <c r="N428" i="17" s="1" a="1"/>
  <c r="N428" i="17" s="1"/>
  <c r="I429" i="17"/>
  <c r="N429" i="17" s="1" a="1"/>
  <c r="N429" i="17" s="1"/>
  <c r="I430" i="17"/>
  <c r="N430" i="17" s="1" a="1"/>
  <c r="N430" i="17" s="1"/>
  <c r="I431" i="17"/>
  <c r="N431" i="17" s="1" a="1"/>
  <c r="N431" i="17" s="1"/>
  <c r="I432" i="17"/>
  <c r="N432" i="17" s="1" a="1"/>
  <c r="N432" i="17" s="1"/>
  <c r="I433" i="17"/>
  <c r="N433" i="17" s="1" a="1"/>
  <c r="N433" i="17" s="1"/>
  <c r="I434" i="17"/>
  <c r="N434" i="17" s="1" a="1"/>
  <c r="N434" i="17" s="1"/>
  <c r="I435" i="17"/>
  <c r="N435" i="17" s="1" a="1"/>
  <c r="N435" i="17" s="1"/>
  <c r="I436" i="17"/>
  <c r="N436" i="17" s="1" a="1"/>
  <c r="N436" i="17" s="1"/>
  <c r="I437" i="17"/>
  <c r="N437" i="17" s="1" a="1"/>
  <c r="N437" i="17" s="1"/>
  <c r="I438" i="17"/>
  <c r="N438" i="17" s="1" a="1"/>
  <c r="N438" i="17" s="1"/>
  <c r="I439" i="17"/>
  <c r="N439" i="17" s="1" a="1"/>
  <c r="N439" i="17" s="1"/>
  <c r="I440" i="17"/>
  <c r="N440" i="17" s="1" a="1"/>
  <c r="N440" i="17" s="1"/>
  <c r="I441" i="17"/>
  <c r="N441" i="17" s="1" a="1"/>
  <c r="N441" i="17" s="1"/>
  <c r="I442" i="17"/>
  <c r="N442" i="17" s="1" a="1"/>
  <c r="N442" i="17" s="1"/>
  <c r="I443" i="17"/>
  <c r="N443" i="17" s="1" a="1"/>
  <c r="N443" i="17" s="1"/>
  <c r="I444" i="17"/>
  <c r="N444" i="17" s="1" a="1"/>
  <c r="N444" i="17" s="1"/>
  <c r="I445" i="17"/>
  <c r="N445" i="17" s="1" a="1"/>
  <c r="N445" i="17" s="1"/>
  <c r="I446" i="17"/>
  <c r="N446" i="17" s="1" a="1"/>
  <c r="N446" i="17" s="1"/>
  <c r="I447" i="17"/>
  <c r="N447" i="17" s="1" a="1"/>
  <c r="N447" i="17" s="1"/>
  <c r="I448" i="17"/>
  <c r="N448" i="17" s="1" a="1"/>
  <c r="N448" i="17" s="1"/>
  <c r="I449" i="17"/>
  <c r="N449" i="17" s="1" a="1"/>
  <c r="N449" i="17" s="1"/>
  <c r="I450" i="17"/>
  <c r="N450" i="17" s="1" a="1"/>
  <c r="N450" i="17" s="1"/>
  <c r="I451" i="17"/>
  <c r="N451" i="17" s="1" a="1"/>
  <c r="N451" i="17" s="1"/>
  <c r="I452" i="17"/>
  <c r="N452" i="17" s="1" a="1"/>
  <c r="N452" i="17" s="1"/>
  <c r="I453" i="17"/>
  <c r="N453" i="17" s="1" a="1"/>
  <c r="N453" i="17" s="1"/>
  <c r="I454" i="17"/>
  <c r="N454" i="17" s="1" a="1"/>
  <c r="N454" i="17" s="1"/>
  <c r="I455" i="17"/>
  <c r="N455" i="17" s="1" a="1"/>
  <c r="N455" i="17" s="1"/>
  <c r="I456" i="17"/>
  <c r="N456" i="17" s="1" a="1"/>
  <c r="N456" i="17" s="1"/>
  <c r="I457" i="17"/>
  <c r="N457" i="17" s="1" a="1"/>
  <c r="N457" i="17" s="1"/>
  <c r="I458" i="17"/>
  <c r="N458" i="17" s="1" a="1"/>
  <c r="N458" i="17" s="1"/>
  <c r="I459" i="17"/>
  <c r="N459" i="17" s="1" a="1"/>
  <c r="N459" i="17" s="1"/>
  <c r="I460" i="17"/>
  <c r="N460" i="17" s="1" a="1"/>
  <c r="N460" i="17" s="1"/>
  <c r="I461" i="17"/>
  <c r="N461" i="17" s="1" a="1"/>
  <c r="N461" i="17" s="1"/>
  <c r="I462" i="17"/>
  <c r="N462" i="17" s="1" a="1"/>
  <c r="N462" i="17" s="1"/>
  <c r="I463" i="17"/>
  <c r="N463" i="17" s="1" a="1"/>
  <c r="N463" i="17" s="1"/>
  <c r="I464" i="17"/>
  <c r="N464" i="17" s="1" a="1"/>
  <c r="N464" i="17" s="1"/>
  <c r="I465" i="17"/>
  <c r="N465" i="17" s="1" a="1"/>
  <c r="N465" i="17" s="1"/>
  <c r="I466" i="17"/>
  <c r="N466" i="17" s="1" a="1"/>
  <c r="N466" i="17" s="1"/>
  <c r="I467" i="17"/>
  <c r="N467" i="17" s="1" a="1"/>
  <c r="N467" i="17" s="1"/>
  <c r="I468" i="17"/>
  <c r="N468" i="17" s="1" a="1"/>
  <c r="N468" i="17" s="1"/>
  <c r="I469" i="17"/>
  <c r="N469" i="17" s="1" a="1"/>
  <c r="N469" i="17" s="1"/>
  <c r="I470" i="17"/>
  <c r="N470" i="17" s="1" a="1"/>
  <c r="N470" i="17" s="1"/>
  <c r="I471" i="17"/>
  <c r="N471" i="17" s="1" a="1"/>
  <c r="N471" i="17" s="1"/>
  <c r="I472" i="17"/>
  <c r="N472" i="17" s="1" a="1"/>
  <c r="N472" i="17" s="1"/>
  <c r="I473" i="17"/>
  <c r="N473" i="17" s="1" a="1"/>
  <c r="N473" i="17" s="1"/>
  <c r="I474" i="17"/>
  <c r="N474" i="17" s="1" a="1"/>
  <c r="N474" i="17" s="1"/>
  <c r="I475" i="17"/>
  <c r="N475" i="17" s="1" a="1"/>
  <c r="N475" i="17" s="1"/>
  <c r="I476" i="17"/>
  <c r="N476" i="17" s="1" a="1"/>
  <c r="N476" i="17" s="1"/>
  <c r="I477" i="17"/>
  <c r="N477" i="17" s="1" a="1"/>
  <c r="N477" i="17" s="1"/>
  <c r="I478" i="17"/>
  <c r="N478" i="17" s="1" a="1"/>
  <c r="N478" i="17" s="1"/>
  <c r="I479" i="17"/>
  <c r="N479" i="17" s="1" a="1"/>
  <c r="N479" i="17" s="1"/>
  <c r="I480" i="17"/>
  <c r="N480" i="17" s="1" a="1"/>
  <c r="N480" i="17" s="1"/>
  <c r="I481" i="17"/>
  <c r="N481" i="17" s="1" a="1"/>
  <c r="N481" i="17" s="1"/>
  <c r="I482" i="17"/>
  <c r="N482" i="17" s="1" a="1"/>
  <c r="N482" i="17" s="1"/>
  <c r="I483" i="17"/>
  <c r="N483" i="17" s="1" a="1"/>
  <c r="N483" i="17" s="1"/>
  <c r="I484" i="17"/>
  <c r="N484" i="17" s="1" a="1"/>
  <c r="N484" i="17" s="1"/>
  <c r="I485" i="17"/>
  <c r="N485" i="17" s="1" a="1"/>
  <c r="N485" i="17" s="1"/>
  <c r="I486" i="17"/>
  <c r="N486" i="17" s="1" a="1"/>
  <c r="N486" i="17" s="1"/>
  <c r="I487" i="17"/>
  <c r="N487" i="17" s="1" a="1"/>
  <c r="N487" i="17" s="1"/>
  <c r="I488" i="17"/>
  <c r="N488" i="17" s="1" a="1"/>
  <c r="N488" i="17" s="1"/>
  <c r="I489" i="17"/>
  <c r="N489" i="17" s="1" a="1"/>
  <c r="N489" i="17" s="1"/>
  <c r="I490" i="17"/>
  <c r="N490" i="17" s="1" a="1"/>
  <c r="N490" i="17" s="1"/>
  <c r="I491" i="17"/>
  <c r="N491" i="17" s="1" a="1"/>
  <c r="N491" i="17" s="1"/>
  <c r="I492" i="17"/>
  <c r="N492" i="17" s="1" a="1"/>
  <c r="N492" i="17" s="1"/>
  <c r="I493" i="17"/>
  <c r="N493" i="17" s="1" a="1"/>
  <c r="N493" i="17" s="1"/>
  <c r="I494" i="17"/>
  <c r="N494" i="17" s="1" a="1"/>
  <c r="N494" i="17" s="1"/>
  <c r="I495" i="17"/>
  <c r="N495" i="17" s="1" a="1"/>
  <c r="N495" i="17" s="1"/>
  <c r="I496" i="17"/>
  <c r="N496" i="17" s="1" a="1"/>
  <c r="N496" i="17" s="1"/>
  <c r="I497" i="17"/>
  <c r="N497" i="17" s="1" a="1"/>
  <c r="N497" i="17" s="1"/>
  <c r="I498" i="17"/>
  <c r="N498" i="17" s="1" a="1"/>
  <c r="N498" i="17" s="1"/>
  <c r="I499" i="17"/>
  <c r="N499" i="17" s="1" a="1"/>
  <c r="N499" i="17" s="1"/>
  <c r="I500" i="17"/>
  <c r="N500" i="17" s="1" a="1"/>
  <c r="N500" i="17" s="1"/>
  <c r="I501" i="17"/>
  <c r="N501" i="17" s="1" a="1"/>
  <c r="N501" i="17" s="1"/>
  <c r="I502" i="17"/>
  <c r="N502" i="17" s="1" a="1"/>
  <c r="N502" i="17" s="1"/>
  <c r="I503" i="17"/>
  <c r="N503" i="17" s="1" a="1"/>
  <c r="N503" i="17" s="1"/>
  <c r="I504" i="17"/>
  <c r="N504" i="17" s="1" a="1"/>
  <c r="N504" i="17" s="1"/>
  <c r="I505" i="17"/>
  <c r="N505" i="17" s="1" a="1"/>
  <c r="N505" i="17" s="1"/>
  <c r="I506" i="17"/>
  <c r="N506" i="17" s="1" a="1"/>
  <c r="N506" i="17" s="1"/>
  <c r="I507" i="17"/>
  <c r="N507" i="17" s="1" a="1"/>
  <c r="N507" i="17" s="1"/>
  <c r="I508" i="17"/>
  <c r="N508" i="17" s="1" a="1"/>
  <c r="N508" i="17" s="1"/>
  <c r="I509" i="17"/>
  <c r="N509" i="17" s="1" a="1"/>
  <c r="N509" i="17" s="1"/>
  <c r="I510" i="17"/>
  <c r="N510" i="17" s="1" a="1"/>
  <c r="N510" i="17" s="1"/>
  <c r="I511" i="17"/>
  <c r="N511" i="17" s="1" a="1"/>
  <c r="N511" i="17" s="1"/>
  <c r="I512" i="17"/>
  <c r="N512" i="17" s="1" a="1"/>
  <c r="N512" i="17" s="1"/>
  <c r="I513" i="17"/>
  <c r="N513" i="17" s="1" a="1"/>
  <c r="N513" i="17" s="1"/>
  <c r="I514" i="17"/>
  <c r="N514" i="17" s="1" a="1"/>
  <c r="N514" i="17" s="1"/>
  <c r="I515" i="17"/>
  <c r="N515" i="17" s="1" a="1"/>
  <c r="N515" i="17" s="1"/>
  <c r="I516" i="17"/>
  <c r="N516" i="17" s="1" a="1"/>
  <c r="N516" i="17" s="1"/>
  <c r="I517" i="17"/>
  <c r="N517" i="17" s="1" a="1"/>
  <c r="N517" i="17" s="1"/>
  <c r="I518" i="17"/>
  <c r="N518" i="17" s="1" a="1"/>
  <c r="N518" i="17" s="1"/>
  <c r="I519" i="17"/>
  <c r="N519" i="17" s="1" a="1"/>
  <c r="N519" i="17" s="1"/>
  <c r="I520" i="17"/>
  <c r="N520" i="17" s="1" a="1"/>
  <c r="N520" i="17" s="1"/>
  <c r="I521" i="17"/>
  <c r="N521" i="17" s="1" a="1"/>
  <c r="N521" i="17" s="1"/>
  <c r="I522" i="17"/>
  <c r="N522" i="17" s="1" a="1"/>
  <c r="N522" i="17" s="1"/>
  <c r="I523" i="17"/>
  <c r="N523" i="17" s="1" a="1"/>
  <c r="N523" i="17" s="1"/>
  <c r="I524" i="17"/>
  <c r="N524" i="17" s="1" a="1"/>
  <c r="N524" i="17" s="1"/>
  <c r="I525" i="17"/>
  <c r="N525" i="17" s="1" a="1"/>
  <c r="N525" i="17" s="1"/>
  <c r="I526" i="17"/>
  <c r="N526" i="17" s="1" a="1"/>
  <c r="N526" i="17" s="1"/>
  <c r="I527" i="17"/>
  <c r="N527" i="17" s="1" a="1"/>
  <c r="N527" i="17" s="1"/>
  <c r="I528" i="17"/>
  <c r="N528" i="17" s="1" a="1"/>
  <c r="N528" i="17" s="1"/>
  <c r="I529" i="17"/>
  <c r="N529" i="17" s="1" a="1"/>
  <c r="N529" i="17" s="1"/>
  <c r="I530" i="17"/>
  <c r="N530" i="17" s="1" a="1"/>
  <c r="N530" i="17" s="1"/>
  <c r="I531" i="17"/>
  <c r="N531" i="17" s="1" a="1"/>
  <c r="N531" i="17" s="1"/>
  <c r="I532" i="17"/>
  <c r="N532" i="17" s="1" a="1"/>
  <c r="N532" i="17" s="1"/>
  <c r="I533" i="17"/>
  <c r="N533" i="17" s="1" a="1"/>
  <c r="N533" i="17" s="1"/>
  <c r="I534" i="17"/>
  <c r="N534" i="17" s="1" a="1"/>
  <c r="N534" i="17" s="1"/>
  <c r="I535" i="17"/>
  <c r="N535" i="17" s="1" a="1"/>
  <c r="N535" i="17" s="1"/>
  <c r="I536" i="17"/>
  <c r="N536" i="17" s="1" a="1"/>
  <c r="N536" i="17" s="1"/>
  <c r="I537" i="17"/>
  <c r="N537" i="17" s="1" a="1"/>
  <c r="N537" i="17" s="1"/>
  <c r="I538" i="17"/>
  <c r="N538" i="17" s="1" a="1"/>
  <c r="N538" i="17" s="1"/>
  <c r="I539" i="17"/>
  <c r="N539" i="17" s="1" a="1"/>
  <c r="N539" i="17" s="1"/>
  <c r="I540" i="17"/>
  <c r="N540" i="17" s="1" a="1"/>
  <c r="N540" i="17" s="1"/>
  <c r="I541" i="17"/>
  <c r="N541" i="17" s="1" a="1"/>
  <c r="N541" i="17" s="1"/>
  <c r="I542" i="17"/>
  <c r="N542" i="17" s="1" a="1"/>
  <c r="N542" i="17" s="1"/>
  <c r="I543" i="17"/>
  <c r="N543" i="17" s="1" a="1"/>
  <c r="N543" i="17" s="1"/>
  <c r="I544" i="17"/>
  <c r="N544" i="17" s="1" a="1"/>
  <c r="N544" i="17" s="1"/>
  <c r="I545" i="17"/>
  <c r="N545" i="17" s="1" a="1"/>
  <c r="N545" i="17" s="1"/>
  <c r="I546" i="17"/>
  <c r="N546" i="17" s="1" a="1"/>
  <c r="N546" i="17" s="1"/>
  <c r="I547" i="17"/>
  <c r="N547" i="17" s="1" a="1"/>
  <c r="N547" i="17" s="1"/>
  <c r="I548" i="17"/>
  <c r="N548" i="17" s="1" a="1"/>
  <c r="N548" i="17" s="1"/>
  <c r="I549" i="17"/>
  <c r="N549" i="17" s="1" a="1"/>
  <c r="N549" i="17" s="1"/>
  <c r="I550" i="17"/>
  <c r="N550" i="17" s="1" a="1"/>
  <c r="N550" i="17" s="1"/>
  <c r="I551" i="17"/>
  <c r="N551" i="17" s="1" a="1"/>
  <c r="N551" i="17" s="1"/>
  <c r="I552" i="17"/>
  <c r="N552" i="17" s="1" a="1"/>
  <c r="N552" i="17" s="1"/>
  <c r="I553" i="17"/>
  <c r="N553" i="17" s="1" a="1"/>
  <c r="N553" i="17" s="1"/>
  <c r="I554" i="17"/>
  <c r="N554" i="17" s="1" a="1"/>
  <c r="N554" i="17" s="1"/>
  <c r="I555" i="17"/>
  <c r="N555" i="17" s="1" a="1"/>
  <c r="N555" i="17" s="1"/>
  <c r="I556" i="17"/>
  <c r="N556" i="17" s="1" a="1"/>
  <c r="N556" i="17" s="1"/>
  <c r="I557" i="17"/>
  <c r="N557" i="17" s="1" a="1"/>
  <c r="N557" i="17" s="1"/>
  <c r="I558" i="17"/>
  <c r="N558" i="17" s="1" a="1"/>
  <c r="N558" i="17" s="1"/>
  <c r="I559" i="17"/>
  <c r="N559" i="17" s="1" a="1"/>
  <c r="N559" i="17" s="1"/>
  <c r="I560" i="17"/>
  <c r="N560" i="17" s="1" a="1"/>
  <c r="N560" i="17" s="1"/>
  <c r="I561" i="17"/>
  <c r="N561" i="17" s="1" a="1"/>
  <c r="N561" i="17" s="1"/>
  <c r="I562" i="17"/>
  <c r="N562" i="17" s="1" a="1"/>
  <c r="N562" i="17" s="1"/>
  <c r="I563" i="17"/>
  <c r="N563" i="17" s="1" a="1"/>
  <c r="N563" i="17" s="1"/>
  <c r="I564" i="17"/>
  <c r="N564" i="17" s="1" a="1"/>
  <c r="N564" i="17" s="1"/>
  <c r="I565" i="17"/>
  <c r="N565" i="17" s="1" a="1"/>
  <c r="N565" i="17" s="1"/>
  <c r="I566" i="17"/>
  <c r="N566" i="17" s="1" a="1"/>
  <c r="N566" i="17" s="1"/>
  <c r="I567" i="17"/>
  <c r="N567" i="17" s="1" a="1"/>
  <c r="N567" i="17" s="1"/>
  <c r="I568" i="17"/>
  <c r="N568" i="17" s="1" a="1"/>
  <c r="N568" i="17" s="1"/>
  <c r="I569" i="17"/>
  <c r="N569" i="17" s="1" a="1"/>
  <c r="N569" i="17" s="1"/>
  <c r="I570" i="17"/>
  <c r="N570" i="17" s="1" a="1"/>
  <c r="N570" i="17" s="1"/>
  <c r="I571" i="17"/>
  <c r="N571" i="17" s="1" a="1"/>
  <c r="N571" i="17" s="1"/>
  <c r="I572" i="17"/>
  <c r="N572" i="17" s="1" a="1"/>
  <c r="N572" i="17" s="1"/>
  <c r="I573" i="17"/>
  <c r="N573" i="17" s="1" a="1"/>
  <c r="N573" i="17" s="1"/>
  <c r="I574" i="17"/>
  <c r="N574" i="17" s="1" a="1"/>
  <c r="N574" i="17" s="1"/>
  <c r="I575" i="17"/>
  <c r="N575" i="17" s="1" a="1"/>
  <c r="N575" i="17" s="1"/>
  <c r="I576" i="17"/>
  <c r="N576" i="17" s="1" a="1"/>
  <c r="N576" i="17" s="1"/>
  <c r="I577" i="17"/>
  <c r="N577" i="17" s="1" a="1"/>
  <c r="N577" i="17" s="1"/>
  <c r="I578" i="17"/>
  <c r="N578" i="17" s="1" a="1"/>
  <c r="N578" i="17" s="1"/>
  <c r="I579" i="17"/>
  <c r="N579" i="17" s="1" a="1"/>
  <c r="N579" i="17" s="1"/>
  <c r="I580" i="17"/>
  <c r="N580" i="17" s="1" a="1"/>
  <c r="N580" i="17" s="1"/>
  <c r="I581" i="17"/>
  <c r="N581" i="17" s="1" a="1"/>
  <c r="N581" i="17" s="1"/>
  <c r="I582" i="17"/>
  <c r="N582" i="17" s="1" a="1"/>
  <c r="N582" i="17" s="1"/>
  <c r="I583" i="17"/>
  <c r="N583" i="17" s="1" a="1"/>
  <c r="N583" i="17" s="1"/>
  <c r="I584" i="17"/>
  <c r="N584" i="17" s="1" a="1"/>
  <c r="N584" i="17" s="1"/>
  <c r="I585" i="17"/>
  <c r="N585" i="17" s="1" a="1"/>
  <c r="N585" i="17" s="1"/>
  <c r="I586" i="17"/>
  <c r="N586" i="17" s="1" a="1"/>
  <c r="N586" i="17" s="1"/>
  <c r="I587" i="17"/>
  <c r="N587" i="17" s="1" a="1"/>
  <c r="N587" i="17" s="1"/>
  <c r="I588" i="17"/>
  <c r="N588" i="17" s="1" a="1"/>
  <c r="N588" i="17" s="1"/>
  <c r="I589" i="17"/>
  <c r="N589" i="17" s="1" a="1"/>
  <c r="N589" i="17" s="1"/>
  <c r="I590" i="17"/>
  <c r="N590" i="17" s="1" a="1"/>
  <c r="N590" i="17" s="1"/>
  <c r="I591" i="17"/>
  <c r="N591" i="17" s="1" a="1"/>
  <c r="N591" i="17" s="1"/>
  <c r="I592" i="17"/>
  <c r="N592" i="17" s="1" a="1"/>
  <c r="N592" i="17" s="1"/>
  <c r="I593" i="17"/>
  <c r="N593" i="17" s="1" a="1"/>
  <c r="N593" i="17" s="1"/>
  <c r="I594" i="17"/>
  <c r="N594" i="17" s="1" a="1"/>
  <c r="N594" i="17" s="1"/>
  <c r="I595" i="17"/>
  <c r="N595" i="17" s="1" a="1"/>
  <c r="N595" i="17" s="1"/>
  <c r="I596" i="17"/>
  <c r="N596" i="17" s="1" a="1"/>
  <c r="N596" i="17" s="1"/>
  <c r="I597" i="17"/>
  <c r="N597" i="17" s="1" a="1"/>
  <c r="N597" i="17" s="1"/>
  <c r="I598" i="17"/>
  <c r="N598" i="17" s="1" a="1"/>
  <c r="N598" i="17" s="1"/>
  <c r="I599" i="17"/>
  <c r="N599" i="17" s="1" a="1"/>
  <c r="N599" i="17" s="1"/>
  <c r="I600" i="17"/>
  <c r="N600" i="17" s="1" a="1"/>
  <c r="N600" i="17" s="1"/>
  <c r="I601" i="17"/>
  <c r="N601" i="17" s="1" a="1"/>
  <c r="N601" i="17" s="1"/>
  <c r="I602" i="17"/>
  <c r="N602" i="17" s="1" a="1"/>
  <c r="N602" i="17" s="1"/>
  <c r="I603" i="17"/>
  <c r="N603" i="17" s="1" a="1"/>
  <c r="N603" i="17" s="1"/>
  <c r="I604" i="17"/>
  <c r="N604" i="17" s="1" a="1"/>
  <c r="N604" i="17" s="1"/>
  <c r="I605" i="17"/>
  <c r="N605" i="17" s="1" a="1"/>
  <c r="N605" i="17" s="1"/>
  <c r="I606" i="17"/>
  <c r="N606" i="17" s="1" a="1"/>
  <c r="N606" i="17" s="1"/>
  <c r="I607" i="17"/>
  <c r="N607" i="17" s="1" a="1"/>
  <c r="N607" i="17" s="1"/>
  <c r="I608" i="17"/>
  <c r="N608" i="17" s="1" a="1"/>
  <c r="N608" i="17" s="1"/>
  <c r="I609" i="17"/>
  <c r="N609" i="17" s="1" a="1"/>
  <c r="N609" i="17" s="1"/>
  <c r="I610" i="17"/>
  <c r="N610" i="17" s="1" a="1"/>
  <c r="N610" i="17" s="1"/>
  <c r="I611" i="17"/>
  <c r="N611" i="17" s="1" a="1"/>
  <c r="N611" i="17" s="1"/>
  <c r="I612" i="17"/>
  <c r="N612" i="17" s="1" a="1"/>
  <c r="N612" i="17" s="1"/>
  <c r="I613" i="17"/>
  <c r="N613" i="17" s="1" a="1"/>
  <c r="N613" i="17" s="1"/>
  <c r="I614" i="17"/>
  <c r="N614" i="17" s="1" a="1"/>
  <c r="N614" i="17" s="1"/>
  <c r="I615" i="17"/>
  <c r="N615" i="17" s="1" a="1"/>
  <c r="N615" i="17" s="1"/>
  <c r="I616" i="17"/>
  <c r="N616" i="17" s="1" a="1"/>
  <c r="N616" i="17" s="1"/>
  <c r="I617" i="17"/>
  <c r="N617" i="17" s="1" a="1"/>
  <c r="N617" i="17" s="1"/>
  <c r="I618" i="17"/>
  <c r="N618" i="17" s="1" a="1"/>
  <c r="N618" i="17" s="1"/>
  <c r="I619" i="17"/>
  <c r="N619" i="17" s="1" a="1"/>
  <c r="N619" i="17" s="1"/>
  <c r="I620" i="17"/>
  <c r="N620" i="17" s="1" a="1"/>
  <c r="N620" i="17" s="1"/>
  <c r="I621" i="17"/>
  <c r="N621" i="17" s="1" a="1"/>
  <c r="N621" i="17" s="1"/>
  <c r="I622" i="17"/>
  <c r="N622" i="17" s="1" a="1"/>
  <c r="N622" i="17" s="1"/>
  <c r="I623" i="17"/>
  <c r="N623" i="17" s="1" a="1"/>
  <c r="N623" i="17" s="1"/>
  <c r="I624" i="17"/>
  <c r="N624" i="17" s="1" a="1"/>
  <c r="N624" i="17" s="1"/>
  <c r="I625" i="17"/>
  <c r="N625" i="17" s="1" a="1"/>
  <c r="N625" i="17" s="1"/>
  <c r="I626" i="17"/>
  <c r="N626" i="17" s="1" a="1"/>
  <c r="N626" i="17" s="1"/>
  <c r="I627" i="17"/>
  <c r="N627" i="17" s="1" a="1"/>
  <c r="N627" i="17" s="1"/>
  <c r="I628" i="17"/>
  <c r="N628" i="17" s="1" a="1"/>
  <c r="N628" i="17" s="1"/>
  <c r="I629" i="17"/>
  <c r="N629" i="17" s="1" a="1"/>
  <c r="N629" i="17" s="1"/>
  <c r="I630" i="17"/>
  <c r="N630" i="17" s="1" a="1"/>
  <c r="N630" i="17" s="1"/>
  <c r="I631" i="17"/>
  <c r="N631" i="17" s="1" a="1"/>
  <c r="N631" i="17" s="1"/>
  <c r="I632" i="17"/>
  <c r="N632" i="17" s="1" a="1"/>
  <c r="N632" i="17" s="1"/>
  <c r="I633" i="17"/>
  <c r="N633" i="17" s="1" a="1"/>
  <c r="N633" i="17" s="1"/>
  <c r="I634" i="17"/>
  <c r="N634" i="17" s="1" a="1"/>
  <c r="N634" i="17" s="1"/>
  <c r="I635" i="17"/>
  <c r="N635" i="17" s="1" a="1"/>
  <c r="N635" i="17" s="1"/>
  <c r="I636" i="17"/>
  <c r="N636" i="17" s="1" a="1"/>
  <c r="N636" i="17" s="1"/>
  <c r="I637" i="17"/>
  <c r="N637" i="17" s="1" a="1"/>
  <c r="N637" i="17" s="1"/>
  <c r="I638" i="17"/>
  <c r="N638" i="17" s="1" a="1"/>
  <c r="N638" i="17" s="1"/>
  <c r="I639" i="17"/>
  <c r="N639" i="17" s="1" a="1"/>
  <c r="N639" i="17" s="1"/>
  <c r="I640" i="17"/>
  <c r="N640" i="17" s="1" a="1"/>
  <c r="N640" i="17" s="1"/>
  <c r="I641" i="17"/>
  <c r="N641" i="17" s="1" a="1"/>
  <c r="N641" i="17" s="1"/>
  <c r="I642" i="17"/>
  <c r="N642" i="17" s="1" a="1"/>
  <c r="N642" i="17" s="1"/>
  <c r="I643" i="17"/>
  <c r="N643" i="17" s="1" a="1"/>
  <c r="N643" i="17" s="1"/>
  <c r="I644" i="17"/>
  <c r="N644" i="17" s="1" a="1"/>
  <c r="N644" i="17" s="1"/>
  <c r="I645" i="17"/>
  <c r="N645" i="17" s="1" a="1"/>
  <c r="N645" i="17" s="1"/>
  <c r="I646" i="17"/>
  <c r="N646" i="17" s="1" a="1"/>
  <c r="N646" i="17" s="1"/>
  <c r="I647" i="17"/>
  <c r="N647" i="17" s="1" a="1"/>
  <c r="N647" i="17" s="1"/>
  <c r="I648" i="17"/>
  <c r="N648" i="17" s="1" a="1"/>
  <c r="N648" i="17" s="1"/>
  <c r="I649" i="17"/>
  <c r="N649" i="17" s="1" a="1"/>
  <c r="N649" i="17" s="1"/>
  <c r="I650" i="17"/>
  <c r="N650" i="17" s="1" a="1"/>
  <c r="N650" i="17" s="1"/>
  <c r="I651" i="17"/>
  <c r="N651" i="17" s="1" a="1"/>
  <c r="N651" i="17" s="1"/>
  <c r="I652" i="17"/>
  <c r="N652" i="17" s="1" a="1"/>
  <c r="N652" i="17" s="1"/>
  <c r="I653" i="17"/>
  <c r="N653" i="17" s="1" a="1"/>
  <c r="N653" i="17" s="1"/>
  <c r="I654" i="17"/>
  <c r="N654" i="17" s="1" a="1"/>
  <c r="N654" i="17" s="1"/>
  <c r="I655" i="17"/>
  <c r="N655" i="17" s="1" a="1"/>
  <c r="N655" i="17" s="1"/>
  <c r="I656" i="17"/>
  <c r="N656" i="17" s="1" a="1"/>
  <c r="N656" i="17" s="1"/>
  <c r="I657" i="17"/>
  <c r="N657" i="17" s="1" a="1"/>
  <c r="N657" i="17" s="1"/>
  <c r="I658" i="17"/>
  <c r="N658" i="17" s="1" a="1"/>
  <c r="N658" i="17" s="1"/>
  <c r="I659" i="17"/>
  <c r="N659" i="17" s="1" a="1"/>
  <c r="N659" i="17" s="1"/>
  <c r="I660" i="17"/>
  <c r="N660" i="17" s="1" a="1"/>
  <c r="N660" i="17" s="1"/>
  <c r="I661" i="17"/>
  <c r="N661" i="17" s="1" a="1"/>
  <c r="N661" i="17" s="1"/>
  <c r="I662" i="17"/>
  <c r="N662" i="17" s="1" a="1"/>
  <c r="N662" i="17" s="1"/>
  <c r="I663" i="17"/>
  <c r="N663" i="17" s="1" a="1"/>
  <c r="N663" i="17" s="1"/>
  <c r="I664" i="17"/>
  <c r="N664" i="17" s="1" a="1"/>
  <c r="N664" i="17" s="1"/>
  <c r="I665" i="17"/>
  <c r="N665" i="17" s="1" a="1"/>
  <c r="N665" i="17" s="1"/>
  <c r="I666" i="17"/>
  <c r="N666" i="17" s="1" a="1"/>
  <c r="N666" i="17" s="1"/>
  <c r="I667" i="17"/>
  <c r="N667" i="17" s="1" a="1"/>
  <c r="N667" i="17" s="1"/>
  <c r="I668" i="17"/>
  <c r="N668" i="17" s="1" a="1"/>
  <c r="N668" i="17" s="1"/>
  <c r="I669" i="17"/>
  <c r="N669" i="17" s="1" a="1"/>
  <c r="N669" i="17" s="1"/>
  <c r="I670" i="17"/>
  <c r="N670" i="17" s="1" a="1"/>
  <c r="N670" i="17" s="1"/>
  <c r="I671" i="17"/>
  <c r="N671" i="17" s="1" a="1"/>
  <c r="N671" i="17" s="1"/>
  <c r="I672" i="17"/>
  <c r="N672" i="17" s="1" a="1"/>
  <c r="N672" i="17" s="1"/>
  <c r="I673" i="17"/>
  <c r="N673" i="17" s="1" a="1"/>
  <c r="N673" i="17" s="1"/>
  <c r="I674" i="17"/>
  <c r="N674" i="17" s="1" a="1"/>
  <c r="N674" i="17" s="1"/>
  <c r="I675" i="17"/>
  <c r="N675" i="17" s="1" a="1"/>
  <c r="N675" i="17" s="1"/>
  <c r="I676" i="17"/>
  <c r="N676" i="17" s="1" a="1"/>
  <c r="N676" i="17" s="1"/>
  <c r="I677" i="17"/>
  <c r="N677" i="17" s="1" a="1"/>
  <c r="N677" i="17" s="1"/>
  <c r="I678" i="17"/>
  <c r="N678" i="17" s="1" a="1"/>
  <c r="N678" i="17" s="1"/>
  <c r="I679" i="17"/>
  <c r="N679" i="17" s="1" a="1"/>
  <c r="N679" i="17" s="1"/>
  <c r="I680" i="17"/>
  <c r="N680" i="17" s="1" a="1"/>
  <c r="N680" i="17" s="1"/>
  <c r="I681" i="17"/>
  <c r="N681" i="17" s="1" a="1"/>
  <c r="N681" i="17" s="1"/>
  <c r="I682" i="17"/>
  <c r="N682" i="17" s="1" a="1"/>
  <c r="N682" i="17" s="1"/>
  <c r="I683" i="17"/>
  <c r="N683" i="17" s="1" a="1"/>
  <c r="N683" i="17" s="1"/>
  <c r="I684" i="17"/>
  <c r="N684" i="17" s="1" a="1"/>
  <c r="N684" i="17" s="1"/>
  <c r="I685" i="17"/>
  <c r="N685" i="17" s="1" a="1"/>
  <c r="N685" i="17" s="1"/>
  <c r="I686" i="17"/>
  <c r="N686" i="17" s="1" a="1"/>
  <c r="N686" i="17" s="1"/>
  <c r="I687" i="17"/>
  <c r="N687" i="17" s="1" a="1"/>
  <c r="N687" i="17" s="1"/>
  <c r="I688" i="17"/>
  <c r="N688" i="17" s="1" a="1"/>
  <c r="N688" i="17" s="1"/>
  <c r="I689" i="17"/>
  <c r="N689" i="17" s="1" a="1"/>
  <c r="N689" i="17" s="1"/>
  <c r="I690" i="17"/>
  <c r="N690" i="17" s="1" a="1"/>
  <c r="N690" i="17" s="1"/>
  <c r="I691" i="17"/>
  <c r="N691" i="17" s="1" a="1"/>
  <c r="N691" i="17" s="1"/>
  <c r="I692" i="17"/>
  <c r="N692" i="17" s="1" a="1"/>
  <c r="N692" i="17" s="1"/>
  <c r="I693" i="17"/>
  <c r="N693" i="17" s="1" a="1"/>
  <c r="N693" i="17" s="1"/>
  <c r="I694" i="17"/>
  <c r="N694" i="17" s="1" a="1"/>
  <c r="N694" i="17" s="1"/>
  <c r="I695" i="17"/>
  <c r="N695" i="17" s="1" a="1"/>
  <c r="N695" i="17" s="1"/>
  <c r="I696" i="17"/>
  <c r="N696" i="17" s="1" a="1"/>
  <c r="N696" i="17" s="1"/>
  <c r="I697" i="17"/>
  <c r="N697" i="17" s="1" a="1"/>
  <c r="N697" i="17" s="1"/>
  <c r="I698" i="17"/>
  <c r="N698" i="17" s="1" a="1"/>
  <c r="N698" i="17" s="1"/>
  <c r="I699" i="17"/>
  <c r="N699" i="17" s="1" a="1"/>
  <c r="N699" i="17" s="1"/>
  <c r="I700" i="17"/>
  <c r="N700" i="17" s="1" a="1"/>
  <c r="N700" i="17" s="1"/>
  <c r="I701" i="17"/>
  <c r="N701" i="17" s="1" a="1"/>
  <c r="N701" i="17" s="1"/>
  <c r="I702" i="17"/>
  <c r="N702" i="17" s="1" a="1"/>
  <c r="N702" i="17" s="1"/>
  <c r="I703" i="17"/>
  <c r="N703" i="17" s="1" a="1"/>
  <c r="N703" i="17" s="1"/>
  <c r="I704" i="17"/>
  <c r="N704" i="17" s="1" a="1"/>
  <c r="N704" i="17" s="1"/>
  <c r="I705" i="17"/>
  <c r="N705" i="17" s="1" a="1"/>
  <c r="N705" i="17" s="1"/>
  <c r="I706" i="17"/>
  <c r="N706" i="17" s="1" a="1"/>
  <c r="N706" i="17" s="1"/>
  <c r="I707" i="17"/>
  <c r="N707" i="17" s="1" a="1"/>
  <c r="N707" i="17" s="1"/>
  <c r="I708" i="17"/>
  <c r="N708" i="17" s="1" a="1"/>
  <c r="N708" i="17" s="1"/>
  <c r="I709" i="17"/>
  <c r="N709" i="17" s="1" a="1"/>
  <c r="N709" i="17" s="1"/>
  <c r="I710" i="17"/>
  <c r="N710" i="17" s="1" a="1"/>
  <c r="N710" i="17" s="1"/>
  <c r="I711" i="17"/>
  <c r="N711" i="17" s="1" a="1"/>
  <c r="N711" i="17" s="1"/>
  <c r="I712" i="17"/>
  <c r="N712" i="17" s="1" a="1"/>
  <c r="N712" i="17" s="1"/>
  <c r="I713" i="17"/>
  <c r="N713" i="17" s="1" a="1"/>
  <c r="N713" i="17" s="1"/>
  <c r="I714" i="17"/>
  <c r="N714" i="17" s="1" a="1"/>
  <c r="N714" i="17" s="1"/>
  <c r="I715" i="17"/>
  <c r="N715" i="17" s="1" a="1"/>
  <c r="N715" i="17" s="1"/>
  <c r="I716" i="17"/>
  <c r="N716" i="17" s="1" a="1"/>
  <c r="N716" i="17" s="1"/>
  <c r="I717" i="17"/>
  <c r="N717" i="17" s="1" a="1"/>
  <c r="N717" i="17" s="1"/>
  <c r="I718" i="17"/>
  <c r="N718" i="17" s="1" a="1"/>
  <c r="N718" i="17" s="1"/>
  <c r="I719" i="17"/>
  <c r="N719" i="17" s="1" a="1"/>
  <c r="N719" i="17" s="1"/>
  <c r="I720" i="17"/>
  <c r="N720" i="17" s="1" a="1"/>
  <c r="N720" i="17" s="1"/>
  <c r="I721" i="17"/>
  <c r="N721" i="17" s="1" a="1"/>
  <c r="N721" i="17" s="1"/>
  <c r="I722" i="17"/>
  <c r="N722" i="17" s="1" a="1"/>
  <c r="N722" i="17" s="1"/>
  <c r="I723" i="17"/>
  <c r="N723" i="17" s="1" a="1"/>
  <c r="N723" i="17" s="1"/>
  <c r="I724" i="17"/>
  <c r="N724" i="17" s="1" a="1"/>
  <c r="N724" i="17" s="1"/>
  <c r="I725" i="17"/>
  <c r="N725" i="17" s="1" a="1"/>
  <c r="N725" i="17" s="1"/>
  <c r="I726" i="17"/>
  <c r="N726" i="17" s="1" a="1"/>
  <c r="N726" i="17" s="1"/>
  <c r="I727" i="17"/>
  <c r="N727" i="17" s="1" a="1"/>
  <c r="N727" i="17" s="1"/>
  <c r="I728" i="17"/>
  <c r="N728" i="17" s="1" a="1"/>
  <c r="N728" i="17" s="1"/>
  <c r="I729" i="17"/>
  <c r="N729" i="17" s="1" a="1"/>
  <c r="N729" i="17" s="1"/>
  <c r="I730" i="17"/>
  <c r="N730" i="17" s="1" a="1"/>
  <c r="N730" i="17" s="1"/>
  <c r="I731" i="17"/>
  <c r="N731" i="17" s="1" a="1"/>
  <c r="N731" i="17" s="1"/>
  <c r="I732" i="17"/>
  <c r="N732" i="17" s="1" a="1"/>
  <c r="N732" i="17" s="1"/>
  <c r="I733" i="17"/>
  <c r="N733" i="17" s="1" a="1"/>
  <c r="N733" i="17" s="1"/>
  <c r="I734" i="17"/>
  <c r="N734" i="17" s="1" a="1"/>
  <c r="N734" i="17" s="1"/>
  <c r="I735" i="17"/>
  <c r="N735" i="17" s="1" a="1"/>
  <c r="N735" i="17" s="1"/>
  <c r="I736" i="17"/>
  <c r="N736" i="17" s="1" a="1"/>
  <c r="N736" i="17" s="1"/>
  <c r="I737" i="17"/>
  <c r="N737" i="17" s="1" a="1"/>
  <c r="N737" i="17" s="1"/>
  <c r="I738" i="17"/>
  <c r="N738" i="17" s="1" a="1"/>
  <c r="N738" i="17" s="1"/>
  <c r="I739" i="17"/>
  <c r="N739" i="17" s="1" a="1"/>
  <c r="N739" i="17" s="1"/>
  <c r="I740" i="17"/>
  <c r="N740" i="17" s="1" a="1"/>
  <c r="N740" i="17" s="1"/>
  <c r="I741" i="17"/>
  <c r="N741" i="17" s="1" a="1"/>
  <c r="N741" i="17" s="1"/>
  <c r="I742" i="17"/>
  <c r="N742" i="17" s="1" a="1"/>
  <c r="N742" i="17" s="1"/>
  <c r="I743" i="17"/>
  <c r="N743" i="17" s="1" a="1"/>
  <c r="N743" i="17" s="1"/>
  <c r="I744" i="17"/>
  <c r="N744" i="17" s="1" a="1"/>
  <c r="N744" i="17" s="1"/>
  <c r="I745" i="17"/>
  <c r="N745" i="17" s="1" a="1"/>
  <c r="N745" i="17" s="1"/>
  <c r="I746" i="17"/>
  <c r="N746" i="17" s="1" a="1"/>
  <c r="N746" i="17" s="1"/>
  <c r="I747" i="17"/>
  <c r="N747" i="17" s="1" a="1"/>
  <c r="N747" i="17" s="1"/>
  <c r="I748" i="17"/>
  <c r="N748" i="17" s="1" a="1"/>
  <c r="N748" i="17" s="1"/>
  <c r="I749" i="17"/>
  <c r="N749" i="17" s="1" a="1"/>
  <c r="N749" i="17" s="1"/>
  <c r="I750" i="17"/>
  <c r="N750" i="17" s="1" a="1"/>
  <c r="N750" i="17" s="1"/>
  <c r="I751" i="17"/>
  <c r="N751" i="17" s="1" a="1"/>
  <c r="N751" i="17" s="1"/>
  <c r="I752" i="17"/>
  <c r="N752" i="17" s="1" a="1"/>
  <c r="N752" i="17" s="1"/>
  <c r="I753" i="17"/>
  <c r="N753" i="17" s="1" a="1"/>
  <c r="N753" i="17" s="1"/>
  <c r="I754" i="17"/>
  <c r="N754" i="17" s="1" a="1"/>
  <c r="N754" i="17" s="1"/>
  <c r="I755" i="17"/>
  <c r="N755" i="17" s="1" a="1"/>
  <c r="N755" i="17" s="1"/>
  <c r="I756" i="17"/>
  <c r="N756" i="17" s="1" a="1"/>
  <c r="N756" i="17" s="1"/>
  <c r="I757" i="17"/>
  <c r="N757" i="17" s="1" a="1"/>
  <c r="N757" i="17" s="1"/>
  <c r="I758" i="17"/>
  <c r="N758" i="17" s="1" a="1"/>
  <c r="N758" i="17" s="1"/>
  <c r="I759" i="17"/>
  <c r="N759" i="17" s="1" a="1"/>
  <c r="N759" i="17" s="1"/>
  <c r="I760" i="17"/>
  <c r="N760" i="17" s="1" a="1"/>
  <c r="N760" i="17" s="1"/>
  <c r="I761" i="17"/>
  <c r="N761" i="17" s="1" a="1"/>
  <c r="N761" i="17" s="1"/>
  <c r="I762" i="17"/>
  <c r="N762" i="17" s="1" a="1"/>
  <c r="N762" i="17" s="1"/>
  <c r="I763" i="17"/>
  <c r="N763" i="17" s="1" a="1"/>
  <c r="N763" i="17" s="1"/>
  <c r="I764" i="17"/>
  <c r="N764" i="17" s="1" a="1"/>
  <c r="N764" i="17" s="1"/>
  <c r="I765" i="17"/>
  <c r="N765" i="17" s="1" a="1"/>
  <c r="N765" i="17" s="1"/>
  <c r="I766" i="17"/>
  <c r="N766" i="17" s="1" a="1"/>
  <c r="N766" i="17" s="1"/>
  <c r="I767" i="17"/>
  <c r="N767" i="17" s="1" a="1"/>
  <c r="N767" i="17" s="1"/>
  <c r="I768" i="17"/>
  <c r="N768" i="17" s="1" a="1"/>
  <c r="N768" i="17" s="1"/>
  <c r="I769" i="17"/>
  <c r="N769" i="17" s="1" a="1"/>
  <c r="N769" i="17" s="1"/>
  <c r="I770" i="17"/>
  <c r="N770" i="17" s="1" a="1"/>
  <c r="N770" i="17" s="1"/>
  <c r="I771" i="17"/>
  <c r="N771" i="17" s="1" a="1"/>
  <c r="N771" i="17" s="1"/>
  <c r="I772" i="17"/>
  <c r="N772" i="17" s="1" a="1"/>
  <c r="N772" i="17" s="1"/>
  <c r="I773" i="17"/>
  <c r="N773" i="17" s="1" a="1"/>
  <c r="N773" i="17" s="1"/>
  <c r="I774" i="17"/>
  <c r="N774" i="17" s="1" a="1"/>
  <c r="N774" i="17" s="1"/>
  <c r="I775" i="17"/>
  <c r="N775" i="17" s="1" a="1"/>
  <c r="N775" i="17" s="1"/>
  <c r="I776" i="17"/>
  <c r="N776" i="17" s="1" a="1"/>
  <c r="N776" i="17" s="1"/>
  <c r="I777" i="17"/>
  <c r="N777" i="17" s="1" a="1"/>
  <c r="N777" i="17" s="1"/>
  <c r="I778" i="17"/>
  <c r="N778" i="17" s="1" a="1"/>
  <c r="N778" i="17" s="1"/>
  <c r="I779" i="17"/>
  <c r="N779" i="17" s="1" a="1"/>
  <c r="N779" i="17" s="1"/>
  <c r="I780" i="17"/>
  <c r="N780" i="17" s="1" a="1"/>
  <c r="N780" i="17" s="1"/>
  <c r="I781" i="17"/>
  <c r="N781" i="17" s="1" a="1"/>
  <c r="N781" i="17" s="1"/>
  <c r="I782" i="17"/>
  <c r="N782" i="17" s="1" a="1"/>
  <c r="N782" i="17" s="1"/>
  <c r="I783" i="17"/>
  <c r="N783" i="17" s="1" a="1"/>
  <c r="N783" i="17" s="1"/>
  <c r="I784" i="17"/>
  <c r="N784" i="17" s="1" a="1"/>
  <c r="N784" i="17" s="1"/>
  <c r="I785" i="17"/>
  <c r="N785" i="17" s="1" a="1"/>
  <c r="N785" i="17" s="1"/>
  <c r="I786" i="17"/>
  <c r="N786" i="17" s="1" a="1"/>
  <c r="N786" i="17" s="1"/>
  <c r="I787" i="17"/>
  <c r="N787" i="17" s="1" a="1"/>
  <c r="N787" i="17" s="1"/>
  <c r="I788" i="17"/>
  <c r="N788" i="17" s="1" a="1"/>
  <c r="N788" i="17" s="1"/>
  <c r="I789" i="17"/>
  <c r="N789" i="17" s="1" a="1"/>
  <c r="N789" i="17" s="1"/>
  <c r="I790" i="17"/>
  <c r="N790" i="17" s="1" a="1"/>
  <c r="N790" i="17" s="1"/>
  <c r="I791" i="17"/>
  <c r="N791" i="17" s="1" a="1"/>
  <c r="N791" i="17" s="1"/>
  <c r="I792" i="17"/>
  <c r="N792" i="17" s="1" a="1"/>
  <c r="N792" i="17" s="1"/>
  <c r="I793" i="17"/>
  <c r="N793" i="17" s="1" a="1"/>
  <c r="N793" i="17" s="1"/>
  <c r="I794" i="17"/>
  <c r="N794" i="17" s="1" a="1"/>
  <c r="N794" i="17" s="1"/>
  <c r="I795" i="17"/>
  <c r="N795" i="17" s="1" a="1"/>
  <c r="N795" i="17" s="1"/>
  <c r="I796" i="17"/>
  <c r="N796" i="17" s="1" a="1"/>
  <c r="N796" i="17" s="1"/>
  <c r="I797" i="17"/>
  <c r="N797" i="17" s="1" a="1"/>
  <c r="N797" i="17" s="1"/>
  <c r="I798" i="17"/>
  <c r="N798" i="17" s="1" a="1"/>
  <c r="N798" i="17" s="1"/>
  <c r="I799" i="17"/>
  <c r="N799" i="17" s="1" a="1"/>
  <c r="N799" i="17" s="1"/>
  <c r="I800" i="17"/>
  <c r="N800" i="17" s="1" a="1"/>
  <c r="N800" i="17" s="1"/>
  <c r="I801" i="17"/>
  <c r="N801" i="17" s="1" a="1"/>
  <c r="N801" i="17" s="1"/>
  <c r="I802" i="17"/>
  <c r="N802" i="17" s="1" a="1"/>
  <c r="N802" i="17" s="1"/>
  <c r="I803" i="17"/>
  <c r="N803" i="17" s="1" a="1"/>
  <c r="N803" i="17" s="1"/>
  <c r="I804" i="17"/>
  <c r="N804" i="17" s="1" a="1"/>
  <c r="N804" i="17" s="1"/>
  <c r="I805" i="17"/>
  <c r="N805" i="17" s="1" a="1"/>
  <c r="N805" i="17" s="1"/>
  <c r="I806" i="17"/>
  <c r="N806" i="17" s="1" a="1"/>
  <c r="N806" i="17" s="1"/>
  <c r="I807" i="17"/>
  <c r="N807" i="17" s="1" a="1"/>
  <c r="N807" i="17" s="1"/>
  <c r="I808" i="17"/>
  <c r="N808" i="17" s="1" a="1"/>
  <c r="N808" i="17" s="1"/>
  <c r="I809" i="17"/>
  <c r="N809" i="17" s="1" a="1"/>
  <c r="N809" i="17" s="1"/>
  <c r="I810" i="17"/>
  <c r="N810" i="17" s="1" a="1"/>
  <c r="N810" i="17" s="1"/>
  <c r="I811" i="17"/>
  <c r="N811" i="17" s="1" a="1"/>
  <c r="N811" i="17" s="1"/>
  <c r="I812" i="17"/>
  <c r="N812" i="17" s="1" a="1"/>
  <c r="N812" i="17" s="1"/>
  <c r="I813" i="17"/>
  <c r="N813" i="17" s="1" a="1"/>
  <c r="N813" i="17" s="1"/>
  <c r="I814" i="17"/>
  <c r="N814" i="17" s="1" a="1"/>
  <c r="N814" i="17" s="1"/>
  <c r="I815" i="17"/>
  <c r="N815" i="17" s="1" a="1"/>
  <c r="N815" i="17" s="1"/>
  <c r="I816" i="17"/>
  <c r="N816" i="17" s="1" a="1"/>
  <c r="N816" i="17" s="1"/>
  <c r="I817" i="17"/>
  <c r="N817" i="17" s="1" a="1"/>
  <c r="N817" i="17" s="1"/>
  <c r="I818" i="17"/>
  <c r="N818" i="17" s="1" a="1"/>
  <c r="N818" i="17" s="1"/>
  <c r="I819" i="17"/>
  <c r="N819" i="17" s="1" a="1"/>
  <c r="N819" i="17" s="1"/>
  <c r="I820" i="17"/>
  <c r="N820" i="17" s="1" a="1"/>
  <c r="N820" i="17" s="1"/>
  <c r="I821" i="17"/>
  <c r="N821" i="17" s="1" a="1"/>
  <c r="N821" i="17" s="1"/>
  <c r="I822" i="17"/>
  <c r="N822" i="17" s="1" a="1"/>
  <c r="N822" i="17" s="1"/>
  <c r="I823" i="17"/>
  <c r="N823" i="17" s="1" a="1"/>
  <c r="N823" i="17" s="1"/>
  <c r="I824" i="17"/>
  <c r="N824" i="17" s="1" a="1"/>
  <c r="N824" i="17" s="1"/>
  <c r="I825" i="17"/>
  <c r="N825" i="17" s="1" a="1"/>
  <c r="N825" i="17" s="1"/>
  <c r="I826" i="17"/>
  <c r="N826" i="17" s="1" a="1"/>
  <c r="N826" i="17" s="1"/>
  <c r="I827" i="17"/>
  <c r="N827" i="17" s="1" a="1"/>
  <c r="N827" i="17" s="1"/>
  <c r="I828" i="17"/>
  <c r="N828" i="17" s="1" a="1"/>
  <c r="N828" i="17" s="1"/>
  <c r="I829" i="17"/>
  <c r="N829" i="17" s="1" a="1"/>
  <c r="N829" i="17" s="1"/>
  <c r="I830" i="17"/>
  <c r="N830" i="17" s="1" a="1"/>
  <c r="N830" i="17" s="1"/>
  <c r="I831" i="17"/>
  <c r="N831" i="17" s="1" a="1"/>
  <c r="N831" i="17" s="1"/>
  <c r="I832" i="17"/>
  <c r="N832" i="17" s="1" a="1"/>
  <c r="N832" i="17" s="1"/>
  <c r="I833" i="17"/>
  <c r="N833" i="17" s="1" a="1"/>
  <c r="N833" i="17" s="1"/>
  <c r="I834" i="17"/>
  <c r="N834" i="17" s="1" a="1"/>
  <c r="N834" i="17" s="1"/>
  <c r="I835" i="17"/>
  <c r="N835" i="17" s="1" a="1"/>
  <c r="N835" i="17" s="1"/>
  <c r="I836" i="17"/>
  <c r="N836" i="17" s="1" a="1"/>
  <c r="N836" i="17" s="1"/>
  <c r="I837" i="17"/>
  <c r="N837" i="17" s="1" a="1"/>
  <c r="N837" i="17" s="1"/>
  <c r="I838" i="17"/>
  <c r="N838" i="17" s="1" a="1"/>
  <c r="N838" i="17" s="1"/>
  <c r="I839" i="17"/>
  <c r="N839" i="17" s="1" a="1"/>
  <c r="N839" i="17" s="1"/>
  <c r="I840" i="17"/>
  <c r="N840" i="17" s="1" a="1"/>
  <c r="N840" i="17" s="1"/>
  <c r="I841" i="17"/>
  <c r="N841" i="17" s="1" a="1"/>
  <c r="N841" i="17" s="1"/>
  <c r="I842" i="17"/>
  <c r="N842" i="17" s="1" a="1"/>
  <c r="N842" i="17" s="1"/>
  <c r="I843" i="17"/>
  <c r="N843" i="17" s="1" a="1"/>
  <c r="N843" i="17" s="1"/>
  <c r="I844" i="17"/>
  <c r="N844" i="17" s="1" a="1"/>
  <c r="N844" i="17" s="1"/>
  <c r="I845" i="17"/>
  <c r="N845" i="17" s="1" a="1"/>
  <c r="N845" i="17" s="1"/>
  <c r="I846" i="17"/>
  <c r="N846" i="17" s="1" a="1"/>
  <c r="N846" i="17" s="1"/>
  <c r="I847" i="17"/>
  <c r="N847" i="17" s="1" a="1"/>
  <c r="N847" i="17" s="1"/>
  <c r="I848" i="17"/>
  <c r="N848" i="17" s="1" a="1"/>
  <c r="N848" i="17" s="1"/>
  <c r="I849" i="17"/>
  <c r="N849" i="17" s="1" a="1"/>
  <c r="N849" i="17" s="1"/>
  <c r="I850" i="17"/>
  <c r="N850" i="17" s="1" a="1"/>
  <c r="N850" i="17" s="1"/>
  <c r="I851" i="17"/>
  <c r="N851" i="17" s="1" a="1"/>
  <c r="N851" i="17" s="1"/>
  <c r="I852" i="17"/>
  <c r="N852" i="17" s="1" a="1"/>
  <c r="N852" i="17" s="1"/>
  <c r="I853" i="17"/>
  <c r="N853" i="17" s="1" a="1"/>
  <c r="N853" i="17" s="1"/>
  <c r="I854" i="17"/>
  <c r="N854" i="17" s="1" a="1"/>
  <c r="N854" i="17" s="1"/>
  <c r="I855" i="17"/>
  <c r="N855" i="17" s="1" a="1"/>
  <c r="N855" i="17" s="1"/>
  <c r="I856" i="17"/>
  <c r="N856" i="17" s="1" a="1"/>
  <c r="N856" i="17" s="1"/>
  <c r="I857" i="17"/>
  <c r="N857" i="17" s="1" a="1"/>
  <c r="N857" i="17" s="1"/>
  <c r="I858" i="17"/>
  <c r="N858" i="17" s="1" a="1"/>
  <c r="N858" i="17" s="1"/>
  <c r="I859" i="17"/>
  <c r="N859" i="17" s="1" a="1"/>
  <c r="N859" i="17" s="1"/>
  <c r="I860" i="17"/>
  <c r="N860" i="17" s="1" a="1"/>
  <c r="N860" i="17" s="1"/>
  <c r="I861" i="17"/>
  <c r="N861" i="17" s="1" a="1"/>
  <c r="N861" i="17" s="1"/>
  <c r="I862" i="17"/>
  <c r="N862" i="17" s="1" a="1"/>
  <c r="N862" i="17" s="1"/>
  <c r="I863" i="17"/>
  <c r="N863" i="17" s="1" a="1"/>
  <c r="N863" i="17" s="1"/>
  <c r="I864" i="17"/>
  <c r="N864" i="17" s="1" a="1"/>
  <c r="N864" i="17" s="1"/>
  <c r="I865" i="17"/>
  <c r="N865" i="17" s="1" a="1"/>
  <c r="N865" i="17" s="1"/>
  <c r="I866" i="17"/>
  <c r="N866" i="17" s="1" a="1"/>
  <c r="N866" i="17" s="1"/>
  <c r="I867" i="17"/>
  <c r="N867" i="17" s="1" a="1"/>
  <c r="N867" i="17" s="1"/>
  <c r="I868" i="17"/>
  <c r="N868" i="17" s="1" a="1"/>
  <c r="N868" i="17" s="1"/>
  <c r="I869" i="17"/>
  <c r="N869" i="17" s="1" a="1"/>
  <c r="N869" i="17" s="1"/>
  <c r="I870" i="17"/>
  <c r="N870" i="17" s="1" a="1"/>
  <c r="N870" i="17" s="1"/>
  <c r="I871" i="17"/>
  <c r="N871" i="17" s="1" a="1"/>
  <c r="N871" i="17" s="1"/>
  <c r="I872" i="17"/>
  <c r="N872" i="17" s="1" a="1"/>
  <c r="N872" i="17" s="1"/>
  <c r="I873" i="17"/>
  <c r="N873" i="17" s="1" a="1"/>
  <c r="N873" i="17" s="1"/>
  <c r="I874" i="17"/>
  <c r="N874" i="17" s="1" a="1"/>
  <c r="N874" i="17" s="1"/>
  <c r="I875" i="17"/>
  <c r="N875" i="17" s="1" a="1"/>
  <c r="N875" i="17" s="1"/>
  <c r="I876" i="17"/>
  <c r="N876" i="17" s="1" a="1"/>
  <c r="N876" i="17" s="1"/>
  <c r="I877" i="17"/>
  <c r="N877" i="17" s="1" a="1"/>
  <c r="N877" i="17" s="1"/>
  <c r="I878" i="17"/>
  <c r="N878" i="17" s="1" a="1"/>
  <c r="N878" i="17" s="1"/>
  <c r="I879" i="17"/>
  <c r="N879" i="17" s="1" a="1"/>
  <c r="N879" i="17" s="1"/>
  <c r="I880" i="17"/>
  <c r="N880" i="17" s="1" a="1"/>
  <c r="N880" i="17" s="1"/>
  <c r="I881" i="17"/>
  <c r="N881" i="17" s="1" a="1"/>
  <c r="N881" i="17" s="1"/>
  <c r="I882" i="17"/>
  <c r="N882" i="17" s="1" a="1"/>
  <c r="N882" i="17" s="1"/>
  <c r="I883" i="17"/>
  <c r="N883" i="17" s="1" a="1"/>
  <c r="N883" i="17" s="1"/>
  <c r="I884" i="17"/>
  <c r="N884" i="17" s="1" a="1"/>
  <c r="N884" i="17" s="1"/>
  <c r="I885" i="17"/>
  <c r="N885" i="17" s="1" a="1"/>
  <c r="N885" i="17" s="1"/>
  <c r="I886" i="17"/>
  <c r="N886" i="17" s="1" a="1"/>
  <c r="N886" i="17" s="1"/>
  <c r="I887" i="17"/>
  <c r="N887" i="17" s="1" a="1"/>
  <c r="N887" i="17" s="1"/>
  <c r="I888" i="17"/>
  <c r="N888" i="17" s="1" a="1"/>
  <c r="N888" i="17" s="1"/>
  <c r="I889" i="17"/>
  <c r="N889" i="17" s="1" a="1"/>
  <c r="N889" i="17" s="1"/>
  <c r="I890" i="17"/>
  <c r="N890" i="17" s="1" a="1"/>
  <c r="N890" i="17" s="1"/>
  <c r="I891" i="17"/>
  <c r="N891" i="17" s="1" a="1"/>
  <c r="N891" i="17" s="1"/>
  <c r="I892" i="17"/>
  <c r="N892" i="17" s="1" a="1"/>
  <c r="N892" i="17" s="1"/>
  <c r="I893" i="17"/>
  <c r="N893" i="17" s="1" a="1"/>
  <c r="N893" i="17" s="1"/>
  <c r="I894" i="17"/>
  <c r="N894" i="17" s="1" a="1"/>
  <c r="N894" i="17" s="1"/>
  <c r="I895" i="17"/>
  <c r="N895" i="17" s="1" a="1"/>
  <c r="N895" i="17" s="1"/>
  <c r="I896" i="17"/>
  <c r="N896" i="17" s="1" a="1"/>
  <c r="N896" i="17" s="1"/>
  <c r="I897" i="17"/>
  <c r="N897" i="17" s="1" a="1"/>
  <c r="N897" i="17" s="1"/>
  <c r="I898" i="17"/>
  <c r="N898" i="17" s="1" a="1"/>
  <c r="N898" i="17" s="1"/>
  <c r="I899" i="17"/>
  <c r="N899" i="17" s="1" a="1"/>
  <c r="N899" i="17" s="1"/>
  <c r="I900" i="17"/>
  <c r="N900" i="17" s="1" a="1"/>
  <c r="N900" i="17" s="1"/>
  <c r="I901" i="17"/>
  <c r="N901" i="17" s="1" a="1"/>
  <c r="N901" i="17" s="1"/>
  <c r="I902" i="17"/>
  <c r="N902" i="17" s="1" a="1"/>
  <c r="N902" i="17" s="1"/>
  <c r="I903" i="17"/>
  <c r="N903" i="17" s="1" a="1"/>
  <c r="N903" i="17" s="1"/>
  <c r="I904" i="17"/>
  <c r="N904" i="17" s="1" a="1"/>
  <c r="N904" i="17" s="1"/>
  <c r="I905" i="17"/>
  <c r="N905" i="17" s="1" a="1"/>
  <c r="N905" i="17" s="1"/>
  <c r="I906" i="17"/>
  <c r="N906" i="17" s="1" a="1"/>
  <c r="N906" i="17" s="1"/>
  <c r="I907" i="17"/>
  <c r="N907" i="17" s="1" a="1"/>
  <c r="N907" i="17" s="1"/>
  <c r="I908" i="17"/>
  <c r="N908" i="17" s="1" a="1"/>
  <c r="N908" i="17" s="1"/>
  <c r="I909" i="17"/>
  <c r="N909" i="17" s="1" a="1"/>
  <c r="N909" i="17" s="1"/>
  <c r="I910" i="17"/>
  <c r="N910" i="17" s="1" a="1"/>
  <c r="N910" i="17" s="1"/>
  <c r="I911" i="17"/>
  <c r="N911" i="17" s="1" a="1"/>
  <c r="N911" i="17" s="1"/>
  <c r="I912" i="17"/>
  <c r="N912" i="17" s="1" a="1"/>
  <c r="N912" i="17" s="1"/>
  <c r="I913" i="17"/>
  <c r="N913" i="17" s="1" a="1"/>
  <c r="N913" i="17" s="1"/>
  <c r="I914" i="17"/>
  <c r="N914" i="17" s="1" a="1"/>
  <c r="N914" i="17" s="1"/>
  <c r="I915" i="17"/>
  <c r="N915" i="17" s="1" a="1"/>
  <c r="N915" i="17" s="1"/>
  <c r="I916" i="17"/>
  <c r="N916" i="17" s="1" a="1"/>
  <c r="N916" i="17" s="1"/>
  <c r="I917" i="17"/>
  <c r="N917" i="17" s="1" a="1"/>
  <c r="N917" i="17" s="1"/>
  <c r="I918" i="17"/>
  <c r="N918" i="17" s="1" a="1"/>
  <c r="N918" i="17" s="1"/>
  <c r="I919" i="17"/>
  <c r="N919" i="17" s="1" a="1"/>
  <c r="N919" i="17" s="1"/>
  <c r="I920" i="17"/>
  <c r="N920" i="17" s="1" a="1"/>
  <c r="N920" i="17" s="1"/>
  <c r="I921" i="17"/>
  <c r="N921" i="17" s="1" a="1"/>
  <c r="N921" i="17" s="1"/>
  <c r="I922" i="17"/>
  <c r="N922" i="17" s="1" a="1"/>
  <c r="N922" i="17" s="1"/>
  <c r="I923" i="17"/>
  <c r="N923" i="17" s="1" a="1"/>
  <c r="N923" i="17" s="1"/>
  <c r="I924" i="17"/>
  <c r="N924" i="17" s="1" a="1"/>
  <c r="N924" i="17" s="1"/>
  <c r="I925" i="17"/>
  <c r="N925" i="17" s="1" a="1"/>
  <c r="N925" i="17" s="1"/>
  <c r="I926" i="17"/>
  <c r="N926" i="17" s="1" a="1"/>
  <c r="N926" i="17" s="1"/>
  <c r="I927" i="17"/>
  <c r="N927" i="17" s="1" a="1"/>
  <c r="N927" i="17" s="1"/>
  <c r="I928" i="17"/>
  <c r="N928" i="17" s="1" a="1"/>
  <c r="N928" i="17" s="1"/>
  <c r="I929" i="17"/>
  <c r="N929" i="17" s="1" a="1"/>
  <c r="N929" i="17" s="1"/>
  <c r="I930" i="17"/>
  <c r="N930" i="17" s="1" a="1"/>
  <c r="N930" i="17" s="1"/>
  <c r="I931" i="17"/>
  <c r="N931" i="17" s="1" a="1"/>
  <c r="N931" i="17" s="1"/>
  <c r="I932" i="17"/>
  <c r="N932" i="17" s="1" a="1"/>
  <c r="N932" i="17" s="1"/>
  <c r="I933" i="17"/>
  <c r="N933" i="17" s="1" a="1"/>
  <c r="N933" i="17" s="1"/>
  <c r="I934" i="17"/>
  <c r="N934" i="17" s="1" a="1"/>
  <c r="N934" i="17" s="1"/>
  <c r="I935" i="17"/>
  <c r="N935" i="17" s="1" a="1"/>
  <c r="N935" i="17" s="1"/>
  <c r="I936" i="17"/>
  <c r="N936" i="17" s="1" a="1"/>
  <c r="N936" i="17" s="1"/>
  <c r="I937" i="17"/>
  <c r="N937" i="17" s="1" a="1"/>
  <c r="N937" i="17" s="1"/>
  <c r="I938" i="17"/>
  <c r="N938" i="17" s="1" a="1"/>
  <c r="N938" i="17" s="1"/>
  <c r="I939" i="17"/>
  <c r="N939" i="17" s="1" a="1"/>
  <c r="N939" i="17" s="1"/>
  <c r="I940" i="17"/>
  <c r="N940" i="17" s="1" a="1"/>
  <c r="N940" i="17" s="1"/>
  <c r="I941" i="17"/>
  <c r="N941" i="17" s="1" a="1"/>
  <c r="N941" i="17" s="1"/>
  <c r="I942" i="17"/>
  <c r="N942" i="17" s="1" a="1"/>
  <c r="N942" i="17" s="1"/>
  <c r="I943" i="17"/>
  <c r="N943" i="17" s="1" a="1"/>
  <c r="N943" i="17" s="1"/>
  <c r="I944" i="17"/>
  <c r="N944" i="17" s="1" a="1"/>
  <c r="N944" i="17" s="1"/>
  <c r="I945" i="17"/>
  <c r="N945" i="17" s="1" a="1"/>
  <c r="N945" i="17" s="1"/>
  <c r="I946" i="17"/>
  <c r="N946" i="17" s="1" a="1"/>
  <c r="N946" i="17" s="1"/>
  <c r="I947" i="17"/>
  <c r="N947" i="17" s="1" a="1"/>
  <c r="N947" i="17" s="1"/>
  <c r="I948" i="17"/>
  <c r="N948" i="17" s="1" a="1"/>
  <c r="N948" i="17" s="1"/>
  <c r="I949" i="17"/>
  <c r="N949" i="17" s="1" a="1"/>
  <c r="N949" i="17" s="1"/>
  <c r="I950" i="17"/>
  <c r="N950" i="17" s="1" a="1"/>
  <c r="N950" i="17" s="1"/>
  <c r="I951" i="17"/>
  <c r="N951" i="17" s="1" a="1"/>
  <c r="N951" i="17" s="1"/>
  <c r="I952" i="17"/>
  <c r="N952" i="17" s="1" a="1"/>
  <c r="N952" i="17" s="1"/>
  <c r="I953" i="17"/>
  <c r="N953" i="17" s="1" a="1"/>
  <c r="N953" i="17" s="1"/>
  <c r="I954" i="17"/>
  <c r="N954" i="17" s="1" a="1"/>
  <c r="N954" i="17" s="1"/>
  <c r="I955" i="17"/>
  <c r="N955" i="17" s="1" a="1"/>
  <c r="N955" i="17" s="1"/>
  <c r="I956" i="17"/>
  <c r="N956" i="17" s="1" a="1"/>
  <c r="N956" i="17" s="1"/>
  <c r="I957" i="17"/>
  <c r="N957" i="17" s="1" a="1"/>
  <c r="N957" i="17" s="1"/>
  <c r="I958" i="17"/>
  <c r="N958" i="17" s="1" a="1"/>
  <c r="N958" i="17" s="1"/>
  <c r="I959" i="17"/>
  <c r="N959" i="17" s="1" a="1"/>
  <c r="N959" i="17" s="1"/>
  <c r="I960" i="17"/>
  <c r="N960" i="17" s="1" a="1"/>
  <c r="N960" i="17" s="1"/>
  <c r="I961" i="17"/>
  <c r="N961" i="17" s="1" a="1"/>
  <c r="N961" i="17" s="1"/>
  <c r="I962" i="17"/>
  <c r="N962" i="17" s="1" a="1"/>
  <c r="N962" i="17" s="1"/>
  <c r="I963" i="17"/>
  <c r="N963" i="17" s="1" a="1"/>
  <c r="N963" i="17" s="1"/>
  <c r="I964" i="17"/>
  <c r="N964" i="17" s="1" a="1"/>
  <c r="N964" i="17" s="1"/>
  <c r="I965" i="17"/>
  <c r="N965" i="17" s="1" a="1"/>
  <c r="N965" i="17" s="1"/>
  <c r="I966" i="17"/>
  <c r="N966" i="17" s="1" a="1"/>
  <c r="N966" i="17" s="1"/>
  <c r="I967" i="17"/>
  <c r="N967" i="17" s="1" a="1"/>
  <c r="N967" i="17" s="1"/>
  <c r="I968" i="17"/>
  <c r="N968" i="17" s="1" a="1"/>
  <c r="N968" i="17" s="1"/>
  <c r="I969" i="17"/>
  <c r="N969" i="17" s="1" a="1"/>
  <c r="N969" i="17" s="1"/>
  <c r="I970" i="17"/>
  <c r="N970" i="17" s="1" a="1"/>
  <c r="N970" i="17" s="1"/>
  <c r="I971" i="17"/>
  <c r="N971" i="17" s="1" a="1"/>
  <c r="N971" i="17" s="1"/>
  <c r="I972" i="17"/>
  <c r="N972" i="17" s="1" a="1"/>
  <c r="N972" i="17" s="1"/>
  <c r="I973" i="17"/>
  <c r="N973" i="17" s="1" a="1"/>
  <c r="N973" i="17" s="1"/>
  <c r="I974" i="17"/>
  <c r="N974" i="17" s="1" a="1"/>
  <c r="N974" i="17" s="1"/>
  <c r="I975" i="17"/>
  <c r="N975" i="17" s="1" a="1"/>
  <c r="N975" i="17" s="1"/>
  <c r="I976" i="17"/>
  <c r="N976" i="17" s="1" a="1"/>
  <c r="N976" i="17" s="1"/>
  <c r="I977" i="17"/>
  <c r="N977" i="17" s="1" a="1"/>
  <c r="N977" i="17" s="1"/>
  <c r="I978" i="17"/>
  <c r="N978" i="17" s="1" a="1"/>
  <c r="N978" i="17" s="1"/>
  <c r="I979" i="17"/>
  <c r="N979" i="17" s="1" a="1"/>
  <c r="N979" i="17" s="1"/>
  <c r="I980" i="17"/>
  <c r="N980" i="17" s="1" a="1"/>
  <c r="N980" i="17" s="1"/>
  <c r="I981" i="17"/>
  <c r="N981" i="17" s="1" a="1"/>
  <c r="N981" i="17" s="1"/>
  <c r="I982" i="17"/>
  <c r="N982" i="17" s="1" a="1"/>
  <c r="N982" i="17" s="1"/>
  <c r="I983" i="17"/>
  <c r="N983" i="17" s="1" a="1"/>
  <c r="N983" i="17" s="1"/>
  <c r="I984" i="17"/>
  <c r="N984" i="17" s="1" a="1"/>
  <c r="N984" i="17" s="1"/>
  <c r="I985" i="17"/>
  <c r="N985" i="17" s="1" a="1"/>
  <c r="N985" i="17" s="1"/>
  <c r="I986" i="17"/>
  <c r="N986" i="17" s="1" a="1"/>
  <c r="N986" i="17" s="1"/>
  <c r="I987" i="17"/>
  <c r="N987" i="17" s="1" a="1"/>
  <c r="N987" i="17" s="1"/>
  <c r="I988" i="17"/>
  <c r="N988" i="17" s="1" a="1"/>
  <c r="N988" i="17" s="1"/>
  <c r="I989" i="17"/>
  <c r="N989" i="17" s="1" a="1"/>
  <c r="N989" i="17" s="1"/>
  <c r="I990" i="17"/>
  <c r="N990" i="17" s="1" a="1"/>
  <c r="N990" i="17" s="1"/>
  <c r="I991" i="17"/>
  <c r="N991" i="17" s="1" a="1"/>
  <c r="N991" i="17" s="1"/>
  <c r="I992" i="17"/>
  <c r="N992" i="17" s="1" a="1"/>
  <c r="N992" i="17" s="1"/>
  <c r="I993" i="17"/>
  <c r="N993" i="17" s="1" a="1"/>
  <c r="N993" i="17" s="1"/>
  <c r="I994" i="17"/>
  <c r="N994" i="17" s="1" a="1"/>
  <c r="N994" i="17" s="1"/>
  <c r="I995" i="17"/>
  <c r="N995" i="17" s="1" a="1"/>
  <c r="N995" i="17" s="1"/>
  <c r="I996" i="17"/>
  <c r="N996" i="17" s="1" a="1"/>
  <c r="N996" i="17" s="1"/>
  <c r="I997" i="17"/>
  <c r="N997" i="17" s="1" a="1"/>
  <c r="N997" i="17" s="1"/>
  <c r="I998" i="17"/>
  <c r="N998" i="17" s="1" a="1"/>
  <c r="N998" i="17" s="1"/>
  <c r="I999" i="17"/>
  <c r="N999" i="17" s="1" a="1"/>
  <c r="N999" i="17" s="1"/>
  <c r="I1000" i="17"/>
  <c r="N1000" i="17" s="1" a="1"/>
  <c r="N1000" i="17" s="1"/>
  <c r="I1001" i="17"/>
  <c r="N1001" i="17" s="1" a="1"/>
  <c r="N1001" i="17" s="1"/>
  <c r="F3" i="17"/>
  <c r="F4" i="17"/>
  <c r="F5" i="17"/>
  <c r="F6" i="17"/>
  <c r="F7" i="17"/>
  <c r="F8" i="17"/>
  <c r="G8" i="17" s="1"/>
  <c r="F9" i="17"/>
  <c r="G9" i="17" s="1"/>
  <c r="F10" i="17"/>
  <c r="F11" i="17"/>
  <c r="F12" i="17"/>
  <c r="F13" i="17"/>
  <c r="F14" i="17"/>
  <c r="F15" i="17"/>
  <c r="F16" i="17"/>
  <c r="G16" i="17" s="1"/>
  <c r="F17" i="17"/>
  <c r="G17" i="17" s="1"/>
  <c r="F18" i="17"/>
  <c r="F19" i="17"/>
  <c r="F20" i="17"/>
  <c r="F21" i="17"/>
  <c r="F22" i="17"/>
  <c r="F23" i="17"/>
  <c r="F24" i="17"/>
  <c r="G24" i="17" s="1"/>
  <c r="F25" i="17"/>
  <c r="G25" i="17" s="1"/>
  <c r="F26" i="17"/>
  <c r="F27" i="17"/>
  <c r="F28" i="17"/>
  <c r="F29" i="17"/>
  <c r="F30" i="17"/>
  <c r="F31" i="17"/>
  <c r="F32" i="17"/>
  <c r="G32" i="17" s="1"/>
  <c r="F33" i="17"/>
  <c r="G33" i="17" s="1"/>
  <c r="F34" i="17"/>
  <c r="F35" i="17"/>
  <c r="F36" i="17"/>
  <c r="F37" i="17"/>
  <c r="F38" i="17"/>
  <c r="F39" i="17"/>
  <c r="F40" i="17"/>
  <c r="G40" i="17" s="1"/>
  <c r="F41" i="17"/>
  <c r="G41" i="17" s="1"/>
  <c r="F42" i="17"/>
  <c r="F43" i="17"/>
  <c r="F44" i="17"/>
  <c r="F45" i="17"/>
  <c r="F46" i="17"/>
  <c r="F47" i="17"/>
  <c r="F48" i="17"/>
  <c r="G48" i="17" s="1"/>
  <c r="F49" i="17"/>
  <c r="G49" i="17" s="1"/>
  <c r="F50" i="17"/>
  <c r="F51" i="17"/>
  <c r="F52" i="17"/>
  <c r="F53" i="17"/>
  <c r="F54" i="17"/>
  <c r="F55" i="17"/>
  <c r="F56" i="17"/>
  <c r="G56" i="17" s="1"/>
  <c r="F57" i="17"/>
  <c r="G57" i="17" s="1"/>
  <c r="F58" i="17"/>
  <c r="F59" i="17"/>
  <c r="F60" i="17"/>
  <c r="F61" i="17"/>
  <c r="F62" i="17"/>
  <c r="F63" i="17"/>
  <c r="F64" i="17"/>
  <c r="G64" i="17" s="1"/>
  <c r="F65" i="17"/>
  <c r="G65" i="17" s="1"/>
  <c r="F66" i="17"/>
  <c r="F67" i="17"/>
  <c r="F68" i="17"/>
  <c r="F69" i="17"/>
  <c r="F70" i="17"/>
  <c r="F71" i="17"/>
  <c r="F72" i="17"/>
  <c r="G72" i="17" s="1"/>
  <c r="F73" i="17"/>
  <c r="G73" i="17" s="1"/>
  <c r="F74" i="17"/>
  <c r="F75" i="17"/>
  <c r="F76" i="17"/>
  <c r="F77" i="17"/>
  <c r="F78" i="17"/>
  <c r="F79" i="17"/>
  <c r="F80" i="17"/>
  <c r="G80" i="17" s="1"/>
  <c r="F81" i="17"/>
  <c r="G81" i="17" s="1"/>
  <c r="F82" i="17"/>
  <c r="F83" i="17"/>
  <c r="F84" i="17"/>
  <c r="F85" i="17"/>
  <c r="F86" i="17"/>
  <c r="F87" i="17"/>
  <c r="F88" i="17"/>
  <c r="G88" i="17" s="1"/>
  <c r="F89" i="17"/>
  <c r="G89" i="17" s="1"/>
  <c r="F90" i="17"/>
  <c r="F91" i="17"/>
  <c r="F92" i="17"/>
  <c r="F93" i="17"/>
  <c r="F94" i="17"/>
  <c r="F95" i="17"/>
  <c r="F96" i="17"/>
  <c r="G96" i="17" s="1"/>
  <c r="F97" i="17"/>
  <c r="G97" i="17" s="1"/>
  <c r="F98" i="17"/>
  <c r="F99" i="17"/>
  <c r="F100" i="17"/>
  <c r="F101" i="17"/>
  <c r="F102" i="17"/>
  <c r="F103" i="17"/>
  <c r="F104" i="17"/>
  <c r="G104" i="17" s="1"/>
  <c r="F105" i="17"/>
  <c r="G105" i="17" s="1"/>
  <c r="F106" i="17"/>
  <c r="F107" i="17"/>
  <c r="F108" i="17"/>
  <c r="F109" i="17"/>
  <c r="F110" i="17"/>
  <c r="F111" i="17"/>
  <c r="F112" i="17"/>
  <c r="G112" i="17" s="1"/>
  <c r="F113" i="17"/>
  <c r="G113" i="17" s="1"/>
  <c r="F114" i="17"/>
  <c r="F115" i="17"/>
  <c r="F116" i="17"/>
  <c r="F117" i="17"/>
  <c r="F118" i="17"/>
  <c r="F119" i="17"/>
  <c r="F120" i="17"/>
  <c r="G120" i="17" s="1"/>
  <c r="F121" i="17"/>
  <c r="G121" i="17" s="1"/>
  <c r="F122" i="17"/>
  <c r="F123" i="17"/>
  <c r="F124" i="17"/>
  <c r="F125" i="17"/>
  <c r="F126" i="17"/>
  <c r="F127" i="17"/>
  <c r="F128" i="17"/>
  <c r="G128" i="17" s="1"/>
  <c r="F129" i="17"/>
  <c r="G129" i="17" s="1"/>
  <c r="F130" i="17"/>
  <c r="F131" i="17"/>
  <c r="F132" i="17"/>
  <c r="F133" i="17"/>
  <c r="F134" i="17"/>
  <c r="F135" i="17"/>
  <c r="F136" i="17"/>
  <c r="G136" i="17" s="1"/>
  <c r="F137" i="17"/>
  <c r="G137" i="17" s="1"/>
  <c r="F138" i="17"/>
  <c r="F139" i="17"/>
  <c r="F140" i="17"/>
  <c r="F141" i="17"/>
  <c r="F142" i="17"/>
  <c r="F143" i="17"/>
  <c r="F144" i="17"/>
  <c r="G144" i="17" s="1"/>
  <c r="F145" i="17"/>
  <c r="G145" i="17" s="1"/>
  <c r="F146" i="17"/>
  <c r="F147" i="17"/>
  <c r="F148" i="17"/>
  <c r="F149" i="17"/>
  <c r="F150" i="17"/>
  <c r="F151" i="17"/>
  <c r="F152" i="17"/>
  <c r="G152" i="17" s="1"/>
  <c r="F153" i="17"/>
  <c r="G153" i="17" s="1"/>
  <c r="F154" i="17"/>
  <c r="F155" i="17"/>
  <c r="F156" i="17"/>
  <c r="F157" i="17"/>
  <c r="F158" i="17"/>
  <c r="F159" i="17"/>
  <c r="F160" i="17"/>
  <c r="G160" i="17" s="1"/>
  <c r="F161" i="17"/>
  <c r="G161" i="17" s="1"/>
  <c r="F162" i="17"/>
  <c r="F163" i="17"/>
  <c r="F164" i="17"/>
  <c r="F165" i="17"/>
  <c r="F166" i="17"/>
  <c r="F167" i="17"/>
  <c r="F168" i="17"/>
  <c r="G168" i="17" s="1"/>
  <c r="F169" i="17"/>
  <c r="G169" i="17" s="1"/>
  <c r="F170" i="17"/>
  <c r="F171" i="17"/>
  <c r="F172" i="17"/>
  <c r="F173" i="17"/>
  <c r="F174" i="17"/>
  <c r="F175" i="17"/>
  <c r="F176" i="17"/>
  <c r="G176" i="17" s="1"/>
  <c r="F177" i="17"/>
  <c r="G177" i="17" s="1"/>
  <c r="F178" i="17"/>
  <c r="F179" i="17"/>
  <c r="F180" i="17"/>
  <c r="F181" i="17"/>
  <c r="F182" i="17"/>
  <c r="F183" i="17"/>
  <c r="F184" i="17"/>
  <c r="G184" i="17" s="1"/>
  <c r="F185" i="17"/>
  <c r="G185" i="17" s="1"/>
  <c r="F186" i="17"/>
  <c r="F187" i="17"/>
  <c r="F188" i="17"/>
  <c r="F189" i="17"/>
  <c r="F190" i="17"/>
  <c r="F191" i="17"/>
  <c r="F192" i="17"/>
  <c r="G192" i="17" s="1"/>
  <c r="F193" i="17"/>
  <c r="G193" i="17" s="1"/>
  <c r="F194" i="17"/>
  <c r="F195" i="17"/>
  <c r="F196" i="17"/>
  <c r="F197" i="17"/>
  <c r="F198" i="17"/>
  <c r="F199" i="17"/>
  <c r="F200" i="17"/>
  <c r="G200" i="17" s="1"/>
  <c r="F201" i="17"/>
  <c r="G201" i="17" s="1"/>
  <c r="F202" i="17"/>
  <c r="F203" i="17"/>
  <c r="F204" i="17"/>
  <c r="F205" i="17"/>
  <c r="F206" i="17"/>
  <c r="F207" i="17"/>
  <c r="F208" i="17"/>
  <c r="G208" i="17" s="1"/>
  <c r="F209" i="17"/>
  <c r="G209" i="17" s="1"/>
  <c r="F210" i="17"/>
  <c r="F211" i="17"/>
  <c r="F212" i="17"/>
  <c r="F213" i="17"/>
  <c r="F214" i="17"/>
  <c r="F215" i="17"/>
  <c r="F216" i="17"/>
  <c r="G216" i="17" s="1"/>
  <c r="F217" i="17"/>
  <c r="G217" i="17" s="1"/>
  <c r="F218" i="17"/>
  <c r="F219" i="17"/>
  <c r="F220" i="17"/>
  <c r="F221" i="17"/>
  <c r="F222" i="17"/>
  <c r="F223" i="17"/>
  <c r="F224" i="17"/>
  <c r="G224" i="17" s="1"/>
  <c r="F225" i="17"/>
  <c r="G225" i="17" s="1"/>
  <c r="F226" i="17"/>
  <c r="F227" i="17"/>
  <c r="F228" i="17"/>
  <c r="F229" i="17"/>
  <c r="F230" i="17"/>
  <c r="F231" i="17"/>
  <c r="F232" i="17"/>
  <c r="G232" i="17" s="1"/>
  <c r="F233" i="17"/>
  <c r="G233" i="17" s="1"/>
  <c r="F234" i="17"/>
  <c r="F235" i="17"/>
  <c r="F236" i="17"/>
  <c r="F237" i="17"/>
  <c r="F238" i="17"/>
  <c r="F239" i="17"/>
  <c r="F240" i="17"/>
  <c r="G240" i="17" s="1"/>
  <c r="F241" i="17"/>
  <c r="G241" i="17" s="1"/>
  <c r="F242" i="17"/>
  <c r="F243" i="17"/>
  <c r="F244" i="17"/>
  <c r="F245" i="17"/>
  <c r="F246" i="17"/>
  <c r="F247" i="17"/>
  <c r="F248" i="17"/>
  <c r="G248" i="17" s="1"/>
  <c r="F249" i="17"/>
  <c r="G249" i="17" s="1"/>
  <c r="F250" i="17"/>
  <c r="F251" i="17"/>
  <c r="F252" i="17"/>
  <c r="F253" i="17"/>
  <c r="F254" i="17"/>
  <c r="F255" i="17"/>
  <c r="F256" i="17"/>
  <c r="G256" i="17" s="1"/>
  <c r="F257" i="17"/>
  <c r="G257" i="17" s="1"/>
  <c r="F258" i="17"/>
  <c r="F259" i="17"/>
  <c r="F260" i="17"/>
  <c r="F261" i="17"/>
  <c r="F262" i="17"/>
  <c r="F263" i="17"/>
  <c r="F264" i="17"/>
  <c r="G264" i="17" s="1"/>
  <c r="F265" i="17"/>
  <c r="G265" i="17" s="1"/>
  <c r="F266" i="17"/>
  <c r="F267" i="17"/>
  <c r="F268" i="17"/>
  <c r="F269" i="17"/>
  <c r="F270" i="17"/>
  <c r="F271" i="17"/>
  <c r="F272" i="17"/>
  <c r="G272" i="17" s="1"/>
  <c r="F273" i="17"/>
  <c r="G273" i="17" s="1"/>
  <c r="F274" i="17"/>
  <c r="F275" i="17"/>
  <c r="F276" i="17"/>
  <c r="F277" i="17"/>
  <c r="F278" i="17"/>
  <c r="F279" i="17"/>
  <c r="F280" i="17"/>
  <c r="G280" i="17" s="1"/>
  <c r="F281" i="17"/>
  <c r="G281" i="17" s="1"/>
  <c r="F282" i="17"/>
  <c r="F283" i="17"/>
  <c r="F284" i="17"/>
  <c r="F285" i="17"/>
  <c r="F286" i="17"/>
  <c r="F287" i="17"/>
  <c r="F288" i="17"/>
  <c r="G288" i="17" s="1"/>
  <c r="F289" i="17"/>
  <c r="G289" i="17" s="1"/>
  <c r="F290" i="17"/>
  <c r="F291" i="17"/>
  <c r="F292" i="17"/>
  <c r="F293" i="17"/>
  <c r="F294" i="17"/>
  <c r="F295" i="17"/>
  <c r="F296" i="17"/>
  <c r="G296" i="17" s="1"/>
  <c r="F297" i="17"/>
  <c r="G297" i="17" s="1"/>
  <c r="F298" i="17"/>
  <c r="F299" i="17"/>
  <c r="F300" i="17"/>
  <c r="F301" i="17"/>
  <c r="F302" i="17"/>
  <c r="F303" i="17"/>
  <c r="F304" i="17"/>
  <c r="G304" i="17" s="1"/>
  <c r="F305" i="17"/>
  <c r="G305" i="17" s="1"/>
  <c r="F306" i="17"/>
  <c r="F307" i="17"/>
  <c r="F308" i="17"/>
  <c r="F309" i="17"/>
  <c r="F310" i="17"/>
  <c r="F311" i="17"/>
  <c r="F312" i="17"/>
  <c r="G312" i="17" s="1"/>
  <c r="F313" i="17"/>
  <c r="G313" i="17" s="1"/>
  <c r="F314" i="17"/>
  <c r="F315" i="17"/>
  <c r="F316" i="17"/>
  <c r="F317" i="17"/>
  <c r="F318" i="17"/>
  <c r="F319" i="17"/>
  <c r="F320" i="17"/>
  <c r="G320" i="17" s="1"/>
  <c r="F321" i="17"/>
  <c r="G321" i="17" s="1"/>
  <c r="F322" i="17"/>
  <c r="F323" i="17"/>
  <c r="F324" i="17"/>
  <c r="F325" i="17"/>
  <c r="F326" i="17"/>
  <c r="F327" i="17"/>
  <c r="F328" i="17"/>
  <c r="G328" i="17" s="1"/>
  <c r="F329" i="17"/>
  <c r="G329" i="17" s="1"/>
  <c r="F330" i="17"/>
  <c r="F331" i="17"/>
  <c r="F332" i="17"/>
  <c r="F333" i="17"/>
  <c r="F334" i="17"/>
  <c r="F335" i="17"/>
  <c r="F336" i="17"/>
  <c r="G336" i="17" s="1"/>
  <c r="F337" i="17"/>
  <c r="G337" i="17" s="1"/>
  <c r="F338" i="17"/>
  <c r="F339" i="17"/>
  <c r="F340" i="17"/>
  <c r="F341" i="17"/>
  <c r="F342" i="17"/>
  <c r="F343" i="17"/>
  <c r="F344" i="17"/>
  <c r="G344" i="17" s="1"/>
  <c r="F345" i="17"/>
  <c r="G345" i="17" s="1"/>
  <c r="F346" i="17"/>
  <c r="F347" i="17"/>
  <c r="F348" i="17"/>
  <c r="F349" i="17"/>
  <c r="F350" i="17"/>
  <c r="F351" i="17"/>
  <c r="F352" i="17"/>
  <c r="G352" i="17" s="1"/>
  <c r="F353" i="17"/>
  <c r="G353" i="17" s="1"/>
  <c r="F354" i="17"/>
  <c r="F355" i="17"/>
  <c r="F356" i="17"/>
  <c r="F357" i="17"/>
  <c r="F358" i="17"/>
  <c r="F359" i="17"/>
  <c r="F360" i="17"/>
  <c r="G360" i="17" s="1"/>
  <c r="F361" i="17"/>
  <c r="G361" i="17" s="1"/>
  <c r="F362" i="17"/>
  <c r="F363" i="17"/>
  <c r="F364" i="17"/>
  <c r="F365" i="17"/>
  <c r="F366" i="17"/>
  <c r="F367" i="17"/>
  <c r="F368" i="17"/>
  <c r="G368" i="17" s="1"/>
  <c r="F369" i="17"/>
  <c r="G369" i="17" s="1"/>
  <c r="F370" i="17"/>
  <c r="F371" i="17"/>
  <c r="F372" i="17"/>
  <c r="F373" i="17"/>
  <c r="F374" i="17"/>
  <c r="F375" i="17"/>
  <c r="F376" i="17"/>
  <c r="G376" i="17" s="1"/>
  <c r="F377" i="17"/>
  <c r="G377" i="17" s="1"/>
  <c r="F378" i="17"/>
  <c r="F379" i="17"/>
  <c r="F380" i="17"/>
  <c r="F381" i="17"/>
  <c r="F382" i="17"/>
  <c r="F383" i="17"/>
  <c r="F384" i="17"/>
  <c r="G384" i="17" s="1"/>
  <c r="F385" i="17"/>
  <c r="G385" i="17" s="1"/>
  <c r="F386" i="17"/>
  <c r="F387" i="17"/>
  <c r="F388" i="17"/>
  <c r="F389" i="17"/>
  <c r="F390" i="17"/>
  <c r="F391" i="17"/>
  <c r="F392" i="17"/>
  <c r="G392" i="17" s="1"/>
  <c r="F393" i="17"/>
  <c r="G393" i="17" s="1"/>
  <c r="F394" i="17"/>
  <c r="F395" i="17"/>
  <c r="F396" i="17"/>
  <c r="F397" i="17"/>
  <c r="F398" i="17"/>
  <c r="F399" i="17"/>
  <c r="F400" i="17"/>
  <c r="G400" i="17" s="1"/>
  <c r="F401" i="17"/>
  <c r="G401" i="17" s="1"/>
  <c r="F402" i="17"/>
  <c r="F403" i="17"/>
  <c r="F404" i="17"/>
  <c r="F405" i="17"/>
  <c r="F406" i="17"/>
  <c r="F407" i="17"/>
  <c r="F408" i="17"/>
  <c r="G408" i="17" s="1"/>
  <c r="F409" i="17"/>
  <c r="G409" i="17" s="1"/>
  <c r="F410" i="17"/>
  <c r="F411" i="17"/>
  <c r="F412" i="17"/>
  <c r="F413" i="17"/>
  <c r="F414" i="17"/>
  <c r="F415" i="17"/>
  <c r="F416" i="17"/>
  <c r="F417" i="17"/>
  <c r="G417" i="17" s="1"/>
  <c r="F418" i="17"/>
  <c r="F419" i="17"/>
  <c r="F420" i="17"/>
  <c r="F421" i="17"/>
  <c r="F422" i="17"/>
  <c r="F423" i="17"/>
  <c r="F424" i="17"/>
  <c r="F425" i="17"/>
  <c r="G425" i="17" s="1"/>
  <c r="F426" i="17"/>
  <c r="F427" i="17"/>
  <c r="F428" i="17"/>
  <c r="F429" i="17"/>
  <c r="F430" i="17"/>
  <c r="F431" i="17"/>
  <c r="F432" i="17"/>
  <c r="F433" i="17"/>
  <c r="G433" i="17" s="1"/>
  <c r="F434" i="17"/>
  <c r="F435" i="17"/>
  <c r="F436" i="17"/>
  <c r="F437" i="17"/>
  <c r="F438" i="17"/>
  <c r="F439" i="17"/>
  <c r="F440" i="17"/>
  <c r="F441" i="17"/>
  <c r="G441" i="17" s="1"/>
  <c r="F442" i="17"/>
  <c r="F443" i="17"/>
  <c r="F444" i="17"/>
  <c r="F445" i="17"/>
  <c r="F446" i="17"/>
  <c r="F447" i="17"/>
  <c r="F448" i="17"/>
  <c r="F449" i="17"/>
  <c r="G449" i="17" s="1"/>
  <c r="F450" i="17"/>
  <c r="F451" i="17"/>
  <c r="F452" i="17"/>
  <c r="F453" i="17"/>
  <c r="F454" i="17"/>
  <c r="F455" i="17"/>
  <c r="F456" i="17"/>
  <c r="F457" i="17"/>
  <c r="G457" i="17" s="1"/>
  <c r="F458" i="17"/>
  <c r="F459" i="17"/>
  <c r="F460" i="17"/>
  <c r="F461" i="17"/>
  <c r="F462" i="17"/>
  <c r="F463" i="17"/>
  <c r="F464" i="17"/>
  <c r="F465" i="17"/>
  <c r="G465" i="17" s="1"/>
  <c r="F466" i="17"/>
  <c r="F467" i="17"/>
  <c r="F468" i="17"/>
  <c r="F469" i="17"/>
  <c r="F470" i="17"/>
  <c r="F471" i="17"/>
  <c r="F472" i="17"/>
  <c r="F473" i="17"/>
  <c r="G473" i="17" s="1"/>
  <c r="F474" i="17"/>
  <c r="F475" i="17"/>
  <c r="F476" i="17"/>
  <c r="F477" i="17"/>
  <c r="F478" i="17"/>
  <c r="F479" i="17"/>
  <c r="F480" i="17"/>
  <c r="F481" i="17"/>
  <c r="G481" i="17" s="1"/>
  <c r="F482" i="17"/>
  <c r="F483" i="17"/>
  <c r="F484" i="17"/>
  <c r="F485" i="17"/>
  <c r="F486" i="17"/>
  <c r="F487" i="17"/>
  <c r="F488" i="17"/>
  <c r="F489" i="17"/>
  <c r="G489" i="17" s="1"/>
  <c r="F490" i="17"/>
  <c r="F491" i="17"/>
  <c r="F492" i="17"/>
  <c r="F493" i="17"/>
  <c r="F494" i="17"/>
  <c r="F495" i="17"/>
  <c r="F496" i="17"/>
  <c r="F497" i="17"/>
  <c r="G497" i="17" s="1"/>
  <c r="F498" i="17"/>
  <c r="F499" i="17"/>
  <c r="F500" i="17"/>
  <c r="F501" i="17"/>
  <c r="F502" i="17"/>
  <c r="F503" i="17"/>
  <c r="F504" i="17"/>
  <c r="F505" i="17"/>
  <c r="G505" i="17" s="1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  <c r="G722" i="17" l="1"/>
  <c r="G714" i="17"/>
  <c r="G706" i="17"/>
  <c r="G698" i="17"/>
  <c r="G690" i="17"/>
  <c r="G682" i="17"/>
  <c r="G674" i="17"/>
  <c r="G666" i="17"/>
  <c r="G658" i="17"/>
  <c r="G650" i="17"/>
  <c r="G642" i="17"/>
  <c r="G634" i="17"/>
  <c r="G626" i="17"/>
  <c r="G618" i="17"/>
  <c r="G610" i="17"/>
  <c r="G602" i="17"/>
  <c r="G594" i="17"/>
  <c r="G586" i="17"/>
  <c r="G578" i="17"/>
  <c r="G570" i="17"/>
  <c r="G562" i="17"/>
  <c r="G554" i="17"/>
  <c r="G546" i="17"/>
  <c r="G538" i="17"/>
  <c r="G530" i="17"/>
  <c r="G522" i="17"/>
  <c r="G994" i="17"/>
  <c r="G962" i="17"/>
  <c r="G938" i="17"/>
  <c r="G906" i="17"/>
  <c r="G874" i="17"/>
  <c r="G850" i="17"/>
  <c r="G834" i="17"/>
  <c r="G826" i="17"/>
  <c r="G818" i="17"/>
  <c r="G810" i="17"/>
  <c r="G802" i="17"/>
  <c r="G794" i="17"/>
  <c r="G786" i="17"/>
  <c r="G778" i="17"/>
  <c r="G770" i="17"/>
  <c r="G762" i="17"/>
  <c r="G754" i="17"/>
  <c r="G746" i="17"/>
  <c r="G738" i="17"/>
  <c r="G730" i="17"/>
  <c r="G1001" i="17"/>
  <c r="G993" i="17"/>
  <c r="G985" i="17"/>
  <c r="G977" i="17"/>
  <c r="G969" i="17"/>
  <c r="G961" i="17"/>
  <c r="G953" i="17"/>
  <c r="G945" i="17"/>
  <c r="G937" i="17"/>
  <c r="G929" i="17"/>
  <c r="G921" i="17"/>
  <c r="G913" i="17"/>
  <c r="G905" i="17"/>
  <c r="G897" i="17"/>
  <c r="G889" i="17"/>
  <c r="G881" i="17"/>
  <c r="G873" i="17"/>
  <c r="G865" i="17"/>
  <c r="G857" i="17"/>
  <c r="G849" i="17"/>
  <c r="G841" i="17"/>
  <c r="G833" i="17"/>
  <c r="G825" i="17"/>
  <c r="G817" i="17"/>
  <c r="G809" i="17"/>
  <c r="G801" i="17"/>
  <c r="G793" i="17"/>
  <c r="G785" i="17"/>
  <c r="G777" i="17"/>
  <c r="G769" i="17"/>
  <c r="G761" i="17"/>
  <c r="G753" i="17"/>
  <c r="G745" i="17"/>
  <c r="G737" i="17"/>
  <c r="G729" i="17"/>
  <c r="G721" i="17"/>
  <c r="G713" i="17"/>
  <c r="G705" i="17"/>
  <c r="G697" i="17"/>
  <c r="G689" i="17"/>
  <c r="G681" i="17"/>
  <c r="G673" i="17"/>
  <c r="G665" i="17"/>
  <c r="G657" i="17"/>
  <c r="G649" i="17"/>
  <c r="G641" i="17"/>
  <c r="G633" i="17"/>
  <c r="G625" i="17"/>
  <c r="G617" i="17"/>
  <c r="G609" i="17"/>
  <c r="G601" i="17"/>
  <c r="G593" i="17"/>
  <c r="G585" i="17"/>
  <c r="G577" i="17"/>
  <c r="G569" i="17"/>
  <c r="G561" i="17"/>
  <c r="G553" i="17"/>
  <c r="G545" i="17"/>
  <c r="G537" i="17"/>
  <c r="G529" i="17"/>
  <c r="G521" i="17"/>
  <c r="G513" i="17"/>
  <c r="G672" i="17"/>
  <c r="G512" i="17"/>
  <c r="G504" i="17"/>
  <c r="G496" i="17"/>
  <c r="G488" i="17"/>
  <c r="G480" i="17"/>
  <c r="G472" i="17"/>
  <c r="G464" i="17"/>
  <c r="G456" i="17"/>
  <c r="G448" i="17"/>
  <c r="G440" i="17"/>
  <c r="G432" i="17"/>
  <c r="G424" i="17"/>
  <c r="G416" i="17"/>
  <c r="G887" i="17"/>
  <c r="G671" i="17"/>
  <c r="G663" i="17"/>
  <c r="G655" i="17"/>
  <c r="G647" i="17"/>
  <c r="G639" i="17"/>
  <c r="G631" i="17"/>
  <c r="G623" i="17"/>
  <c r="G615" i="17"/>
  <c r="G607" i="17"/>
  <c r="G599" i="17"/>
  <c r="G591" i="17"/>
  <c r="G583" i="17"/>
  <c r="G575" i="17"/>
  <c r="G567" i="17"/>
  <c r="G559" i="17"/>
  <c r="G551" i="17"/>
  <c r="G987" i="17"/>
  <c r="G986" i="17"/>
  <c r="G946" i="17"/>
  <c r="G914" i="17"/>
  <c r="G882" i="17"/>
  <c r="G858" i="17"/>
  <c r="G842" i="17"/>
  <c r="G984" i="17"/>
  <c r="G960" i="17"/>
  <c r="G928" i="17"/>
  <c r="G912" i="17"/>
  <c r="G888" i="17"/>
  <c r="G864" i="17"/>
  <c r="G840" i="17"/>
  <c r="G816" i="17"/>
  <c r="G792" i="17"/>
  <c r="G768" i="17"/>
  <c r="G744" i="17"/>
  <c r="G720" i="17"/>
  <c r="G696" i="17"/>
  <c r="G664" i="17"/>
  <c r="G632" i="17"/>
  <c r="G608" i="17"/>
  <c r="G576" i="17"/>
  <c r="G552" i="17"/>
  <c r="G991" i="17"/>
  <c r="G967" i="17"/>
  <c r="G942" i="17"/>
  <c r="G934" i="17"/>
  <c r="G926" i="17"/>
  <c r="G918" i="17"/>
  <c r="G910" i="17"/>
  <c r="H902" i="17"/>
  <c r="G894" i="17"/>
  <c r="G886" i="17"/>
  <c r="G878" i="17"/>
  <c r="H870" i="17"/>
  <c r="G862" i="17"/>
  <c r="H854" i="17"/>
  <c r="G846" i="17"/>
  <c r="G838" i="17"/>
  <c r="G830" i="17"/>
  <c r="H822" i="17"/>
  <c r="G814" i="17"/>
  <c r="G806" i="17"/>
  <c r="G798" i="17"/>
  <c r="G790" i="17"/>
  <c r="H782" i="17"/>
  <c r="H774" i="17"/>
  <c r="G766" i="17"/>
  <c r="G758" i="17"/>
  <c r="H750" i="17"/>
  <c r="G742" i="17"/>
  <c r="G734" i="17"/>
  <c r="H726" i="17"/>
  <c r="G718" i="17"/>
  <c r="H710" i="17"/>
  <c r="H702" i="17"/>
  <c r="G694" i="17"/>
  <c r="G686" i="17"/>
  <c r="G678" i="17"/>
  <c r="H670" i="17"/>
  <c r="G662" i="17"/>
  <c r="H654" i="17"/>
  <c r="G646" i="17"/>
  <c r="G638" i="17"/>
  <c r="H630" i="17"/>
  <c r="H622" i="17"/>
  <c r="G614" i="17"/>
  <c r="H606" i="17"/>
  <c r="G598" i="17"/>
  <c r="G590" i="17"/>
  <c r="G582" i="17"/>
  <c r="H574" i="17"/>
  <c r="G566" i="17"/>
  <c r="G558" i="17"/>
  <c r="G550" i="17"/>
  <c r="H542" i="17"/>
  <c r="G534" i="17"/>
  <c r="G526" i="17"/>
  <c r="G971" i="17"/>
  <c r="G970" i="17"/>
  <c r="G930" i="17"/>
  <c r="G898" i="17"/>
  <c r="G1000" i="17"/>
  <c r="G968" i="17"/>
  <c r="G944" i="17"/>
  <c r="G920" i="17"/>
  <c r="G896" i="17"/>
  <c r="G872" i="17"/>
  <c r="G848" i="17"/>
  <c r="G832" i="17"/>
  <c r="G800" i="17"/>
  <c r="G776" i="17"/>
  <c r="G752" i="17"/>
  <c r="G728" i="17"/>
  <c r="G704" i="17"/>
  <c r="G680" i="17"/>
  <c r="G648" i="17"/>
  <c r="G624" i="17"/>
  <c r="G600" i="17"/>
  <c r="G584" i="17"/>
  <c r="G560" i="17"/>
  <c r="G544" i="17"/>
  <c r="G528" i="17"/>
  <c r="G520" i="17"/>
  <c r="G975" i="17"/>
  <c r="G951" i="17"/>
  <c r="G927" i="17"/>
  <c r="G911" i="17"/>
  <c r="G895" i="17"/>
  <c r="G871" i="17"/>
  <c r="G855" i="17"/>
  <c r="G839" i="17"/>
  <c r="G823" i="17"/>
  <c r="G807" i="17"/>
  <c r="G791" i="17"/>
  <c r="G775" i="17"/>
  <c r="G759" i="17"/>
  <c r="G941" i="17"/>
  <c r="G933" i="17"/>
  <c r="G925" i="17"/>
  <c r="G917" i="17"/>
  <c r="G909" i="17"/>
  <c r="G901" i="17"/>
  <c r="G893" i="17"/>
  <c r="G885" i="17"/>
  <c r="G877" i="17"/>
  <c r="G869" i="17"/>
  <c r="G861" i="17"/>
  <c r="G853" i="17"/>
  <c r="G845" i="17"/>
  <c r="G837" i="17"/>
  <c r="G829" i="17"/>
  <c r="G821" i="17"/>
  <c r="G813" i="17"/>
  <c r="G805" i="17"/>
  <c r="G797" i="17"/>
  <c r="G789" i="17"/>
  <c r="G781" i="17"/>
  <c r="G773" i="17"/>
  <c r="G765" i="17"/>
  <c r="G757" i="17"/>
  <c r="G749" i="17"/>
  <c r="G741" i="17"/>
  <c r="G733" i="17"/>
  <c r="G725" i="17"/>
  <c r="G717" i="17"/>
  <c r="G709" i="17"/>
  <c r="G701" i="17"/>
  <c r="G693" i="17"/>
  <c r="G685" i="17"/>
  <c r="G677" i="17"/>
  <c r="G669" i="17"/>
  <c r="G661" i="17"/>
  <c r="G653" i="17"/>
  <c r="G645" i="17"/>
  <c r="G637" i="17"/>
  <c r="G629" i="17"/>
  <c r="G621" i="17"/>
  <c r="G613" i="17"/>
  <c r="G605" i="17"/>
  <c r="G597" i="17"/>
  <c r="G589" i="17"/>
  <c r="G581" i="17"/>
  <c r="G573" i="17"/>
  <c r="G995" i="17"/>
  <c r="G979" i="17"/>
  <c r="G2" i="17"/>
  <c r="G978" i="17"/>
  <c r="G954" i="17"/>
  <c r="G922" i="17"/>
  <c r="G890" i="17"/>
  <c r="G866" i="17"/>
  <c r="G992" i="17"/>
  <c r="G976" i="17"/>
  <c r="G952" i="17"/>
  <c r="G936" i="17"/>
  <c r="G904" i="17"/>
  <c r="G880" i="17"/>
  <c r="G856" i="17"/>
  <c r="G824" i="17"/>
  <c r="G808" i="17"/>
  <c r="G784" i="17"/>
  <c r="G760" i="17"/>
  <c r="G736" i="17"/>
  <c r="G712" i="17"/>
  <c r="G688" i="17"/>
  <c r="G656" i="17"/>
  <c r="G640" i="17"/>
  <c r="G616" i="17"/>
  <c r="G592" i="17"/>
  <c r="G568" i="17"/>
  <c r="G536" i="17"/>
  <c r="G999" i="17"/>
  <c r="G983" i="17"/>
  <c r="G959" i="17"/>
  <c r="G943" i="17"/>
  <c r="G935" i="17"/>
  <c r="G919" i="17"/>
  <c r="G903" i="17"/>
  <c r="G879" i="17"/>
  <c r="G863" i="17"/>
  <c r="G847" i="17"/>
  <c r="G831" i="17"/>
  <c r="G815" i="17"/>
  <c r="G799" i="17"/>
  <c r="G783" i="17"/>
  <c r="G767" i="17"/>
  <c r="G751" i="17"/>
  <c r="G743" i="17"/>
  <c r="G735" i="17"/>
  <c r="G727" i="17"/>
  <c r="G719" i="17"/>
  <c r="G711" i="17"/>
  <c r="G703" i="17"/>
  <c r="G695" i="17"/>
  <c r="G687" i="17"/>
  <c r="G679" i="17"/>
  <c r="G998" i="17"/>
  <c r="H990" i="17"/>
  <c r="G982" i="17"/>
  <c r="H974" i="17"/>
  <c r="H966" i="17"/>
  <c r="G958" i="17"/>
  <c r="G950" i="17"/>
  <c r="G997" i="17"/>
  <c r="G989" i="17"/>
  <c r="G981" i="17"/>
  <c r="G973" i="17"/>
  <c r="G965" i="17"/>
  <c r="G957" i="17"/>
  <c r="G949" i="17"/>
  <c r="G996" i="17"/>
  <c r="G988" i="17"/>
  <c r="G980" i="17"/>
  <c r="G972" i="17"/>
  <c r="G964" i="17"/>
  <c r="G956" i="17"/>
  <c r="G948" i="17"/>
  <c r="G940" i="17"/>
  <c r="G932" i="17"/>
  <c r="G924" i="17"/>
  <c r="G916" i="17"/>
  <c r="G908" i="17"/>
  <c r="G900" i="17"/>
  <c r="G892" i="17"/>
  <c r="G884" i="17"/>
  <c r="G876" i="17"/>
  <c r="G868" i="17"/>
  <c r="G860" i="17"/>
  <c r="G852" i="17"/>
  <c r="G844" i="17"/>
  <c r="G836" i="17"/>
  <c r="G828" i="17"/>
  <c r="G820" i="17"/>
  <c r="G812" i="17"/>
  <c r="G804" i="17"/>
  <c r="G796" i="17"/>
  <c r="G788" i="17"/>
  <c r="G780" i="17"/>
  <c r="G772" i="17"/>
  <c r="G764" i="17"/>
  <c r="G756" i="17"/>
  <c r="G748" i="17"/>
  <c r="G740" i="17"/>
  <c r="G732" i="17"/>
  <c r="G724" i="17"/>
  <c r="G716" i="17"/>
  <c r="G708" i="17"/>
  <c r="G700" i="17"/>
  <c r="G692" i="17"/>
  <c r="G684" i="17"/>
  <c r="G676" i="17"/>
  <c r="G668" i="17"/>
  <c r="G660" i="17"/>
  <c r="G652" i="17"/>
  <c r="G644" i="17"/>
  <c r="G636" i="17"/>
  <c r="G628" i="17"/>
  <c r="G620" i="17"/>
  <c r="G612" i="17"/>
  <c r="G604" i="17"/>
  <c r="G596" i="17"/>
  <c r="G588" i="17"/>
  <c r="G580" i="17"/>
  <c r="G572" i="17"/>
  <c r="G564" i="17"/>
  <c r="G556" i="17"/>
  <c r="G548" i="17"/>
  <c r="G540" i="17"/>
  <c r="G532" i="17"/>
  <c r="G524" i="17"/>
  <c r="G963" i="17"/>
  <c r="G955" i="17"/>
  <c r="G947" i="17"/>
  <c r="G939" i="17"/>
  <c r="G931" i="17"/>
  <c r="G923" i="17"/>
  <c r="G915" i="17"/>
  <c r="G907" i="17"/>
  <c r="G899" i="17"/>
  <c r="G891" i="17"/>
  <c r="G883" i="17"/>
  <c r="G875" i="17"/>
  <c r="G867" i="17"/>
  <c r="G859" i="17"/>
  <c r="G851" i="17"/>
  <c r="G843" i="17"/>
  <c r="G835" i="17"/>
  <c r="G827" i="17"/>
  <c r="G819" i="17"/>
  <c r="G811" i="17"/>
  <c r="G803" i="17"/>
  <c r="G795" i="17"/>
  <c r="G787" i="17"/>
  <c r="G779" i="17"/>
  <c r="G771" i="17"/>
  <c r="G763" i="17"/>
  <c r="G755" i="17"/>
  <c r="G747" i="17"/>
  <c r="G739" i="17"/>
  <c r="G731" i="17"/>
  <c r="G723" i="17"/>
  <c r="G715" i="17"/>
  <c r="G707" i="17"/>
  <c r="G699" i="17"/>
  <c r="G691" i="17"/>
  <c r="G683" i="17"/>
  <c r="G675" i="17"/>
  <c r="G667" i="17"/>
  <c r="G659" i="17"/>
  <c r="G651" i="17"/>
  <c r="G643" i="17"/>
  <c r="G635" i="17"/>
  <c r="G627" i="17"/>
  <c r="G619" i="17"/>
  <c r="G611" i="17"/>
  <c r="G603" i="17"/>
  <c r="G595" i="17"/>
  <c r="G587" i="17"/>
  <c r="G579" i="17"/>
  <c r="G571" i="17"/>
  <c r="G563" i="17"/>
  <c r="G555" i="17"/>
  <c r="G547" i="17"/>
  <c r="G539" i="17"/>
  <c r="G531" i="17"/>
  <c r="G523" i="17"/>
  <c r="G515" i="17"/>
  <c r="G507" i="17"/>
  <c r="G499" i="17"/>
  <c r="G491" i="17"/>
  <c r="G483" i="17"/>
  <c r="G475" i="17"/>
  <c r="G467" i="17"/>
  <c r="G459" i="17"/>
  <c r="G451" i="17"/>
  <c r="G443" i="17"/>
  <c r="G435" i="17"/>
  <c r="G427" i="17"/>
  <c r="G419" i="17"/>
  <c r="G411" i="17"/>
  <c r="G403" i="17"/>
  <c r="G395" i="17"/>
  <c r="G387" i="17"/>
  <c r="G379" i="17"/>
  <c r="G371" i="17"/>
  <c r="G363" i="17"/>
  <c r="G355" i="17"/>
  <c r="G347" i="17"/>
  <c r="G339" i="17"/>
  <c r="G331" i="17"/>
  <c r="G323" i="17"/>
  <c r="G315" i="17"/>
  <c r="G307" i="17"/>
  <c r="G299" i="17"/>
  <c r="G291" i="17"/>
  <c r="G283" i="17"/>
  <c r="G275" i="17"/>
  <c r="G267" i="17"/>
  <c r="G259" i="17"/>
  <c r="G251" i="17"/>
  <c r="G243" i="17"/>
  <c r="G235" i="17"/>
  <c r="G227" i="17"/>
  <c r="G219" i="17"/>
  <c r="G211" i="17"/>
  <c r="G203" i="17"/>
  <c r="G195" i="17"/>
  <c r="G187" i="17"/>
  <c r="G179" i="17"/>
  <c r="G171" i="17"/>
  <c r="G163" i="17"/>
  <c r="G155" i="17"/>
  <c r="G147" i="17"/>
  <c r="G139" i="17"/>
  <c r="G131" i="17"/>
  <c r="G123" i="17"/>
  <c r="G115" i="17"/>
  <c r="G107" i="17"/>
  <c r="G99" i="17"/>
  <c r="G91" i="17"/>
  <c r="G83" i="17"/>
  <c r="G75" i="17"/>
  <c r="G67" i="17"/>
  <c r="G59" i="17"/>
  <c r="G51" i="17"/>
  <c r="G43" i="17"/>
  <c r="G35" i="17"/>
  <c r="G27" i="17"/>
  <c r="G19" i="17"/>
  <c r="G11" i="17"/>
  <c r="G3" i="17"/>
  <c r="G514" i="17"/>
  <c r="G506" i="17"/>
  <c r="G498" i="17"/>
  <c r="G490" i="17"/>
  <c r="G482" i="17"/>
  <c r="G474" i="17"/>
  <c r="G466" i="17"/>
  <c r="G458" i="17"/>
  <c r="G450" i="17"/>
  <c r="G442" i="17"/>
  <c r="G434" i="17"/>
  <c r="G426" i="17"/>
  <c r="G418" i="17"/>
  <c r="G410" i="17"/>
  <c r="G402" i="17"/>
  <c r="G394" i="17"/>
  <c r="G386" i="17"/>
  <c r="G378" i="17"/>
  <c r="G370" i="17"/>
  <c r="G362" i="17"/>
  <c r="G354" i="17"/>
  <c r="G346" i="17"/>
  <c r="G338" i="17"/>
  <c r="G330" i="17"/>
  <c r="G322" i="17"/>
  <c r="G314" i="17"/>
  <c r="G306" i="17"/>
  <c r="G298" i="17"/>
  <c r="G290" i="17"/>
  <c r="G282" i="17"/>
  <c r="G274" i="17"/>
  <c r="G266" i="17"/>
  <c r="G258" i="17"/>
  <c r="G250" i="17"/>
  <c r="G242" i="17"/>
  <c r="G234" i="17"/>
  <c r="G226" i="17"/>
  <c r="G218" i="17"/>
  <c r="G210" i="17"/>
  <c r="G202" i="17"/>
  <c r="G194" i="17"/>
  <c r="G186" i="17"/>
  <c r="G178" i="17"/>
  <c r="G170" i="17"/>
  <c r="G162" i="17"/>
  <c r="G154" i="17"/>
  <c r="G146" i="17"/>
  <c r="G138" i="17"/>
  <c r="G130" i="17"/>
  <c r="G122" i="17"/>
  <c r="G114" i="17"/>
  <c r="G106" i="17"/>
  <c r="G98" i="17"/>
  <c r="G90" i="17"/>
  <c r="G82" i="17"/>
  <c r="G74" i="17"/>
  <c r="G66" i="17"/>
  <c r="G58" i="17"/>
  <c r="G50" i="17"/>
  <c r="G42" i="17"/>
  <c r="G34" i="17"/>
  <c r="G26" i="17"/>
  <c r="G18" i="17"/>
  <c r="G10" i="17"/>
  <c r="G543" i="17"/>
  <c r="G535" i="17"/>
  <c r="G527" i="17"/>
  <c r="G519" i="17"/>
  <c r="G511" i="17"/>
  <c r="G503" i="17"/>
  <c r="G495" i="17"/>
  <c r="G487" i="17"/>
  <c r="G479" i="17"/>
  <c r="G471" i="17"/>
  <c r="G463" i="17"/>
  <c r="G455" i="17"/>
  <c r="G447" i="17"/>
  <c r="G439" i="17"/>
  <c r="G431" i="17"/>
  <c r="G423" i="17"/>
  <c r="G415" i="17"/>
  <c r="G407" i="17"/>
  <c r="G399" i="17"/>
  <c r="G391" i="17"/>
  <c r="G383" i="17"/>
  <c r="G375" i="17"/>
  <c r="G367" i="17"/>
  <c r="G359" i="17"/>
  <c r="G351" i="17"/>
  <c r="G343" i="17"/>
  <c r="G335" i="17"/>
  <c r="G327" i="17"/>
  <c r="G319" i="17"/>
  <c r="G311" i="17"/>
  <c r="G303" i="17"/>
  <c r="G295" i="17"/>
  <c r="G287" i="17"/>
  <c r="G279" i="17"/>
  <c r="G271" i="17"/>
  <c r="G263" i="17"/>
  <c r="G255" i="17"/>
  <c r="G247" i="17"/>
  <c r="G239" i="17"/>
  <c r="G231" i="17"/>
  <c r="G223" i="17"/>
  <c r="G215" i="17"/>
  <c r="G207" i="17"/>
  <c r="G199" i="17"/>
  <c r="G191" i="17"/>
  <c r="G183" i="17"/>
  <c r="G175" i="17"/>
  <c r="G167" i="17"/>
  <c r="G159" i="17"/>
  <c r="G151" i="17"/>
  <c r="G143" i="17"/>
  <c r="G135" i="17"/>
  <c r="G127" i="17"/>
  <c r="G119" i="17"/>
  <c r="G111" i="17"/>
  <c r="G103" i="17"/>
  <c r="G95" i="17"/>
  <c r="G87" i="17"/>
  <c r="G79" i="17"/>
  <c r="G71" i="17"/>
  <c r="G63" i="17"/>
  <c r="G55" i="17"/>
  <c r="G47" i="17"/>
  <c r="G39" i="17"/>
  <c r="G31" i="17"/>
  <c r="G23" i="17"/>
  <c r="G15" i="17"/>
  <c r="G7" i="17"/>
  <c r="H518" i="17"/>
  <c r="H510" i="17"/>
  <c r="G502" i="17"/>
  <c r="G494" i="17"/>
  <c r="G486" i="17"/>
  <c r="G478" i="17"/>
  <c r="H470" i="17"/>
  <c r="H462" i="17"/>
  <c r="G454" i="17"/>
  <c r="G446" i="17"/>
  <c r="G438" i="17"/>
  <c r="G430" i="17"/>
  <c r="G422" i="17"/>
  <c r="H414" i="17"/>
  <c r="G406" i="17"/>
  <c r="G398" i="17"/>
  <c r="G390" i="17"/>
  <c r="G382" i="17"/>
  <c r="H374" i="17"/>
  <c r="H366" i="17"/>
  <c r="G358" i="17"/>
  <c r="G350" i="17"/>
  <c r="G342" i="17"/>
  <c r="G334" i="17"/>
  <c r="G326" i="17"/>
  <c r="H318" i="17"/>
  <c r="G310" i="17"/>
  <c r="G302" i="17"/>
  <c r="H294" i="17"/>
  <c r="H286" i="17"/>
  <c r="G278" i="17"/>
  <c r="H270" i="17"/>
  <c r="H262" i="17"/>
  <c r="G254" i="17"/>
  <c r="G246" i="17"/>
  <c r="G238" i="17"/>
  <c r="H230" i="17"/>
  <c r="G222" i="17"/>
  <c r="G214" i="17"/>
  <c r="G206" i="17"/>
  <c r="H198" i="17"/>
  <c r="G190" i="17"/>
  <c r="G182" i="17"/>
  <c r="G174" i="17"/>
  <c r="H166" i="17"/>
  <c r="H158" i="17"/>
  <c r="G150" i="17"/>
  <c r="G142" i="17"/>
  <c r="G134" i="17"/>
  <c r="G126" i="17"/>
  <c r="H118" i="17"/>
  <c r="G110" i="17"/>
  <c r="H102" i="17"/>
  <c r="H94" i="17"/>
  <c r="G86" i="17"/>
  <c r="H78" i="17"/>
  <c r="G70" i="17"/>
  <c r="H62" i="17"/>
  <c r="G54" i="17"/>
  <c r="H46" i="17"/>
  <c r="G38" i="17"/>
  <c r="H30" i="17"/>
  <c r="G22" i="17"/>
  <c r="H14" i="17"/>
  <c r="G6" i="17"/>
  <c r="G565" i="17"/>
  <c r="G557" i="17"/>
  <c r="G549" i="17"/>
  <c r="G541" i="17"/>
  <c r="G533" i="17"/>
  <c r="G525" i="17"/>
  <c r="G517" i="17"/>
  <c r="G509" i="17"/>
  <c r="G501" i="17"/>
  <c r="G493" i="17"/>
  <c r="G485" i="17"/>
  <c r="G477" i="17"/>
  <c r="G469" i="17"/>
  <c r="G461" i="17"/>
  <c r="G453" i="17"/>
  <c r="G445" i="17"/>
  <c r="G437" i="17"/>
  <c r="G429" i="17"/>
  <c r="G421" i="17"/>
  <c r="G413" i="17"/>
  <c r="G405" i="17"/>
  <c r="G397" i="17"/>
  <c r="G389" i="17"/>
  <c r="G381" i="17"/>
  <c r="G373" i="17"/>
  <c r="G365" i="17"/>
  <c r="G357" i="17"/>
  <c r="G349" i="17"/>
  <c r="G341" i="17"/>
  <c r="G333" i="17"/>
  <c r="G325" i="17"/>
  <c r="G317" i="17"/>
  <c r="G309" i="17"/>
  <c r="G301" i="17"/>
  <c r="G293" i="17"/>
  <c r="G285" i="17"/>
  <c r="G277" i="17"/>
  <c r="G269" i="17"/>
  <c r="G261" i="17"/>
  <c r="G253" i="17"/>
  <c r="G245" i="17"/>
  <c r="G237" i="17"/>
  <c r="G229" i="17"/>
  <c r="G221" i="17"/>
  <c r="G213" i="17"/>
  <c r="G205" i="17"/>
  <c r="G197" i="17"/>
  <c r="G189" i="17"/>
  <c r="G181" i="17"/>
  <c r="G173" i="17"/>
  <c r="G165" i="17"/>
  <c r="G157" i="17"/>
  <c r="G149" i="17"/>
  <c r="G141" i="17"/>
  <c r="G133" i="17"/>
  <c r="G125" i="17"/>
  <c r="G117" i="17"/>
  <c r="G109" i="17"/>
  <c r="G101" i="17"/>
  <c r="G93" i="17"/>
  <c r="G85" i="17"/>
  <c r="G77" i="17"/>
  <c r="G69" i="17"/>
  <c r="G61" i="17"/>
  <c r="G53" i="17"/>
  <c r="G45" i="17"/>
  <c r="G37" i="17"/>
  <c r="G29" i="17"/>
  <c r="G21" i="17"/>
  <c r="G13" i="17"/>
  <c r="G5" i="17"/>
  <c r="G516" i="17"/>
  <c r="G508" i="17"/>
  <c r="G500" i="17"/>
  <c r="G492" i="17"/>
  <c r="G484" i="17"/>
  <c r="G476" i="17"/>
  <c r="G468" i="17"/>
  <c r="G460" i="17"/>
  <c r="G452" i="17"/>
  <c r="G444" i="17"/>
  <c r="G436" i="17"/>
  <c r="G428" i="17"/>
  <c r="G420" i="17"/>
  <c r="G412" i="17"/>
  <c r="G404" i="17"/>
  <c r="G396" i="17"/>
  <c r="G388" i="17"/>
  <c r="G380" i="17"/>
  <c r="G372" i="17"/>
  <c r="G364" i="17"/>
  <c r="G356" i="17"/>
  <c r="G348" i="17"/>
  <c r="G340" i="17"/>
  <c r="G332" i="17"/>
  <c r="G324" i="17"/>
  <c r="G316" i="17"/>
  <c r="G308" i="17"/>
  <c r="G300" i="17"/>
  <c r="G292" i="17"/>
  <c r="G284" i="17"/>
  <c r="G276" i="17"/>
  <c r="G268" i="17"/>
  <c r="G260" i="17"/>
  <c r="G252" i="17"/>
  <c r="G244" i="17"/>
  <c r="G236" i="17"/>
  <c r="G228" i="17"/>
  <c r="G220" i="17"/>
  <c r="G212" i="17"/>
  <c r="G204" i="17"/>
  <c r="G196" i="17"/>
  <c r="G188" i="17"/>
  <c r="G180" i="17"/>
  <c r="G172" i="17"/>
  <c r="G164" i="17"/>
  <c r="G156" i="17"/>
  <c r="G148" i="17"/>
  <c r="G140" i="17"/>
  <c r="G132" i="17"/>
  <c r="G124" i="17"/>
  <c r="G116" i="17"/>
  <c r="G108" i="17"/>
  <c r="G100" i="17"/>
  <c r="G92" i="17"/>
  <c r="G84" i="17"/>
  <c r="G76" i="17"/>
  <c r="G68" i="17"/>
  <c r="G60" i="17"/>
  <c r="G52" i="17"/>
  <c r="G44" i="17"/>
  <c r="G36" i="17"/>
  <c r="G28" i="17"/>
  <c r="G20" i="17"/>
  <c r="G12" i="17"/>
  <c r="G4" i="17"/>
  <c r="H942" i="17"/>
  <c r="H862" i="17"/>
  <c r="H758" i="17"/>
  <c r="H694" i="17"/>
  <c r="H614" i="17"/>
  <c r="H558" i="17"/>
  <c r="H486" i="17"/>
  <c r="H430" i="17"/>
  <c r="H334" i="17"/>
  <c r="H254" i="17"/>
  <c r="H174" i="17"/>
  <c r="H110" i="17"/>
  <c r="H38" i="17"/>
  <c r="G966" i="17"/>
  <c r="G902" i="17"/>
  <c r="G822" i="17"/>
  <c r="G750" i="17"/>
  <c r="G710" i="17"/>
  <c r="G630" i="17"/>
  <c r="G574" i="17"/>
  <c r="G510" i="17"/>
  <c r="G366" i="17"/>
  <c r="G270" i="17"/>
  <c r="G198" i="17"/>
  <c r="G94" i="17"/>
  <c r="H997" i="17"/>
  <c r="H989" i="17"/>
  <c r="H981" i="17"/>
  <c r="H973" i="17"/>
  <c r="H965" i="17"/>
  <c r="H957" i="17"/>
  <c r="H949" i="17"/>
  <c r="H941" i="17"/>
  <c r="H933" i="17"/>
  <c r="H925" i="17"/>
  <c r="H917" i="17"/>
  <c r="H909" i="17"/>
  <c r="H901" i="17"/>
  <c r="H893" i="17"/>
  <c r="H885" i="17"/>
  <c r="H877" i="17"/>
  <c r="H869" i="17"/>
  <c r="H861" i="17"/>
  <c r="H853" i="17"/>
  <c r="H845" i="17"/>
  <c r="H837" i="17"/>
  <c r="H829" i="17"/>
  <c r="H821" i="17"/>
  <c r="H813" i="17"/>
  <c r="H805" i="17"/>
  <c r="H797" i="17"/>
  <c r="H789" i="17"/>
  <c r="H781" i="17"/>
  <c r="H773" i="17"/>
  <c r="H765" i="17"/>
  <c r="H757" i="17"/>
  <c r="H749" i="17"/>
  <c r="H741" i="17"/>
  <c r="H733" i="17"/>
  <c r="H725" i="17"/>
  <c r="H717" i="17"/>
  <c r="H709" i="17"/>
  <c r="H701" i="17"/>
  <c r="H693" i="17"/>
  <c r="H685" i="17"/>
  <c r="H677" i="17"/>
  <c r="H669" i="17"/>
  <c r="H661" i="17"/>
  <c r="H653" i="17"/>
  <c r="H645" i="17"/>
  <c r="H637" i="17"/>
  <c r="H629" i="17"/>
  <c r="H621" i="17"/>
  <c r="H613" i="17"/>
  <c r="H605" i="17"/>
  <c r="H597" i="17"/>
  <c r="H589" i="17"/>
  <c r="H581" i="17"/>
  <c r="H573" i="17"/>
  <c r="H565" i="17"/>
  <c r="H557" i="17"/>
  <c r="H549" i="17"/>
  <c r="H541" i="17"/>
  <c r="H533" i="17"/>
  <c r="H525" i="17"/>
  <c r="H517" i="17"/>
  <c r="H509" i="17"/>
  <c r="H501" i="17"/>
  <c r="H493" i="17"/>
  <c r="H485" i="17"/>
  <c r="H477" i="17"/>
  <c r="H469" i="17"/>
  <c r="H461" i="17"/>
  <c r="H453" i="17"/>
  <c r="H445" i="17"/>
  <c r="H437" i="17"/>
  <c r="H429" i="17"/>
  <c r="H421" i="17"/>
  <c r="H413" i="17"/>
  <c r="H405" i="17"/>
  <c r="H397" i="17"/>
  <c r="H389" i="17"/>
  <c r="H381" i="17"/>
  <c r="H373" i="17"/>
  <c r="H365" i="17"/>
  <c r="H357" i="17"/>
  <c r="H349" i="17"/>
  <c r="H341" i="17"/>
  <c r="H333" i="17"/>
  <c r="H325" i="17"/>
  <c r="H317" i="17"/>
  <c r="H309" i="17"/>
  <c r="H301" i="17"/>
  <c r="H293" i="17"/>
  <c r="H285" i="17"/>
  <c r="H277" i="17"/>
  <c r="H269" i="17"/>
  <c r="H261" i="17"/>
  <c r="H253" i="17"/>
  <c r="H245" i="17"/>
  <c r="H237" i="17"/>
  <c r="H229" i="17"/>
  <c r="H221" i="17"/>
  <c r="H213" i="17"/>
  <c r="H205" i="17"/>
  <c r="H197" i="17"/>
  <c r="H189" i="17"/>
  <c r="H181" i="17"/>
  <c r="H173" i="17"/>
  <c r="H165" i="17"/>
  <c r="H157" i="17"/>
  <c r="H149" i="17"/>
  <c r="H141" i="17"/>
  <c r="H133" i="17"/>
  <c r="H125" i="17"/>
  <c r="H117" i="17"/>
  <c r="H109" i="17"/>
  <c r="H101" i="17"/>
  <c r="H93" i="17"/>
  <c r="H85" i="17"/>
  <c r="H77" i="17"/>
  <c r="H69" i="17"/>
  <c r="H61" i="17"/>
  <c r="H53" i="17"/>
  <c r="H45" i="17"/>
  <c r="H37" i="17"/>
  <c r="H29" i="17"/>
  <c r="H21" i="17"/>
  <c r="H13" i="17"/>
  <c r="H5" i="17"/>
  <c r="H982" i="17"/>
  <c r="H926" i="17"/>
  <c r="H878" i="17"/>
  <c r="H814" i="17"/>
  <c r="H766" i="17"/>
  <c r="H662" i="17"/>
  <c r="H598" i="17"/>
  <c r="H550" i="17"/>
  <c r="H494" i="17"/>
  <c r="H446" i="17"/>
  <c r="H406" i="17"/>
  <c r="H358" i="17"/>
  <c r="H302" i="17"/>
  <c r="H238" i="17"/>
  <c r="H190" i="17"/>
  <c r="H134" i="17"/>
  <c r="H70" i="17"/>
  <c r="H22" i="17"/>
  <c r="G974" i="17"/>
  <c r="G870" i="17"/>
  <c r="G774" i="17"/>
  <c r="G726" i="17"/>
  <c r="G670" i="17"/>
  <c r="G606" i="17"/>
  <c r="G518" i="17"/>
  <c r="G470" i="17"/>
  <c r="G414" i="17"/>
  <c r="G374" i="17"/>
  <c r="G286" i="17"/>
  <c r="G118" i="17"/>
  <c r="H996" i="17"/>
  <c r="H988" i="17"/>
  <c r="H980" i="17"/>
  <c r="H972" i="17"/>
  <c r="H964" i="17"/>
  <c r="H956" i="17"/>
  <c r="H948" i="17"/>
  <c r="H940" i="17"/>
  <c r="H932" i="17"/>
  <c r="H924" i="17"/>
  <c r="H916" i="17"/>
  <c r="H908" i="17"/>
  <c r="H900" i="17"/>
  <c r="H892" i="17"/>
  <c r="H884" i="17"/>
  <c r="H876" i="17"/>
  <c r="H868" i="17"/>
  <c r="H860" i="17"/>
  <c r="H852" i="17"/>
  <c r="H844" i="17"/>
  <c r="H836" i="17"/>
  <c r="H828" i="17"/>
  <c r="H820" i="17"/>
  <c r="H812" i="17"/>
  <c r="H804" i="17"/>
  <c r="H796" i="17"/>
  <c r="H788" i="17"/>
  <c r="H780" i="17"/>
  <c r="H772" i="17"/>
  <c r="H764" i="17"/>
  <c r="H756" i="17"/>
  <c r="H748" i="17"/>
  <c r="H740" i="17"/>
  <c r="H732" i="17"/>
  <c r="H724" i="17"/>
  <c r="H716" i="17"/>
  <c r="H708" i="17"/>
  <c r="H700" i="17"/>
  <c r="H692" i="17"/>
  <c r="H684" i="17"/>
  <c r="H676" i="17"/>
  <c r="H668" i="17"/>
  <c r="H660" i="17"/>
  <c r="H652" i="17"/>
  <c r="H644" i="17"/>
  <c r="H636" i="17"/>
  <c r="H628" i="17"/>
  <c r="H620" i="17"/>
  <c r="H612" i="17"/>
  <c r="H604" i="17"/>
  <c r="H596" i="17"/>
  <c r="H588" i="17"/>
  <c r="H580" i="17"/>
  <c r="H572" i="17"/>
  <c r="H564" i="17"/>
  <c r="H556" i="17"/>
  <c r="H548" i="17"/>
  <c r="H540" i="17"/>
  <c r="H532" i="17"/>
  <c r="H524" i="17"/>
  <c r="H516" i="17"/>
  <c r="H508" i="17"/>
  <c r="H500" i="17"/>
  <c r="H492" i="17"/>
  <c r="H484" i="17"/>
  <c r="H476" i="17"/>
  <c r="H468" i="17"/>
  <c r="H460" i="17"/>
  <c r="H452" i="17"/>
  <c r="H444" i="17"/>
  <c r="H436" i="17"/>
  <c r="H428" i="17"/>
  <c r="H420" i="17"/>
  <c r="H412" i="17"/>
  <c r="H404" i="17"/>
  <c r="H396" i="17"/>
  <c r="H388" i="17"/>
  <c r="H380" i="17"/>
  <c r="H372" i="17"/>
  <c r="H364" i="17"/>
  <c r="H356" i="17"/>
  <c r="H348" i="17"/>
  <c r="H340" i="17"/>
  <c r="H332" i="17"/>
  <c r="H324" i="17"/>
  <c r="H316" i="17"/>
  <c r="H308" i="17"/>
  <c r="H300" i="17"/>
  <c r="H292" i="17"/>
  <c r="H284" i="17"/>
  <c r="H276" i="17"/>
  <c r="H268" i="17"/>
  <c r="H260" i="17"/>
  <c r="H252" i="17"/>
  <c r="H244" i="17"/>
  <c r="H236" i="17"/>
  <c r="H228" i="17"/>
  <c r="H220" i="17"/>
  <c r="H212" i="17"/>
  <c r="H204" i="17"/>
  <c r="H196" i="17"/>
  <c r="H188" i="17"/>
  <c r="H180" i="17"/>
  <c r="H172" i="17"/>
  <c r="H164" i="17"/>
  <c r="H156" i="17"/>
  <c r="H148" i="17"/>
  <c r="H140" i="17"/>
  <c r="H132" i="17"/>
  <c r="H124" i="17"/>
  <c r="H116" i="17"/>
  <c r="H108" i="17"/>
  <c r="H100" i="17"/>
  <c r="H92" i="17"/>
  <c r="H84" i="17"/>
  <c r="H76" i="17"/>
  <c r="H68" i="17"/>
  <c r="H60" i="17"/>
  <c r="H52" i="17"/>
  <c r="H44" i="17"/>
  <c r="H36" i="17"/>
  <c r="H28" i="17"/>
  <c r="H20" i="17"/>
  <c r="H12" i="17"/>
  <c r="H4" i="17"/>
  <c r="H998" i="17"/>
  <c r="H934" i="17"/>
  <c r="H886" i="17"/>
  <c r="H830" i="17"/>
  <c r="H790" i="17"/>
  <c r="H734" i="17"/>
  <c r="H678" i="17"/>
  <c r="H566" i="17"/>
  <c r="H454" i="17"/>
  <c r="H382" i="17"/>
  <c r="H326" i="17"/>
  <c r="H278" i="17"/>
  <c r="H222" i="17"/>
  <c r="H182" i="17"/>
  <c r="H126" i="17"/>
  <c r="H86" i="17"/>
  <c r="H6" i="17"/>
  <c r="G654" i="17"/>
  <c r="G542" i="17"/>
  <c r="G318" i="17"/>
  <c r="G262" i="17"/>
  <c r="G158" i="17"/>
  <c r="G102" i="17"/>
  <c r="G78" i="17"/>
  <c r="G46" i="17"/>
  <c r="G30" i="17"/>
  <c r="G14" i="17"/>
  <c r="H995" i="17"/>
  <c r="H987" i="17"/>
  <c r="H979" i="17"/>
  <c r="H971" i="17"/>
  <c r="H963" i="17"/>
  <c r="H955" i="17"/>
  <c r="H947" i="17"/>
  <c r="H939" i="17"/>
  <c r="H931" i="17"/>
  <c r="H923" i="17"/>
  <c r="H915" i="17"/>
  <c r="H907" i="17"/>
  <c r="H899" i="17"/>
  <c r="H891" i="17"/>
  <c r="H883" i="17"/>
  <c r="H875" i="17"/>
  <c r="H867" i="17"/>
  <c r="H859" i="17"/>
  <c r="H851" i="17"/>
  <c r="H843" i="17"/>
  <c r="H835" i="17"/>
  <c r="H827" i="17"/>
  <c r="H819" i="17"/>
  <c r="H811" i="17"/>
  <c r="H803" i="17"/>
  <c r="H795" i="17"/>
  <c r="H787" i="17"/>
  <c r="H779" i="17"/>
  <c r="H771" i="17"/>
  <c r="H763" i="17"/>
  <c r="H755" i="17"/>
  <c r="H747" i="17"/>
  <c r="H739" i="17"/>
  <c r="H731" i="17"/>
  <c r="H723" i="17"/>
  <c r="H715" i="17"/>
  <c r="H707" i="17"/>
  <c r="H699" i="17"/>
  <c r="H691" i="17"/>
  <c r="H683" i="17"/>
  <c r="H675" i="17"/>
  <c r="H667" i="17"/>
  <c r="H659" i="17"/>
  <c r="H651" i="17"/>
  <c r="H643" i="17"/>
  <c r="H635" i="17"/>
  <c r="H627" i="17"/>
  <c r="H619" i="17"/>
  <c r="H611" i="17"/>
  <c r="H603" i="17"/>
  <c r="H595" i="17"/>
  <c r="H587" i="17"/>
  <c r="H579" i="17"/>
  <c r="H571" i="17"/>
  <c r="H563" i="17"/>
  <c r="H555" i="17"/>
  <c r="H547" i="17"/>
  <c r="H539" i="17"/>
  <c r="H531" i="17"/>
  <c r="H523" i="17"/>
  <c r="H515" i="17"/>
  <c r="H507" i="17"/>
  <c r="H499" i="17"/>
  <c r="H491" i="17"/>
  <c r="H483" i="17"/>
  <c r="H475" i="17"/>
  <c r="H467" i="17"/>
  <c r="H459" i="17"/>
  <c r="H451" i="17"/>
  <c r="H443" i="17"/>
  <c r="H435" i="17"/>
  <c r="H427" i="17"/>
  <c r="H419" i="17"/>
  <c r="H411" i="17"/>
  <c r="H403" i="17"/>
  <c r="H395" i="17"/>
  <c r="H387" i="17"/>
  <c r="H379" i="17"/>
  <c r="H371" i="17"/>
  <c r="H363" i="17"/>
  <c r="H355" i="17"/>
  <c r="H347" i="17"/>
  <c r="H339" i="17"/>
  <c r="H331" i="17"/>
  <c r="H323" i="17"/>
  <c r="H315" i="17"/>
  <c r="H307" i="17"/>
  <c r="H299" i="17"/>
  <c r="H291" i="17"/>
  <c r="H283" i="17"/>
  <c r="H275" i="17"/>
  <c r="H267" i="17"/>
  <c r="H259" i="17"/>
  <c r="H251" i="17"/>
  <c r="H243" i="17"/>
  <c r="H235" i="17"/>
  <c r="H227" i="17"/>
  <c r="H219" i="17"/>
  <c r="H211" i="17"/>
  <c r="H203" i="17"/>
  <c r="H195" i="17"/>
  <c r="H187" i="17"/>
  <c r="H179" i="17"/>
  <c r="H171" i="17"/>
  <c r="H163" i="17"/>
  <c r="H155" i="17"/>
  <c r="H147" i="17"/>
  <c r="H139" i="17"/>
  <c r="H131" i="17"/>
  <c r="H123" i="17"/>
  <c r="H115" i="17"/>
  <c r="H107" i="17"/>
  <c r="H99" i="17"/>
  <c r="H91" i="17"/>
  <c r="H83" i="17"/>
  <c r="H75" i="17"/>
  <c r="H67" i="17"/>
  <c r="H59" i="17"/>
  <c r="H51" i="17"/>
  <c r="H43" i="17"/>
  <c r="H35" i="17"/>
  <c r="H27" i="17"/>
  <c r="H19" i="17"/>
  <c r="H11" i="17"/>
  <c r="H3" i="17"/>
  <c r="H910" i="17"/>
  <c r="H846" i="17"/>
  <c r="H798" i="17"/>
  <c r="H742" i="17"/>
  <c r="H686" i="17"/>
  <c r="H638" i="17"/>
  <c r="H582" i="17"/>
  <c r="H526" i="17"/>
  <c r="H478" i="17"/>
  <c r="H214" i="17"/>
  <c r="H54" i="17"/>
  <c r="G990" i="17"/>
  <c r="G782" i="17"/>
  <c r="G702" i="17"/>
  <c r="G462" i="17"/>
  <c r="G294" i="17"/>
  <c r="H2" i="17"/>
  <c r="H994" i="17"/>
  <c r="H986" i="17"/>
  <c r="H978" i="17"/>
  <c r="H970" i="17"/>
  <c r="H962" i="17"/>
  <c r="H954" i="17"/>
  <c r="H946" i="17"/>
  <c r="H938" i="17"/>
  <c r="H930" i="17"/>
  <c r="H922" i="17"/>
  <c r="H914" i="17"/>
  <c r="H906" i="17"/>
  <c r="H898" i="17"/>
  <c r="H890" i="17"/>
  <c r="H882" i="17"/>
  <c r="H874" i="17"/>
  <c r="H866" i="17"/>
  <c r="H858" i="17"/>
  <c r="H850" i="17"/>
  <c r="H842" i="17"/>
  <c r="H834" i="17"/>
  <c r="H826" i="17"/>
  <c r="H818" i="17"/>
  <c r="H810" i="17"/>
  <c r="H802" i="17"/>
  <c r="H794" i="17"/>
  <c r="H786" i="17"/>
  <c r="H778" i="17"/>
  <c r="H770" i="17"/>
  <c r="H762" i="17"/>
  <c r="H754" i="17"/>
  <c r="H746" i="17"/>
  <c r="H738" i="17"/>
  <c r="H730" i="17"/>
  <c r="H722" i="17"/>
  <c r="H714" i="17"/>
  <c r="H706" i="17"/>
  <c r="H698" i="17"/>
  <c r="H690" i="17"/>
  <c r="H682" i="17"/>
  <c r="H674" i="17"/>
  <c r="H666" i="17"/>
  <c r="H658" i="17"/>
  <c r="H650" i="17"/>
  <c r="H642" i="17"/>
  <c r="H634" i="17"/>
  <c r="H626" i="17"/>
  <c r="H618" i="17"/>
  <c r="H610" i="17"/>
  <c r="H602" i="17"/>
  <c r="H594" i="17"/>
  <c r="H586" i="17"/>
  <c r="H578" i="17"/>
  <c r="H570" i="17"/>
  <c r="H562" i="17"/>
  <c r="H554" i="17"/>
  <c r="H546" i="17"/>
  <c r="H538" i="17"/>
  <c r="H530" i="17"/>
  <c r="H522" i="17"/>
  <c r="H514" i="17"/>
  <c r="H506" i="17"/>
  <c r="H498" i="17"/>
  <c r="H490" i="17"/>
  <c r="H482" i="17"/>
  <c r="H474" i="17"/>
  <c r="H466" i="17"/>
  <c r="H458" i="17"/>
  <c r="H450" i="17"/>
  <c r="H442" i="17"/>
  <c r="H434" i="17"/>
  <c r="H426" i="17"/>
  <c r="H418" i="17"/>
  <c r="H410" i="17"/>
  <c r="H402" i="17"/>
  <c r="H394" i="17"/>
  <c r="H386" i="17"/>
  <c r="H378" i="17"/>
  <c r="H370" i="17"/>
  <c r="H362" i="17"/>
  <c r="H354" i="17"/>
  <c r="H346" i="17"/>
  <c r="H338" i="17"/>
  <c r="H330" i="17"/>
  <c r="H322" i="17"/>
  <c r="H314" i="17"/>
  <c r="H306" i="17"/>
  <c r="H298" i="17"/>
  <c r="H290" i="17"/>
  <c r="H282" i="17"/>
  <c r="H274" i="17"/>
  <c r="H266" i="17"/>
  <c r="H258" i="17"/>
  <c r="H250" i="17"/>
  <c r="H242" i="17"/>
  <c r="H234" i="17"/>
  <c r="H226" i="17"/>
  <c r="H218" i="17"/>
  <c r="H210" i="17"/>
  <c r="H202" i="17"/>
  <c r="H194" i="17"/>
  <c r="H186" i="17"/>
  <c r="H178" i="17"/>
  <c r="H170" i="17"/>
  <c r="H162" i="17"/>
  <c r="H154" i="17"/>
  <c r="H146" i="17"/>
  <c r="H138" i="17"/>
  <c r="H130" i="17"/>
  <c r="H122" i="17"/>
  <c r="H114" i="17"/>
  <c r="H106" i="17"/>
  <c r="H98" i="17"/>
  <c r="H90" i="17"/>
  <c r="H82" i="17"/>
  <c r="H74" i="17"/>
  <c r="H66" i="17"/>
  <c r="H58" i="17"/>
  <c r="H50" i="17"/>
  <c r="H42" i="17"/>
  <c r="H34" i="17"/>
  <c r="H26" i="17"/>
  <c r="H18" i="17"/>
  <c r="H10" i="17"/>
  <c r="H958" i="17"/>
  <c r="H838" i="17"/>
  <c r="H806" i="17"/>
  <c r="H646" i="17"/>
  <c r="H590" i="17"/>
  <c r="H534" i="17"/>
  <c r="H422" i="17"/>
  <c r="H310" i="17"/>
  <c r="H206" i="17"/>
  <c r="H150" i="17"/>
  <c r="G854" i="17"/>
  <c r="G622" i="17"/>
  <c r="G230" i="17"/>
  <c r="G62" i="17"/>
  <c r="H1001" i="17"/>
  <c r="H993" i="17"/>
  <c r="H985" i="17"/>
  <c r="H977" i="17"/>
  <c r="H969" i="17"/>
  <c r="H961" i="17"/>
  <c r="H953" i="17"/>
  <c r="H945" i="17"/>
  <c r="H937" i="17"/>
  <c r="H929" i="17"/>
  <c r="H921" i="17"/>
  <c r="H913" i="17"/>
  <c r="H905" i="17"/>
  <c r="H897" i="17"/>
  <c r="H889" i="17"/>
  <c r="H881" i="17"/>
  <c r="H873" i="17"/>
  <c r="H865" i="17"/>
  <c r="H857" i="17"/>
  <c r="H849" i="17"/>
  <c r="H841" i="17"/>
  <c r="H833" i="17"/>
  <c r="H825" i="17"/>
  <c r="H817" i="17"/>
  <c r="H809" i="17"/>
  <c r="H801" i="17"/>
  <c r="H793" i="17"/>
  <c r="H785" i="17"/>
  <c r="H777" i="17"/>
  <c r="H769" i="17"/>
  <c r="H761" i="17"/>
  <c r="H753" i="17"/>
  <c r="H745" i="17"/>
  <c r="H737" i="17"/>
  <c r="H729" i="17"/>
  <c r="H721" i="17"/>
  <c r="H713" i="17"/>
  <c r="H705" i="17"/>
  <c r="H697" i="17"/>
  <c r="H689" i="17"/>
  <c r="H681" i="17"/>
  <c r="H673" i="17"/>
  <c r="H665" i="17"/>
  <c r="H657" i="17"/>
  <c r="H649" i="17"/>
  <c r="H641" i="17"/>
  <c r="H633" i="17"/>
  <c r="H625" i="17"/>
  <c r="H617" i="17"/>
  <c r="H609" i="17"/>
  <c r="H601" i="17"/>
  <c r="H593" i="17"/>
  <c r="H585" i="17"/>
  <c r="H577" i="17"/>
  <c r="H569" i="17"/>
  <c r="H561" i="17"/>
  <c r="H553" i="17"/>
  <c r="H545" i="17"/>
  <c r="H537" i="17"/>
  <c r="H529" i="17"/>
  <c r="H521" i="17"/>
  <c r="H513" i="17"/>
  <c r="H505" i="17"/>
  <c r="H497" i="17"/>
  <c r="H489" i="17"/>
  <c r="H481" i="17"/>
  <c r="H473" i="17"/>
  <c r="H465" i="17"/>
  <c r="H457" i="17"/>
  <c r="H449" i="17"/>
  <c r="H441" i="17"/>
  <c r="H433" i="17"/>
  <c r="H425" i="17"/>
  <c r="H417" i="17"/>
  <c r="H409" i="17"/>
  <c r="H401" i="17"/>
  <c r="H393" i="17"/>
  <c r="H385" i="17"/>
  <c r="H377" i="17"/>
  <c r="H369" i="17"/>
  <c r="H361" i="17"/>
  <c r="H353" i="17"/>
  <c r="H345" i="17"/>
  <c r="H337" i="17"/>
  <c r="H329" i="17"/>
  <c r="H321" i="17"/>
  <c r="H313" i="17"/>
  <c r="H305" i="17"/>
  <c r="H297" i="17"/>
  <c r="H289" i="17"/>
  <c r="H281" i="17"/>
  <c r="H273" i="17"/>
  <c r="H265" i="17"/>
  <c r="H257" i="17"/>
  <c r="H249" i="17"/>
  <c r="H241" i="17"/>
  <c r="H233" i="17"/>
  <c r="H225" i="17"/>
  <c r="H217" i="17"/>
  <c r="H209" i="17"/>
  <c r="H201" i="17"/>
  <c r="H193" i="17"/>
  <c r="H185" i="17"/>
  <c r="H177" i="17"/>
  <c r="H169" i="17"/>
  <c r="H161" i="17"/>
  <c r="H153" i="17"/>
  <c r="H145" i="17"/>
  <c r="H137" i="17"/>
  <c r="H129" i="17"/>
  <c r="H121" i="17"/>
  <c r="H113" i="17"/>
  <c r="H105" i="17"/>
  <c r="H97" i="17"/>
  <c r="H89" i="17"/>
  <c r="H81" i="17"/>
  <c r="H73" i="17"/>
  <c r="H65" i="17"/>
  <c r="H57" i="17"/>
  <c r="H49" i="17"/>
  <c r="H41" i="17"/>
  <c r="H33" i="17"/>
  <c r="H25" i="17"/>
  <c r="H17" i="17"/>
  <c r="H9" i="17"/>
  <c r="H918" i="17"/>
  <c r="H718" i="17"/>
  <c r="H502" i="17"/>
  <c r="H438" i="17"/>
  <c r="H390" i="17"/>
  <c r="H342" i="17"/>
  <c r="H246" i="17"/>
  <c r="H142" i="17"/>
  <c r="G166" i="17"/>
  <c r="H1000" i="17"/>
  <c r="H992" i="17"/>
  <c r="H984" i="17"/>
  <c r="H976" i="17"/>
  <c r="H968" i="17"/>
  <c r="H960" i="17"/>
  <c r="H952" i="17"/>
  <c r="H944" i="17"/>
  <c r="H936" i="17"/>
  <c r="H928" i="17"/>
  <c r="H920" i="17"/>
  <c r="H912" i="17"/>
  <c r="H904" i="17"/>
  <c r="H896" i="17"/>
  <c r="H888" i="17"/>
  <c r="H880" i="17"/>
  <c r="H872" i="17"/>
  <c r="H864" i="17"/>
  <c r="H856" i="17"/>
  <c r="H848" i="17"/>
  <c r="H840" i="17"/>
  <c r="H832" i="17"/>
  <c r="H824" i="17"/>
  <c r="H816" i="17"/>
  <c r="H808" i="17"/>
  <c r="H800" i="17"/>
  <c r="H792" i="17"/>
  <c r="H784" i="17"/>
  <c r="H776" i="17"/>
  <c r="H768" i="17"/>
  <c r="H760" i="17"/>
  <c r="H752" i="17"/>
  <c r="H744" i="17"/>
  <c r="H736" i="17"/>
  <c r="H728" i="17"/>
  <c r="H720" i="17"/>
  <c r="H712" i="17"/>
  <c r="H704" i="17"/>
  <c r="H696" i="17"/>
  <c r="H688" i="17"/>
  <c r="H680" i="17"/>
  <c r="H672" i="17"/>
  <c r="H664" i="17"/>
  <c r="H656" i="17"/>
  <c r="H648" i="17"/>
  <c r="H640" i="17"/>
  <c r="H632" i="17"/>
  <c r="H624" i="17"/>
  <c r="H616" i="17"/>
  <c r="H608" i="17"/>
  <c r="H600" i="17"/>
  <c r="H592" i="17"/>
  <c r="H584" i="17"/>
  <c r="H576" i="17"/>
  <c r="H568" i="17"/>
  <c r="H560" i="17"/>
  <c r="H552" i="17"/>
  <c r="H544" i="17"/>
  <c r="H536" i="17"/>
  <c r="H528" i="17"/>
  <c r="H520" i="17"/>
  <c r="H512" i="17"/>
  <c r="H504" i="17"/>
  <c r="H496" i="17"/>
  <c r="H488" i="17"/>
  <c r="H480" i="17"/>
  <c r="H472" i="17"/>
  <c r="H464" i="17"/>
  <c r="H456" i="17"/>
  <c r="H448" i="17"/>
  <c r="H440" i="17"/>
  <c r="H432" i="17"/>
  <c r="H424" i="17"/>
  <c r="H416" i="17"/>
  <c r="H408" i="17"/>
  <c r="H400" i="17"/>
  <c r="H392" i="17"/>
  <c r="H384" i="17"/>
  <c r="H376" i="17"/>
  <c r="H368" i="17"/>
  <c r="H360" i="17"/>
  <c r="H352" i="17"/>
  <c r="H344" i="17"/>
  <c r="H336" i="17"/>
  <c r="H328" i="17"/>
  <c r="H320" i="17"/>
  <c r="H312" i="17"/>
  <c r="H304" i="17"/>
  <c r="H296" i="17"/>
  <c r="H288" i="17"/>
  <c r="H280" i="17"/>
  <c r="H272" i="17"/>
  <c r="H264" i="17"/>
  <c r="H256" i="17"/>
  <c r="H248" i="17"/>
  <c r="H240" i="17"/>
  <c r="H232" i="17"/>
  <c r="H224" i="17"/>
  <c r="H216" i="17"/>
  <c r="H208" i="17"/>
  <c r="H200" i="17"/>
  <c r="H192" i="17"/>
  <c r="H184" i="17"/>
  <c r="H176" i="17"/>
  <c r="H168" i="17"/>
  <c r="H160" i="17"/>
  <c r="H152" i="17"/>
  <c r="H144" i="17"/>
  <c r="H136" i="17"/>
  <c r="H128" i="17"/>
  <c r="H120" i="17"/>
  <c r="H112" i="17"/>
  <c r="H104" i="17"/>
  <c r="H96" i="17"/>
  <c r="H88" i="17"/>
  <c r="H80" i="17"/>
  <c r="H72" i="17"/>
  <c r="H64" i="17"/>
  <c r="H56" i="17"/>
  <c r="H48" i="17"/>
  <c r="H40" i="17"/>
  <c r="H32" i="17"/>
  <c r="H24" i="17"/>
  <c r="H16" i="17"/>
  <c r="H8" i="17"/>
  <c r="H950" i="17"/>
  <c r="H894" i="17"/>
  <c r="H398" i="17"/>
  <c r="H350" i="17"/>
  <c r="H999" i="17"/>
  <c r="H991" i="17"/>
  <c r="H983" i="17"/>
  <c r="H975" i="17"/>
  <c r="H967" i="17"/>
  <c r="H959" i="17"/>
  <c r="H951" i="17"/>
  <c r="H943" i="17"/>
  <c r="H935" i="17"/>
  <c r="H927" i="17"/>
  <c r="H919" i="17"/>
  <c r="H911" i="17"/>
  <c r="H903" i="17"/>
  <c r="H895" i="17"/>
  <c r="H887" i="17"/>
  <c r="H879" i="17"/>
  <c r="H871" i="17"/>
  <c r="H863" i="17"/>
  <c r="H855" i="17"/>
  <c r="H847" i="17"/>
  <c r="H839" i="17"/>
  <c r="H831" i="17"/>
  <c r="H823" i="17"/>
  <c r="H815" i="17"/>
  <c r="H807" i="17"/>
  <c r="H799" i="17"/>
  <c r="H791" i="17"/>
  <c r="H783" i="17"/>
  <c r="H775" i="17"/>
  <c r="H767" i="17"/>
  <c r="H759" i="17"/>
  <c r="H751" i="17"/>
  <c r="H743" i="17"/>
  <c r="H735" i="17"/>
  <c r="H727" i="17"/>
  <c r="H719" i="17"/>
  <c r="H711" i="17"/>
  <c r="H703" i="17"/>
  <c r="H695" i="17"/>
  <c r="H687" i="17"/>
  <c r="H679" i="17"/>
  <c r="H671" i="17"/>
  <c r="H663" i="17"/>
  <c r="H655" i="17"/>
  <c r="H647" i="17"/>
  <c r="H639" i="17"/>
  <c r="H631" i="17"/>
  <c r="H623" i="17"/>
  <c r="H615" i="17"/>
  <c r="H607" i="17"/>
  <c r="H599" i="17"/>
  <c r="H591" i="17"/>
  <c r="H583" i="17"/>
  <c r="H575" i="17"/>
  <c r="H567" i="17"/>
  <c r="H559" i="17"/>
  <c r="H551" i="17"/>
  <c r="H543" i="17"/>
  <c r="H535" i="17"/>
  <c r="H527" i="17"/>
  <c r="H519" i="17"/>
  <c r="H511" i="17"/>
  <c r="H503" i="17"/>
  <c r="H495" i="17"/>
  <c r="H487" i="17"/>
  <c r="H479" i="17"/>
  <c r="H471" i="17"/>
  <c r="H463" i="17"/>
  <c r="H455" i="17"/>
  <c r="H447" i="17"/>
  <c r="H439" i="17"/>
  <c r="H431" i="17"/>
  <c r="H423" i="17"/>
  <c r="H415" i="17"/>
  <c r="H407" i="17"/>
  <c r="H399" i="17"/>
  <c r="H391" i="17"/>
  <c r="H383" i="17"/>
  <c r="H375" i="17"/>
  <c r="H367" i="17"/>
  <c r="H359" i="17"/>
  <c r="H351" i="17"/>
  <c r="H343" i="17"/>
  <c r="H335" i="17"/>
  <c r="H327" i="17"/>
  <c r="H319" i="17"/>
  <c r="H311" i="17"/>
  <c r="H303" i="17"/>
  <c r="H295" i="17"/>
  <c r="H287" i="17"/>
  <c r="H279" i="17"/>
  <c r="H271" i="17"/>
  <c r="H263" i="17"/>
  <c r="H255" i="17"/>
  <c r="H247" i="17"/>
  <c r="H239" i="17"/>
  <c r="H231" i="17"/>
  <c r="H223" i="17"/>
  <c r="H215" i="17"/>
  <c r="H207" i="17"/>
  <c r="H199" i="17"/>
  <c r="H191" i="17"/>
  <c r="H183" i="17"/>
  <c r="H175" i="17"/>
  <c r="H167" i="17"/>
  <c r="H159" i="17"/>
  <c r="H151" i="17"/>
  <c r="H143" i="17"/>
  <c r="H135" i="17"/>
  <c r="H127" i="17"/>
  <c r="H119" i="17"/>
  <c r="H111" i="17"/>
  <c r="H103" i="17"/>
  <c r="H95" i="17"/>
  <c r="H87" i="17"/>
  <c r="H79" i="17"/>
  <c r="H71" i="17"/>
  <c r="H63" i="17"/>
  <c r="H55" i="17"/>
  <c r="H47" i="17"/>
  <c r="H39" i="17"/>
  <c r="H31" i="17"/>
  <c r="H23" i="17"/>
  <c r="H15" i="17"/>
  <c r="H7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<sst xmlns="http://schemas.openxmlformats.org/spreadsheetml/2006/main" count="11140" uniqueCount="6223">
  <si>
    <t>Order ID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</si>
  <si>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</si>
  <si>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</si>
  <si>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</si>
  <si>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</si>
  <si>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</si>
  <si>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</si>
  <si>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</si>
  <si>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</si>
  <si>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</si>
  <si>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</si>
  <si>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</si>
  <si>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</si>
  <si>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</si>
  <si>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</si>
  <si>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</si>
  <si>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</si>
  <si>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</si>
  <si>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</si>
  <si>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</si>
  <si>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</si>
  <si>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</si>
  <si>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</si>
  <si>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</si>
  <si>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</si>
  <si>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</si>
  <si>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</si>
  <si>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</si>
  <si>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</si>
  <si>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</si>
  <si>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</si>
  <si>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</si>
  <si>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</si>
  <si>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</si>
  <si>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</si>
  <si>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</si>
  <si>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</si>
  <si>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</si>
  <si>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</si>
  <si>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</si>
  <si>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</si>
  <si>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</si>
  <si>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</si>
  <si>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</si>
  <si>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</si>
  <si>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</si>
  <si>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</si>
  <si>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</si>
  <si>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</si>
  <si>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</si>
  <si>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</si>
  <si>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</si>
  <si>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</si>
  <si>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</si>
  <si>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</si>
  <si>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</si>
  <si>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</si>
  <si>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</si>
  <si>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</si>
  <si>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</si>
  <si>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</si>
  <si>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</si>
  <si>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</si>
  <si>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</si>
  <si>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</si>
  <si>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</si>
  <si>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</si>
  <si>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</si>
  <si>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</si>
  <si>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</si>
  <si>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</si>
  <si>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</si>
  <si>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</si>
  <si>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</si>
  <si>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</si>
  <si>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</si>
  <si>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</si>
  <si>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</si>
  <si>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</si>
  <si>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</si>
  <si>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</si>
  <si>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</si>
  <si>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</si>
  <si>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</si>
  <si>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</si>
  <si>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</si>
  <si>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</si>
  <si>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</si>
  <si>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</si>
  <si>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</si>
  <si>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</si>
  <si>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</si>
  <si>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</si>
  <si>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</si>
  <si>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</si>
  <si>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</si>
  <si>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</si>
  <si>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</si>
  <si>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</si>
  <si>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</si>
  <si>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</si>
  <si>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</si>
  <si>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</si>
  <si>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</si>
  <si>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</si>
  <si>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</si>
  <si>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</si>
  <si>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</si>
  <si>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</si>
  <si>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</si>
  <si>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</si>
  <si>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</si>
  <si>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</si>
  <si>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</si>
  <si>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</si>
  <si>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</si>
  <si>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</si>
  <si>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</si>
  <si>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</si>
  <si>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</si>
  <si>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</si>
  <si>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</si>
  <si>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</si>
  <si>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</si>
  <si>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</si>
  <si>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</si>
  <si>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</si>
  <si>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</si>
  <si>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</si>
  <si>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</si>
  <si>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</si>
  <si>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</si>
  <si>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</si>
  <si>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</si>
  <si>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</si>
  <si>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</si>
  <si>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</si>
  <si>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</si>
  <si>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</si>
  <si>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</si>
  <si>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</si>
  <si>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</si>
  <si>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</si>
  <si>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</si>
  <si>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</si>
  <si>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</si>
  <si>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</si>
  <si>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</si>
  <si>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</si>
  <si>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</si>
  <si>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</si>
  <si>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</si>
  <si>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</si>
  <si>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</si>
  <si>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</si>
  <si>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</si>
  <si>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</si>
  <si>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</si>
  <si>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</si>
  <si>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</si>
  <si>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</si>
  <si>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</si>
  <si>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</si>
  <si>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</si>
  <si>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</si>
  <si>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</si>
  <si>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</si>
  <si>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</si>
  <si>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</si>
  <si>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</si>
  <si>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</si>
  <si>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</si>
  <si>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</si>
  <si>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</si>
  <si>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</si>
  <si>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</si>
  <si>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</si>
  <si>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</si>
  <si>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</si>
  <si>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</si>
  <si>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</si>
  <si>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</si>
  <si>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</si>
  <si>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</si>
  <si>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</si>
  <si>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</si>
  <si>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</si>
  <si>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</si>
  <si>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</si>
  <si>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</si>
  <si>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</si>
  <si>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</si>
  <si>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</si>
  <si>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</si>
  <si>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</si>
  <si>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</si>
  <si>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</si>
  <si>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</si>
  <si>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</si>
  <si>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</si>
  <si>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</si>
  <si>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</si>
  <si>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</si>
  <si>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</si>
  <si>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</si>
  <si>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</si>
  <si>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</si>
  <si>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</si>
  <si>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</si>
  <si>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</si>
  <si>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</si>
  <si>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</si>
  <si>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</si>
  <si>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</si>
  <si>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</si>
  <si>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</si>
  <si>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</si>
  <si>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</si>
  <si>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</si>
  <si>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</si>
  <si>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</si>
  <si>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</si>
  <si>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</si>
  <si>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</si>
  <si>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</si>
  <si>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</si>
  <si>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</si>
  <si>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</si>
  <si>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</si>
  <si>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</si>
  <si>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</si>
  <si>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</si>
  <si>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</si>
  <si>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</si>
  <si>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</si>
  <si>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</si>
  <si>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</si>
  <si>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</si>
  <si>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</si>
  <si>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</si>
  <si>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</si>
  <si>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</si>
  <si>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</si>
  <si>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</si>
  <si>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</si>
  <si>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</si>
  <si>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</si>
  <si>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</si>
  <si>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</si>
  <si>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</si>
  <si>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</si>
  <si>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</si>
  <si>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</si>
  <si>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</si>
  <si>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</si>
  <si>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</si>
  <si>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</si>
  <si>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</si>
  <si>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</si>
  <si>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</si>
  <si>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</si>
  <si>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</si>
  <si>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</si>
  <si>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</si>
  <si>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</si>
  <si>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</si>
  <si>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</si>
  <si>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</si>
  <si>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</si>
  <si>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</si>
  <si>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</si>
  <si>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</si>
  <si>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</si>
  <si>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</si>
  <si>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</si>
  <si>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</si>
  <si>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</si>
  <si>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</si>
  <si>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</si>
  <si>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</si>
  <si>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</si>
  <si>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</si>
  <si>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</si>
  <si>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</si>
  <si>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</si>
  <si>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</si>
  <si>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</si>
  <si>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</si>
  <si>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</si>
  <si>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</si>
  <si>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</si>
  <si>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</si>
  <si>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</si>
  <si>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</si>
  <si>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</si>
  <si>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</si>
  <si>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</si>
  <si>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</si>
  <si>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</si>
  <si>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</si>
  <si>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</si>
  <si>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</si>
  <si>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</si>
  <si>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</si>
  <si>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</si>
  <si>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</si>
  <si>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</si>
  <si>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</si>
  <si>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</si>
  <si>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</si>
  <si>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</si>
  <si>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</si>
  <si>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</si>
  <si>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</si>
  <si>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</si>
  <si>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</si>
  <si>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</si>
  <si>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</si>
  <si>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</si>
  <si>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</si>
  <si>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</si>
  <si>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</si>
  <si>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</si>
  <si>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</si>
  <si>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</si>
  <si>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</si>
  <si>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</si>
  <si>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</si>
  <si>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</si>
  <si>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</si>
  <si>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</si>
  <si>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</si>
  <si>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</si>
  <si>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</si>
  <si>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</si>
  <si>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</si>
  <si>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</si>
  <si>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</si>
  <si>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</si>
  <si>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</si>
  <si>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</si>
  <si>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</si>
  <si>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</si>
  <si>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</si>
  <si>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</si>
  <si>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</si>
  <si>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</si>
  <si>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</si>
  <si>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</si>
  <si>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</si>
  <si>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</si>
  <si>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</si>
  <si>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</si>
  <si>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</si>
  <si>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</si>
  <si>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</si>
  <si>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</si>
  <si>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</si>
  <si>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</si>
  <si>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</si>
  <si>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</si>
  <si>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</si>
  <si>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</si>
  <si>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</si>
  <si>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</si>
  <si>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</si>
  <si>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</si>
  <si>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</si>
  <si>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</si>
  <si>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</si>
  <si>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</si>
  <si>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</si>
  <si>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</si>
  <si>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</si>
  <si>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</si>
  <si>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</si>
  <si>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</si>
  <si>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</si>
  <si>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</si>
  <si>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</si>
  <si>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</si>
  <si>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</si>
  <si>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</si>
  <si>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</si>
  <si>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</si>
  <si>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</si>
  <si>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</si>
  <si>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</si>
  <si>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</si>
  <si>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</si>
  <si>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</si>
  <si>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</si>
  <si>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</si>
  <si>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</si>
  <si>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</si>
  <si>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</si>
  <si>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</si>
  <si>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</si>
  <si>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</si>
  <si>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</si>
  <si>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</si>
  <si>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</si>
  <si>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</si>
  <si>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</si>
  <si>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</si>
  <si>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</si>
  <si>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</si>
  <si>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</si>
  <si>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</si>
  <si>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</si>
  <si>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</si>
  <si>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</si>
  <si>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</si>
  <si>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</si>
  <si>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</si>
  <si>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</si>
  <si>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</si>
  <si>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</si>
  <si>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</si>
  <si>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</si>
  <si>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</si>
  <si>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</si>
  <si>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</si>
  <si>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</si>
  <si>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</si>
  <si>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</si>
  <si>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</si>
  <si>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</si>
  <si>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</si>
  <si>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</si>
  <si>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</si>
  <si>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</si>
  <si>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</si>
  <si>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</si>
  <si>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</si>
  <si>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</si>
  <si>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</si>
  <si>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</si>
  <si>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</si>
  <si>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</si>
  <si>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</si>
  <si>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</si>
  <si>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</si>
  <si>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</si>
  <si>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</si>
  <si>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</si>
  <si>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</si>
  <si>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</si>
  <si>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</si>
  <si>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</si>
  <si>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</si>
  <si>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</si>
  <si>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</si>
  <si>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</si>
  <si>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</si>
  <si>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</si>
  <si>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</si>
  <si>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</si>
  <si>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</si>
  <si>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</si>
  <si>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</si>
  <si>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</si>
  <si>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</si>
  <si>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</si>
  <si>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</si>
  <si>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</si>
  <si>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</si>
  <si>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</si>
  <si>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</si>
  <si>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</si>
  <si>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</si>
  <si>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</si>
  <si>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</si>
  <si>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</si>
  <si>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</si>
  <si>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</si>
  <si>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</si>
  <si>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</si>
  <si>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</si>
  <si>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</si>
  <si>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</si>
  <si>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</si>
  <si>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</si>
  <si>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</si>
  <si>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</si>
  <si>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</si>
  <si>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</si>
  <si>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</si>
  <si>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</si>
  <si>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</si>
  <si>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</si>
  <si>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</si>
  <si>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</si>
  <si>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</si>
  <si>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</si>
  <si>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</si>
  <si>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</si>
  <si>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</si>
  <si>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</si>
  <si>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</si>
  <si>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</si>
  <si>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</si>
  <si>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</si>
  <si>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</si>
  <si>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</si>
  <si>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</si>
  <si>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</si>
  <si>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</si>
  <si>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</si>
  <si>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</si>
  <si>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</si>
  <si>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</si>
  <si>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</si>
  <si>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</si>
  <si>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</si>
  <si>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</si>
  <si>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</si>
  <si>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</si>
  <si>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</si>
  <si>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</si>
  <si>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</si>
  <si>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</si>
  <si>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</si>
  <si>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</si>
  <si>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</si>
  <si>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</si>
  <si>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</si>
  <si>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</si>
  <si>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</si>
  <si>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</si>
  <si>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</si>
  <si>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</si>
  <si>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</si>
  <si>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</si>
  <si>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</si>
  <si>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</si>
  <si>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</si>
  <si>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</si>
  <si>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</si>
  <si>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</si>
  <si>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</si>
  <si>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</si>
  <si>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</si>
  <si>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</si>
  <si>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</si>
  <si>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</si>
  <si>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</si>
  <si>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</si>
  <si>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</si>
  <si>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</si>
  <si>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</si>
  <si>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</si>
  <si>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</si>
  <si>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</si>
  <si>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</si>
  <si>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</si>
  <si>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</si>
  <si>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</si>
  <si>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</si>
  <si>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</si>
  <si>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</si>
  <si>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</si>
  <si>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</si>
  <si>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</si>
  <si>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</si>
  <si>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</si>
  <si>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</si>
  <si>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</si>
  <si>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</si>
  <si>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</si>
  <si>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</si>
  <si>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</si>
  <si>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</si>
  <si>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</si>
  <si>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</si>
  <si>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</si>
  <si>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</si>
  <si>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</si>
  <si>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</si>
  <si>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</si>
  <si>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</si>
  <si>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</si>
  <si>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</si>
  <si>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</si>
  <si>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</si>
  <si>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</si>
  <si>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</si>
  <si>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</si>
  <si>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</si>
  <si>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</si>
  <si>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</si>
  <si>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</si>
  <si>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</si>
  <si>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</si>
  <si>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</si>
  <si>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</si>
  <si>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</si>
  <si>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</si>
  <si>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</si>
  <si>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</si>
  <si>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</si>
  <si>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</si>
  <si>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</si>
  <si>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</si>
  <si>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</si>
  <si>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</si>
  <si>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</si>
  <si>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</si>
  <si>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</si>
  <si>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</si>
  <si>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</si>
  <si>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</si>
  <si>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</si>
  <si>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</si>
  <si>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</si>
  <si>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</si>
  <si>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</si>
  <si>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</si>
  <si>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</si>
  <si>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</si>
  <si>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</si>
  <si>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</si>
  <si>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</si>
  <si>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</si>
  <si>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</si>
  <si>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</si>
  <si>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</si>
  <si>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</si>
  <si>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</si>
  <si>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</si>
  <si>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</si>
  <si>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</si>
  <si>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</si>
  <si>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</si>
  <si>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</si>
  <si>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</si>
  <si>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</si>
  <si>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</si>
  <si>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</si>
  <si>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</si>
  <si>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</si>
  <si>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</si>
  <si>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</si>
  <si>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</si>
  <si>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</si>
  <si>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</si>
  <si>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</si>
  <si>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</si>
  <si>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</si>
  <si>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</si>
  <si>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</si>
  <si>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</si>
  <si>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</si>
  <si>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</si>
  <si>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</si>
  <si>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</si>
  <si>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</si>
  <si>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</si>
  <si>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</si>
  <si>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</si>
  <si>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</si>
  <si>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</si>
  <si>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</si>
  <si>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</si>
  <si>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</si>
  <si>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</si>
  <si>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</si>
  <si>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</si>
  <si>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</si>
  <si>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</si>
  <si>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</si>
  <si>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</si>
  <si>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</si>
  <si>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</si>
  <si>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</si>
  <si>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</si>
  <si>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</si>
  <si>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</si>
  <si>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</si>
  <si>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</si>
  <si>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</si>
  <si>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</si>
  <si>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</si>
  <si>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</si>
  <si>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</si>
  <si>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</si>
  <si>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</si>
  <si>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</si>
  <si>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</si>
  <si>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</si>
  <si>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</si>
  <si>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</si>
  <si>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</si>
  <si>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</si>
  <si>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</si>
  <si>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</si>
  <si>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</si>
  <si>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</si>
  <si>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</si>
  <si>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</si>
  <si>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</si>
  <si>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</si>
  <si>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</si>
  <si>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</si>
  <si>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</si>
  <si>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</si>
  <si>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</si>
  <si>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</si>
  <si>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</si>
  <si>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</si>
  <si>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</si>
  <si>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</si>
  <si>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</si>
  <si>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</si>
  <si>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</si>
  <si>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</si>
  <si>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</si>
  <si>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</si>
  <si>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</si>
  <si>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</si>
  <si>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</si>
  <si>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</si>
  <si>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</si>
  <si>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</si>
  <si>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</si>
  <si>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</si>
  <si>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</si>
  <si>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</si>
  <si>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</si>
  <si>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</si>
  <si>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</si>
  <si>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</si>
  <si>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</si>
  <si>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</si>
  <si>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</si>
  <si>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</si>
  <si>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</si>
  <si>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</si>
  <si>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</si>
  <si>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</si>
  <si>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</si>
  <si>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</si>
  <si>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</si>
  <si>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</si>
  <si>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</si>
  <si>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</si>
  <si>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</si>
  <si>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</si>
  <si>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</si>
  <si>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</si>
  <si>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</si>
  <si>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</si>
  <si>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</si>
  <si>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</si>
  <si>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</si>
  <si>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</si>
  <si>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</si>
  <si>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</si>
  <si>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</si>
  <si>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</si>
  <si>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</si>
  <si>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</si>
  <si>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</si>
  <si>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</si>
  <si>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</si>
  <si>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</si>
  <si>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</si>
  <si>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</si>
  <si>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</si>
  <si>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</si>
  <si>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</si>
  <si>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</si>
  <si>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</si>
  <si>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</si>
  <si>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</si>
  <si>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</si>
  <si>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</si>
  <si>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</si>
  <si>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</si>
  <si>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</si>
  <si>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</si>
  <si>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</si>
  <si>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</si>
  <si>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</si>
  <si>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</si>
  <si>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</si>
  <si>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</si>
  <si>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</si>
  <si>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</si>
  <si>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</si>
  <si>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</si>
  <si>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</si>
  <si>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</si>
  <si>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</si>
  <si>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</si>
  <si>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</si>
  <si>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</si>
  <si>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</si>
  <si>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</si>
  <si>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</si>
  <si>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</si>
  <si>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</si>
  <si>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</si>
  <si>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</si>
  <si>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</si>
  <si>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</si>
  <si>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</si>
  <si>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</si>
  <si>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</si>
  <si>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</si>
  <si>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</si>
  <si>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</si>
  <si>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</si>
  <si>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</si>
  <si>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</si>
  <si>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</si>
  <si>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</si>
  <si>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</si>
  <si>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</si>
  <si>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</si>
  <si>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</si>
  <si>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</si>
  <si>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</si>
  <si>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</si>
  <si>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</si>
  <si>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</si>
  <si>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</si>
  <si>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</si>
  <si>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</si>
  <si>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</si>
  <si>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</si>
  <si>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</si>
  <si>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</si>
  <si>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</si>
  <si>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</si>
  <si>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</si>
  <si>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</si>
  <si>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</si>
  <si>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</si>
  <si>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</si>
  <si>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</si>
  <si>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</si>
  <si>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</si>
  <si>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</si>
  <si>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</si>
  <si>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</si>
  <si>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</si>
  <si>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</si>
  <si>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</si>
  <si>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</si>
  <si>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</si>
  <si>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</si>
  <si>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</si>
  <si>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</si>
  <si>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</si>
  <si>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</si>
  <si>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</si>
  <si>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</si>
  <si>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</si>
  <si>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</si>
  <si>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</si>
  <si>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</si>
  <si>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</si>
  <si>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</si>
  <si>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</si>
  <si>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</si>
  <si>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</si>
  <si>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</si>
  <si>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</si>
  <si>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</si>
  <si>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</si>
  <si>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</si>
  <si>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</si>
  <si>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</si>
  <si>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</si>
  <si>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</si>
  <si>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</si>
  <si>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</si>
  <si>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</si>
  <si>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</si>
  <si>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</si>
  <si>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</si>
  <si>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</si>
  <si>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</si>
  <si>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</si>
  <si>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</si>
  <si>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</si>
  <si>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</si>
  <si>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</si>
  <si>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</si>
  <si>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</si>
  <si>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</si>
  <si>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</si>
  <si>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</si>
  <si>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</si>
  <si>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</si>
  <si>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</si>
  <si>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</si>
  <si>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</si>
  <si>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</si>
  <si>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</si>
  <si>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</si>
  <si>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</si>
  <si>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</si>
  <si>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</si>
  <si>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</si>
  <si>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</si>
  <si>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</si>
  <si>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</si>
  <si>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</si>
  <si>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</si>
  <si>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</si>
  <si>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</si>
  <si>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</si>
  <si>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</si>
  <si>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</si>
  <si>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</si>
  <si>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</si>
  <si>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</si>
  <si>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</si>
  <si>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</si>
  <si>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</si>
  <si>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</si>
  <si>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</si>
  <si>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</si>
  <si>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</si>
  <si>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</si>
  <si>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</si>
  <si>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</si>
  <si>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</si>
  <si>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</si>
  <si>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</si>
  <si>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</si>
  <si>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</si>
  <si>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</si>
  <si>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</si>
  <si>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</si>
  <si>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</si>
  <si>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</si>
  <si>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</si>
  <si>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</si>
  <si>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</si>
  <si>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</si>
  <si>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</si>
  <si>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</si>
  <si>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</si>
  <si>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</si>
  <si>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</si>
  <si>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</si>
  <si>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</si>
  <si>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</si>
  <si>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</si>
  <si>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</si>
  <si>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</si>
  <si>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</si>
  <si>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</si>
  <si>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</si>
  <si>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</si>
  <si>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</si>
  <si>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</si>
  <si>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</si>
  <si>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</si>
  <si>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</si>
  <si>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</si>
  <si>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</si>
  <si>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</si>
  <si>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</si>
  <si>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</si>
  <si>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</si>
  <si>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</si>
  <si>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</si>
  <si>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</si>
  <si>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</si>
  <si>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</si>
  <si>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</si>
  <si>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</si>
  <si>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</si>
  <si>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</si>
  <si>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</si>
  <si>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</si>
  <si>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</si>
  <si>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</si>
  <si>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</si>
  <si>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</si>
  <si>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</si>
  <si>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</si>
  <si>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</si>
  <si>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</si>
  <si>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</si>
  <si>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</si>
  <si>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</si>
  <si>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</si>
  <si>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</si>
  <si>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</si>
  <si>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</si>
  <si>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</si>
  <si>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</si>
  <si>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</si>
  <si>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</si>
  <si>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</si>
  <si>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</si>
  <si>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</si>
  <si>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</si>
  <si>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</si>
  <si>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</si>
  <si>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</si>
  <si>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</si>
  <si>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</si>
  <si>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</si>
  <si>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</si>
  <si>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</si>
  <si>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</si>
  <si>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</si>
  <si>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</si>
  <si>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</si>
  <si>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</si>
  <si>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</si>
  <si>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</si>
  <si>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</si>
  <si>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</si>
  <si>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</si>
  <si>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</si>
  <si>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</si>
  <si>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</si>
  <si>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</si>
  <si>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</si>
  <si>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</si>
  <si>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</si>
  <si>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</si>
  <si>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</si>
  <si>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</si>
  <si>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</si>
  <si>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</si>
  <si>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</si>
  <si>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</si>
  <si>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</si>
  <si>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</si>
  <si>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</si>
  <si>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</si>
  <si>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</si>
  <si>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</si>
  <si>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</si>
  <si>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</si>
  <si>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</si>
  <si>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</si>
  <si>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</si>
  <si>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</si>
  <si>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</si>
  <si>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</si>
  <si>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</si>
  <si>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</si>
  <si>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</si>
  <si>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</si>
  <si>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</si>
  <si>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</si>
  <si>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</si>
  <si>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</si>
  <si>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</si>
  <si>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</si>
  <si>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</si>
  <si>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</si>
  <si>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</si>
  <si>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</si>
  <si>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</si>
  <si>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</si>
  <si>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</si>
  <si>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</si>
  <si>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</si>
  <si>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</si>
  <si>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</si>
  <si>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</si>
  <si>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</si>
  <si>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</si>
  <si>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</si>
  <si>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</si>
  <si>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</si>
  <si>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</si>
  <si>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</si>
  <si>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</si>
  <si>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</si>
  <si>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</si>
  <si>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</si>
  <si>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</si>
  <si>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</si>
  <si>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</si>
  <si>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</si>
  <si>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</si>
  <si>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</si>
  <si>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</si>
  <si>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</si>
  <si>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</si>
  <si>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</si>
  <si>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</si>
  <si>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</si>
  <si>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</si>
  <si>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</si>
  <si>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</si>
  <si>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</si>
  <si>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</si>
  <si>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</si>
  <si>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</si>
  <si>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</si>
  <si>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</si>
  <si>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</si>
  <si>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</si>
  <si>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</si>
  <si>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</si>
  <si>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</si>
  <si>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</si>
  <si>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</si>
  <si>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</si>
  <si>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</si>
  <si>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</si>
  <si>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</si>
  <si>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</si>
  <si>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</si>
  <si>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</si>
  <si>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</si>
  <si>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</si>
  <si>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</si>
  <si>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</si>
  <si>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</si>
  <si>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</si>
  <si>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</si>
  <si>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</si>
  <si>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</si>
  <si>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</si>
  <si>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</si>
  <si>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</si>
  <si>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</si>
  <si>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</si>
  <si>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</si>
  <si>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</si>
  <si>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</si>
  <si>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</si>
  <si>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</si>
  <si>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</si>
  <si>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</si>
  <si>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</si>
  <si>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</si>
  <si>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</si>
  <si>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</si>
  <si>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</si>
  <si>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</si>
  <si>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</si>
  <si>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</si>
  <si>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</si>
  <si>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</si>
  <si>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</si>
  <si>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</si>
  <si>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</si>
  <si>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</si>
  <si>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</si>
  <si>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</si>
  <si>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</si>
  <si>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</si>
  <si>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</si>
  <si>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</si>
  <si>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</si>
  <si>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</si>
  <si>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</si>
  <si>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</si>
  <si>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</si>
  <si>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</si>
  <si>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</si>
  <si>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</si>
  <si>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</si>
  <si>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</si>
  <si>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</si>
  <si>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</si>
  <si>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</si>
  <si>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</si>
  <si>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</si>
  <si>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</si>
  <si>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</si>
  <si>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</si>
  <si>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</si>
  <si>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</si>
  <si>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</si>
  <si>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</si>
  <si>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</si>
  <si>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</si>
  <si>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</si>
  <si>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</si>
  <si>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</si>
  <si>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</si>
  <si>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</si>
  <si>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</si>
  <si>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</si>
  <si>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</si>
  <si>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</si>
  <si>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</si>
  <si>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</si>
  <si>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</si>
  <si>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</si>
  <si>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</si>
  <si>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</si>
  <si>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</si>
  <si>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</si>
  <si>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</si>
  <si>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</si>
  <si>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</si>
  <si>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</si>
  <si>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</si>
  <si>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</si>
  <si>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</si>
  <si>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</si>
  <si>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</si>
  <si>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</si>
  <si>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</si>
  <si>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</si>
  <si>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</si>
  <si>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</si>
  <si>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</si>
  <si>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</si>
  <si>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</si>
  <si>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</si>
  <si>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</si>
  <si>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</si>
  <si>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</si>
  <si>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</si>
  <si>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</si>
  <si>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</si>
  <si>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</si>
  <si>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</si>
  <si>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</si>
  <si>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</si>
  <si>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</si>
  <si>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</si>
  <si>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</si>
  <si>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</si>
  <si>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</si>
  <si>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</si>
  <si>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</si>
  <si>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</si>
  <si>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</si>
  <si>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</si>
  <si>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</si>
  <si>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</si>
  <si>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</si>
  <si>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</si>
  <si>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</si>
  <si>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</si>
  <si>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</si>
  <si>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</si>
  <si>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</si>
  <si>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</si>
  <si>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</si>
  <si>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</si>
  <si>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</si>
  <si>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</si>
  <si>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</si>
  <si>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</si>
  <si>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</si>
  <si>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</si>
  <si>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</si>
  <si>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</si>
  <si>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</si>
  <si>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</si>
  <si>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</si>
  <si>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</si>
  <si>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</si>
  <si>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</si>
  <si>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</si>
  <si>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</si>
  <si>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</si>
  <si>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</si>
  <si>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</si>
  <si>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</si>
  <si>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</si>
  <si>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</si>
  <si>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</si>
  <si>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</si>
  <si>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</si>
  <si>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</si>
  <si>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</si>
  <si>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</si>
  <si>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</si>
  <si>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</si>
  <si>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</si>
  <si>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</si>
  <si>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</si>
  <si>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</si>
  <si>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</si>
  <si>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</si>
  <si>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</si>
  <si>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</si>
  <si>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</si>
  <si>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</si>
  <si>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</si>
  <si>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</si>
  <si>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</si>
  <si>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</si>
  <si>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</si>
  <si>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</si>
  <si>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</si>
  <si>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</si>
  <si>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</si>
  <si>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</si>
  <si>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</si>
  <si>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</si>
  <si>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</si>
  <si>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</si>
  <si>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</si>
  <si>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</si>
  <si>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</si>
  <si>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</si>
  <si>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</si>
  <si>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</si>
  <si>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</si>
  <si>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</si>
  <si>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</si>
  <si>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</si>
  <si>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</si>
  <si>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</si>
  <si>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</si>
  <si>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</si>
  <si>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</si>
  <si>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</si>
  <si>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</si>
  <si>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</si>
  <si>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</si>
  <si>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</si>
  <si>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</si>
  <si>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</si>
  <si>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</si>
  <si>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</si>
  <si>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</si>
  <si>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</si>
  <si>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</si>
  <si>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</si>
  <si>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</si>
  <si>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</si>
  <si>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</si>
  <si>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</si>
  <si>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</si>
  <si>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</si>
  <si>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</si>
  <si>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</si>
  <si>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</si>
  <si>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</si>
  <si>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</si>
  <si>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</si>
  <si>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</si>
  <si>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</si>
  <si>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</si>
  <si>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</si>
  <si>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</si>
  <si>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</si>
  <si>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</si>
  <si>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</si>
  <si>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</si>
  <si>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</si>
  <si>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</si>
  <si>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</si>
  <si>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</si>
  <si>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</si>
  <si>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</si>
  <si>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</si>
  <si>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</si>
  <si>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</si>
  <si>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</si>
  <si>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</si>
  <si>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</si>
  <si>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</si>
  <si>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</si>
  <si>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</si>
  <si>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</si>
  <si>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</si>
  <si>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</si>
  <si>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</si>
  <si>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</si>
  <si>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</si>
  <si>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</si>
  <si>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</si>
  <si>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</si>
  <si>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</si>
  <si>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</si>
  <si>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</si>
  <si>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</si>
  <si>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</si>
  <si>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</si>
  <si>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</si>
  <si>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</si>
  <si>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</si>
  <si>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</si>
  <si>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</si>
  <si>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</si>
  <si>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</si>
  <si>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</si>
  <si>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</si>
  <si>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</si>
  <si>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</si>
  <si>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</si>
  <si>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</si>
  <si>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</si>
  <si>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</si>
  <si>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</si>
  <si>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</si>
  <si>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</si>
  <si>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</si>
  <si>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</si>
  <si>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</si>
  <si>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</si>
  <si>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</si>
  <si>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</si>
  <si>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</si>
  <si>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</si>
  <si>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</si>
  <si>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</si>
  <si>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</si>
  <si>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</si>
  <si>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</si>
  <si>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</si>
  <si>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</si>
  <si>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</si>
  <si>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</si>
  <si>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</si>
  <si>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</si>
  <si>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</si>
  <si>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</si>
  <si>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</si>
  <si>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</si>
  <si>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</si>
  <si>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</si>
  <si>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</si>
  <si>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</si>
  <si>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</si>
  <si>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</si>
  <si>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</si>
  <si>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</si>
  <si>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</si>
  <si>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</si>
  <si>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</si>
  <si>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</si>
  <si>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</si>
  <si>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</si>
  <si>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</si>
  <si>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</si>
  <si>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</si>
  <si>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</si>
  <si>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</si>
  <si>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</si>
  <si>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</si>
  <si>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</si>
  <si>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</si>
  <si>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</si>
  <si>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</si>
  <si>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</si>
  <si>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</si>
  <si>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</si>
  <si>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</si>
  <si>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</si>
  <si>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</si>
  <si>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</si>
  <si>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</si>
  <si>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</si>
  <si>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</si>
  <si>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</si>
  <si>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</si>
  <si>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</si>
  <si>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</si>
  <si>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</si>
  <si>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</si>
  <si>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</si>
  <si>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</si>
  <si>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</si>
  <si>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</si>
  <si>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</si>
  <si>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</si>
  <si>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</si>
  <si>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</si>
  <si>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</si>
  <si>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</si>
  <si>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</si>
  <si>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</si>
  <si>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</si>
  <si>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</si>
  <si>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</si>
  <si>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</si>
  <si>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</si>
  <si>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</si>
  <si>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</si>
  <si>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</si>
  <si>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</si>
  <si>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</si>
  <si>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</si>
  <si>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</si>
  <si>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</si>
  <si>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</si>
  <si>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</si>
  <si>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</si>
  <si>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</si>
  <si>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</si>
  <si>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</si>
  <si>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</si>
  <si>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</si>
  <si>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</si>
  <si>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</si>
  <si>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</si>
  <si>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</si>
  <si>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</si>
  <si>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</si>
  <si>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</si>
  <si>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</si>
  <si>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</si>
  <si>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</si>
  <si>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</si>
  <si>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</si>
  <si>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</si>
  <si>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</si>
  <si>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</si>
  <si>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</si>
  <si>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</si>
  <si>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</si>
  <si>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</si>
  <si>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</si>
  <si>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</si>
  <si>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</si>
  <si>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</si>
  <si>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</si>
  <si>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</si>
  <si>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</si>
  <si>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</si>
  <si>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</si>
  <si>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</si>
  <si>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</si>
  <si>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</si>
  <si>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</si>
  <si>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</si>
  <si>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</si>
  <si>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</si>
  <si>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</si>
  <si>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</si>
  <si>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</si>
  <si>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</si>
  <si>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</si>
  <si>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</si>
  <si>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</si>
  <si>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</si>
  <si>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</si>
  <si>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</si>
  <si>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</si>
  <si>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</si>
  <si>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</si>
  <si>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</si>
  <si>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</si>
  <si>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</si>
  <si>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</si>
  <si>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</si>
  <si>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</si>
  <si>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</si>
  <si>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</si>
  <si>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</si>
  <si>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</si>
  <si>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</si>
  <si>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</si>
  <si>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</si>
  <si>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</si>
  <si>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</si>
  <si>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</si>
  <si>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</si>
  <si>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</si>
  <si>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</si>
  <si>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</si>
  <si>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</si>
  <si>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</si>
  <si>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</si>
  <si>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</si>
  <si>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</si>
  <si>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</si>
  <si>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</si>
  <si>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</si>
  <si>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</si>
  <si>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</si>
  <si>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</si>
  <si>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</si>
  <si>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</si>
  <si>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</si>
  <si>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</si>
  <si>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</si>
  <si>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</si>
  <si>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</si>
  <si>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</si>
  <si>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</si>
  <si>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</si>
  <si>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</si>
  <si>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</si>
  <si>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</si>
  <si>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</si>
  <si>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</si>
  <si>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</si>
  <si>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</si>
  <si>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</si>
  <si>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</si>
  <si>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</si>
  <si>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</si>
  <si>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</si>
  <si>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</si>
  <si>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</si>
  <si>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</si>
  <si>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</si>
  <si>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</si>
  <si>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</si>
  <si>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</si>
  <si>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</si>
  <si>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</si>
  <si>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</si>
  <si>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</si>
  <si>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</si>
  <si>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</si>
  <si>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</si>
  <si>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</si>
  <si>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</si>
  <si>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</si>
  <si>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</si>
  <si>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</si>
  <si>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</si>
  <si>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</si>
  <si>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</si>
  <si>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</si>
  <si>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</si>
  <si>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</si>
  <si>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</si>
  <si>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</si>
  <si>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</si>
  <si>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</si>
  <si>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</si>
  <si>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</si>
  <si>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</si>
  <si>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</si>
  <si>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</si>
  <si>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</si>
  <si>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</si>
  <si>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</si>
  <si>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</si>
  <si>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</si>
  <si>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</si>
  <si>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</si>
  <si>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</si>
  <si>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</si>
  <si>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</si>
  <si>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</si>
  <si>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</si>
  <si>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</si>
  <si>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</si>
  <si>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</si>
  <si>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</si>
  <si>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</si>
  <si>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</si>
  <si>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</si>
  <si>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</si>
  <si>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</si>
  <si>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</si>
  <si>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</si>
  <si>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</si>
  <si>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</si>
  <si>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</si>
  <si>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</si>
  <si>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</si>
  <si>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</si>
  <si>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</si>
  <si>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</si>
  <si>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</si>
  <si>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</si>
  <si>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</si>
  <si>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</si>
  <si>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</si>
  <si>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</si>
  <si>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</si>
  <si>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</si>
  <si>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</si>
  <si>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</si>
  <si>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</si>
  <si>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</si>
  <si>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</si>
  <si>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</si>
  <si>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</si>
  <si>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</si>
  <si>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</si>
  <si>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</si>
  <si>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</si>
  <si>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</si>
  <si>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</si>
  <si>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</si>
  <si>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</si>
  <si>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</si>
  <si>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</si>
  <si>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</si>
  <si>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</si>
  <si>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</si>
  <si>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</si>
  <si>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</si>
  <si>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</si>
  <si>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</si>
  <si>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</si>
  <si>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</si>
  <si>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</si>
  <si>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</si>
  <si>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</si>
  <si>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</si>
  <si>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</si>
  <si>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</si>
  <si>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</si>
  <si>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</si>
  <si>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</si>
  <si>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</si>
  <si>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</si>
  <si>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</si>
  <si>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</si>
  <si>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</si>
  <si>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</si>
  <si>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</si>
  <si>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</si>
  <si>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</si>
  <si>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</si>
  <si>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</si>
  <si>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</si>
  <si>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</si>
  <si>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</si>
  <si>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</si>
  <si>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</si>
  <si>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</si>
  <si>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</si>
  <si>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</si>
  <si>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</si>
  <si>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</si>
  <si>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</si>
  <si>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</si>
  <si>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</si>
  <si>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</si>
  <si>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</si>
  <si>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</si>
  <si>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</si>
  <si>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</si>
  <si>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</si>
  <si>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</si>
  <si>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</si>
  <si>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</si>
  <si>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</si>
  <si>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</si>
  <si>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</si>
  <si>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</si>
  <si>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</si>
  <si>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</si>
  <si>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</si>
  <si>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</si>
  <si>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</si>
  <si>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</si>
  <si>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</si>
  <si>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</si>
  <si>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</si>
  <si>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</si>
  <si>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</si>
  <si>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</si>
  <si>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</si>
  <si>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</si>
  <si>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</si>
  <si>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</si>
  <si>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</si>
  <si>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</si>
  <si>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</si>
  <si>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</si>
  <si>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</si>
  <si>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</si>
  <si>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</si>
  <si>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</si>
  <si>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</si>
  <si>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</si>
  <si>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</si>
  <si>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</si>
  <si>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</si>
  <si>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</si>
  <si>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</si>
  <si>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</si>
  <si>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</si>
  <si>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</si>
  <si>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</si>
  <si>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</si>
  <si>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</si>
  <si>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</si>
  <si>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</si>
  <si>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</si>
  <si>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</si>
  <si>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</si>
  <si>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</si>
  <si>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</si>
  <si>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</si>
  <si>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</si>
  <si>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</si>
  <si>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</si>
  <si>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</si>
  <si>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</si>
  <si>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</si>
  <si>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</si>
  <si>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</si>
  <si>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</si>
  <si>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</si>
  <si>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</si>
  <si>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</si>
  <si>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</si>
  <si>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</si>
  <si>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</si>
  <si>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</si>
  <si>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</si>
  <si>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</si>
  <si>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</si>
  <si>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</si>
  <si>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</si>
  <si>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</si>
  <si>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</si>
  <si>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</si>
  <si>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</si>
  <si>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</si>
  <si>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</si>
  <si>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</si>
  <si>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</si>
  <si>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</si>
  <si>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</si>
  <si>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</si>
  <si>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</si>
  <si>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</si>
  <si>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</si>
  <si>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</si>
  <si>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</si>
  <si>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</si>
  <si>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</si>
  <si>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</si>
  <si>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</si>
  <si>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</si>
  <si>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</si>
  <si>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</si>
  <si>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</si>
  <si>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</si>
  <si>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</si>
  <si>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</si>
  <si>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</si>
  <si>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</si>
  <si>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</si>
  <si>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</si>
  <si>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</si>
  <si>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</si>
  <si>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</si>
  <si>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</si>
  <si>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</si>
  <si>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</si>
  <si>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</si>
  <si>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</si>
  <si>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</si>
  <si>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</si>
  <si>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</si>
  <si>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</si>
  <si>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</si>
  <si>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</si>
  <si>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</si>
  <si>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</si>
  <si>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</si>
  <si>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</si>
  <si>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</si>
  <si>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</si>
  <si>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</si>
  <si>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</si>
  <si>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</si>
  <si>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</si>
  <si>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</si>
  <si>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</si>
  <si>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</si>
  <si>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</si>
  <si>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</si>
  <si>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</si>
  <si>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</si>
  <si>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</si>
  <si>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</si>
  <si>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</si>
  <si>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</si>
  <si>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</si>
  <si>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</si>
  <si>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</si>
  <si>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</si>
  <si>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</si>
  <si>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</si>
  <si>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</si>
  <si>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</si>
  <si>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</si>
  <si>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</si>
  <si>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</si>
  <si>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</si>
  <si>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</si>
  <si>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</si>
  <si>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</si>
  <si>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</si>
  <si>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</si>
  <si>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</si>
  <si>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</si>
  <si>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</si>
  <si>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</si>
  <si>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</si>
  <si>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</si>
  <si>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</si>
  <si>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</si>
  <si>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</si>
  <si>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</si>
  <si>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</si>
  <si>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</si>
  <si>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</si>
  <si>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</si>
  <si>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</si>
  <si>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</si>
  <si>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</si>
  <si>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</si>
  <si>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</si>
  <si>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</si>
  <si>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</si>
  <si>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</si>
  <si>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</si>
  <si>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</si>
  <si>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</si>
  <si>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</si>
  <si>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</si>
  <si>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</si>
  <si>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</si>
  <si>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</si>
  <si>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</si>
  <si>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</si>
  <si>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</si>
  <si>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</si>
  <si>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</si>
  <si>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</si>
  <si>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</si>
  <si>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</si>
  <si>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</si>
  <si>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</si>
  <si>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</si>
  <si>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</si>
  <si>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</si>
  <si>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</si>
  <si>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</si>
  <si>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</si>
  <si>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</si>
  <si>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</si>
  <si>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</si>
  <si>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</si>
  <si>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</si>
  <si>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</si>
  <si>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</si>
  <si>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</si>
  <si>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</si>
  <si>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</si>
  <si>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</si>
  <si>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</si>
  <si>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</si>
  <si>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</si>
  <si>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</si>
  <si>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</si>
  <si>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</si>
  <si>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</si>
  <si>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</si>
  <si>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</si>
  <si>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</si>
  <si>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</si>
  <si>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</si>
  <si>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</si>
  <si>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</si>
  <si>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</si>
  <si>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</si>
  <si>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</si>
  <si>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</si>
  <si>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</si>
  <si>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</si>
  <si>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</si>
  <si>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</si>
  <si>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</si>
  <si>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</si>
  <si>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</si>
  <si>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</si>
  <si>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</si>
  <si>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</si>
  <si>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</si>
  <si>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</si>
  <si>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</si>
  <si>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</si>
  <si>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</si>
  <si>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</si>
  <si>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</si>
  <si>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</si>
  <si>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</si>
  <si>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</si>
  <si>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</si>
  <si>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</si>
  <si>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</si>
  <si>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</si>
  <si>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</si>
  <si>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</si>
  <si>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</si>
  <si>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</si>
  <si>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</si>
  <si>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</si>
  <si>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</si>
  <si>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</si>
  <si>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</si>
  <si>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</si>
  <si>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</si>
  <si>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</si>
  <si>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</si>
  <si>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</si>
  <si>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</si>
  <si>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</si>
  <si>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</si>
  <si>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</si>
  <si>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</si>
  <si>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</si>
  <si>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</si>
  <si>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</si>
  <si>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</si>
  <si>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</si>
  <si>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</si>
  <si>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</si>
  <si>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</si>
  <si>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</si>
  <si>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</si>
  <si>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</si>
  <si>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</si>
  <si>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</si>
  <si>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</si>
  <si>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</si>
  <si>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</si>
  <si>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</si>
  <si>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</si>
  <si>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</si>
  <si>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</si>
  <si>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</si>
  <si>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</si>
  <si>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</si>
  <si>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</si>
  <si>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</si>
  <si>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</si>
  <si>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</si>
  <si>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</si>
  <si>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</si>
  <si>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</si>
  <si>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</si>
  <si>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</si>
  <si>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</si>
  <si>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</si>
  <si>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</si>
  <si>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</si>
  <si>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</si>
  <si>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</si>
  <si>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</si>
  <si>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</si>
  <si>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</si>
  <si>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</si>
  <si>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</si>
  <si>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</si>
  <si>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</si>
  <si>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</si>
  <si>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</si>
  <si>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</si>
  <si>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</si>
  <si>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</si>
  <si>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</si>
  <si>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</si>
  <si>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</si>
  <si>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</si>
  <si>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</si>
  <si>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</si>
  <si>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</si>
  <si>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</si>
  <si>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</si>
  <si>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</si>
  <si>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</si>
  <si>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</si>
  <si>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</si>
  <si>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</si>
  <si>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</si>
  <si>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</si>
  <si>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</si>
  <si>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</si>
  <si>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</si>
  <si>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</si>
  <si>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</si>
  <si>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</si>
  <si>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</si>
  <si>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</si>
  <si>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</si>
  <si>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</si>
  <si>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</si>
  <si>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</si>
  <si>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</si>
  <si>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</si>
  <si>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</si>
  <si>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</si>
  <si>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</si>
  <si>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</si>
  <si>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</si>
  <si>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</si>
  <si>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</si>
  <si>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</si>
  <si>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</si>
  <si>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</si>
  <si>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</si>
  <si>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</si>
  <si>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</si>
  <si>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</si>
  <si>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</si>
  <si>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</si>
  <si>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</si>
  <si>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</si>
  <si>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</si>
  <si>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</si>
  <si>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</si>
  <si>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</si>
  <si>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</si>
  <si>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</si>
  <si>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</si>
  <si>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</si>
  <si>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</si>
  <si>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</si>
  <si>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</si>
  <si>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</si>
  <si>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</si>
  <si>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</si>
  <si>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</si>
  <si>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</si>
  <si>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</si>
  <si>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</si>
  <si>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</si>
  <si>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</si>
  <si>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</si>
  <si>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</si>
  <si>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</si>
  <si>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</si>
  <si>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</si>
  <si>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</si>
  <si>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</si>
  <si>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</si>
  <si>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</si>
  <si>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</si>
  <si>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</si>
  <si>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</si>
  <si>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</si>
  <si>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</si>
  <si>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</si>
  <si>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</si>
  <si>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</si>
  <si>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</si>
  <si>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</si>
  <si>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</si>
  <si>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</si>
  <si>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</si>
  <si>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</si>
  <si>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</si>
  <si>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</si>
  <si>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</si>
  <si>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</si>
  <si>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</si>
  <si>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</si>
  <si>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</si>
  <si>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</si>
  <si>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</si>
  <si>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</si>
  <si>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</si>
  <si>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</si>
  <si>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</si>
  <si>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</si>
  <si>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</si>
  <si>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</si>
  <si>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</si>
  <si>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</si>
  <si>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</si>
  <si>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</si>
  <si>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</si>
  <si>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</si>
  <si>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</si>
  <si>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</si>
  <si>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</si>
  <si>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</si>
  <si>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</si>
  <si>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</si>
  <si>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</si>
  <si>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</si>
  <si>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</si>
  <si>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</si>
  <si>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</si>
  <si>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</si>
  <si>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</si>
  <si>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</si>
  <si>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</si>
  <si>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</si>
  <si>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</si>
  <si>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</si>
  <si>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</si>
  <si>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</si>
  <si>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</si>
  <si>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</si>
  <si>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</si>
  <si>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</si>
  <si>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</si>
  <si>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</si>
  <si>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</si>
  <si>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</si>
  <si>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</si>
  <si>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</si>
  <si>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</si>
  <si>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</si>
  <si>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</si>
  <si>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</si>
  <si>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</si>
  <si>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</si>
  <si>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</si>
  <si>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</si>
  <si>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</si>
  <si>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</si>
  <si>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</si>
  <si>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</si>
  <si>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</si>
  <si>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</si>
  <si>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</si>
  <si>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</si>
  <si>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</si>
  <si>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</si>
  <si>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</si>
  <si>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</si>
  <si>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</si>
  <si>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</si>
  <si>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</si>
  <si>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</si>
  <si>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</si>
  <si>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</si>
  <si>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</si>
  <si>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</si>
  <si>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</si>
  <si>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</si>
  <si>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</si>
  <si>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</si>
  <si>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</si>
  <si>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</si>
  <si>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</si>
  <si>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</si>
  <si>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</si>
  <si>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</si>
  <si>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</si>
  <si>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</si>
  <si>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</si>
  <si>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</si>
  <si>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</si>
  <si>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</si>
  <si>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</si>
  <si>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</si>
  <si>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</si>
  <si>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</si>
  <si>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</si>
  <si>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</si>
  <si>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</si>
  <si>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</si>
  <si>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</si>
  <si>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</si>
  <si>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</si>
  <si>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</si>
  <si>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</si>
  <si>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</si>
  <si>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</si>
  <si>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</si>
  <si>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</si>
  <si>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</si>
  <si>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</si>
  <si>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</si>
  <si>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</si>
  <si>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</si>
  <si>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</si>
  <si>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</si>
  <si>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</si>
  <si>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</si>
  <si>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</si>
  <si>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</si>
  <si>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</si>
  <si>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</si>
  <si>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</si>
  <si>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</si>
  <si>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</si>
  <si>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</si>
  <si>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</si>
  <si>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</si>
  <si>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</si>
  <si>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</si>
  <si>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</si>
  <si>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</si>
  <si>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</si>
  <si>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</si>
  <si>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</si>
  <si>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</si>
  <si>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</si>
  <si>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</si>
  <si>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</si>
  <si>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</si>
  <si>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</si>
  <si>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</si>
  <si>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</si>
  <si>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</si>
  <si>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</si>
  <si>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</si>
  <si>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</si>
  <si>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</si>
  <si>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</si>
  <si>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</si>
  <si>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</si>
  <si>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</si>
  <si>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</si>
  <si>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</si>
  <si>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</si>
  <si>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</si>
  <si>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</si>
  <si>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</si>
  <si>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</si>
  <si>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</si>
  <si>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</si>
  <si>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</si>
  <si>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</si>
  <si>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</si>
  <si>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</si>
  <si>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</si>
  <si>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</si>
  <si>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</si>
  <si>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</si>
  <si>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</si>
  <si>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</si>
  <si>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</si>
  <si>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</si>
  <si>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</si>
  <si>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</si>
  <si>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</si>
  <si>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</si>
  <si>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</si>
  <si>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</si>
  <si>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</si>
  <si>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</si>
  <si>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</si>
  <si>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</si>
  <si>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</si>
  <si>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</si>
  <si>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</si>
  <si>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</si>
  <si>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</si>
  <si>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</si>
  <si>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</si>
  <si>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</si>
  <si>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</si>
  <si>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</si>
  <si>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</si>
  <si>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</si>
  <si>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</si>
  <si>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</si>
  <si>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</si>
  <si>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</si>
  <si>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</si>
  <si>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</si>
  <si>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</si>
  <si>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</si>
  <si>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</si>
  <si>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</si>
  <si>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</si>
  <si>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</si>
  <si>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</si>
  <si>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</si>
  <si>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</si>
  <si>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</si>
  <si>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</si>
  <si>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</si>
  <si>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</si>
  <si>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</si>
  <si>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</si>
  <si>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</si>
  <si>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</si>
  <si>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</si>
  <si>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</si>
  <si>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</si>
  <si>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</si>
  <si>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</si>
  <si>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</si>
  <si>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</si>
  <si>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</si>
  <si>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</si>
  <si>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</si>
  <si>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</si>
  <si>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</si>
  <si>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</si>
  <si>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</si>
  <si>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</si>
  <si>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</si>
  <si>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</si>
  <si>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</si>
  <si>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</si>
  <si>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</si>
  <si>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</si>
  <si>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</si>
  <si>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</si>
  <si>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</si>
  <si>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</si>
  <si>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</si>
  <si>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</si>
  <si>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</si>
  <si>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</si>
  <si>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</si>
  <si>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</si>
  <si>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</si>
  <si>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</si>
  <si>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</si>
  <si>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</si>
  <si>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</si>
  <si>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</si>
  <si>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</si>
  <si>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</si>
  <si>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</si>
  <si>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</si>
  <si>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</si>
  <si>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</si>
  <si>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</si>
  <si>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</si>
  <si>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</si>
  <si>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</si>
  <si>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</si>
  <si>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</si>
  <si>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</si>
  <si>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</si>
  <si>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</si>
  <si>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</si>
  <si>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</si>
  <si>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</si>
  <si>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</si>
  <si>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</si>
  <si>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</si>
  <si>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</si>
  <si>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</si>
  <si>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</si>
  <si>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</si>
  <si>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</si>
  <si>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</si>
  <si>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</si>
  <si>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</si>
  <si>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</si>
  <si>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</si>
  <si>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</si>
  <si>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</si>
  <si>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</si>
  <si>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</si>
  <si>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</si>
  <si>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</si>
  <si>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</si>
  <si>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</si>
  <si>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</si>
  <si>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</si>
  <si>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</si>
  <si>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</si>
  <si>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</si>
  <si>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</si>
  <si>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</si>
  <si>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</si>
  <si>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</si>
  <si>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</si>
  <si>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</si>
  <si>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</si>
  <si>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</si>
  <si>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</si>
  <si>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</si>
  <si>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</si>
  <si>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</si>
  <si>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</si>
  <si>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</si>
  <si>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</si>
  <si>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</si>
  <si>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</si>
  <si>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</si>
  <si>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</si>
  <si>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</si>
  <si>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</si>
  <si>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</si>
  <si>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</si>
  <si>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</si>
  <si>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</si>
  <si>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</si>
  <si>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</si>
  <si>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</si>
  <si>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</si>
  <si>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</si>
  <si>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</si>
  <si>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</si>
  <si>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</si>
  <si>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</si>
  <si>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</si>
  <si>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</si>
  <si>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</si>
  <si>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</si>
  <si>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</si>
  <si>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</si>
  <si>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</si>
  <si>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</si>
  <si>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</si>
  <si>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</si>
  <si>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</si>
  <si>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</si>
  <si>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</si>
  <si>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</si>
  <si>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</si>
  <si>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</si>
  <si>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</si>
  <si>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</si>
  <si>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</si>
  <si>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</si>
  <si>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</si>
  <si>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</si>
  <si>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</si>
  <si>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</si>
  <si>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</si>
  <si>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</si>
  <si>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</si>
  <si>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</si>
  <si>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</si>
  <si>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</si>
  <si>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</si>
  <si>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</si>
  <si>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</si>
  <si>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</si>
  <si>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</si>
  <si>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</si>
  <si>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</si>
  <si>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</si>
  <si>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</si>
  <si>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</si>
  <si>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</si>
  <si>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</si>
  <si>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</si>
  <si>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</si>
  <si>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</si>
  <si>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</si>
  <si>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</si>
  <si>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</si>
  <si>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</si>
  <si>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</si>
  <si>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</si>
  <si>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</si>
  <si>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</si>
  <si>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</si>
  <si>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</si>
  <si>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</si>
  <si>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</si>
  <si>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</si>
  <si>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</si>
  <si>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</si>
  <si>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</si>
  <si>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</si>
  <si>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</si>
  <si>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</si>
  <si>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</si>
  <si>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</si>
  <si>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</si>
  <si>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</si>
  <si>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</si>
  <si>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</si>
  <si>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</si>
  <si>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</si>
  <si>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</si>
  <si>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</si>
  <si>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</si>
  <si>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</si>
  <si>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</si>
  <si>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</si>
  <si>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</si>
  <si>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</si>
  <si>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</si>
  <si>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</si>
  <si>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</si>
  <si>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</si>
  <si>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</si>
  <si>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</si>
  <si>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</si>
  <si>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</si>
  <si>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</si>
  <si>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</si>
  <si>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</si>
  <si>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</si>
  <si>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</si>
  <si>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</si>
  <si>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</si>
  <si>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</si>
  <si>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</si>
  <si>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</si>
  <si>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</si>
  <si>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</si>
  <si>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</si>
  <si>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</si>
  <si>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</si>
  <si>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</si>
  <si>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</si>
  <si>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</si>
  <si>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</si>
  <si>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</si>
  <si>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</si>
  <si>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</si>
  <si>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</si>
  <si>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</si>
  <si>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</si>
  <si>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</si>
  <si>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</si>
  <si>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</si>
  <si>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</si>
  <si>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</si>
  <si>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</si>
  <si>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</si>
  <si>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</si>
  <si>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</si>
  <si>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</si>
  <si>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</si>
  <si>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</si>
  <si>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</si>
  <si>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</si>
  <si>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</si>
  <si>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</si>
  <si>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</si>
  <si>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</si>
  <si>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</si>
  <si>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</si>
  <si>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</si>
  <si>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</si>
  <si>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</si>
  <si>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</si>
  <si>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</si>
  <si>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</si>
  <si>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</si>
  <si>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</si>
  <si>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</si>
  <si>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</si>
  <si>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</si>
  <si>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</si>
  <si>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</si>
  <si>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</si>
  <si>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</si>
  <si>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</si>
  <si>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</si>
  <si>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</si>
  <si>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</si>
  <si>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</si>
  <si>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</si>
  <si>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</si>
  <si>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</si>
  <si>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</si>
  <si>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</si>
  <si>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</si>
  <si>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</si>
  <si>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</si>
  <si>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</si>
  <si>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</si>
  <si>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</si>
  <si>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</si>
  <si>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</si>
  <si>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</si>
  <si>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</si>
  <si>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</si>
  <si>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</si>
  <si>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</si>
  <si>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</si>
  <si>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</si>
  <si>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</si>
  <si>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</si>
  <si>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</si>
  <si>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</si>
  <si>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</si>
  <si>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</si>
  <si>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</si>
  <si>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</si>
  <si>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</si>
  <si>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</si>
  <si>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</si>
  <si>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</si>
  <si>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</si>
  <si>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</si>
  <si>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</si>
  <si>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</si>
  <si>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</si>
  <si>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</si>
  <si>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</si>
  <si>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</si>
  <si>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</si>
  <si>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</si>
  <si>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</si>
  <si>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</si>
  <si>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</si>
  <si>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</si>
  <si>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</si>
  <si>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</si>
  <si>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</si>
  <si>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</si>
  <si>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</si>
  <si>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</si>
  <si>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</si>
  <si>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</si>
  <si>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</si>
  <si>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</si>
  <si>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</si>
  <si>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</si>
  <si>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</si>
  <si>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</si>
  <si>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</si>
  <si>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</si>
  <si>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</si>
  <si>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</si>
  <si>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</si>
  <si>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</si>
  <si>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</si>
  <si>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</si>
  <si>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</si>
  <si>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</si>
  <si>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</si>
  <si>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</si>
  <si>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</si>
  <si>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</si>
  <si>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</si>
  <si>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</si>
  <si>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</si>
  <si>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</si>
  <si>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</si>
  <si>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</si>
  <si>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</si>
  <si>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</si>
  <si>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</si>
  <si>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</si>
  <si>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</si>
  <si>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</si>
  <si>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</si>
  <si>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</si>
  <si>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</si>
  <si>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</si>
  <si>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</si>
  <si>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</si>
  <si>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</si>
  <si>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</si>
  <si>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</si>
  <si>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</si>
  <si>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</si>
  <si>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</si>
  <si>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</si>
  <si>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</si>
  <si>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</si>
  <si>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</si>
  <si>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</si>
  <si>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</si>
  <si>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</si>
  <si>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</si>
  <si>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</si>
  <si>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</si>
  <si>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</si>
  <si>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</si>
  <si>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</si>
  <si>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</si>
  <si>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</si>
  <si>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</si>
  <si>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</si>
  <si>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</si>
  <si>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</si>
  <si>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</si>
  <si>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</si>
  <si>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</si>
  <si>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</si>
  <si>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</si>
  <si>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</si>
  <si>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</si>
  <si>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</si>
  <si>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</si>
  <si>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</si>
  <si>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</si>
  <si>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</si>
  <si>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</si>
  <si>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</si>
  <si>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</si>
  <si>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</si>
  <si>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</si>
  <si>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</si>
  <si>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</si>
  <si>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</si>
  <si>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</si>
  <si>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</si>
  <si>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</si>
  <si>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</si>
  <si>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</si>
  <si>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</si>
  <si>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</si>
  <si>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</si>
  <si>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</si>
  <si>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</si>
  <si>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</si>
  <si>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</si>
  <si>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</si>
  <si>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</si>
  <si>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</si>
  <si>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</si>
  <si>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</si>
  <si>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</si>
  <si>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</si>
  <si>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</si>
  <si>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</si>
  <si>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</si>
  <si>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</si>
  <si>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</si>
  <si>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</si>
  <si>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</si>
  <si>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</si>
  <si>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</si>
  <si>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</si>
  <si>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</si>
  <si>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</si>
  <si>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</si>
  <si>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</si>
  <si>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</si>
  <si>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</si>
  <si>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</si>
  <si>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</si>
  <si>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</si>
  <si>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</si>
  <si>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</si>
  <si>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</si>
  <si>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</si>
  <si>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</si>
  <si>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</si>
  <si>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</si>
  <si>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</si>
  <si>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</si>
  <si>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</si>
  <si>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</si>
  <si>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</si>
  <si>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</si>
  <si>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</si>
  <si>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</si>
  <si>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</si>
  <si>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</si>
  <si>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</si>
  <si>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</si>
  <si>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</si>
  <si>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</si>
  <si>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</si>
  <si>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</si>
  <si>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</si>
  <si>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</si>
  <si>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</si>
  <si>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</si>
  <si>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</si>
  <si>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</si>
  <si>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</si>
  <si>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</si>
  <si>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</si>
  <si>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</si>
  <si>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</si>
  <si>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</si>
  <si>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</si>
  <si>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</si>
  <si>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</si>
  <si>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</si>
  <si>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</si>
  <si>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</si>
  <si>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</si>
  <si>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</si>
  <si>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</si>
  <si>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</si>
  <si>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</si>
  <si>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</si>
  <si>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</si>
  <si>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</si>
  <si>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</si>
  <si>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</si>
  <si>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</si>
  <si>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</si>
  <si>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</si>
  <si>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</si>
  <si>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</si>
  <si>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</si>
  <si>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</si>
  <si>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</si>
  <si>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</si>
  <si>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</si>
  <si>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</si>
  <si>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</si>
  <si>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</si>
  <si>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</si>
  <si>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</si>
  <si>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</si>
  <si>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</si>
  <si>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</si>
  <si>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</si>
  <si>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</si>
  <si>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</si>
  <si>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</si>
  <si>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</si>
  <si>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</si>
  <si>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</si>
  <si>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</si>
  <si>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</si>
  <si>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</si>
  <si>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</si>
  <si>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</si>
  <si>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</si>
  <si>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</si>
  <si>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</si>
  <si>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</si>
  <si>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</si>
  <si>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</si>
  <si>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</si>
  <si>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</si>
  <si>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</si>
  <si>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</si>
  <si>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</si>
  <si>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</si>
  <si>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</si>
  <si>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</si>
  <si>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</si>
  <si>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</si>
  <si>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</si>
  <si>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</si>
  <si>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</si>
  <si>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</si>
  <si>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</si>
  <si>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</si>
  <si>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</si>
  <si>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</si>
  <si>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</si>
  <si>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</si>
  <si>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</si>
  <si>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</si>
  <si>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</si>
  <si>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</si>
  <si>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</si>
  <si>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</si>
  <si>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</si>
  <si>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</si>
  <si>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</si>
  <si>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</si>
  <si>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</si>
  <si>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</si>
  <si>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</si>
  <si>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</si>
  <si>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</si>
  <si>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</si>
  <si>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</si>
  <si>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</si>
  <si>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</si>
  <si>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</si>
  <si>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</si>
  <si>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</si>
  <si>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</si>
  <si>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</si>
  <si>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</si>
  <si>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</si>
  <si>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</si>
  <si>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</si>
  <si>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</si>
  <si>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</si>
  <si>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</si>
  <si>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</si>
  <si>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</si>
  <si>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</si>
  <si>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</si>
  <si>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</si>
  <si>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</si>
  <si>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</si>
  <si>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</si>
  <si>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</si>
  <si>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</si>
  <si>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</si>
  <si>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</si>
  <si>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</si>
  <si>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</si>
  <si>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</si>
  <si>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</si>
  <si>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</si>
  <si>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</si>
  <si>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</si>
  <si>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</si>
  <si>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</si>
  <si>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</si>
  <si>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</si>
  <si>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</si>
  <si>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</si>
  <si>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</si>
  <si>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</si>
  <si>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</si>
  <si>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</si>
  <si>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</si>
  <si>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</si>
  <si>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</si>
  <si>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</si>
  <si>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</si>
  <si>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</si>
  <si>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</si>
  <si>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</si>
  <si>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</si>
  <si>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</si>
  <si>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</si>
  <si>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</si>
  <si>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</si>
  <si>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</si>
  <si>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</si>
  <si>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</si>
  <si>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</si>
  <si>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</si>
  <si>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</si>
  <si>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</si>
  <si>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</si>
  <si>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</si>
  <si>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</si>
  <si>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</si>
  <si>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</si>
  <si>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</si>
  <si>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</si>
  <si>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</si>
  <si>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</si>
  <si>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</si>
  <si>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</si>
  <si>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</si>
  <si>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</si>
  <si>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</si>
  <si>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</si>
  <si>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</si>
  <si>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</si>
  <si>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</si>
  <si>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</si>
  <si>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</si>
  <si>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</si>
  <si>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</si>
  <si>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</si>
  <si>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</si>
  <si>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</si>
  <si>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</si>
  <si>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</si>
  <si>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</si>
  <si>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</si>
  <si>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</si>
  <si>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</si>
  <si>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</si>
  <si>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</si>
  <si>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</si>
  <si>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</si>
  <si>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</si>
  <si>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</si>
  <si>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</si>
  <si>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</si>
  <si>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</si>
  <si>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</si>
  <si>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</si>
  <si>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</si>
  <si>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</si>
  <si>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</si>
  <si>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</si>
  <si>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</si>
  <si>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</si>
  <si>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</si>
  <si>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</si>
  <si>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</si>
  <si>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</si>
  <si>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</si>
  <si>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</si>
  <si>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</si>
  <si>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</si>
  <si>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</si>
  <si>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</si>
  <si>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</si>
  <si>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</si>
  <si>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</si>
  <si>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</si>
  <si>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</si>
  <si>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</si>
  <si>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</si>
  <si>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</si>
  <si>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</si>
  <si>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</si>
  <si>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</si>
  <si>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</si>
  <si>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</si>
  <si>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</si>
  <si>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</si>
  <si>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</si>
  <si>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</si>
  <si>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</si>
  <si>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</si>
  <si>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</si>
  <si>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</si>
  <si>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</si>
  <si>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</si>
  <si>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</si>
  <si>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</si>
  <si>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</si>
  <si>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</si>
  <si>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</si>
  <si>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</si>
  <si>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</si>
  <si>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</si>
  <si>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</si>
  <si>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</si>
  <si>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</si>
  <si>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</si>
  <si>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</si>
  <si>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</si>
  <si>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</si>
  <si>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</si>
  <si>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</si>
  <si>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</si>
  <si>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</si>
  <si>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</si>
  <si>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</si>
  <si>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</si>
  <si>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</si>
  <si>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</si>
  <si>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</si>
  <si>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</si>
  <si>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</si>
  <si>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</si>
  <si>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</si>
  <si>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</si>
  <si>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</si>
  <si>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</si>
  <si>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</si>
  <si>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</si>
  <si>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</si>
  <si>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</si>
  <si>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</si>
  <si>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</si>
  <si>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</si>
  <si>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</si>
  <si>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</si>
  <si>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</si>
  <si>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</si>
  <si>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</si>
  <si>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</si>
  <si>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</si>
  <si>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</si>
  <si>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</si>
  <si>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</si>
  <si>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</si>
  <si>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</si>
  <si>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</si>
  <si>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</si>
  <si>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</si>
  <si>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</si>
  <si>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</si>
  <si>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</si>
  <si>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</si>
  <si>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</si>
  <si>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</si>
  <si>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</si>
  <si>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</si>
  <si>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</si>
  <si>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</si>
  <si>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</si>
  <si>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</si>
  <si>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</si>
  <si>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</si>
  <si>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</si>
  <si>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</si>
  <si>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</si>
  <si>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</si>
  <si>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</si>
  <si>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</si>
  <si>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</si>
  <si>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</si>
  <si>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</si>
  <si>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</si>
  <si>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</si>
  <si>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</si>
  <si>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</si>
  <si>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</si>
  <si>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</si>
  <si>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</si>
  <si>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</si>
  <si>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</si>
  <si>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</si>
  <si>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</si>
  <si>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</si>
  <si>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</si>
  <si>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</si>
  <si>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</si>
  <si>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</si>
  <si>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</si>
  <si>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</si>
  <si>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</si>
  <si>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</si>
  <si>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</si>
  <si>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</si>
  <si>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</si>
  <si>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</si>
  <si>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</si>
  <si>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</si>
  <si>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</si>
  <si>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</si>
  <si>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</si>
  <si>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</si>
  <si>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</si>
  <si>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</si>
  <si>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</si>
  <si>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</si>
  <si>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</si>
  <si>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</si>
  <si>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</si>
  <si>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</si>
  <si>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</si>
  <si>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</si>
  <si>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</si>
  <si>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</si>
  <si>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</si>
  <si>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</si>
  <si>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</si>
  <si>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</si>
  <si>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</si>
  <si>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</si>
  <si>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</si>
  <si>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</si>
  <si>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</si>
  <si>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</si>
  <si>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</si>
  <si>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</si>
  <si>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</si>
  <si>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</si>
  <si>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</si>
  <si>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</si>
  <si>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</si>
  <si>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</si>
  <si>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</si>
  <si>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</si>
  <si>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</si>
  <si>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</si>
  <si>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</si>
  <si>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</si>
  <si>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</si>
  <si>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</si>
  <si>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</si>
  <si>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</si>
  <si>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</si>
  <si>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</si>
  <si>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</si>
  <si>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</si>
  <si>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</si>
  <si>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</si>
  <si>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</si>
  <si>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</si>
  <si>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</si>
  <si>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</si>
  <si>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</si>
  <si>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</si>
  <si>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</si>
  <si>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</si>
  <si>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</si>
  <si>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</si>
  <si>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</si>
  <si>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</si>
  <si>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</si>
  <si>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</si>
  <si>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</si>
  <si>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</si>
  <si>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</si>
  <si>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</si>
  <si>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</si>
  <si>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</si>
  <si>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</si>
  <si>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</si>
  <si>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</si>
  <si>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</si>
  <si>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</si>
  <si>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</si>
  <si>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</si>
  <si>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</si>
  <si>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</si>
  <si>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</si>
  <si>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</si>
  <si>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</si>
  <si>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</si>
  <si>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</si>
  <si>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</si>
  <si>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</si>
  <si>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</si>
  <si>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</si>
  <si>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</si>
  <si>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</si>
  <si>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</si>
  <si>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</si>
  <si>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</si>
  <si>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</si>
  <si>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</si>
  <si>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</si>
  <si>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</si>
  <si>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</si>
  <si>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</si>
  <si>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</si>
  <si>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</si>
  <si>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</si>
  <si>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</si>
  <si>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</si>
  <si>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</si>
  <si>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</si>
  <si>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</si>
  <si>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</si>
  <si>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</si>
  <si>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</si>
  <si>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</si>
  <si>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</si>
  <si>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</si>
  <si>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</si>
  <si>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</si>
  <si>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</si>
  <si>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</si>
  <si>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</si>
  <si>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</si>
  <si>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</si>
  <si>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</si>
  <si>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</si>
  <si>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</si>
  <si>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</si>
  <si>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</si>
  <si>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</si>
  <si>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</si>
  <si>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</si>
  <si>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</si>
  <si>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</si>
  <si>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</si>
  <si>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</si>
  <si>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</si>
  <si>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</si>
  <si>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</si>
  <si>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</si>
  <si>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</si>
  <si>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</si>
  <si>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</si>
  <si>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</si>
  <si>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</si>
  <si>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</si>
  <si>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</si>
  <si>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</si>
  <si>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</si>
  <si>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</si>
  <si>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</si>
  <si>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</si>
  <si>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</si>
  <si>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</si>
  <si>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</si>
  <si>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</si>
  <si>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</si>
  <si>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</si>
  <si>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</si>
  <si>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</si>
  <si>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</si>
  <si>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</si>
  <si>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</si>
  <si>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</si>
  <si>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</si>
  <si>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</si>
  <si>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</si>
  <si>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</si>
  <si>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</si>
  <si>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</si>
  <si>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</si>
  <si>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</si>
  <si>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</si>
  <si>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</si>
  <si>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</si>
  <si>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</si>
  <si>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</si>
  <si>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</si>
  <si>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</si>
  <si>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</si>
  <si>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</si>
  <si>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</si>
  <si>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</si>
  <si>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</si>
  <si>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</si>
  <si>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</si>
  <si>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</si>
  <si>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</si>
  <si>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</si>
  <si>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</si>
  <si>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</si>
  <si>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</si>
  <si>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</si>
  <si>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</si>
  <si>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</si>
  <si>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</si>
  <si>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</si>
  <si>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</si>
  <si>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</si>
  <si>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</si>
  <si>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</si>
  <si>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</si>
  <si>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</si>
  <si>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</si>
  <si>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</si>
  <si>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</si>
  <si>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</si>
  <si>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</si>
  <si>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</si>
  <si>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</si>
  <si>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</si>
  <si>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</si>
  <si>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</si>
  <si>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</si>
  <si>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</si>
  <si>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</si>
  <si>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</si>
  <si>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</si>
  <si>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</si>
  <si>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</si>
  <si>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</si>
  <si>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</si>
  <si>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</si>
  <si>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</si>
  <si>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</si>
  <si>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</si>
  <si>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</si>
  <si>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</si>
  <si>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</si>
  <si>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</si>
  <si>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</si>
  <si>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</si>
  <si>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</si>
  <si>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</si>
  <si>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</si>
  <si>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</si>
  <si>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</si>
  <si>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</si>
  <si>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</si>
  <si>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</si>
  <si>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</si>
  <si>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</si>
  <si>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</si>
  <si>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</si>
  <si>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</si>
  <si>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</si>
  <si>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</si>
  <si>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</si>
  <si>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</si>
  <si>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</si>
  <si>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</si>
  <si>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</si>
  <si>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</si>
  <si>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</si>
  <si>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</si>
  <si>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</si>
  <si>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</si>
  <si>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</si>
  <si>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</si>
  <si>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</si>
  <si>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</si>
  <si>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</si>
  <si>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</si>
  <si>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</si>
  <si>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</si>
  <si>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</si>
  <si>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</si>
  <si>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</si>
  <si>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</si>
  <si>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</si>
  <si>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</si>
  <si>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</si>
  <si>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</si>
  <si>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</si>
  <si>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</si>
  <si>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</si>
  <si>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</si>
  <si>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</si>
  <si>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</si>
  <si>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</si>
  <si>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</si>
  <si>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</si>
  <si>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</si>
  <si>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</si>
  <si>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</si>
  <si>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</si>
  <si>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</si>
  <si>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</si>
  <si>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</si>
  <si>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</si>
  <si>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</si>
  <si>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</si>
  <si>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</si>
  <si>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</si>
  <si>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</si>
  <si>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</si>
  <si>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</si>
  <si>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</si>
  <si>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</si>
  <si>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</si>
  <si>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</si>
  <si>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</si>
  <si>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</si>
  <si>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</si>
  <si>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</si>
  <si>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</si>
  <si>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</si>
  <si>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</si>
  <si>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</si>
  <si>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</si>
  <si>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</si>
  <si>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</si>
  <si>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</si>
  <si>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</si>
  <si>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</si>
  <si>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</si>
  <si>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</si>
  <si>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</si>
  <si>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</si>
  <si>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</si>
  <si>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</si>
  <si>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</si>
  <si>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</si>
  <si>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</si>
  <si>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</si>
  <si>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</si>
  <si>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</si>
  <si>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</si>
  <si>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</si>
  <si>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</si>
  <si>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</si>
  <si>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</si>
  <si>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</si>
  <si>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</si>
  <si>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</si>
  <si>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</si>
  <si>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</si>
  <si>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</si>
  <si>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</si>
  <si>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</si>
  <si>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</si>
  <si>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</si>
  <si>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</si>
  <si>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</si>
  <si>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</si>
  <si>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</si>
  <si>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</si>
  <si>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</si>
  <si>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</si>
  <si>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</si>
  <si>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</si>
  <si>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</si>
  <si>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</si>
  <si>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</si>
  <si>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</si>
  <si>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</si>
  <si>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</si>
  <si>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</si>
  <si>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</si>
  <si>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</si>
  <si>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</si>
  <si>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</si>
  <si>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</si>
  <si>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</si>
  <si>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</si>
  <si>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</si>
  <si>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</si>
  <si>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</si>
  <si>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</si>
  <si>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</si>
  <si>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</si>
  <si>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</si>
  <si>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</si>
  <si>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</si>
  <si>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</si>
  <si>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</si>
  <si>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</si>
  <si>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</si>
  <si>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</si>
  <si>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</si>
  <si>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</si>
  <si>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</si>
  <si>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</si>
  <si>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</si>
  <si>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</si>
  <si>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</si>
  <si>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</si>
  <si>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</si>
  <si>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</si>
  <si>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</si>
  <si>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</si>
  <si>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</si>
  <si>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</si>
  <si>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</si>
  <si>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</si>
  <si>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</si>
  <si>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</si>
  <si>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</si>
  <si>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</si>
  <si>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</si>
  <si>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</si>
  <si>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</si>
  <si>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</si>
  <si>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</si>
  <si>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</si>
  <si>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</si>
  <si>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</si>
  <si>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</si>
  <si>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</si>
  <si>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</si>
  <si>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</si>
  <si>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</si>
  <si>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</si>
  <si>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</si>
  <si>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</si>
  <si>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</si>
  <si>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</si>
  <si>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</si>
  <si>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</si>
  <si>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</si>
  <si>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</si>
  <si>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</si>
  <si>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</si>
  <si>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</si>
  <si>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</si>
  <si>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</si>
  <si>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</si>
  <si>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</si>
  <si>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</si>
  <si>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</si>
  <si>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</si>
  <si>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</si>
  <si>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</si>
  <si>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</si>
  <si>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</si>
  <si>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</si>
  <si>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</si>
  <si>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</si>
  <si>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</si>
  <si>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</si>
  <si>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</si>
  <si>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</si>
  <si>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</si>
  <si>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</si>
  <si>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</si>
  <si>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</si>
  <si>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</si>
  <si>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</si>
  <si>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</si>
  <si>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</si>
  <si>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</si>
  <si>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</si>
  <si>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</si>
  <si>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</si>
  <si>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</si>
  <si>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</si>
  <si>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</si>
  <si>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</si>
  <si>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</si>
  <si>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</si>
  <si>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</si>
  <si>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</si>
  <si>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</si>
  <si>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</si>
  <si>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</si>
  <si>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</si>
  <si>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</si>
  <si>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</si>
  <si>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</si>
  <si>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</si>
  <si>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</si>
  <si>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</si>
  <si>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</si>
  <si>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</si>
  <si>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</si>
  <si>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</si>
  <si>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</si>
  <si>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</si>
  <si>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</si>
  <si>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</si>
  <si>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</si>
  <si>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</si>
  <si>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</si>
  <si>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</si>
  <si>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</si>
  <si>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</si>
  <si>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</si>
  <si>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</si>
  <si>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</si>
  <si>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</si>
  <si>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</si>
  <si>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</si>
  <si>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</si>
  <si>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</si>
  <si>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</si>
  <si>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</si>
  <si>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</si>
  <si>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</si>
  <si>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</si>
  <si>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</si>
  <si>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</si>
  <si>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</si>
  <si>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</si>
  <si>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</si>
  <si>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</si>
  <si>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</si>
  <si>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</si>
  <si>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</si>
  <si>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</si>
  <si>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</si>
  <si>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</si>
  <si>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</si>
  <si>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</si>
  <si>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</si>
  <si>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</si>
  <si>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</si>
  <si>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</si>
  <si>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</si>
  <si>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</si>
  <si>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</si>
  <si>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</si>
  <si>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</si>
  <si>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</si>
  <si>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</si>
  <si>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</si>
  <si>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</si>
  <si>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</si>
  <si>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</si>
  <si>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</si>
  <si>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</si>
  <si>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</si>
  <si>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</si>
  <si>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</si>
  <si>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</si>
  <si>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</si>
  <si>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</si>
  <si>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</si>
  <si>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</si>
  <si>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</si>
  <si>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</si>
  <si>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</si>
  <si>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</si>
  <si>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</si>
  <si>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</si>
  <si>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</si>
  <si>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</si>
  <si>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</si>
  <si>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</si>
  <si>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</si>
  <si>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</si>
  <si>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</si>
  <si>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</si>
  <si>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</si>
  <si>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</si>
  <si>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</si>
  <si>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</si>
  <si>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</si>
  <si>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</si>
  <si>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</si>
  <si>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</si>
  <si>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</si>
  <si>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</si>
  <si>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</si>
  <si>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</si>
  <si>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</si>
  <si>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</si>
  <si>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</si>
  <si>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</si>
  <si>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</si>
  <si>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</si>
  <si>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</si>
  <si>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</si>
  <si>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</si>
  <si>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</si>
  <si>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</si>
  <si>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</si>
  <si>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</si>
  <si>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</si>
  <si>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</si>
  <si>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</si>
  <si>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</si>
  <si>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</si>
  <si>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</si>
  <si>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</si>
  <si>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</si>
  <si>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</si>
  <si>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</si>
  <si>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</si>
  <si>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</si>
  <si>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</si>
  <si>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</si>
  <si>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</si>
  <si>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</si>
  <si>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</si>
  <si>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</si>
  <si>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</si>
  <si>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</si>
  <si>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</si>
  <si>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</si>
  <si>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</si>
  <si>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</si>
  <si>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</si>
  <si>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</si>
  <si>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</si>
  <si>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</si>
  <si>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</si>
  <si>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</si>
  <si>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</si>
  <si>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</si>
  <si>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</si>
  <si>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</si>
  <si>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</si>
  <si>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</si>
  <si>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</si>
  <si>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</si>
  <si>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</si>
  <si>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</si>
  <si>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</si>
  <si>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</si>
  <si>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</si>
  <si>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</si>
  <si>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</si>
  <si>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</si>
  <si>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</si>
  <si>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</si>
  <si>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</si>
  <si>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</si>
  <si>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</si>
  <si>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</si>
  <si>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</si>
  <si>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</si>
  <si>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</si>
  <si>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</si>
  <si>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</si>
  <si>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</si>
  <si>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</si>
  <si>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</si>
  <si>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</si>
  <si>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</si>
  <si>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</si>
  <si>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</si>
  <si>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</si>
  <si>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</si>
  <si>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</si>
  <si>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</si>
  <si>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</si>
  <si>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</si>
  <si>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</si>
  <si>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</si>
  <si>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</si>
  <si>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</si>
  <si>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</si>
  <si>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</si>
  <si>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</si>
  <si>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</si>
  <si>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</si>
  <si>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</si>
  <si>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</si>
  <si>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</si>
  <si>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</si>
  <si>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</si>
  <si>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</si>
  <si>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</si>
  <si>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</si>
  <si>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</si>
  <si>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</si>
  <si>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</si>
  <si>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</si>
  <si>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</si>
  <si>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</si>
  <si>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</si>
  <si>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</si>
  <si>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</si>
  <si>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</si>
  <si>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</si>
  <si>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</si>
  <si>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</si>
  <si>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</si>
  <si>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</si>
  <si>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</si>
  <si>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</si>
  <si>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</si>
  <si>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</si>
  <si>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</si>
  <si>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</si>
  <si>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</si>
  <si>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</si>
  <si>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</si>
  <si>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</si>
  <si>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</si>
  <si>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</si>
  <si>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</si>
  <si>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</si>
  <si>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</si>
  <si>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</si>
  <si>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</si>
  <si>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</si>
  <si>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</si>
  <si>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</si>
  <si>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</si>
  <si>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</si>
  <si>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</si>
  <si>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</si>
  <si>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</si>
  <si>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</si>
  <si>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</si>
  <si>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</si>
  <si>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</si>
  <si>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</si>
  <si>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</si>
  <si>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</si>
  <si>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</si>
  <si>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</si>
  <si>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</si>
  <si>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</si>
  <si>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</si>
  <si>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</si>
  <si>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</si>
  <si>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</si>
  <si>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</si>
  <si>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</si>
  <si>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</si>
  <si>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</si>
  <si>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</si>
  <si>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</si>
  <si>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</si>
  <si>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</si>
  <si>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</si>
  <si>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</si>
  <si>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</si>
  <si>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</si>
  <si>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</si>
  <si>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</si>
  <si>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</si>
  <si>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</si>
  <si>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</si>
  <si>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</si>
  <si>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</si>
  <si>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</si>
  <si>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</si>
  <si>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</si>
  <si>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</si>
  <si>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</si>
  <si>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</si>
  <si>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</si>
  <si>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</si>
  <si>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</si>
  <si>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</si>
  <si>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</si>
  <si>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</si>
  <si>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</si>
  <si>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</si>
  <si>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</si>
  <si>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</si>
  <si>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</si>
  <si>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</si>
  <si>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</si>
  <si>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</si>
  <si>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</si>
  <si>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</si>
  <si>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</si>
  <si>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</si>
  <si>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</si>
  <si>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</si>
  <si>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</si>
  <si>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</si>
  <si>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</si>
  <si>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</si>
  <si>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</si>
  <si>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</si>
  <si>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</si>
  <si>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</si>
  <si>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</si>
  <si>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</si>
  <si>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</si>
  <si>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</si>
  <si>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</si>
  <si>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</si>
  <si>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</si>
  <si>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</si>
  <si>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</si>
  <si>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</si>
  <si>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</si>
  <si>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</si>
  <si>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</si>
  <si>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</si>
  <si>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</si>
  <si>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</si>
  <si>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</si>
  <si>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</si>
  <si>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</si>
  <si>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</si>
  <si>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</si>
  <si>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</si>
  <si>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</si>
  <si>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</si>
  <si>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</si>
  <si>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</si>
  <si>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</si>
  <si>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</si>
  <si>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</si>
  <si>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</si>
  <si>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</si>
  <si>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</si>
  <si>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</si>
  <si>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</si>
  <si>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</si>
  <si>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</si>
  <si>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</si>
  <si>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</si>
  <si>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</si>
  <si>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</si>
  <si>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</si>
  <si>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</si>
  <si>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</si>
  <si>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</si>
  <si>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</si>
  <si>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</si>
  <si>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</si>
  <si>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</si>
  <si>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</si>
  <si>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</si>
  <si>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</si>
  <si>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</si>
  <si>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</si>
  <si>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</si>
  <si>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</si>
  <si>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</si>
  <si>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</si>
  <si>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</si>
  <si>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</si>
  <si>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</si>
  <si>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</si>
  <si>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</si>
  <si>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</si>
  <si>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</si>
  <si>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</si>
  <si>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</si>
  <si>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</si>
  <si>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</si>
  <si>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</si>
  <si>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</si>
  <si>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</si>
  <si>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</si>
  <si>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</si>
  <si>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</si>
  <si>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</si>
  <si>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</si>
  <si>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</si>
  <si>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</si>
  <si>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</si>
  <si>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</si>
  <si>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</si>
  <si>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</si>
  <si>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</si>
  <si>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</si>
  <si>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</si>
  <si>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</si>
  <si>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</si>
  <si>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</si>
  <si>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</si>
  <si>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</si>
  <si>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</si>
  <si>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</si>
  <si>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</si>
  <si>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</si>
  <si>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</si>
  <si>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</si>
  <si>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</si>
  <si>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</si>
  <si>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</si>
  <si>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</si>
  <si>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</si>
  <si>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</si>
  <si>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</si>
  <si>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</si>
  <si>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</si>
  <si>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</si>
  <si>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</si>
  <si>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</si>
  <si>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</si>
  <si>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</si>
  <si>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</si>
  <si>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</si>
  <si>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</si>
  <si>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</si>
  <si>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</si>
  <si>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</si>
  <si>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</si>
  <si>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</si>
  <si>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</si>
  <si>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</si>
  <si>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</si>
  <si>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</si>
  <si>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</si>
  <si>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</si>
  <si>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</si>
  <si>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</si>
  <si>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</si>
  <si>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</si>
  <si>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</si>
  <si>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</si>
  <si>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</si>
  <si>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</si>
  <si>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</si>
  <si>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</si>
  <si>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</si>
  <si>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</si>
  <si>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</si>
  <si>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</si>
  <si>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</si>
  <si>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</si>
  <si>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</si>
  <si>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</si>
  <si>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</si>
  <si>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</si>
  <si>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</si>
  <si>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</si>
  <si>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</si>
  <si>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</si>
  <si>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</si>
  <si>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</si>
  <si>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</si>
  <si>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</si>
  <si>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</si>
  <si>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</si>
  <si>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</si>
  <si>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</si>
  <si>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</si>
  <si>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</si>
  <si>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</si>
  <si>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</si>
  <si>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</si>
  <si>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</si>
  <si>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</si>
  <si>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</si>
  <si>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</si>
  <si>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</si>
  <si>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</si>
  <si>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</si>
  <si>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</si>
  <si>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</si>
  <si>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</si>
  <si>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</si>
  <si>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</si>
  <si>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</si>
  <si>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</si>
  <si>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</si>
  <si>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</si>
  <si>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</si>
  <si>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</si>
  <si>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</si>
  <si>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</si>
  <si>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</si>
  <si>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</si>
  <si>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</si>
  <si>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</si>
  <si>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</si>
  <si>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</si>
  <si>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</si>
  <si>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</si>
  <si>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</si>
  <si>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</si>
  <si>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</si>
  <si>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</si>
  <si>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</si>
  <si>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</si>
  <si>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</si>
  <si>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</si>
  <si>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</si>
  <si>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</si>
  <si>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</si>
  <si>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</si>
  <si>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</si>
  <si>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</si>
  <si>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</si>
  <si>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</si>
  <si>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</si>
  <si>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</si>
  <si>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</si>
  <si>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</si>
  <si>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</si>
  <si>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</si>
  <si>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</si>
  <si>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</si>
  <si>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</si>
  <si>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</si>
  <si>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</si>
  <si>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</si>
  <si>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</si>
  <si>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</si>
  <si>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</si>
  <si>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</si>
  <si>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</si>
  <si>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</si>
  <si>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</si>
  <si>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</si>
  <si>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</si>
  <si>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</si>
  <si>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</si>
  <si>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</si>
  <si>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</si>
  <si>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</si>
  <si>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</si>
  <si>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</si>
  <si>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</si>
  <si>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</si>
  <si>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</si>
  <si>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</si>
  <si>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</si>
  <si>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</si>
  <si>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</si>
  <si>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</si>
  <si>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</si>
  <si>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</si>
  <si>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</si>
  <si>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</si>
  <si>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</si>
  <si>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</si>
  <si>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</si>
  <si>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</si>
  <si>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</si>
  <si>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</si>
  <si>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</si>
  <si>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</si>
  <si>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</si>
  <si>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</si>
  <si>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</si>
  <si>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</si>
  <si>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</si>
  <si>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</si>
  <si>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</si>
  <si>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</si>
  <si>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</si>
  <si>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</si>
  <si>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</si>
  <si>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</si>
  <si>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</si>
  <si>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</si>
  <si>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</si>
  <si>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</si>
  <si>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</si>
  <si>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</si>
  <si>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</si>
  <si>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</si>
  <si>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</si>
  <si>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</si>
  <si>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</si>
  <si>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</si>
  <si>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</si>
  <si>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</si>
  <si>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</si>
  <si>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</si>
  <si>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</si>
  <si>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</si>
  <si>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</si>
  <si>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</si>
  <si>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</si>
  <si>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</si>
  <si>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</si>
  <si>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</si>
  <si>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</si>
  <si>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</si>
  <si>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</si>
  <si>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</si>
  <si>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</si>
  <si>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</si>
  <si>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</si>
  <si>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</si>
  <si>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</si>
  <si>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</si>
  <si>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</si>
  <si>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</si>
  <si>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</si>
  <si>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</si>
  <si>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</si>
  <si>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</si>
  <si>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</si>
  <si>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</si>
  <si>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</si>
  <si>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</si>
  <si>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</si>
  <si>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</si>
  <si>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</si>
  <si>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</si>
  <si>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</si>
  <si>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</si>
  <si>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</si>
  <si>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</si>
  <si>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</si>
  <si>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</si>
  <si>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</si>
  <si>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</si>
  <si>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</si>
  <si>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</si>
  <si>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</si>
  <si>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</si>
  <si>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</si>
  <si>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</si>
  <si>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</si>
  <si>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</si>
  <si>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</si>
  <si>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</si>
  <si>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</si>
  <si>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</si>
  <si>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</si>
  <si>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</si>
  <si>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</si>
  <si>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</si>
  <si>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</si>
  <si>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</si>
  <si>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</si>
  <si>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</si>
  <si>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</si>
  <si>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</si>
  <si>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</si>
  <si>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</si>
  <si>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</si>
  <si>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</si>
  <si>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</si>
  <si>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</si>
  <si>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</si>
  <si>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</si>
  <si>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</si>
  <si>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</si>
  <si>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</si>
  <si>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</si>
  <si>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</si>
  <si>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</si>
  <si>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</si>
  <si>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</si>
  <si>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</si>
  <si>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</si>
  <si>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</si>
  <si>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</si>
  <si>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</si>
  <si>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</si>
  <si>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</si>
  <si>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</si>
  <si>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</si>
  <si>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</si>
  <si>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</si>
  <si>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</si>
  <si>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</si>
  <si>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</si>
  <si>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</si>
  <si>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</si>
  <si>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</si>
  <si>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</si>
  <si>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</si>
  <si>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</si>
  <si>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</si>
  <si>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</si>
  <si>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</si>
  <si>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</si>
  <si>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</si>
  <si>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</si>
  <si>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</si>
  <si>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</si>
  <si>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</si>
  <si>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</si>
  <si>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</si>
  <si>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</si>
  <si>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</si>
  <si>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</si>
  <si>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</si>
  <si>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</si>
  <si>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</si>
  <si>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</si>
  <si>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</si>
  <si>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</si>
  <si>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</si>
  <si>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</si>
  <si>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</si>
  <si>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</si>
  <si>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</si>
  <si>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</si>
  <si>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</si>
  <si>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</si>
  <si>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</si>
  <si>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</si>
  <si>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</si>
  <si>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</si>
  <si>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</si>
  <si>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</si>
  <si>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</si>
  <si>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</si>
  <si>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</si>
  <si>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</si>
  <si>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</si>
  <si>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</si>
  <si>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</si>
  <si>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</si>
  <si>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</si>
  <si>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</si>
  <si>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</si>
  <si>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</si>
  <si>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</si>
  <si>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</si>
  <si>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</si>
  <si>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</si>
  <si>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</si>
  <si>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</si>
  <si>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</si>
  <si>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</si>
  <si>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</si>
  <si>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</si>
  <si>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</si>
  <si>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</si>
  <si>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</si>
  <si>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</si>
  <si>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</si>
  <si>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</si>
  <si>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</si>
  <si>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</si>
  <si>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</si>
  <si>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</si>
  <si>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</si>
  <si>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</si>
  <si>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</si>
  <si>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</si>
  <si>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</si>
  <si>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</si>
  <si>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</si>
  <si>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</si>
  <si>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</si>
  <si>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</si>
  <si>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</si>
  <si>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</si>
  <si>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</si>
  <si>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</si>
  <si>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</si>
  <si>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</si>
  <si>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</si>
  <si>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</si>
  <si>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</si>
  <si>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</si>
  <si>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</si>
  <si>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</si>
  <si>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</si>
  <si>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</si>
  <si>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</si>
  <si>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</si>
  <si>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</si>
  <si>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</si>
  <si>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</si>
  <si>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</si>
  <si>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</si>
  <si>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</si>
  <si>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</si>
  <si>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</si>
  <si>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</si>
  <si>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</si>
  <si>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</si>
  <si>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</si>
  <si>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</si>
  <si>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</si>
  <si>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</si>
  <si>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</si>
  <si>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</si>
  <si>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</si>
  <si>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</si>
  <si>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</si>
  <si>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</si>
  <si>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</si>
  <si>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</si>
  <si>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</si>
  <si>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</si>
  <si>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</si>
  <si>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</si>
  <si>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</si>
  <si>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</si>
  <si>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</si>
  <si>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</si>
  <si>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</si>
  <si>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</si>
  <si>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</si>
  <si>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</si>
  <si>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</si>
  <si>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</si>
  <si>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</si>
  <si>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</si>
  <si>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</si>
  <si>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</si>
  <si>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</si>
  <si>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</si>
  <si>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</si>
  <si>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</si>
  <si>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</si>
  <si>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</si>
  <si>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</si>
  <si>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</si>
  <si>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</si>
  <si>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</si>
  <si>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</si>
  <si>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</si>
  <si>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</si>
  <si>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</si>
  <si>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</si>
  <si>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</si>
  <si>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</si>
  <si>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</si>
  <si>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</si>
  <si>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</si>
  <si>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</si>
  <si>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</si>
  <si>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</si>
  <si>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</si>
  <si>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</si>
  <si>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</si>
  <si>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</si>
  <si>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</si>
  <si>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</si>
  <si>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</si>
  <si>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</si>
  <si>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</si>
  <si>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</si>
  <si>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</si>
  <si>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</si>
  <si>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</si>
  <si>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</si>
  <si>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</si>
  <si>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</si>
  <si>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</si>
  <si>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</si>
  <si>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</si>
  <si>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</si>
  <si>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</si>
  <si>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</si>
  <si>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</si>
  <si>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</si>
  <si>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</si>
  <si>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</si>
  <si>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</si>
  <si>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</si>
  <si>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</si>
  <si>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</si>
  <si>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</si>
  <si>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</si>
  <si>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</si>
  <si>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</si>
  <si>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</si>
  <si>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</si>
  <si>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</si>
  <si>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</si>
  <si>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</si>
  <si>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</si>
  <si>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</si>
  <si>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</si>
  <si>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</si>
  <si>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</si>
  <si>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</si>
  <si>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</si>
  <si>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</si>
  <si>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</si>
  <si>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</si>
  <si>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</si>
  <si>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</si>
  <si>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</si>
  <si>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</si>
  <si>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</si>
  <si>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</si>
  <si>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</si>
  <si>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</si>
  <si>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</si>
  <si>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</si>
  <si>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</si>
  <si>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</si>
  <si>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</si>
  <si>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</si>
  <si>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</si>
  <si>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</si>
  <si>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</si>
  <si>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</si>
  <si>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</si>
  <si>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</si>
  <si>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</si>
  <si>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</si>
  <si>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</si>
  <si>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</si>
  <si>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</si>
  <si>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</si>
  <si>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</si>
  <si>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</si>
  <si>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</si>
  <si>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</si>
  <si>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</si>
  <si>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</si>
  <si>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</si>
  <si>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</si>
  <si>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</si>
  <si>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</si>
  <si>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</si>
  <si>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</si>
  <si>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</si>
  <si>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</si>
  <si>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</si>
  <si>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</si>
  <si>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</si>
  <si>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</si>
  <si>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</si>
  <si>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</si>
  <si>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</si>
  <si>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</si>
  <si>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</si>
  <si>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</si>
  <si>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</si>
  <si>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</si>
  <si>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</si>
  <si>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</si>
  <si>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</si>
  <si>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</si>
  <si>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</si>
  <si>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</si>
  <si>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</si>
  <si>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</si>
  <si>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</si>
  <si>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</si>
  <si>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</si>
  <si>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</si>
  <si>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</si>
  <si>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</si>
  <si>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</si>
  <si>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</si>
  <si>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</si>
  <si>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</si>
  <si>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</si>
  <si>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</si>
  <si>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</si>
  <si>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</si>
  <si>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</si>
  <si>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</si>
  <si>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</si>
  <si>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</si>
  <si>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</si>
  <si>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</si>
  <si>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</si>
  <si>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</si>
  <si>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</si>
  <si>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</si>
  <si>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</si>
  <si>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</si>
  <si>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</si>
  <si>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</si>
  <si>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</si>
  <si>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</si>
  <si>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</si>
  <si>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</si>
  <si>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</si>
  <si>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</si>
  <si>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</si>
  <si>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</si>
  <si>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</si>
  <si>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</si>
  <si>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</si>
  <si>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</si>
  <si>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</si>
  <si>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</si>
  <si>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</si>
  <si>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</si>
  <si>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</si>
  <si>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</si>
  <si>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</si>
  <si>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</si>
  <si>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</si>
  <si>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</si>
  <si>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</si>
  <si>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</si>
  <si>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</si>
  <si>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</si>
  <si>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</si>
  <si>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</si>
  <si>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</si>
  <si>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</si>
  <si>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</si>
  <si>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</si>
  <si>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</si>
  <si>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</si>
  <si>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</si>
  <si>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</si>
  <si>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</si>
  <si>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</si>
  <si>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</si>
  <si>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</si>
  <si>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</si>
  <si>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</si>
  <si>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</si>
  <si>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</si>
  <si>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</si>
  <si>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</si>
  <si>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</si>
  <si>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</si>
  <si>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</si>
  <si>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</si>
  <si>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</si>
  <si>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</si>
  <si>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</si>
  <si>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</si>
  <si>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</si>
  <si>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</si>
  <si>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</si>
  <si>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</si>
  <si>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</si>
  <si>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</si>
  <si>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</si>
  <si>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</si>
  <si>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</si>
  <si>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</si>
  <si>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</si>
  <si>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</si>
  <si>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</si>
  <si>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</si>
  <si>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</si>
  <si>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</si>
  <si>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</si>
  <si>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</si>
  <si>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</si>
  <si>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</si>
  <si>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</si>
  <si>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</si>
  <si>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</si>
  <si>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</si>
  <si>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</si>
  <si>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</si>
  <si>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</si>
  <si>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</si>
  <si>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</si>
  <si>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</si>
  <si>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</si>
  <si>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</si>
  <si>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</si>
  <si>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</si>
  <si>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</si>
  <si>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</si>
  <si>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</si>
  <si>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</si>
  <si>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</si>
  <si>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</si>
  <si>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</si>
  <si>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</si>
  <si>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</si>
  <si>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</si>
  <si>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</si>
  <si>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</si>
  <si>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</si>
  <si>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</si>
  <si>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</si>
  <si>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</si>
  <si>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</si>
  <si>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</si>
  <si>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</si>
  <si>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</si>
  <si>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</si>
  <si>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</si>
  <si>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</si>
  <si>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</si>
  <si>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</si>
  <si>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</si>
  <si>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</si>
  <si>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</si>
  <si>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</si>
  <si>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</si>
  <si>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</si>
  <si>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</si>
  <si>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</si>
  <si>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</si>
  <si>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</si>
  <si>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</si>
  <si>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</si>
  <si>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</si>
  <si>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</si>
  <si>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</si>
  <si>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</si>
  <si>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</si>
  <si>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</si>
  <si>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</si>
  <si>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</si>
  <si>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</si>
  <si>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</si>
  <si>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</si>
  <si>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</si>
  <si>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</si>
  <si>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</si>
  <si>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</si>
  <si>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</si>
  <si>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</si>
  <si>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</si>
  <si>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</si>
  <si>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</si>
  <si>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</si>
  <si>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</si>
  <si>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</si>
  <si>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</si>
  <si>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</si>
  <si>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</si>
  <si>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</si>
  <si>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</si>
  <si>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</si>
  <si>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</si>
  <si>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</si>
  <si>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</si>
  <si>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</si>
  <si>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</si>
  <si>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</si>
  <si>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</si>
  <si>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</si>
  <si>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</si>
  <si>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</si>
  <si>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</si>
  <si>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</si>
  <si>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</si>
  <si>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</si>
  <si>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</si>
  <si>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</si>
  <si>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</si>
  <si>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</si>
  <si>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</si>
  <si>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</si>
  <si>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</si>
  <si>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</si>
  <si>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</si>
  <si>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</si>
  <si>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</si>
  <si>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</si>
  <si>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</si>
  <si>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</si>
  <si>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</si>
  <si>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</si>
  <si>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</si>
  <si>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</si>
  <si>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</si>
  <si>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</si>
  <si>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</si>
  <si>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</si>
  <si>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</si>
  <si>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</si>
  <si>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</si>
  <si>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</si>
  <si>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</si>
  <si>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</si>
  <si>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</si>
  <si>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</si>
  <si>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</si>
  <si>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</si>
  <si>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</si>
  <si>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</si>
  <si>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</si>
  <si>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</si>
  <si>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</si>
  <si>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</si>
  <si>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</si>
  <si>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</si>
  <si>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</si>
  <si>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</si>
  <si>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</si>
  <si>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</si>
  <si>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</si>
  <si>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</si>
  <si>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</si>
  <si>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</si>
  <si>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</si>
  <si>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</si>
  <si>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</si>
  <si>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</si>
  <si>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</si>
  <si>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</si>
  <si>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</si>
  <si>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</si>
  <si>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</si>
  <si>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</si>
  <si>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</si>
  <si>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</si>
  <si>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</si>
  <si>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</si>
  <si>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</si>
  <si>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</si>
  <si>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</si>
  <si>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</si>
  <si>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</si>
  <si>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</si>
  <si>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</si>
  <si>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</si>
  <si>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</si>
  <si>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</si>
  <si>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</si>
  <si>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</si>
  <si>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</si>
  <si>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</si>
  <si>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</si>
  <si>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</si>
  <si>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</si>
  <si>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</si>
  <si>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</si>
  <si>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</si>
  <si>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</si>
  <si>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</si>
  <si>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</si>
  <si>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</si>
  <si>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</si>
  <si>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</si>
  <si>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</si>
  <si>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</si>
  <si>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</si>
  <si>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</si>
  <si>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</si>
  <si>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</si>
  <si>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</si>
  <si>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</si>
  <si>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</si>
  <si>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</si>
  <si>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</si>
  <si>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</si>
  <si>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</si>
  <si>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</si>
  <si>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</si>
  <si>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</si>
  <si>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</si>
  <si>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</si>
  <si>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</si>
  <si>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</si>
  <si>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</si>
  <si>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</si>
  <si>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</si>
  <si>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</si>
  <si>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</si>
  <si>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</si>
  <si>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</si>
  <si>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</si>
  <si>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</si>
  <si>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</si>
  <si>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</si>
  <si>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</si>
  <si>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</si>
  <si>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</si>
  <si>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</si>
  <si>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</si>
  <si>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</si>
  <si>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</si>
  <si>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</si>
  <si>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</si>
  <si>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</si>
  <si>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</si>
  <si>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</si>
  <si>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</si>
  <si>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</si>
  <si>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</si>
  <si>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</si>
  <si>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</si>
  <si>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</si>
  <si>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</si>
  <si>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</si>
  <si>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</si>
  <si>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</si>
  <si>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</si>
  <si>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</si>
  <si>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</si>
  <si>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</si>
  <si>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</si>
  <si>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</si>
  <si>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</si>
  <si>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</si>
  <si>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</si>
  <si>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</si>
  <si>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</si>
  <si>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</si>
  <si>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</si>
  <si>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</si>
  <si>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</si>
  <si>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</si>
  <si>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</si>
  <si>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</si>
  <si>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</si>
  <si>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</si>
  <si>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</si>
  <si>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</si>
  <si>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</si>
  <si>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</si>
  <si>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</si>
  <si>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</si>
  <si>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</si>
  <si>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</si>
  <si>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</si>
  <si>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</si>
  <si>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</si>
  <si>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</si>
  <si>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</si>
  <si>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</si>
  <si>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</si>
  <si>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</si>
  <si>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</si>
  <si>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</si>
  <si>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</si>
  <si>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</si>
  <si>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</si>
  <si>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</si>
  <si>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</si>
  <si>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</si>
  <si>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</si>
  <si>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</si>
  <si>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</si>
  <si>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</si>
  <si>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</si>
  <si>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</si>
  <si>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</si>
  <si>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</si>
  <si>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</si>
  <si>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</si>
  <si>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</si>
  <si>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</si>
  <si>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</si>
  <si>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</si>
  <si>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</si>
  <si>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</si>
  <si>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</si>
  <si>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</si>
  <si>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</si>
  <si>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</si>
  <si>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</si>
  <si>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</si>
  <si>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</si>
  <si>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</si>
  <si>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</si>
  <si>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</si>
  <si>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</si>
  <si>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</si>
  <si>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</si>
  <si>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</si>
  <si>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</si>
  <si>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</si>
  <si>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</si>
  <si>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</si>
  <si>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</si>
  <si>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</si>
  <si>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</si>
  <si>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</si>
  <si>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</si>
  <si>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</si>
  <si>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</si>
  <si>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</si>
  <si>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</si>
  <si>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</si>
  <si>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</si>
  <si>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</si>
  <si>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</si>
  <si>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</si>
  <si>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</si>
  <si>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</si>
  <si>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</si>
  <si>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</si>
  <si>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</si>
  <si>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</si>
  <si>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</si>
  <si>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</si>
  <si>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</si>
  <si>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</si>
  <si>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</si>
  <si>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</si>
  <si>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</si>
  <si>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</si>
  <si>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</si>
  <si>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</si>
  <si>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</si>
  <si>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</si>
  <si>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</si>
  <si>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</si>
  <si>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</si>
  <si>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</si>
  <si>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</si>
  <si>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</si>
  <si>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</si>
  <si>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</si>
  <si>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</si>
  <si>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</si>
  <si>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</si>
  <si>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</si>
  <si>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</si>
  <si>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</si>
  <si>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</si>
  <si>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</si>
  <si>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</si>
  <si>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</si>
  <si>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</si>
  <si>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</si>
  <si>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</si>
  <si>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</si>
  <si>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</si>
  <si>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</si>
  <si>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</si>
  <si>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</si>
  <si>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</si>
  <si>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</si>
  <si>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</si>
  <si>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</si>
  <si>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</si>
  <si>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</si>
  <si>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</si>
  <si>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</si>
  <si>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</si>
  <si>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</si>
  <si>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</si>
  <si>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</si>
  <si>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</si>
  <si>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</si>
  <si>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</si>
  <si>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</si>
  <si>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</si>
  <si>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</si>
  <si>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</si>
  <si>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</si>
  <si>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</si>
  <si>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</si>
  <si>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</si>
  <si>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</si>
  <si>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</si>
  <si>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</si>
  <si>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</si>
  <si>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</si>
  <si>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</si>
  <si>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</si>
  <si>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</si>
  <si>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</si>
  <si>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</si>
  <si>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</si>
  <si>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</si>
  <si>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</si>
  <si>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</si>
  <si>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</si>
  <si>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</si>
  <si>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</si>
  <si>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</si>
  <si>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</si>
  <si>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</si>
  <si>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</si>
  <si>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</si>
  <si>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</si>
  <si>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</si>
  <si>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</si>
  <si>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</si>
  <si>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</si>
  <si>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</si>
  <si>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</si>
  <si>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</si>
  <si>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</si>
  <si>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</si>
  <si>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</si>
  <si>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</si>
  <si>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</si>
  <si>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</si>
  <si>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</si>
  <si>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</si>
  <si>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</si>
  <si>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</si>
  <si>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</si>
  <si>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</si>
  <si>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</si>
  <si>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</si>
  <si>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</si>
  <si>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</si>
  <si>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</si>
  <si>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</si>
  <si>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</si>
  <si>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</si>
  <si>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</si>
  <si>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</si>
  <si>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</si>
  <si>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</si>
  <si>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</si>
  <si>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</si>
  <si>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</si>
  <si>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</si>
  <si>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</si>
  <si>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</si>
  <si>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</si>
  <si>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</si>
  <si>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</si>
  <si>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</si>
  <si>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</si>
  <si>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</si>
  <si>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</si>
  <si>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</si>
  <si>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</si>
  <si>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</si>
  <si>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</si>
  <si>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</si>
  <si>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</si>
  <si>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</si>
  <si>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</si>
  <si>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</si>
  <si>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</si>
  <si>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</si>
  <si>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</si>
  <si>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</si>
  <si>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</si>
  <si>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</si>
  <si>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</si>
  <si>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</si>
  <si>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</si>
  <si>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</si>
  <si>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</si>
  <si>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</si>
  <si>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</si>
  <si>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</si>
  <si>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</si>
  <si>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</si>
  <si>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</si>
  <si>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</si>
  <si>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</si>
  <si>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</si>
  <si>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</si>
  <si>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</si>
  <si>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</si>
  <si>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</si>
  <si>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</si>
  <si>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</si>
  <si>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</si>
  <si>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</si>
  <si>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</si>
  <si>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</si>
  <si>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</si>
  <si>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</si>
  <si>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</si>
  <si>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</si>
  <si>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</si>
  <si>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</si>
  <si>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</si>
  <si>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</si>
  <si>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</si>
  <si>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</si>
  <si>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</si>
  <si>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</si>
  <si>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</si>
  <si>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</si>
  <si>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</si>
  <si>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</si>
  <si>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</si>
  <si>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</si>
  <si>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</si>
  <si>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</si>
  <si>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</si>
  <si>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</si>
  <si>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</si>
  <si>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</si>
  <si>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</si>
  <si>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</si>
  <si>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</si>
  <si>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</si>
  <si>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</si>
  <si>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</si>
  <si>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</si>
  <si>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</si>
  <si>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</si>
  <si>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</si>
  <si>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</si>
  <si>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</si>
  <si>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</si>
  <si>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</si>
  <si>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</si>
  <si>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</si>
  <si>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</si>
  <si>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</si>
  <si>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</si>
  <si>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</si>
  <si>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</si>
  <si>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</si>
  <si>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</si>
  <si>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</si>
  <si>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</si>
  <si>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</si>
  <si>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</si>
  <si>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</si>
  <si>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</si>
  <si>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</si>
  <si>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</si>
  <si>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</si>
  <si>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</si>
  <si>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</si>
  <si>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</si>
  <si>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</si>
  <si>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</si>
  <si>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</si>
  <si>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</si>
  <si>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</si>
  <si>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</si>
  <si>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</si>
  <si>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</si>
  <si>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</si>
  <si>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</si>
  <si>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</si>
  <si>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</si>
  <si>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</si>
  <si>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</si>
  <si>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</si>
  <si>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</si>
  <si>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</si>
  <si>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</si>
  <si>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</si>
  <si>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</si>
  <si>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</si>
  <si>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</si>
  <si>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</si>
  <si>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</si>
  <si>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</si>
  <si>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</si>
  <si>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</si>
  <si>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</si>
  <si>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</si>
  <si>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</si>
  <si>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</si>
  <si>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</si>
  <si>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</si>
  <si>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</si>
  <si>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</si>
  <si>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</si>
  <si>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</si>
  <si>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</si>
  <si>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</si>
  <si>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</si>
  <si>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</si>
  <si>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</si>
  <si>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</si>
  <si>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</si>
  <si>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</si>
  <si>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</si>
  <si>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</si>
  <si>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</si>
  <si>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</si>
  <si>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</si>
  <si>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</si>
  <si>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</si>
  <si>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</si>
  <si>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</si>
  <si>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</si>
  <si>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</si>
  <si>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</si>
  <si>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</si>
  <si>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</si>
  <si>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</si>
  <si>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</si>
  <si>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</si>
  <si>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</si>
  <si>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</si>
  <si>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</si>
  <si>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</si>
  <si>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</si>
  <si>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</si>
  <si>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</si>
  <si>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</si>
  <si>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</si>
  <si>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</si>
  <si>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</si>
  <si>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</si>
  <si>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</si>
  <si>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</si>
  <si>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</si>
  <si>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</si>
  <si>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</si>
  <si>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</si>
  <si>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</si>
  <si>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</si>
  <si>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</si>
  <si>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</si>
  <si>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</si>
  <si>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</si>
  <si>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</si>
  <si>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</si>
  <si>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</si>
  <si>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</si>
  <si>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</si>
  <si>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</si>
  <si>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</si>
  <si>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</si>
  <si>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</si>
  <si>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</si>
  <si>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</si>
  <si>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</si>
  <si>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</si>
  <si>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</si>
  <si>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</si>
  <si>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</si>
  <si>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</si>
  <si>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</si>
  <si>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</si>
  <si>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</si>
  <si>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</si>
  <si>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</si>
  <si>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</si>
  <si>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</si>
  <si>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</si>
  <si>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</si>
  <si>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</si>
  <si>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</si>
  <si>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</si>
  <si>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</si>
  <si>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</si>
  <si>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</si>
  <si>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</si>
  <si>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</si>
  <si>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</si>
  <si>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</si>
  <si>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</si>
  <si>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</si>
  <si>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</si>
  <si>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</si>
  <si>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</si>
  <si>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</si>
  <si>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</si>
  <si>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</si>
  <si>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</si>
  <si>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</si>
  <si>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</si>
  <si>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</si>
  <si>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</si>
  <si>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</si>
  <si>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</si>
  <si>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</si>
  <si>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</si>
  <si>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</si>
  <si>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</si>
  <si>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</si>
  <si>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</si>
  <si>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</si>
  <si>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</si>
  <si>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</si>
  <si>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</si>
  <si>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</si>
  <si>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</si>
  <si>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</si>
  <si>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</si>
  <si>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</si>
  <si>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</si>
  <si>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</si>
  <si>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</si>
  <si>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</si>
  <si>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</si>
  <si>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</si>
  <si>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</si>
  <si>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</si>
  <si>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</si>
  <si>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</si>
  <si>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</si>
  <si>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</si>
  <si>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</si>
  <si>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</si>
  <si>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</si>
  <si>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</si>
  <si>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</si>
  <si>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</si>
  <si>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</si>
  <si>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</si>
  <si>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</si>
  <si>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</si>
  <si>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</si>
  <si>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</si>
  <si>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</si>
  <si>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</si>
  <si>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</si>
  <si>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</si>
  <si>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</si>
  <si>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</si>
  <si>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</si>
  <si>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</si>
  <si>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</si>
  <si>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</si>
  <si>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</si>
  <si>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</si>
  <si>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</si>
  <si>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</si>
  <si>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</si>
  <si>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</si>
  <si>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</si>
  <si>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</si>
  <si>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</si>
  <si>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</si>
  <si>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</si>
  <si>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</si>
  <si>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</si>
  <si>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</si>
  <si>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</si>
  <si>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</si>
  <si>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</si>
  <si>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</si>
  <si>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</si>
  <si>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</si>
  <si>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</si>
  <si>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</si>
  <si>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</si>
  <si>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</si>
  <si>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</si>
  <si>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</si>
  <si>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</si>
  <si>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</si>
  <si>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</si>
  <si>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</si>
  <si>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</si>
  <si>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</si>
  <si>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</si>
  <si>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</si>
  <si>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</si>
  <si>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</si>
  <si>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</si>
  <si>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</si>
  <si>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</si>
  <si>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</si>
  <si>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</si>
  <si>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</si>
  <si>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</si>
  <si>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</si>
  <si>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</si>
  <si>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</si>
  <si>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</si>
  <si>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</si>
  <si>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</si>
  <si>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</si>
  <si>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</si>
  <si>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</si>
  <si>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</si>
  <si>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</si>
  <si>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</si>
  <si>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</si>
  <si>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</si>
  <si>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</si>
  <si>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</si>
  <si>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</si>
  <si>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</si>
  <si>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</si>
  <si>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</si>
  <si>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</si>
  <si>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</si>
  <si>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</si>
  <si>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</si>
  <si>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</si>
  <si>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</si>
  <si>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</si>
  <si>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</si>
  <si>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</si>
  <si>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</si>
  <si>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</si>
  <si>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</si>
  <si>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</si>
  <si>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</si>
  <si>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</si>
  <si>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</si>
  <si>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</si>
  <si>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</si>
  <si>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</si>
  <si>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</si>
  <si>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</si>
  <si>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</si>
  <si>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</si>
  <si>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</si>
  <si>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</si>
  <si>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</si>
  <si>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</si>
  <si>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</si>
  <si>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</si>
  <si>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</si>
  <si>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</si>
  <si>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</si>
  <si>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</si>
  <si>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</si>
  <si>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</si>
  <si>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</si>
  <si>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</si>
  <si>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</si>
  <si>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</si>
  <si>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</si>
  <si>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</si>
  <si>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</si>
  <si>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</si>
  <si>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</si>
  <si>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</si>
  <si>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</si>
  <si>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</si>
  <si>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</si>
  <si>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</si>
  <si>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</si>
  <si>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</si>
  <si>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</si>
  <si>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</si>
  <si>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</si>
  <si>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</si>
  <si>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</si>
  <si>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</si>
  <si>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</si>
  <si>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</si>
  <si>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</si>
  <si>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</si>
  <si>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</si>
  <si>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</si>
  <si>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</si>
  <si>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</si>
  <si>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</si>
  <si>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</si>
  <si>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</si>
  <si>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</si>
  <si>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</si>
  <si>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</si>
  <si>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</si>
  <si>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</si>
  <si>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</si>
  <si>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</si>
  <si>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</si>
  <si>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</si>
  <si>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</si>
  <si>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</si>
  <si>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</si>
  <si>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</si>
  <si>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</si>
  <si>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</si>
  <si>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</si>
  <si>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</si>
  <si>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</si>
  <si>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</si>
  <si>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</si>
  <si>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</si>
  <si>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</si>
  <si>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</si>
  <si>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</si>
  <si>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</si>
  <si>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</si>
  <si>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</si>
  <si>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</si>
  <si>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</si>
  <si>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</si>
  <si>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</si>
  <si>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</si>
  <si>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</si>
  <si>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</si>
  <si>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</si>
  <si>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</si>
  <si>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</si>
  <si>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</si>
  <si>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</si>
  <si>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</si>
  <si>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</si>
  <si>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</si>
  <si>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</si>
  <si>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</si>
  <si>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</si>
  <si>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</si>
  <si>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</si>
  <si>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</si>
  <si>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</si>
  <si>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</si>
  <si>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</si>
  <si>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</si>
  <si>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</si>
  <si>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</si>
  <si>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</si>
  <si>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</si>
  <si>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</si>
  <si>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</si>
  <si>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</si>
  <si>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</si>
  <si>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</si>
  <si>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</si>
  <si>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</si>
  <si>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</si>
  <si>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</si>
  <si>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</si>
  <si>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</si>
  <si>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</si>
  <si>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</si>
  <si>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</si>
  <si>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</si>
  <si>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</si>
  <si>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</si>
  <si>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</si>
  <si>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</si>
  <si>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</si>
  <si>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</si>
  <si>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</si>
  <si>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</si>
  <si>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</si>
  <si>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</si>
  <si>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</si>
  <si>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</si>
  <si>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</si>
  <si>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</si>
  <si>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</si>
  <si>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</si>
  <si>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</si>
  <si>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</si>
  <si>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</si>
  <si>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</si>
  <si>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</si>
  <si>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</si>
  <si>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</si>
  <si>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</si>
  <si>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</si>
  <si>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</si>
  <si>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</si>
  <si>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</si>
  <si>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</si>
  <si>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</si>
  <si>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</si>
  <si>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</si>
  <si>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</si>
  <si>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</si>
  <si>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</si>
  <si>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</si>
  <si>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</si>
  <si>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</si>
  <si>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</si>
  <si>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</si>
  <si>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</si>
  <si>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</si>
  <si>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</si>
  <si>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</si>
  <si>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</si>
  <si>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</si>
  <si>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</si>
  <si>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</si>
  <si>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</si>
  <si>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</si>
  <si>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</si>
  <si>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</si>
  <si>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</si>
  <si>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</si>
  <si>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</si>
  <si>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</si>
  <si>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</si>
  <si>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</si>
  <si>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</si>
  <si>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</si>
  <si>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</si>
  <si>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</si>
  <si>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</si>
  <si>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</si>
  <si>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</si>
  <si>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</si>
  <si>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</si>
  <si>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</si>
  <si>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</si>
  <si>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</si>
  <si>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</si>
  <si>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</si>
  <si>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</si>
  <si>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</si>
  <si>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</si>
  <si>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</si>
  <si>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</si>
  <si>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</si>
  <si>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</si>
  <si>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</si>
  <si>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</si>
  <si>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</si>
  <si>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</si>
  <si>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</si>
  <si>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</si>
  <si>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</si>
  <si>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</si>
  <si>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</si>
  <si>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</si>
  <si>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</si>
  <si>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</si>
  <si>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</si>
  <si>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</si>
  <si>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</si>
  <si>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</si>
  <si>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</si>
  <si>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</si>
  <si>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</si>
  <si>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</si>
  <si>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</si>
  <si>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</si>
  <si>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</si>
  <si>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</si>
  <si>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</si>
  <si>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</si>
  <si>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</si>
  <si>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</si>
  <si>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</si>
  <si>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</si>
  <si>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</si>
  <si>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</si>
  <si>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</si>
  <si>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</si>
  <si>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</si>
  <si>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</si>
  <si>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</si>
  <si>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</si>
  <si>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</si>
  <si>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</si>
  <si>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</si>
  <si>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</si>
  <si>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</si>
  <si>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</si>
  <si>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</si>
  <si>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</si>
  <si>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</si>
  <si>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</si>
  <si>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</si>
  <si>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</si>
  <si>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</si>
  <si>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</si>
  <si>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</si>
  <si>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</si>
  <si>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</si>
  <si>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</si>
  <si>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</si>
  <si>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</si>
  <si>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</si>
  <si>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</si>
  <si>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</si>
  <si>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</si>
  <si>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</si>
  <si>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</si>
  <si>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</si>
  <si>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</si>
  <si>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</si>
  <si>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</si>
  <si>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</si>
  <si>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</si>
  <si>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</si>
  <si>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</si>
  <si>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</si>
  <si>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</si>
  <si>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</si>
  <si>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</si>
  <si>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</si>
  <si>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</si>
  <si>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</si>
  <si>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</si>
  <si>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</si>
  <si>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</si>
  <si>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</si>
  <si>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</si>
  <si>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</si>
  <si>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</si>
  <si>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</si>
  <si>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</si>
  <si>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</si>
  <si>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</si>
  <si>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</si>
  <si>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</si>
  <si>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</si>
  <si>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</si>
  <si>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</si>
  <si>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</si>
  <si>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</si>
  <si>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</si>
  <si>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</si>
  <si>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</si>
  <si>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</si>
  <si>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</si>
  <si>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</si>
  <si>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</si>
  <si>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</si>
  <si>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</si>
  <si>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</si>
  <si>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</si>
  <si>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</si>
  <si>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</si>
  <si>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</si>
  <si>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</si>
  <si>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</si>
  <si>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</si>
  <si>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</si>
  <si>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</si>
  <si>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</si>
  <si>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</si>
  <si>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</si>
  <si>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</si>
  <si>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</si>
  <si>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</si>
  <si>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</si>
  <si>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</si>
  <si>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</si>
  <si>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</si>
  <si>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</si>
  <si>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</si>
  <si>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</si>
  <si>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</si>
  <si>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</si>
  <si>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</si>
  <si>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</si>
  <si>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</si>
  <si>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</si>
  <si>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</si>
  <si>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</si>
  <si>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</si>
  <si>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</si>
  <si>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</si>
  <si>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</si>
  <si>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</si>
  <si>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</si>
  <si>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</si>
  <si>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</si>
  <si>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</si>
  <si>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</si>
  <si>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</si>
  <si>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</si>
  <si>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</si>
  <si>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</si>
  <si>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</si>
  <si>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</si>
  <si>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</si>
  <si>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</si>
  <si>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</si>
  <si>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</si>
  <si>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</si>
  <si>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</si>
  <si>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</si>
  <si>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</si>
  <si>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</si>
  <si>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</si>
  <si>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</si>
  <si>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</si>
  <si>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</si>
  <si>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</si>
  <si>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</si>
  <si>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</si>
  <si>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</si>
  <si>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</si>
  <si>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</si>
  <si>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</si>
  <si>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</si>
  <si>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</si>
  <si>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</si>
  <si>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</si>
  <si>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</si>
  <si>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</si>
  <si>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</si>
  <si>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</si>
  <si>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</si>
  <si>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</si>
  <si>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</si>
  <si>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</si>
  <si>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</si>
  <si>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</si>
  <si>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</si>
  <si>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</si>
  <si>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</si>
  <si>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</si>
  <si>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</si>
  <si>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</si>
  <si>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</si>
  <si>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</si>
  <si>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</si>
  <si>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</si>
  <si>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</si>
  <si>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</si>
  <si>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</si>
  <si>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</si>
  <si>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</si>
  <si>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</si>
  <si>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</si>
  <si>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</si>
  <si>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</si>
  <si>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</si>
  <si>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</si>
  <si>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</si>
  <si>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</si>
  <si>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</si>
  <si>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</si>
  <si>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</si>
  <si>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</si>
  <si>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</si>
  <si>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</si>
  <si>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</si>
  <si>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</si>
  <si>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</si>
  <si>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</si>
  <si>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</si>
  <si>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</si>
  <si>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</si>
  <si>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</si>
  <si>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</si>
  <si>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</si>
  <si>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</si>
  <si>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</si>
  <si>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</si>
  <si>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</si>
  <si>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</si>
  <si>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</si>
  <si>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</si>
  <si>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</si>
  <si>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</si>
  <si>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</si>
  <si>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</si>
  <si>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</si>
  <si>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</si>
  <si>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</si>
  <si>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</si>
  <si>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</si>
  <si>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</si>
  <si>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</si>
  <si>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</si>
  <si>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</si>
  <si>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</si>
  <si>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</si>
  <si>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</si>
  <si>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</si>
  <si>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</si>
  <si>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</si>
  <si>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</si>
  <si>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</si>
  <si>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</si>
  <si>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</si>
  <si>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</si>
  <si>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</si>
  <si>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</si>
  <si>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</si>
  <si>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</si>
  <si>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</si>
  <si>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</si>
  <si>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</si>
  <si>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</si>
  <si>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</si>
  <si>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</si>
  <si>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</si>
  <si>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</si>
  <si>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</si>
  <si>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</si>
  <si>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</si>
  <si>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</si>
  <si>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</si>
  <si>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</si>
  <si>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</si>
  <si>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</si>
  <si>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</si>
  <si>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</si>
  <si>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</si>
  <si>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</si>
  <si>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</si>
  <si>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</si>
  <si>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</si>
  <si>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</si>
  <si>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</si>
  <si>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</si>
  <si>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</si>
  <si>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</si>
  <si>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</si>
  <si>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</si>
  <si>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</si>
  <si>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</si>
  <si>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</si>
  <si>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</si>
  <si>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</si>
  <si>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</si>
  <si>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</si>
  <si>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</si>
  <si>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</si>
  <si>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</si>
  <si>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</si>
  <si>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</si>
  <si>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</si>
  <si>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</si>
  <si>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</si>
  <si>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</si>
  <si>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</si>
  <si>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</si>
  <si>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</si>
  <si>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</si>
  <si>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</si>
  <si>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</si>
  <si>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</si>
  <si>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</si>
  <si>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</si>
  <si>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</si>
  <si>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</si>
  <si>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</si>
  <si>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</si>
  <si>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</si>
  <si>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</si>
  <si>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</si>
  <si>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</si>
  <si>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</si>
  <si>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</si>
  <si>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</si>
  <si>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</si>
  <si>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</si>
  <si>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</si>
  <si>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</si>
  <si>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</si>
  <si>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</si>
  <si>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</si>
  <si>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</si>
  <si>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</si>
  <si>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</si>
  <si>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</si>
  <si>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</si>
  <si>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</si>
  <si>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</si>
  <si>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</si>
  <si>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</si>
  <si>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</si>
  <si>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</si>
  <si>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</si>
  <si>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</si>
  <si>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</si>
  <si>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</si>
  <si>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</si>
  <si>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</si>
  <si>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</si>
  <si>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</si>
  <si>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</si>
  <si>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</si>
  <si>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</si>
  <si>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</si>
  <si>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</si>
  <si>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</si>
  <si>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</si>
  <si>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</si>
  <si>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</si>
  <si>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</si>
  <si>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</si>
  <si>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</si>
  <si>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</si>
  <si>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</si>
  <si>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</si>
  <si>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</si>
  <si>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</si>
  <si>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</si>
  <si>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</si>
  <si>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</si>
  <si>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</si>
  <si>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</si>
  <si>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</si>
  <si>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</si>
  <si>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</si>
  <si>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</si>
  <si>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</si>
  <si>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</si>
  <si>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</si>
  <si>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</si>
  <si>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</si>
  <si>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</si>
  <si>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</si>
  <si>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</si>
  <si>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</si>
  <si>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</si>
  <si>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</si>
  <si>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</si>
  <si>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</si>
  <si>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</si>
  <si>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</si>
  <si>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</si>
  <si>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</si>
  <si>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</si>
  <si>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</si>
  <si>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</si>
  <si>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</si>
  <si>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</si>
  <si>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</si>
  <si>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</si>
  <si>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</si>
  <si>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</si>
  <si>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</si>
  <si>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</si>
  <si>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</si>
  <si>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</si>
  <si>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</si>
  <si>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</si>
  <si>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</si>
  <si>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</si>
  <si>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</si>
  <si>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</si>
  <si>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</si>
  <si>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</si>
  <si>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</si>
  <si>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</si>
  <si>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</si>
  <si>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</si>
  <si>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</si>
  <si>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</si>
  <si>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</si>
  <si>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</si>
  <si>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</si>
  <si>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</si>
  <si>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</si>
  <si>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</si>
  <si>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</si>
  <si>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</si>
  <si>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</si>
  <si>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</si>
  <si>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</si>
  <si>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</si>
  <si>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</si>
  <si>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</si>
  <si>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</si>
  <si>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</si>
  <si>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</si>
  <si>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</si>
  <si>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</si>
  <si>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</si>
  <si>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</si>
  <si>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</si>
  <si>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</si>
  <si>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</si>
  <si>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</si>
  <si>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</si>
  <si>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</si>
  <si>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</si>
  <si>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</si>
  <si>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</si>
  <si>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</si>
  <si>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</si>
  <si>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</si>
  <si>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</si>
  <si>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</si>
  <si>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</si>
  <si>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</si>
  <si>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</si>
  <si>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</si>
  <si>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</si>
  <si>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</si>
  <si>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</si>
  <si>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</si>
  <si>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</si>
  <si>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</si>
  <si>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 type Name</t>
  </si>
  <si>
    <t>Roast Type Name</t>
  </si>
  <si>
    <t>Order-Date</t>
  </si>
  <si>
    <t>Genel Toplam</t>
  </si>
  <si>
    <t>2019</t>
  </si>
  <si>
    <t>2020</t>
  </si>
  <si>
    <t>2021</t>
  </si>
  <si>
    <t>2022</t>
  </si>
  <si>
    <t>Oca</t>
  </si>
  <si>
    <t>Şub</t>
  </si>
  <si>
    <t>Mar</t>
  </si>
  <si>
    <t>Nis</t>
  </si>
  <si>
    <t>May</t>
  </si>
  <si>
    <t>Haz</t>
  </si>
  <si>
    <t>Tem</t>
  </si>
  <si>
    <t>Ağu</t>
  </si>
  <si>
    <t>Eyl</t>
  </si>
  <si>
    <t>Eki</t>
  </si>
  <si>
    <t>Kas</t>
  </si>
  <si>
    <t>Yıl (Order-Date)</t>
  </si>
  <si>
    <t>Ay (Order-Date)</t>
  </si>
  <si>
    <t>Arabia</t>
  </si>
  <si>
    <t>Exclasia</t>
  </si>
  <si>
    <t>Libia</t>
  </si>
  <si>
    <t>Robusta</t>
  </si>
  <si>
    <t>Toplam Sales</t>
  </si>
  <si>
    <t>Loyality Cart</t>
  </si>
  <si>
    <t>COFFEE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</si>
</sst>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7" formatCode="[$-41F]d\ mmm\ yyyy;@"/>
    <numFmt numFmtId="169" formatCode="[$-41F]dd\-mm\-yyyy;@"/>
    <numFmt numFmtId="171" formatCode="0.0\ &quot;kg&quot;"/>
    <numFmt numFmtId="173" formatCode="[$$-409]#,##0.00"/>
  </numFmts>
  <fonts count="7" x14ac:knownFonts="1">
    <font>
      <sz val="11"/>
      <color theme="1"/>
      <name val="Garamond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  <charset val="162"/>
    </font>
    <font>
      <i/>
      <sz val="11"/>
      <color theme="1"/>
      <name val="Garamond"/>
      <family val="2"/>
      <charset val="162"/>
      <scheme val="minor"/>
    </font>
    <font>
      <sz val="24"/>
      <color theme="4" tint="-0.249977111117893"/>
      <name val="Garamond"/>
      <family val="1"/>
      <scheme val="minor"/>
    </font>
    <font>
      <sz val="24"/>
      <color theme="0"/>
      <name val="Garamond"/>
      <family val="1"/>
      <charset val="162"/>
      <scheme val="minor"/>
    </font>
    <font>
      <sz val="11"/>
      <color rgb="FFFF0000"/>
      <name val="Garamond"/>
      <family val="1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7" fontId="0" fillId="0" borderId="0" xfId="0" applyNumberFormat="1"/>
    <xf numFmtId="0" fontId="2" fillId="0" borderId="0" xfId="0" applyFont="1" applyAlignment="1">
      <alignment vertical="center"/>
    </xf>
    <xf numFmtId="167" fontId="2" fillId="0" borderId="0" xfId="0" applyNumberFormat="1" applyFont="1" applyAlignment="1">
      <alignment vertical="center"/>
    </xf>
    <xf numFmtId="169" fontId="2" fillId="0" borderId="0" xfId="0" applyNumberFormat="1" applyFont="1" applyAlignment="1">
      <alignment vertical="center"/>
    </xf>
    <xf numFmtId="0" fontId="3" fillId="0" borderId="0" xfId="0" applyFont="1"/>
    <xf numFmtId="171" fontId="3" fillId="0" borderId="0" xfId="0" applyNumberFormat="1" applyFont="1"/>
    <xf numFmtId="173" fontId="3" fillId="0" borderId="0" xfId="0" applyNumberFormat="1" applyFont="1"/>
    <xf numFmtId="0" fontId="0" fillId="0" borderId="0" xfId="0" pivotButton="1"/>
    <xf numFmtId="0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20"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charset val="16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6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charset val="16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charset val="16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charset val="16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charset val="162"/>
        <scheme val="minor"/>
      </font>
      <numFmt numFmtId="173" formatCode="[$$-409]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charset val="162"/>
        <scheme val="minor"/>
      </font>
      <numFmt numFmtId="173" formatCode="[$$-409]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charset val="162"/>
        <scheme val="minor"/>
      </font>
      <numFmt numFmtId="171" formatCode="0.0\ &quot;kg&quot;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charset val="16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charset val="16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6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6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6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6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charset val="16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6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62"/>
        <scheme val="none"/>
      </font>
      <numFmt numFmtId="169" formatCode="[$-41F]dd\-mm\-yyyy;@"/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62"/>
        <scheme val="none"/>
      </font>
      <alignment horizontal="general" vertical="center" textRotation="0" wrapText="0" indent="0" justifyLastLine="0" shrinkToFit="0" readingOrder="0"/>
    </dxf>
  </dxfs>
  <tableStyles count="2" defaultTableStyle="TableStyleMedium2" defaultPivotStyle="PivotStyleMedium9">
    <tableStyle name="PivotTable Stili 1" table="0" count="0" xr9:uid="{B61E93DD-AC3D-48F7-851E-A5A38F89DD6B}"/>
    <tableStyle name="Zaman Çizelgesi Stili 1" pivot="0" table="0" count="8" xr9:uid="{358C4615-5B5E-468F-8F0E-25C9AA395DCA}">
      <tableStyleElement type="wholeTable" dxfId="1"/>
      <tableStyleElement type="headerRow" dxfId="0"/>
    </tableStyle>
  </tableStyles>
  <colors>
    <mruColors>
      <color rgb="FF3C1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6"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Zaman Çizelgesi Stili 1">
          <x15:timelineStyleElements>
            <x15:timelineStyleElement type="selectionLabel" dxfId="3"/>
            <x15:timelineStyleElement type="timeLevel" dxfId="2"/>
            <x15:timelineStyleElement type="periodLabel1" dxfId="1"/>
            <x15:timelineStyleElement type="periodLabel2" dxfId="0"/>
            <x15:timelineStyleElement type="selectedTimeBlock" dxfId="5"/>
            <x15:timelineStyleElement type="unselectedTimeBlock" dxfId="4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[coffeeOrdersData.xlsx]TotalSales!TotalSales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ysClr val="windowText" lastClr="000000"/>
                </a:solidFill>
              </a:rPr>
              <a:t>Total Sales Over Time</a:t>
            </a:r>
          </a:p>
        </c:rich>
      </c:tx>
      <c:layout>
        <c:manualLayout>
          <c:xMode val="edge"/>
          <c:yMode val="edge"/>
          <c:x val="0.44217298937650079"/>
          <c:y val="2.7324531201660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5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5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5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037214151678609E-2"/>
          <c:y val="8.4415636258395446E-2"/>
          <c:w val="0.90348165970841932"/>
          <c:h val="0.65587337704459947"/>
        </c:manualLayout>
      </c:layout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Arabia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TotalSales!$A$5:$B$49</c:f>
              <c:multiLvlStrCache>
                <c:ptCount val="44"/>
                <c:lvl>
                  <c:pt idx="0">
                    <c:v>Oca</c:v>
                  </c:pt>
                  <c:pt idx="1">
                    <c:v>Şub</c:v>
                  </c:pt>
                  <c:pt idx="2">
                    <c:v>Mar</c:v>
                  </c:pt>
                  <c:pt idx="3">
                    <c:v>Nis</c:v>
                  </c:pt>
                  <c:pt idx="4">
                    <c:v>May</c:v>
                  </c:pt>
                  <c:pt idx="5">
                    <c:v>Haz</c:v>
                  </c:pt>
                  <c:pt idx="6">
                    <c:v>Tem</c:v>
                  </c:pt>
                  <c:pt idx="7">
                    <c:v>Ağu</c:v>
                  </c:pt>
                  <c:pt idx="8">
                    <c:v>Eyl</c:v>
                  </c:pt>
                  <c:pt idx="9">
                    <c:v>Eki</c:v>
                  </c:pt>
                  <c:pt idx="10">
                    <c:v>Kas</c:v>
                  </c:pt>
                  <c:pt idx="11">
                    <c:v>Ara</c:v>
                  </c:pt>
                  <c:pt idx="12">
                    <c:v>Oca</c:v>
                  </c:pt>
                  <c:pt idx="13">
                    <c:v>Şub</c:v>
                  </c:pt>
                  <c:pt idx="14">
                    <c:v>Mar</c:v>
                  </c:pt>
                  <c:pt idx="15">
                    <c:v>Nis</c:v>
                  </c:pt>
                  <c:pt idx="16">
                    <c:v>May</c:v>
                  </c:pt>
                  <c:pt idx="17">
                    <c:v>Haz</c:v>
                  </c:pt>
                  <c:pt idx="18">
                    <c:v>Tem</c:v>
                  </c:pt>
                  <c:pt idx="19">
                    <c:v>Ağu</c:v>
                  </c:pt>
                  <c:pt idx="20">
                    <c:v>Eyl</c:v>
                  </c:pt>
                  <c:pt idx="21">
                    <c:v>Eki</c:v>
                  </c:pt>
                  <c:pt idx="22">
                    <c:v>Kas</c:v>
                  </c:pt>
                  <c:pt idx="23">
                    <c:v>Ara</c:v>
                  </c:pt>
                  <c:pt idx="24">
                    <c:v>Oca</c:v>
                  </c:pt>
                  <c:pt idx="25">
                    <c:v>Şub</c:v>
                  </c:pt>
                  <c:pt idx="26">
                    <c:v>Mar</c:v>
                  </c:pt>
                  <c:pt idx="27">
                    <c:v>Nis</c:v>
                  </c:pt>
                  <c:pt idx="28">
                    <c:v>May</c:v>
                  </c:pt>
                  <c:pt idx="29">
                    <c:v>Haz</c:v>
                  </c:pt>
                  <c:pt idx="30">
                    <c:v>Tem</c:v>
                  </c:pt>
                  <c:pt idx="31">
                    <c:v>Ağu</c:v>
                  </c:pt>
                  <c:pt idx="32">
                    <c:v>Eyl</c:v>
                  </c:pt>
                  <c:pt idx="33">
                    <c:v>Eki</c:v>
                  </c:pt>
                  <c:pt idx="34">
                    <c:v>Kas</c:v>
                  </c:pt>
                  <c:pt idx="35">
                    <c:v>Ara</c:v>
                  </c:pt>
                  <c:pt idx="36">
                    <c:v>Oca</c:v>
                  </c:pt>
                  <c:pt idx="37">
                    <c:v>Şub</c:v>
                  </c:pt>
                  <c:pt idx="38">
                    <c:v>Mar</c:v>
                  </c:pt>
                  <c:pt idx="39">
                    <c:v>Nis</c:v>
                  </c:pt>
                  <c:pt idx="40">
                    <c:v>May</c:v>
                  </c:pt>
                  <c:pt idx="41">
                    <c:v>Haz</c:v>
                  </c:pt>
                  <c:pt idx="42">
                    <c:v>Tem</c:v>
                  </c:pt>
                  <c:pt idx="43">
                    <c:v>Ağu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TotalSales!$C$5:$C$49</c:f>
              <c:numCache>
                <c:formatCode>#,##0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6-430E-921C-3FE4CE29C726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Exclasia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TotalSales!$A$5:$B$49</c:f>
              <c:multiLvlStrCache>
                <c:ptCount val="44"/>
                <c:lvl>
                  <c:pt idx="0">
                    <c:v>Oca</c:v>
                  </c:pt>
                  <c:pt idx="1">
                    <c:v>Şub</c:v>
                  </c:pt>
                  <c:pt idx="2">
                    <c:v>Mar</c:v>
                  </c:pt>
                  <c:pt idx="3">
                    <c:v>Nis</c:v>
                  </c:pt>
                  <c:pt idx="4">
                    <c:v>May</c:v>
                  </c:pt>
                  <c:pt idx="5">
                    <c:v>Haz</c:v>
                  </c:pt>
                  <c:pt idx="6">
                    <c:v>Tem</c:v>
                  </c:pt>
                  <c:pt idx="7">
                    <c:v>Ağu</c:v>
                  </c:pt>
                  <c:pt idx="8">
                    <c:v>Eyl</c:v>
                  </c:pt>
                  <c:pt idx="9">
                    <c:v>Eki</c:v>
                  </c:pt>
                  <c:pt idx="10">
                    <c:v>Kas</c:v>
                  </c:pt>
                  <c:pt idx="11">
                    <c:v>Ara</c:v>
                  </c:pt>
                  <c:pt idx="12">
                    <c:v>Oca</c:v>
                  </c:pt>
                  <c:pt idx="13">
                    <c:v>Şub</c:v>
                  </c:pt>
                  <c:pt idx="14">
                    <c:v>Mar</c:v>
                  </c:pt>
                  <c:pt idx="15">
                    <c:v>Nis</c:v>
                  </c:pt>
                  <c:pt idx="16">
                    <c:v>May</c:v>
                  </c:pt>
                  <c:pt idx="17">
                    <c:v>Haz</c:v>
                  </c:pt>
                  <c:pt idx="18">
                    <c:v>Tem</c:v>
                  </c:pt>
                  <c:pt idx="19">
                    <c:v>Ağu</c:v>
                  </c:pt>
                  <c:pt idx="20">
                    <c:v>Eyl</c:v>
                  </c:pt>
                  <c:pt idx="21">
                    <c:v>Eki</c:v>
                  </c:pt>
                  <c:pt idx="22">
                    <c:v>Kas</c:v>
                  </c:pt>
                  <c:pt idx="23">
                    <c:v>Ara</c:v>
                  </c:pt>
                  <c:pt idx="24">
                    <c:v>Oca</c:v>
                  </c:pt>
                  <c:pt idx="25">
                    <c:v>Şub</c:v>
                  </c:pt>
                  <c:pt idx="26">
                    <c:v>Mar</c:v>
                  </c:pt>
                  <c:pt idx="27">
                    <c:v>Nis</c:v>
                  </c:pt>
                  <c:pt idx="28">
                    <c:v>May</c:v>
                  </c:pt>
                  <c:pt idx="29">
                    <c:v>Haz</c:v>
                  </c:pt>
                  <c:pt idx="30">
                    <c:v>Tem</c:v>
                  </c:pt>
                  <c:pt idx="31">
                    <c:v>Ağu</c:v>
                  </c:pt>
                  <c:pt idx="32">
                    <c:v>Eyl</c:v>
                  </c:pt>
                  <c:pt idx="33">
                    <c:v>Eki</c:v>
                  </c:pt>
                  <c:pt idx="34">
                    <c:v>Kas</c:v>
                  </c:pt>
                  <c:pt idx="35">
                    <c:v>Ara</c:v>
                  </c:pt>
                  <c:pt idx="36">
                    <c:v>Oca</c:v>
                  </c:pt>
                  <c:pt idx="37">
                    <c:v>Şub</c:v>
                  </c:pt>
                  <c:pt idx="38">
                    <c:v>Mar</c:v>
                  </c:pt>
                  <c:pt idx="39">
                    <c:v>Nis</c:v>
                  </c:pt>
                  <c:pt idx="40">
                    <c:v>May</c:v>
                  </c:pt>
                  <c:pt idx="41">
                    <c:v>Haz</c:v>
                  </c:pt>
                  <c:pt idx="42">
                    <c:v>Tem</c:v>
                  </c:pt>
                  <c:pt idx="43">
                    <c:v>Ağu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TotalSales!$D$5:$D$49</c:f>
              <c:numCache>
                <c:formatCode>#,##0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76-430E-921C-3FE4CE29C726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Libia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TotalSales!$A$5:$B$49</c:f>
              <c:multiLvlStrCache>
                <c:ptCount val="44"/>
                <c:lvl>
                  <c:pt idx="0">
                    <c:v>Oca</c:v>
                  </c:pt>
                  <c:pt idx="1">
                    <c:v>Şub</c:v>
                  </c:pt>
                  <c:pt idx="2">
                    <c:v>Mar</c:v>
                  </c:pt>
                  <c:pt idx="3">
                    <c:v>Nis</c:v>
                  </c:pt>
                  <c:pt idx="4">
                    <c:v>May</c:v>
                  </c:pt>
                  <c:pt idx="5">
                    <c:v>Haz</c:v>
                  </c:pt>
                  <c:pt idx="6">
                    <c:v>Tem</c:v>
                  </c:pt>
                  <c:pt idx="7">
                    <c:v>Ağu</c:v>
                  </c:pt>
                  <c:pt idx="8">
                    <c:v>Eyl</c:v>
                  </c:pt>
                  <c:pt idx="9">
                    <c:v>Eki</c:v>
                  </c:pt>
                  <c:pt idx="10">
                    <c:v>Kas</c:v>
                  </c:pt>
                  <c:pt idx="11">
                    <c:v>Ara</c:v>
                  </c:pt>
                  <c:pt idx="12">
                    <c:v>Oca</c:v>
                  </c:pt>
                  <c:pt idx="13">
                    <c:v>Şub</c:v>
                  </c:pt>
                  <c:pt idx="14">
                    <c:v>Mar</c:v>
                  </c:pt>
                  <c:pt idx="15">
                    <c:v>Nis</c:v>
                  </c:pt>
                  <c:pt idx="16">
                    <c:v>May</c:v>
                  </c:pt>
                  <c:pt idx="17">
                    <c:v>Haz</c:v>
                  </c:pt>
                  <c:pt idx="18">
                    <c:v>Tem</c:v>
                  </c:pt>
                  <c:pt idx="19">
                    <c:v>Ağu</c:v>
                  </c:pt>
                  <c:pt idx="20">
                    <c:v>Eyl</c:v>
                  </c:pt>
                  <c:pt idx="21">
                    <c:v>Eki</c:v>
                  </c:pt>
                  <c:pt idx="22">
                    <c:v>Kas</c:v>
                  </c:pt>
                  <c:pt idx="23">
                    <c:v>Ara</c:v>
                  </c:pt>
                  <c:pt idx="24">
                    <c:v>Oca</c:v>
                  </c:pt>
                  <c:pt idx="25">
                    <c:v>Şub</c:v>
                  </c:pt>
                  <c:pt idx="26">
                    <c:v>Mar</c:v>
                  </c:pt>
                  <c:pt idx="27">
                    <c:v>Nis</c:v>
                  </c:pt>
                  <c:pt idx="28">
                    <c:v>May</c:v>
                  </c:pt>
                  <c:pt idx="29">
                    <c:v>Haz</c:v>
                  </c:pt>
                  <c:pt idx="30">
                    <c:v>Tem</c:v>
                  </c:pt>
                  <c:pt idx="31">
                    <c:v>Ağu</c:v>
                  </c:pt>
                  <c:pt idx="32">
                    <c:v>Eyl</c:v>
                  </c:pt>
                  <c:pt idx="33">
                    <c:v>Eki</c:v>
                  </c:pt>
                  <c:pt idx="34">
                    <c:v>Kas</c:v>
                  </c:pt>
                  <c:pt idx="35">
                    <c:v>Ara</c:v>
                  </c:pt>
                  <c:pt idx="36">
                    <c:v>Oca</c:v>
                  </c:pt>
                  <c:pt idx="37">
                    <c:v>Şub</c:v>
                  </c:pt>
                  <c:pt idx="38">
                    <c:v>Mar</c:v>
                  </c:pt>
                  <c:pt idx="39">
                    <c:v>Nis</c:v>
                  </c:pt>
                  <c:pt idx="40">
                    <c:v>May</c:v>
                  </c:pt>
                  <c:pt idx="41">
                    <c:v>Haz</c:v>
                  </c:pt>
                  <c:pt idx="42">
                    <c:v>Tem</c:v>
                  </c:pt>
                  <c:pt idx="43">
                    <c:v>Ağu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TotalSales!$E$5:$E$49</c:f>
              <c:numCache>
                <c:formatCode>#,##0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76-430E-921C-3FE4CE29C726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TotalSales!$A$5:$B$49</c:f>
              <c:multiLvlStrCache>
                <c:ptCount val="44"/>
                <c:lvl>
                  <c:pt idx="0">
                    <c:v>Oca</c:v>
                  </c:pt>
                  <c:pt idx="1">
                    <c:v>Şub</c:v>
                  </c:pt>
                  <c:pt idx="2">
                    <c:v>Mar</c:v>
                  </c:pt>
                  <c:pt idx="3">
                    <c:v>Nis</c:v>
                  </c:pt>
                  <c:pt idx="4">
                    <c:v>May</c:v>
                  </c:pt>
                  <c:pt idx="5">
                    <c:v>Haz</c:v>
                  </c:pt>
                  <c:pt idx="6">
                    <c:v>Tem</c:v>
                  </c:pt>
                  <c:pt idx="7">
                    <c:v>Ağu</c:v>
                  </c:pt>
                  <c:pt idx="8">
                    <c:v>Eyl</c:v>
                  </c:pt>
                  <c:pt idx="9">
                    <c:v>Eki</c:v>
                  </c:pt>
                  <c:pt idx="10">
                    <c:v>Kas</c:v>
                  </c:pt>
                  <c:pt idx="11">
                    <c:v>Ara</c:v>
                  </c:pt>
                  <c:pt idx="12">
                    <c:v>Oca</c:v>
                  </c:pt>
                  <c:pt idx="13">
                    <c:v>Şub</c:v>
                  </c:pt>
                  <c:pt idx="14">
                    <c:v>Mar</c:v>
                  </c:pt>
                  <c:pt idx="15">
                    <c:v>Nis</c:v>
                  </c:pt>
                  <c:pt idx="16">
                    <c:v>May</c:v>
                  </c:pt>
                  <c:pt idx="17">
                    <c:v>Haz</c:v>
                  </c:pt>
                  <c:pt idx="18">
                    <c:v>Tem</c:v>
                  </c:pt>
                  <c:pt idx="19">
                    <c:v>Ağu</c:v>
                  </c:pt>
                  <c:pt idx="20">
                    <c:v>Eyl</c:v>
                  </c:pt>
                  <c:pt idx="21">
                    <c:v>Eki</c:v>
                  </c:pt>
                  <c:pt idx="22">
                    <c:v>Kas</c:v>
                  </c:pt>
                  <c:pt idx="23">
                    <c:v>Ara</c:v>
                  </c:pt>
                  <c:pt idx="24">
                    <c:v>Oca</c:v>
                  </c:pt>
                  <c:pt idx="25">
                    <c:v>Şub</c:v>
                  </c:pt>
                  <c:pt idx="26">
                    <c:v>Mar</c:v>
                  </c:pt>
                  <c:pt idx="27">
                    <c:v>Nis</c:v>
                  </c:pt>
                  <c:pt idx="28">
                    <c:v>May</c:v>
                  </c:pt>
                  <c:pt idx="29">
                    <c:v>Haz</c:v>
                  </c:pt>
                  <c:pt idx="30">
                    <c:v>Tem</c:v>
                  </c:pt>
                  <c:pt idx="31">
                    <c:v>Ağu</c:v>
                  </c:pt>
                  <c:pt idx="32">
                    <c:v>Eyl</c:v>
                  </c:pt>
                  <c:pt idx="33">
                    <c:v>Eki</c:v>
                  </c:pt>
                  <c:pt idx="34">
                    <c:v>Kas</c:v>
                  </c:pt>
                  <c:pt idx="35">
                    <c:v>Ara</c:v>
                  </c:pt>
                  <c:pt idx="36">
                    <c:v>Oca</c:v>
                  </c:pt>
                  <c:pt idx="37">
                    <c:v>Şub</c:v>
                  </c:pt>
                  <c:pt idx="38">
                    <c:v>Mar</c:v>
                  </c:pt>
                  <c:pt idx="39">
                    <c:v>Nis</c:v>
                  </c:pt>
                  <c:pt idx="40">
                    <c:v>May</c:v>
                  </c:pt>
                  <c:pt idx="41">
                    <c:v>Haz</c:v>
                  </c:pt>
                  <c:pt idx="42">
                    <c:v>Tem</c:v>
                  </c:pt>
                  <c:pt idx="43">
                    <c:v>Ağu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TotalSales!$F$5:$F$49</c:f>
              <c:numCache>
                <c:formatCode>#,##0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76-430E-921C-3FE4CE29C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948927"/>
        <c:axId val="1153951327"/>
      </c:lineChart>
      <c:catAx>
        <c:axId val="115394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53951327"/>
        <c:crosses val="autoZero"/>
        <c:auto val="1"/>
        <c:lblAlgn val="ctr"/>
        <c:lblOffset val="100"/>
        <c:noMultiLvlLbl val="0"/>
      </c:catAx>
      <c:valAx>
        <c:axId val="11539513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53948927"/>
        <c:crosses val="autoZero"/>
        <c:crossBetween val="between"/>
      </c:valAx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lumMod val="85000"/>
          <a:alpha val="40000"/>
        </a:schemeClr>
      </a:outerShdw>
    </a:effectLst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[coffeeOrdersData.xlsx]CountryBarChart!PivotTable14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/>
              <a:t>Sales By Country Mixid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CountryBarChart!$B$1:$B$2</c:f>
              <c:strCache>
                <c:ptCount val="1"/>
                <c:pt idx="0">
                  <c:v>Arabia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CountryBarChart!$A$3:$A$6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CountryBarChart!$B$3:$B$6</c:f>
              <c:numCache>
                <c:formatCode>General</c:formatCode>
                <c:ptCount val="3"/>
                <c:pt idx="0">
                  <c:v>1360.3050000000001</c:v>
                </c:pt>
                <c:pt idx="1">
                  <c:v>267.18</c:v>
                </c:pt>
                <c:pt idx="2">
                  <c:v>10141.009999999997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4-45B1-86B2-B97A9B38FE2D}"/>
            </c:ext>
          </c:extLst>
        </c:ser>
        <c:ser>
          <c:idx val="1"/>
          <c:order val="1"/>
          <c:tx>
            <c:strRef>
              <c:f>CountryBarChart!$C$1:$C$2</c:f>
              <c:strCache>
                <c:ptCount val="1"/>
                <c:pt idx="0">
                  <c:v>Exclasia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CountryBarChart!$A$3:$A$6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CountryBarChart!$C$3:$C$6</c:f>
              <c:numCache>
                <c:formatCode>General</c:formatCode>
                <c:ptCount val="3"/>
                <c:pt idx="0">
                  <c:v>1533.35</c:v>
                </c:pt>
                <c:pt idx="1">
                  <c:v>949.58</c:v>
                </c:pt>
                <c:pt idx="2">
                  <c:v>9823.5099999999966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04-45B1-86B2-B97A9B38FE2D}"/>
            </c:ext>
          </c:extLst>
        </c:ser>
        <c:ser>
          <c:idx val="2"/>
          <c:order val="2"/>
          <c:tx>
            <c:strRef>
              <c:f>CountryBarChart!$D$1:$D$2</c:f>
              <c:strCache>
                <c:ptCount val="1"/>
                <c:pt idx="0">
                  <c:v>Libia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CountryBarChart!$A$3:$A$6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CountryBarChart!$D$3:$D$6</c:f>
              <c:numCache>
                <c:formatCode>General</c:formatCode>
                <c:ptCount val="3"/>
                <c:pt idx="0">
                  <c:v>2166.5850000000005</c:v>
                </c:pt>
                <c:pt idx="1">
                  <c:v>877.14499999999998</c:v>
                </c:pt>
                <c:pt idx="2">
                  <c:v>9010.3449999999993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04-45B1-86B2-B97A9B38FE2D}"/>
            </c:ext>
          </c:extLst>
        </c:ser>
        <c:ser>
          <c:idx val="3"/>
          <c:order val="3"/>
          <c:tx>
            <c:strRef>
              <c:f>CountryBarChart!$E$1:$E$2</c:f>
              <c:strCache>
                <c:ptCount val="1"/>
                <c:pt idx="0">
                  <c:v>Robusta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CountryBarChart!$A$3:$A$6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CountryBarChart!$E$3:$E$6</c:f>
              <c:numCache>
                <c:formatCode>General</c:formatCode>
                <c:ptCount val="3"/>
                <c:pt idx="0">
                  <c:v>1636.6249999999993</c:v>
                </c:pt>
                <c:pt idx="1">
                  <c:v>704.59999999999991</c:v>
                </c:pt>
                <c:pt idx="2">
                  <c:v>6664.020000000005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04-45B1-86B2-B97A9B38F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77924208"/>
        <c:axId val="1277924688"/>
      </c:barChart>
      <c:catAx>
        <c:axId val="1277924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77924688"/>
        <c:crosses val="autoZero"/>
        <c:auto val="1"/>
        <c:lblAlgn val="ctr"/>
        <c:lblOffset val="100"/>
        <c:noMultiLvlLbl val="0"/>
      </c:catAx>
      <c:valAx>
        <c:axId val="127792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77924208"/>
        <c:crosses val="autoZero"/>
        <c:crossBetween val="between"/>
      </c:valAx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[coffeeOrdersData.xlsx]Top5Customer!PivotTable15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ysClr val="windowText" lastClr="000000"/>
                </a:solidFill>
              </a:rPr>
              <a:t>Top 5</a:t>
            </a:r>
            <a:r>
              <a:rPr lang="tr-TR" b="1" baseline="0">
                <a:solidFill>
                  <a:sysClr val="windowText" lastClr="000000"/>
                </a:solidFill>
              </a:rPr>
              <a:t> Customers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5215266841644793"/>
          <c:y val="6.8423738699329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402887139107608E-2"/>
          <c:y val="0.15985892388451445"/>
          <c:w val="0.82420100612423453"/>
          <c:h val="0.533254593175853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Top5Customer!$B$3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Top5Customer!$A$4:$A$9</c:f>
              <c:strCache>
                <c:ptCount val="5"/>
                <c:pt idx="0">
                  <c:v>Allis Wilmore</c:v>
                </c:pt>
                <c:pt idx="1">
                  <c:v>Brenn Dundredge</c:v>
                </c:pt>
                <c:pt idx="2">
                  <c:v>Don Flintiff</c:v>
                </c:pt>
                <c:pt idx="3">
                  <c:v>Nealson Cuttler</c:v>
                </c:pt>
                <c:pt idx="4">
                  <c:v>Terri Farra</c:v>
                </c:pt>
              </c:strCache>
            </c:strRef>
          </c:cat>
          <c:val>
            <c:numRef>
              <c:f>Top5Customer!$B$4:$B$9</c:f>
              <c:numCache>
                <c:formatCode>General</c:formatCode>
                <c:ptCount val="5"/>
                <c:pt idx="0">
                  <c:v>317.06999999999994</c:v>
                </c:pt>
                <c:pt idx="1">
                  <c:v>307.04499999999996</c:v>
                </c:pt>
                <c:pt idx="2">
                  <c:v>278.01</c:v>
                </c:pt>
                <c:pt idx="3">
                  <c:v>281.67499999999995</c:v>
                </c:pt>
                <c:pt idx="4">
                  <c:v>289.11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C-44D0-A993-433A50B30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6113728"/>
        <c:axId val="1626114208"/>
      </c:barChart>
      <c:catAx>
        <c:axId val="1626113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26114208"/>
        <c:crosses val="autoZero"/>
        <c:auto val="1"/>
        <c:lblAlgn val="ctr"/>
        <c:lblOffset val="100"/>
        <c:noMultiLvlLbl val="0"/>
      </c:catAx>
      <c:valAx>
        <c:axId val="162611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2611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[coffeeOrdersData.xlsx]TotalSales!TotalSales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Total Sales Over Timeı</a:t>
            </a:r>
          </a:p>
        </c:rich>
      </c:tx>
      <c:layout>
        <c:manualLayout>
          <c:xMode val="edge"/>
          <c:yMode val="edge"/>
          <c:x val="0.39638847692216056"/>
          <c:y val="3.11434420532923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037214151678609E-2"/>
          <c:y val="0.11229906621996641"/>
          <c:w val="0.90348165970841932"/>
          <c:h val="0.59250205139509649"/>
        </c:manualLayout>
      </c:layout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Arabia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TotalSales!$A$5:$B$49</c:f>
              <c:multiLvlStrCache>
                <c:ptCount val="44"/>
                <c:lvl>
                  <c:pt idx="0">
                    <c:v>Oca</c:v>
                  </c:pt>
                  <c:pt idx="1">
                    <c:v>Şub</c:v>
                  </c:pt>
                  <c:pt idx="2">
                    <c:v>Mar</c:v>
                  </c:pt>
                  <c:pt idx="3">
                    <c:v>Nis</c:v>
                  </c:pt>
                  <c:pt idx="4">
                    <c:v>May</c:v>
                  </c:pt>
                  <c:pt idx="5">
                    <c:v>Haz</c:v>
                  </c:pt>
                  <c:pt idx="6">
                    <c:v>Tem</c:v>
                  </c:pt>
                  <c:pt idx="7">
                    <c:v>Ağu</c:v>
                  </c:pt>
                  <c:pt idx="8">
                    <c:v>Eyl</c:v>
                  </c:pt>
                  <c:pt idx="9">
                    <c:v>Eki</c:v>
                  </c:pt>
                  <c:pt idx="10">
                    <c:v>Kas</c:v>
                  </c:pt>
                  <c:pt idx="11">
                    <c:v>Ara</c:v>
                  </c:pt>
                  <c:pt idx="12">
                    <c:v>Oca</c:v>
                  </c:pt>
                  <c:pt idx="13">
                    <c:v>Şub</c:v>
                  </c:pt>
                  <c:pt idx="14">
                    <c:v>Mar</c:v>
                  </c:pt>
                  <c:pt idx="15">
                    <c:v>Nis</c:v>
                  </c:pt>
                  <c:pt idx="16">
                    <c:v>May</c:v>
                  </c:pt>
                  <c:pt idx="17">
                    <c:v>Haz</c:v>
                  </c:pt>
                  <c:pt idx="18">
                    <c:v>Tem</c:v>
                  </c:pt>
                  <c:pt idx="19">
                    <c:v>Ağu</c:v>
                  </c:pt>
                  <c:pt idx="20">
                    <c:v>Eyl</c:v>
                  </c:pt>
                  <c:pt idx="21">
                    <c:v>Eki</c:v>
                  </c:pt>
                  <c:pt idx="22">
                    <c:v>Kas</c:v>
                  </c:pt>
                  <c:pt idx="23">
                    <c:v>Ara</c:v>
                  </c:pt>
                  <c:pt idx="24">
                    <c:v>Oca</c:v>
                  </c:pt>
                  <c:pt idx="25">
                    <c:v>Şub</c:v>
                  </c:pt>
                  <c:pt idx="26">
                    <c:v>Mar</c:v>
                  </c:pt>
                  <c:pt idx="27">
                    <c:v>Nis</c:v>
                  </c:pt>
                  <c:pt idx="28">
                    <c:v>May</c:v>
                  </c:pt>
                  <c:pt idx="29">
                    <c:v>Haz</c:v>
                  </c:pt>
                  <c:pt idx="30">
                    <c:v>Tem</c:v>
                  </c:pt>
                  <c:pt idx="31">
                    <c:v>Ağu</c:v>
                  </c:pt>
                  <c:pt idx="32">
                    <c:v>Eyl</c:v>
                  </c:pt>
                  <c:pt idx="33">
                    <c:v>Eki</c:v>
                  </c:pt>
                  <c:pt idx="34">
                    <c:v>Kas</c:v>
                  </c:pt>
                  <c:pt idx="35">
                    <c:v>Ara</c:v>
                  </c:pt>
                  <c:pt idx="36">
                    <c:v>Oca</c:v>
                  </c:pt>
                  <c:pt idx="37">
                    <c:v>Şub</c:v>
                  </c:pt>
                  <c:pt idx="38">
                    <c:v>Mar</c:v>
                  </c:pt>
                  <c:pt idx="39">
                    <c:v>Nis</c:v>
                  </c:pt>
                  <c:pt idx="40">
                    <c:v>May</c:v>
                  </c:pt>
                  <c:pt idx="41">
                    <c:v>Haz</c:v>
                  </c:pt>
                  <c:pt idx="42">
                    <c:v>Tem</c:v>
                  </c:pt>
                  <c:pt idx="43">
                    <c:v>Ağu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TotalSales!$C$5:$C$49</c:f>
              <c:numCache>
                <c:formatCode>#,##0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A-4484-9664-996172A3ACA6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Exclasia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TotalSales!$A$5:$B$49</c:f>
              <c:multiLvlStrCache>
                <c:ptCount val="44"/>
                <c:lvl>
                  <c:pt idx="0">
                    <c:v>Oca</c:v>
                  </c:pt>
                  <c:pt idx="1">
                    <c:v>Şub</c:v>
                  </c:pt>
                  <c:pt idx="2">
                    <c:v>Mar</c:v>
                  </c:pt>
                  <c:pt idx="3">
                    <c:v>Nis</c:v>
                  </c:pt>
                  <c:pt idx="4">
                    <c:v>May</c:v>
                  </c:pt>
                  <c:pt idx="5">
                    <c:v>Haz</c:v>
                  </c:pt>
                  <c:pt idx="6">
                    <c:v>Tem</c:v>
                  </c:pt>
                  <c:pt idx="7">
                    <c:v>Ağu</c:v>
                  </c:pt>
                  <c:pt idx="8">
                    <c:v>Eyl</c:v>
                  </c:pt>
                  <c:pt idx="9">
                    <c:v>Eki</c:v>
                  </c:pt>
                  <c:pt idx="10">
                    <c:v>Kas</c:v>
                  </c:pt>
                  <c:pt idx="11">
                    <c:v>Ara</c:v>
                  </c:pt>
                  <c:pt idx="12">
                    <c:v>Oca</c:v>
                  </c:pt>
                  <c:pt idx="13">
                    <c:v>Şub</c:v>
                  </c:pt>
                  <c:pt idx="14">
                    <c:v>Mar</c:v>
                  </c:pt>
                  <c:pt idx="15">
                    <c:v>Nis</c:v>
                  </c:pt>
                  <c:pt idx="16">
                    <c:v>May</c:v>
                  </c:pt>
                  <c:pt idx="17">
                    <c:v>Haz</c:v>
                  </c:pt>
                  <c:pt idx="18">
                    <c:v>Tem</c:v>
                  </c:pt>
                  <c:pt idx="19">
                    <c:v>Ağu</c:v>
                  </c:pt>
                  <c:pt idx="20">
                    <c:v>Eyl</c:v>
                  </c:pt>
                  <c:pt idx="21">
                    <c:v>Eki</c:v>
                  </c:pt>
                  <c:pt idx="22">
                    <c:v>Kas</c:v>
                  </c:pt>
                  <c:pt idx="23">
                    <c:v>Ara</c:v>
                  </c:pt>
                  <c:pt idx="24">
                    <c:v>Oca</c:v>
                  </c:pt>
                  <c:pt idx="25">
                    <c:v>Şub</c:v>
                  </c:pt>
                  <c:pt idx="26">
                    <c:v>Mar</c:v>
                  </c:pt>
                  <c:pt idx="27">
                    <c:v>Nis</c:v>
                  </c:pt>
                  <c:pt idx="28">
                    <c:v>May</c:v>
                  </c:pt>
                  <c:pt idx="29">
                    <c:v>Haz</c:v>
                  </c:pt>
                  <c:pt idx="30">
                    <c:v>Tem</c:v>
                  </c:pt>
                  <c:pt idx="31">
                    <c:v>Ağu</c:v>
                  </c:pt>
                  <c:pt idx="32">
                    <c:v>Eyl</c:v>
                  </c:pt>
                  <c:pt idx="33">
                    <c:v>Eki</c:v>
                  </c:pt>
                  <c:pt idx="34">
                    <c:v>Kas</c:v>
                  </c:pt>
                  <c:pt idx="35">
                    <c:v>Ara</c:v>
                  </c:pt>
                  <c:pt idx="36">
                    <c:v>Oca</c:v>
                  </c:pt>
                  <c:pt idx="37">
                    <c:v>Şub</c:v>
                  </c:pt>
                  <c:pt idx="38">
                    <c:v>Mar</c:v>
                  </c:pt>
                  <c:pt idx="39">
                    <c:v>Nis</c:v>
                  </c:pt>
                  <c:pt idx="40">
                    <c:v>May</c:v>
                  </c:pt>
                  <c:pt idx="41">
                    <c:v>Haz</c:v>
                  </c:pt>
                  <c:pt idx="42">
                    <c:v>Tem</c:v>
                  </c:pt>
                  <c:pt idx="43">
                    <c:v>Ağu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TotalSales!$D$5:$D$49</c:f>
              <c:numCache>
                <c:formatCode>#,##0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4A-4484-9664-996172A3ACA6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Libia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TotalSales!$A$5:$B$49</c:f>
              <c:multiLvlStrCache>
                <c:ptCount val="44"/>
                <c:lvl>
                  <c:pt idx="0">
                    <c:v>Oca</c:v>
                  </c:pt>
                  <c:pt idx="1">
                    <c:v>Şub</c:v>
                  </c:pt>
                  <c:pt idx="2">
                    <c:v>Mar</c:v>
                  </c:pt>
                  <c:pt idx="3">
                    <c:v>Nis</c:v>
                  </c:pt>
                  <c:pt idx="4">
                    <c:v>May</c:v>
                  </c:pt>
                  <c:pt idx="5">
                    <c:v>Haz</c:v>
                  </c:pt>
                  <c:pt idx="6">
                    <c:v>Tem</c:v>
                  </c:pt>
                  <c:pt idx="7">
                    <c:v>Ağu</c:v>
                  </c:pt>
                  <c:pt idx="8">
                    <c:v>Eyl</c:v>
                  </c:pt>
                  <c:pt idx="9">
                    <c:v>Eki</c:v>
                  </c:pt>
                  <c:pt idx="10">
                    <c:v>Kas</c:v>
                  </c:pt>
                  <c:pt idx="11">
                    <c:v>Ara</c:v>
                  </c:pt>
                  <c:pt idx="12">
                    <c:v>Oca</c:v>
                  </c:pt>
                  <c:pt idx="13">
                    <c:v>Şub</c:v>
                  </c:pt>
                  <c:pt idx="14">
                    <c:v>Mar</c:v>
                  </c:pt>
                  <c:pt idx="15">
                    <c:v>Nis</c:v>
                  </c:pt>
                  <c:pt idx="16">
                    <c:v>May</c:v>
                  </c:pt>
                  <c:pt idx="17">
                    <c:v>Haz</c:v>
                  </c:pt>
                  <c:pt idx="18">
                    <c:v>Tem</c:v>
                  </c:pt>
                  <c:pt idx="19">
                    <c:v>Ağu</c:v>
                  </c:pt>
                  <c:pt idx="20">
                    <c:v>Eyl</c:v>
                  </c:pt>
                  <c:pt idx="21">
                    <c:v>Eki</c:v>
                  </c:pt>
                  <c:pt idx="22">
                    <c:v>Kas</c:v>
                  </c:pt>
                  <c:pt idx="23">
                    <c:v>Ara</c:v>
                  </c:pt>
                  <c:pt idx="24">
                    <c:v>Oca</c:v>
                  </c:pt>
                  <c:pt idx="25">
                    <c:v>Şub</c:v>
                  </c:pt>
                  <c:pt idx="26">
                    <c:v>Mar</c:v>
                  </c:pt>
                  <c:pt idx="27">
                    <c:v>Nis</c:v>
                  </c:pt>
                  <c:pt idx="28">
                    <c:v>May</c:v>
                  </c:pt>
                  <c:pt idx="29">
                    <c:v>Haz</c:v>
                  </c:pt>
                  <c:pt idx="30">
                    <c:v>Tem</c:v>
                  </c:pt>
                  <c:pt idx="31">
                    <c:v>Ağu</c:v>
                  </c:pt>
                  <c:pt idx="32">
                    <c:v>Eyl</c:v>
                  </c:pt>
                  <c:pt idx="33">
                    <c:v>Eki</c:v>
                  </c:pt>
                  <c:pt idx="34">
                    <c:v>Kas</c:v>
                  </c:pt>
                  <c:pt idx="35">
                    <c:v>Ara</c:v>
                  </c:pt>
                  <c:pt idx="36">
                    <c:v>Oca</c:v>
                  </c:pt>
                  <c:pt idx="37">
                    <c:v>Şub</c:v>
                  </c:pt>
                  <c:pt idx="38">
                    <c:v>Mar</c:v>
                  </c:pt>
                  <c:pt idx="39">
                    <c:v>Nis</c:v>
                  </c:pt>
                  <c:pt idx="40">
                    <c:v>May</c:v>
                  </c:pt>
                  <c:pt idx="41">
                    <c:v>Haz</c:v>
                  </c:pt>
                  <c:pt idx="42">
                    <c:v>Tem</c:v>
                  </c:pt>
                  <c:pt idx="43">
                    <c:v>Ağu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TotalSales!$E$5:$E$49</c:f>
              <c:numCache>
                <c:formatCode>#,##0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4A-4484-9664-996172A3ACA6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TotalSales!$A$5:$B$49</c:f>
              <c:multiLvlStrCache>
                <c:ptCount val="44"/>
                <c:lvl>
                  <c:pt idx="0">
                    <c:v>Oca</c:v>
                  </c:pt>
                  <c:pt idx="1">
                    <c:v>Şub</c:v>
                  </c:pt>
                  <c:pt idx="2">
                    <c:v>Mar</c:v>
                  </c:pt>
                  <c:pt idx="3">
                    <c:v>Nis</c:v>
                  </c:pt>
                  <c:pt idx="4">
                    <c:v>May</c:v>
                  </c:pt>
                  <c:pt idx="5">
                    <c:v>Haz</c:v>
                  </c:pt>
                  <c:pt idx="6">
                    <c:v>Tem</c:v>
                  </c:pt>
                  <c:pt idx="7">
                    <c:v>Ağu</c:v>
                  </c:pt>
                  <c:pt idx="8">
                    <c:v>Eyl</c:v>
                  </c:pt>
                  <c:pt idx="9">
                    <c:v>Eki</c:v>
                  </c:pt>
                  <c:pt idx="10">
                    <c:v>Kas</c:v>
                  </c:pt>
                  <c:pt idx="11">
                    <c:v>Ara</c:v>
                  </c:pt>
                  <c:pt idx="12">
                    <c:v>Oca</c:v>
                  </c:pt>
                  <c:pt idx="13">
                    <c:v>Şub</c:v>
                  </c:pt>
                  <c:pt idx="14">
                    <c:v>Mar</c:v>
                  </c:pt>
                  <c:pt idx="15">
                    <c:v>Nis</c:v>
                  </c:pt>
                  <c:pt idx="16">
                    <c:v>May</c:v>
                  </c:pt>
                  <c:pt idx="17">
                    <c:v>Haz</c:v>
                  </c:pt>
                  <c:pt idx="18">
                    <c:v>Tem</c:v>
                  </c:pt>
                  <c:pt idx="19">
                    <c:v>Ağu</c:v>
                  </c:pt>
                  <c:pt idx="20">
                    <c:v>Eyl</c:v>
                  </c:pt>
                  <c:pt idx="21">
                    <c:v>Eki</c:v>
                  </c:pt>
                  <c:pt idx="22">
                    <c:v>Kas</c:v>
                  </c:pt>
                  <c:pt idx="23">
                    <c:v>Ara</c:v>
                  </c:pt>
                  <c:pt idx="24">
                    <c:v>Oca</c:v>
                  </c:pt>
                  <c:pt idx="25">
                    <c:v>Şub</c:v>
                  </c:pt>
                  <c:pt idx="26">
                    <c:v>Mar</c:v>
                  </c:pt>
                  <c:pt idx="27">
                    <c:v>Nis</c:v>
                  </c:pt>
                  <c:pt idx="28">
                    <c:v>May</c:v>
                  </c:pt>
                  <c:pt idx="29">
                    <c:v>Haz</c:v>
                  </c:pt>
                  <c:pt idx="30">
                    <c:v>Tem</c:v>
                  </c:pt>
                  <c:pt idx="31">
                    <c:v>Ağu</c:v>
                  </c:pt>
                  <c:pt idx="32">
                    <c:v>Eyl</c:v>
                  </c:pt>
                  <c:pt idx="33">
                    <c:v>Eki</c:v>
                  </c:pt>
                  <c:pt idx="34">
                    <c:v>Kas</c:v>
                  </c:pt>
                  <c:pt idx="35">
                    <c:v>Ara</c:v>
                  </c:pt>
                  <c:pt idx="36">
                    <c:v>Oca</c:v>
                  </c:pt>
                  <c:pt idx="37">
                    <c:v>Şub</c:v>
                  </c:pt>
                  <c:pt idx="38">
                    <c:v>Mar</c:v>
                  </c:pt>
                  <c:pt idx="39">
                    <c:v>Nis</c:v>
                  </c:pt>
                  <c:pt idx="40">
                    <c:v>May</c:v>
                  </c:pt>
                  <c:pt idx="41">
                    <c:v>Haz</c:v>
                  </c:pt>
                  <c:pt idx="42">
                    <c:v>Tem</c:v>
                  </c:pt>
                  <c:pt idx="43">
                    <c:v>Ağu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TotalSales!$F$5:$F$49</c:f>
              <c:numCache>
                <c:formatCode>#,##0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4A-4484-9664-996172A3A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948927"/>
        <c:axId val="1153951327"/>
      </c:lineChart>
      <c:catAx>
        <c:axId val="115394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53951327"/>
        <c:crosses val="autoZero"/>
        <c:auto val="1"/>
        <c:lblAlgn val="ctr"/>
        <c:lblOffset val="100"/>
        <c:noMultiLvlLbl val="0"/>
      </c:catAx>
      <c:valAx>
        <c:axId val="11539513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53948927"/>
        <c:crosses val="autoZero"/>
        <c:crossBetween val="between"/>
      </c:valAx>
      <c:spPr>
        <a:solidFill>
          <a:schemeClr val="bg2">
            <a:lumMod val="90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lumMod val="85000"/>
          <a:alpha val="40000"/>
        </a:schemeClr>
      </a:outerShdw>
    </a:effectLst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[coffeeOrdersData.xlsx]CountryBarChart!PivotTable14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Sales By Country Mixid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CountryBarChart!$B$1:$B$2</c:f>
              <c:strCache>
                <c:ptCount val="1"/>
                <c:pt idx="0">
                  <c:v>Arabia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CountryBarChart!$A$3:$A$6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CountryBarChart!$B$3:$B$6</c:f>
              <c:numCache>
                <c:formatCode>General</c:formatCode>
                <c:ptCount val="3"/>
                <c:pt idx="0">
                  <c:v>1360.3050000000001</c:v>
                </c:pt>
                <c:pt idx="1">
                  <c:v>267.18</c:v>
                </c:pt>
                <c:pt idx="2">
                  <c:v>10141.009999999997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1-419C-83FB-9D3D3B77860A}"/>
            </c:ext>
          </c:extLst>
        </c:ser>
        <c:ser>
          <c:idx val="1"/>
          <c:order val="1"/>
          <c:tx>
            <c:strRef>
              <c:f>CountryBarChart!$C$1:$C$2</c:f>
              <c:strCache>
                <c:ptCount val="1"/>
                <c:pt idx="0">
                  <c:v>Exclasia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CountryBarChart!$A$3:$A$6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CountryBarChart!$C$3:$C$6</c:f>
              <c:numCache>
                <c:formatCode>General</c:formatCode>
                <c:ptCount val="3"/>
                <c:pt idx="0">
                  <c:v>1533.35</c:v>
                </c:pt>
                <c:pt idx="1">
                  <c:v>949.58</c:v>
                </c:pt>
                <c:pt idx="2">
                  <c:v>9823.5099999999966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81-419C-83FB-9D3D3B77860A}"/>
            </c:ext>
          </c:extLst>
        </c:ser>
        <c:ser>
          <c:idx val="2"/>
          <c:order val="2"/>
          <c:tx>
            <c:strRef>
              <c:f>CountryBarChart!$D$1:$D$2</c:f>
              <c:strCache>
                <c:ptCount val="1"/>
                <c:pt idx="0">
                  <c:v>Libia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CountryBarChart!$A$3:$A$6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CountryBarChart!$D$3:$D$6</c:f>
              <c:numCache>
                <c:formatCode>General</c:formatCode>
                <c:ptCount val="3"/>
                <c:pt idx="0">
                  <c:v>2166.5850000000005</c:v>
                </c:pt>
                <c:pt idx="1">
                  <c:v>877.14499999999998</c:v>
                </c:pt>
                <c:pt idx="2">
                  <c:v>9010.3449999999993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81-419C-83FB-9D3D3B77860A}"/>
            </c:ext>
          </c:extLst>
        </c:ser>
        <c:ser>
          <c:idx val="3"/>
          <c:order val="3"/>
          <c:tx>
            <c:strRef>
              <c:f>CountryBarChart!$E$1:$E$2</c:f>
              <c:strCache>
                <c:ptCount val="1"/>
                <c:pt idx="0">
                  <c:v>Robusta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CountryBarChart!$A$3:$A$6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CountryBarChart!$E$3:$E$6</c:f>
              <c:numCache>
                <c:formatCode>General</c:formatCode>
                <c:ptCount val="3"/>
                <c:pt idx="0">
                  <c:v>1636.6249999999993</c:v>
                </c:pt>
                <c:pt idx="1">
                  <c:v>704.59999999999991</c:v>
                </c:pt>
                <c:pt idx="2">
                  <c:v>6664.020000000005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81-419C-83FB-9D3D3B778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77924208"/>
        <c:axId val="1277924688"/>
      </c:barChart>
      <c:catAx>
        <c:axId val="1277924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77924688"/>
        <c:crosses val="autoZero"/>
        <c:auto val="1"/>
        <c:lblAlgn val="ctr"/>
        <c:lblOffset val="100"/>
        <c:noMultiLvlLbl val="0"/>
      </c:catAx>
      <c:valAx>
        <c:axId val="127792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7792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[coffeeOrdersData.xlsx]Top5Customer!PivotTable15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Top 5</a:t>
            </a:r>
            <a:r>
              <a:rPr lang="tr-TR" baseline="0"/>
              <a:t> Customers</a:t>
            </a:r>
            <a:endParaRPr lang="en-US"/>
          </a:p>
        </c:rich>
      </c:tx>
      <c:layout>
        <c:manualLayout>
          <c:xMode val="edge"/>
          <c:yMode val="edge"/>
          <c:x val="0.35215266841644793"/>
          <c:y val="6.8423738699329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402887139107608E-2"/>
          <c:y val="0.15985892388451445"/>
          <c:w val="0.82420100612423453"/>
          <c:h val="0.533254593175853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Top5Customer!$B$3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Top5Customer!$A$4:$A$9</c:f>
              <c:strCache>
                <c:ptCount val="5"/>
                <c:pt idx="0">
                  <c:v>Allis Wilmore</c:v>
                </c:pt>
                <c:pt idx="1">
                  <c:v>Brenn Dundredge</c:v>
                </c:pt>
                <c:pt idx="2">
                  <c:v>Don Flintiff</c:v>
                </c:pt>
                <c:pt idx="3">
                  <c:v>Nealson Cuttler</c:v>
                </c:pt>
                <c:pt idx="4">
                  <c:v>Terri Farra</c:v>
                </c:pt>
              </c:strCache>
            </c:strRef>
          </c:cat>
          <c:val>
            <c:numRef>
              <c:f>Top5Customer!$B$4:$B$9</c:f>
              <c:numCache>
                <c:formatCode>General</c:formatCode>
                <c:ptCount val="5"/>
                <c:pt idx="0">
                  <c:v>317.06999999999994</c:v>
                </c:pt>
                <c:pt idx="1">
                  <c:v>307.04499999999996</c:v>
                </c:pt>
                <c:pt idx="2">
                  <c:v>278.01</c:v>
                </c:pt>
                <c:pt idx="3">
                  <c:v>281.67499999999995</c:v>
                </c:pt>
                <c:pt idx="4">
                  <c:v>289.11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BC-4A2F-BC4E-1482CF80F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6113728"/>
        <c:axId val="1626114208"/>
      </c:barChart>
      <c:catAx>
        <c:axId val="1626113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26114208"/>
        <c:crosses val="autoZero"/>
        <c:auto val="1"/>
        <c:lblAlgn val="ctr"/>
        <c:lblOffset val="100"/>
        <c:noMultiLvlLbl val="0"/>
      </c:catAx>
      <c:valAx>
        <c:axId val="162611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2611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3</xdr:row>
      <xdr:rowOff>85724</xdr:rowOff>
    </xdr:from>
    <xdr:to>
      <xdr:col>16</xdr:col>
      <xdr:colOff>561975</xdr:colOff>
      <xdr:row>11</xdr:row>
      <xdr:rowOff>57149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Order-Date 1">
              <a:extLst>
                <a:ext uri="{FF2B5EF4-FFF2-40B4-BE49-F238E27FC236}">
                  <a16:creationId xmlns:a16="http://schemas.microsoft.com/office/drawing/2014/main" id="{00FAD0DA-2EE1-40B9-B94C-129535C6B1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-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1" y="657224"/>
              <a:ext cx="10220324" cy="1495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Zaman Çizelgesi: Excel 2013 veya daha sonraki sürümlerde çalışır. Taşımayın veya yeniden boyutlandırmayın.</a:t>
              </a:r>
            </a:p>
          </xdr:txBody>
        </xdr:sp>
      </mc:Fallback>
    </mc:AlternateContent>
    <xdr:clientData/>
  </xdr:twoCellAnchor>
  <xdr:twoCellAnchor>
    <xdr:from>
      <xdr:col>0</xdr:col>
      <xdr:colOff>133350</xdr:colOff>
      <xdr:row>11</xdr:row>
      <xdr:rowOff>161925</xdr:rowOff>
    </xdr:from>
    <xdr:to>
      <xdr:col>13</xdr:col>
      <xdr:colOff>9525</xdr:colOff>
      <xdr:row>36</xdr:row>
      <xdr:rowOff>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C3E15A69-ACB4-49B2-971B-758CF09B8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19049</xdr:colOff>
      <xdr:row>3</xdr:row>
      <xdr:rowOff>85726</xdr:rowOff>
    </xdr:from>
    <xdr:to>
      <xdr:col>20</xdr:col>
      <xdr:colOff>142874</xdr:colOff>
      <xdr:row>11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ize 1">
              <a:extLst>
                <a:ext uri="{FF2B5EF4-FFF2-40B4-BE49-F238E27FC236}">
                  <a16:creationId xmlns:a16="http://schemas.microsoft.com/office/drawing/2014/main" id="{91C207DF-3785-423F-8CAE-79C463045B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82249" y="657226"/>
              <a:ext cx="1952625" cy="1438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209549</xdr:colOff>
      <xdr:row>3</xdr:row>
      <xdr:rowOff>104776</xdr:rowOff>
    </xdr:from>
    <xdr:to>
      <xdr:col>22</xdr:col>
      <xdr:colOff>2219324</xdr:colOff>
      <xdr:row>7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Roast Type Name 1">
              <a:extLst>
                <a:ext uri="{FF2B5EF4-FFF2-40B4-BE49-F238E27FC236}">
                  <a16:creationId xmlns:a16="http://schemas.microsoft.com/office/drawing/2014/main" id="{D29E8410-06E3-457E-884F-FD371DADFA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01549" y="676276"/>
              <a:ext cx="3228975" cy="6953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209549</xdr:colOff>
      <xdr:row>7</xdr:row>
      <xdr:rowOff>114301</xdr:rowOff>
    </xdr:from>
    <xdr:to>
      <xdr:col>23</xdr:col>
      <xdr:colOff>0</xdr:colOff>
      <xdr:row>10</xdr:row>
      <xdr:rowOff>171451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Loyality Cart">
              <a:extLst>
                <a:ext uri="{FF2B5EF4-FFF2-40B4-BE49-F238E27FC236}">
                  <a16:creationId xmlns:a16="http://schemas.microsoft.com/office/drawing/2014/main" id="{5C69D8A5-BD16-48DA-9BAB-8E1C7888A6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ity Car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01549" y="1447801"/>
              <a:ext cx="3248026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>
    <xdr:from>
      <xdr:col>13</xdr:col>
      <xdr:colOff>104775</xdr:colOff>
      <xdr:row>11</xdr:row>
      <xdr:rowOff>152400</xdr:rowOff>
    </xdr:from>
    <xdr:to>
      <xdr:col>23</xdr:col>
      <xdr:colOff>38101</xdr:colOff>
      <xdr:row>24</xdr:row>
      <xdr:rowOff>66675</xdr:rowOff>
    </xdr:to>
    <xdr:graphicFrame macro="">
      <xdr:nvGraphicFramePr>
        <xdr:cNvPr id="7" name="Grafik 6">
          <a:extLst>
            <a:ext uri="{FF2B5EF4-FFF2-40B4-BE49-F238E27FC236}">
              <a16:creationId xmlns:a16="http://schemas.microsoft.com/office/drawing/2014/main" id="{CDF26007-3F4A-44CB-955E-53B0DA84E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114299</xdr:colOff>
      <xdr:row>24</xdr:row>
      <xdr:rowOff>161925</xdr:rowOff>
    </xdr:from>
    <xdr:to>
      <xdr:col>23</xdr:col>
      <xdr:colOff>76200</xdr:colOff>
      <xdr:row>36</xdr:row>
      <xdr:rowOff>1</xdr:rowOff>
    </xdr:to>
    <xdr:graphicFrame macro="">
      <xdr:nvGraphicFramePr>
        <xdr:cNvPr id="8" name="Grafik 7">
          <a:extLst>
            <a:ext uri="{FF2B5EF4-FFF2-40B4-BE49-F238E27FC236}">
              <a16:creationId xmlns:a16="http://schemas.microsoft.com/office/drawing/2014/main" id="{CF093D17-C170-46C9-AD1B-DB05FBD92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876299</xdr:colOff>
      <xdr:row>9</xdr:row>
      <xdr:rowOff>14286</xdr:rowOff>
    </xdr:from>
    <xdr:to>
      <xdr:col>20</xdr:col>
      <xdr:colOff>38100</xdr:colOff>
      <xdr:row>32</xdr:row>
      <xdr:rowOff>28575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2C576770-3D2B-FED1-7D6F-B76AC3BED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904874</xdr:colOff>
      <xdr:row>1</xdr:row>
      <xdr:rowOff>133350</xdr:rowOff>
    </xdr:from>
    <xdr:to>
      <xdr:col>19</xdr:col>
      <xdr:colOff>600075</xdr:colOff>
      <xdr:row>8</xdr:row>
      <xdr:rowOff>171450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Order-Date">
              <a:extLst>
                <a:ext uri="{FF2B5EF4-FFF2-40B4-BE49-F238E27FC236}">
                  <a16:creationId xmlns:a16="http://schemas.microsoft.com/office/drawing/2014/main" id="{E65EBC90-2A97-5CC4-478A-A8CE6D7042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-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699" y="323850"/>
              <a:ext cx="7943851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Zaman Çizelgesi: Excel 2013 veya daha sonraki sürümlerde çalışır. Taşımayın veya yeniden boyutlandırmayın.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552449</xdr:colOff>
      <xdr:row>11</xdr:row>
      <xdr:rowOff>76200</xdr:rowOff>
    </xdr:from>
    <xdr:to>
      <xdr:col>13</xdr:col>
      <xdr:colOff>552450</xdr:colOff>
      <xdr:row>17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Roast Type Name">
              <a:extLst>
                <a:ext uri="{FF2B5EF4-FFF2-40B4-BE49-F238E27FC236}">
                  <a16:creationId xmlns:a16="http://schemas.microsoft.com/office/drawing/2014/main" id="{94EF9879-A8CD-5222-218E-4A43CE373E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48724" y="2171700"/>
              <a:ext cx="3657601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590550</xdr:colOff>
      <xdr:row>11</xdr:row>
      <xdr:rowOff>76200</xdr:rowOff>
    </xdr:from>
    <xdr:to>
      <xdr:col>7</xdr:col>
      <xdr:colOff>219075</xdr:colOff>
      <xdr:row>24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ize">
              <a:extLst>
                <a:ext uri="{FF2B5EF4-FFF2-40B4-BE49-F238E27FC236}">
                  <a16:creationId xmlns:a16="http://schemas.microsoft.com/office/drawing/2014/main" id="{9DBF0EDF-4DFF-A786-D4CE-EA1E0AD64F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86550" y="21717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38098</xdr:colOff>
      <xdr:row>0</xdr:row>
      <xdr:rowOff>0</xdr:rowOff>
    </xdr:from>
    <xdr:to>
      <xdr:col>18</xdr:col>
      <xdr:colOff>57149</xdr:colOff>
      <xdr:row>23</xdr:row>
      <xdr:rowOff>109539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2A0C2CD8-6973-EF7F-F85D-564EB1A42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11</xdr:row>
      <xdr:rowOff>166687</xdr:rowOff>
    </xdr:from>
    <xdr:to>
      <xdr:col>9</xdr:col>
      <xdr:colOff>219075</xdr:colOff>
      <xdr:row>26</xdr:row>
      <xdr:rowOff>52387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5A175619-A706-02C9-F1EF-79425A8F2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snmslk" refreshedDate="45371.020447685187" createdVersion="8" refreshedVersion="8" minRefreshableVersion="3" recordCount="1000" xr:uid="{EB750580-F7FF-4F28-8243-C1D484FF48D4}">
  <cacheSource type="worksheet">
    <worksheetSource name="orders"/>
  </cacheSource>
  <cacheFields count="18">
    <cacheField name="Order ID" numFmtId="0">
      <sharedItems/>
    </cacheField>
    <cacheField name="Order-Date" numFmtId="169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ntainsMixedTypes="1" containsNumber="1" containsInteger="1" minValue="0" maxValue="0"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 count="3">
        <s v="M"/>
        <s v="L"/>
        <s v="D"/>
      </sharedItems>
    </cacheField>
    <cacheField name="Size" numFmtId="171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73">
      <sharedItems containsSemiMixedTypes="0" containsString="0" containsNumber="1" minValue="2.6849999999999996" maxValue="36.454999999999998"/>
    </cacheField>
    <cacheField name="Sales" numFmtId="173">
      <sharedItems containsSemiMixedTypes="0" containsString="0" containsNumber="1" minValue="2.6849999999999996" maxValue="218.73"/>
    </cacheField>
    <cacheField name="Coffe type Name" numFmtId="0">
      <sharedItems count="4">
        <s v="Robusta"/>
        <s v="Exclasia"/>
        <s v="Arabia"/>
        <s v="Libia"/>
      </sharedItems>
    </cacheField>
    <cacheField name="Roast Type Name" numFmtId="0">
      <sharedItems count="3">
        <s v="Medium"/>
        <s v="Light"/>
        <s v="Dark"/>
      </sharedItems>
    </cacheField>
    <cacheField name="Loyality Cart" numFmtId="0">
      <sharedItems count="3">
        <s v="Yes"/>
        <s v="No"/>
        <e v="#N/A"/>
      </sharedItems>
    </cacheField>
    <cacheField name="Ay (Order-Date)" numFmtId="0" databaseField="0">
      <fieldGroup base="1">
        <rangePr groupBy="months" startDate="2019-01-02T00:00:00" endDate="2022-08-20T00:00:00"/>
        <groupItems count="14">
          <s v="&lt;2.01.2019"/>
          <s v="Oca"/>
          <s v="Şub"/>
          <s v="Mar"/>
          <s v="Nis"/>
          <s v="May"/>
          <s v="Haz"/>
          <s v="Tem"/>
          <s v="Ağu"/>
          <s v="Eyl"/>
          <s v="Eki"/>
          <s v="Kas"/>
          <s v="Ara"/>
          <s v="&gt;20.08.2022"/>
        </groupItems>
      </fieldGroup>
    </cacheField>
    <cacheField name="Yıl (Order-Date)" numFmtId="0" databaseField="0">
      <fieldGroup base="1">
        <rangePr groupBy="years" startDate="2019-01-02T00:00:00" endDate="2022-08-20T00:00:00"/>
        <groupItems count="6">
          <s v="&lt;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10258196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x v="0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s v="Exc"/>
    <x v="0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x v="1"/>
    <x v="0"/>
    <n v="12.95"/>
    <n v="12.95"/>
    <x v="2"/>
    <x v="1"/>
    <x v="0"/>
  </r>
  <r>
    <s v="KAC-83089-793"/>
    <x v="2"/>
    <s v="23806-46781-OU"/>
    <s v="E-M-1"/>
    <n v="2"/>
    <x v="2"/>
    <n v="0"/>
    <x v="1"/>
    <s v="Exc"/>
    <x v="0"/>
    <x v="0"/>
    <n v="13.75"/>
    <n v="27.5"/>
    <x v="1"/>
    <x v="0"/>
    <x v="1"/>
  </r>
  <r>
    <s v="KAC-83089-793"/>
    <x v="2"/>
    <s v="23806-46781-OU"/>
    <s v="R-L-2.5"/>
    <n v="2"/>
    <x v="2"/>
    <n v="0"/>
    <x v="1"/>
    <s v="Rob"/>
    <x v="1"/>
    <x v="2"/>
    <n v="27.484999999999996"/>
    <n v="54.969999999999992"/>
    <x v="0"/>
    <x v="1"/>
    <x v="1"/>
  </r>
  <r>
    <s v="CVP-18956-553"/>
    <x v="3"/>
    <s v="86561-91660-RB"/>
    <s v="L-D-1"/>
    <n v="3"/>
    <x v="3"/>
    <n v="0"/>
    <x v="0"/>
    <s v="Lib"/>
    <x v="2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s v="Exc"/>
    <x v="2"/>
    <x v="1"/>
    <n v="7.29"/>
    <n v="21.87"/>
    <x v="1"/>
    <x v="2"/>
    <x v="0"/>
  </r>
  <r>
    <s v="SNZ-65340-705"/>
    <x v="5"/>
    <s v="21134-81676-FR"/>
    <s v="L-L-0.2"/>
    <n v="1"/>
    <x v="5"/>
    <n v="0"/>
    <x v="1"/>
    <s v="Lib"/>
    <x v="1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s v="Rob"/>
    <x v="0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x v="0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x v="2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s v="Exc"/>
    <x v="1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s v="Rob"/>
    <x v="0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s v="Rob"/>
    <x v="2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s v="Lib"/>
    <x v="2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s v="Rob"/>
    <x v="0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s v="Ara"/>
    <x v="0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x v="1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s v="Rob"/>
    <x v="2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s v="Ara"/>
    <x v="0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x v="2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x v="2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s v="Rob"/>
    <x v="0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s v="Ara"/>
    <x v="2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s v="Ara"/>
    <x v="0"/>
    <x v="0"/>
    <n v="11.25"/>
    <n v="11.25"/>
    <x v="2"/>
    <x v="0"/>
    <x v="1"/>
  </r>
  <r>
    <s v="OXY-65322-253"/>
    <x v="20"/>
    <s v="07591-92789-UA"/>
    <s v="E-M-0.2"/>
    <n v="3"/>
    <x v="22"/>
    <n v="0"/>
    <x v="0"/>
    <s v="Exc"/>
    <x v="0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x v="0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x v="0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x v="2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x v="2"/>
    <x v="0"/>
    <n v="9.9499999999999993"/>
    <n v="39.799999999999997"/>
    <x v="2"/>
    <x v="2"/>
    <x v="0"/>
  </r>
  <r>
    <s v="WOQ-36015-429"/>
    <x v="24"/>
    <s v="51427-89175-QJ"/>
    <s v="L-M-0.2"/>
    <n v="5"/>
    <x v="27"/>
    <n v="0"/>
    <x v="0"/>
    <s v="Lib"/>
    <x v="0"/>
    <x v="3"/>
    <n v="4.3650000000000002"/>
    <n v="21.825000000000003"/>
    <x v="3"/>
    <x v="0"/>
    <x v="1"/>
  </r>
  <r>
    <s v="WOQ-36015-429"/>
    <x v="24"/>
    <s v="51427-89175-QJ"/>
    <s v="A-D-0.5"/>
    <n v="6"/>
    <x v="27"/>
    <n v="0"/>
    <x v="0"/>
    <s v="Ara"/>
    <x v="2"/>
    <x v="1"/>
    <n v="5.97"/>
    <n v="35.82"/>
    <x v="2"/>
    <x v="2"/>
    <x v="1"/>
  </r>
  <r>
    <s v="WOQ-36015-429"/>
    <x v="24"/>
    <s v="51427-89175-QJ"/>
    <s v="L-M-0.5"/>
    <n v="6"/>
    <x v="27"/>
    <n v="0"/>
    <x v="0"/>
    <s v="Lib"/>
    <x v="0"/>
    <x v="1"/>
    <n v="8.73"/>
    <n v="52.38"/>
    <x v="3"/>
    <x v="0"/>
    <x v="2"/>
  </r>
  <r>
    <s v="SCT-60553-454"/>
    <x v="25"/>
    <s v="39123-12846-YJ"/>
    <s v="L-L-0.2"/>
    <n v="5"/>
    <x v="28"/>
    <s v="ggatheralx@123-reg.co.uk"/>
    <x v="0"/>
    <s v="Lib"/>
    <x v="1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s v="Lib"/>
    <x v="1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x v="2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x v="0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s v="Lib"/>
    <x v="1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x v="0"/>
    <x v="2"/>
    <n v="22.884999999999998"/>
    <n v="114.42499999999998"/>
    <x v="0"/>
    <x v="0"/>
    <x v="1"/>
  </r>
  <r>
    <s v="OFX-99147-470"/>
    <x v="31"/>
    <s v="49860-68865-AB"/>
    <s v="R-M-1"/>
    <n v="6"/>
    <x v="34"/>
    <n v="0"/>
    <x v="0"/>
    <s v="Rob"/>
    <x v="0"/>
    <x v="0"/>
    <n v="9.9499999999999993"/>
    <n v="59.699999999999996"/>
    <x v="0"/>
    <x v="0"/>
    <x v="0"/>
  </r>
  <r>
    <s v="LUO-37559-016"/>
    <x v="32"/>
    <s v="21240-83132-SP"/>
    <s v="L-M-1"/>
    <n v="3"/>
    <x v="35"/>
    <n v="0"/>
    <x v="0"/>
    <s v="Lib"/>
    <x v="0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s v="Exc"/>
    <x v="2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x v="2"/>
    <x v="3"/>
    <n v="2.6849999999999996"/>
    <n v="8.0549999999999997"/>
    <x v="0"/>
    <x v="2"/>
    <x v="0"/>
  </r>
  <r>
    <s v="ULR-52653-960"/>
    <x v="35"/>
    <s v="04152-34436-IE"/>
    <s v="L-L-2.5"/>
    <n v="2"/>
    <x v="38"/>
    <n v="0"/>
    <x v="0"/>
    <s v="Lib"/>
    <x v="1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s v="Exc"/>
    <x v="0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x v="2"/>
    <x v="2"/>
    <n v="29.784999999999997"/>
    <n v="178.70999999999998"/>
    <x v="3"/>
    <x v="2"/>
    <x v="1"/>
  </r>
  <r>
    <s v="DJH-05202-380"/>
    <x v="38"/>
    <s v="85589-17020-CX"/>
    <s v="E-M-2.5"/>
    <n v="2"/>
    <x v="41"/>
    <n v="0"/>
    <x v="0"/>
    <s v="Exc"/>
    <x v="0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s v="Ara"/>
    <x v="1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s v="Ara"/>
    <x v="2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s v="Ara"/>
    <x v="1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s v="Lib"/>
    <x v="2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x v="1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s v="Rob"/>
    <x v="0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s v="Lib"/>
    <x v="1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s v="Lib"/>
    <x v="0"/>
    <x v="0"/>
    <n v="14.55"/>
    <n v="72.75"/>
    <x v="3"/>
    <x v="0"/>
    <x v="1"/>
  </r>
  <r>
    <s v="LQU-08404-173"/>
    <x v="46"/>
    <s v="09960-34242-LZ"/>
    <s v="L-L-1"/>
    <n v="3"/>
    <x v="49"/>
    <n v="0"/>
    <x v="0"/>
    <s v="Lib"/>
    <x v="1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x v="2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x v="1"/>
    <x v="0"/>
    <n v="14.85"/>
    <n v="59.4"/>
    <x v="1"/>
    <x v="1"/>
    <x v="1"/>
  </r>
  <r>
    <s v="UCZ-59708-525"/>
    <x v="49"/>
    <s v="05501-86351-NX"/>
    <s v="L-D-2.5"/>
    <n v="3"/>
    <x v="52"/>
    <n v="0"/>
    <x v="0"/>
    <s v="Lib"/>
    <x v="2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s v="Lib"/>
    <x v="0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x v="2"/>
    <x v="2"/>
    <n v="22.884999999999998"/>
    <n v="114.42499999999998"/>
    <x v="2"/>
    <x v="2"/>
    <x v="1"/>
  </r>
  <r>
    <s v="ZYQ-15797-695"/>
    <x v="52"/>
    <s v="79436-73011-MM"/>
    <s v="R-D-0.5"/>
    <n v="5"/>
    <x v="55"/>
    <n v="0"/>
    <x v="2"/>
    <s v="Rob"/>
    <x v="2"/>
    <x v="1"/>
    <n v="5.3699999999999992"/>
    <n v="26.849999999999994"/>
    <x v="0"/>
    <x v="2"/>
    <x v="0"/>
  </r>
  <r>
    <s v="EEJ-16185-108"/>
    <x v="53"/>
    <s v="65552-60476-KY"/>
    <s v="L-L-0.2"/>
    <n v="5"/>
    <x v="56"/>
    <n v="0"/>
    <x v="0"/>
    <s v="Lib"/>
    <x v="1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s v="Ara"/>
    <x v="0"/>
    <x v="1"/>
    <n v="6.75"/>
    <n v="6.75"/>
    <x v="2"/>
    <x v="0"/>
    <x v="1"/>
  </r>
  <r>
    <s v="LHN-75209-742"/>
    <x v="55"/>
    <s v="01433-04270-AX"/>
    <s v="R-M-0.5"/>
    <n v="6"/>
    <x v="58"/>
    <n v="0"/>
    <x v="0"/>
    <s v="Rob"/>
    <x v="0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x v="2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s v="Rob"/>
    <x v="1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s v="Lib"/>
    <x v="1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s v="Rob"/>
    <x v="0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s v="Rob"/>
    <x v="0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s v="Exc"/>
    <x v="1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s v="Lib"/>
    <x v="1"/>
    <x v="3"/>
    <n v="4.7549999999999999"/>
    <n v="9.51"/>
    <x v="3"/>
    <x v="1"/>
    <x v="1"/>
  </r>
  <r>
    <s v="RPJ-37787-335"/>
    <x v="63"/>
    <s v="76005-95461-CI"/>
    <s v="A-M-2.5"/>
    <n v="3"/>
    <x v="66"/>
    <n v="0"/>
    <x v="0"/>
    <s v="Ara"/>
    <x v="0"/>
    <x v="2"/>
    <n v="25.874999999999996"/>
    <n v="77.624999999999986"/>
    <x v="2"/>
    <x v="0"/>
    <x v="1"/>
  </r>
  <r>
    <s v="LEF-83057-763"/>
    <x v="64"/>
    <s v="15395-90855-VB"/>
    <s v="L-M-0.2"/>
    <n v="5"/>
    <x v="67"/>
    <n v="0"/>
    <x v="0"/>
    <s v="Lib"/>
    <x v="0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s v="Exc"/>
    <x v="1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x v="2"/>
    <x v="0"/>
    <n v="8.9499999999999993"/>
    <n v="53.699999999999996"/>
    <x v="0"/>
    <x v="2"/>
    <x v="0"/>
  </r>
  <r>
    <s v="AWT-22827-563"/>
    <x v="67"/>
    <s v="12018-75670-EU"/>
    <s v="R-L-0.2"/>
    <n v="1"/>
    <x v="70"/>
    <n v="0"/>
    <x v="1"/>
    <s v="Rob"/>
    <x v="1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s v="Exc"/>
    <x v="2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x v="0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x v="1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x v="1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s v="Lib"/>
    <x v="1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s v="Lib"/>
    <x v="0"/>
    <x v="2"/>
    <n v="33.464999999999996"/>
    <n v="100.39499999999998"/>
    <x v="3"/>
    <x v="0"/>
    <x v="0"/>
  </r>
  <r>
    <s v="XOQ-12405-419"/>
    <x v="74"/>
    <s v="91513-75657-PH"/>
    <s v="R-D-2.5"/>
    <n v="4"/>
    <x v="77"/>
    <n v="0"/>
    <x v="0"/>
    <s v="Rob"/>
    <x v="2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s v="Lib"/>
    <x v="1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x v="1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s v="Ara"/>
    <x v="2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s v="Ara"/>
    <x v="0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x v="1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s v="Ara"/>
    <x v="1"/>
    <x v="0"/>
    <n v="12.95"/>
    <n v="77.699999999999989"/>
    <x v="2"/>
    <x v="1"/>
    <x v="1"/>
  </r>
  <r>
    <s v="NHL-11063-100"/>
    <x v="80"/>
    <s v="39181-35745-WH"/>
    <s v="A-L-1"/>
    <n v="4"/>
    <x v="83"/>
    <n v="0"/>
    <x v="1"/>
    <s v="Ara"/>
    <x v="1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x v="0"/>
    <x v="2"/>
    <n v="25.874999999999996"/>
    <n v="103.49999999999999"/>
    <x v="2"/>
    <x v="0"/>
    <x v="1"/>
  </r>
  <r>
    <s v="DGY-35773-612"/>
    <x v="82"/>
    <s v="17503-27693-ZH"/>
    <s v="E-L-1"/>
    <n v="3"/>
    <x v="85"/>
    <n v="0"/>
    <x v="0"/>
    <s v="Exc"/>
    <x v="1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x v="1"/>
    <x v="1"/>
    <n v="8.91"/>
    <n v="35.64"/>
    <x v="1"/>
    <x v="1"/>
    <x v="0"/>
  </r>
  <r>
    <s v="ISL-11200-600"/>
    <x v="84"/>
    <s v="13654-85265-IL"/>
    <s v="A-D-0.2"/>
    <n v="6"/>
    <x v="87"/>
    <n v="0"/>
    <x v="1"/>
    <s v="Ara"/>
    <x v="2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s v="Ara"/>
    <x v="0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s v="Ara"/>
    <x v="2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s v="Ara"/>
    <x v="0"/>
    <x v="1"/>
    <n v="6.75"/>
    <n v="13.5"/>
    <x v="2"/>
    <x v="0"/>
    <x v="1"/>
  </r>
  <r>
    <s v="OPY-30711-853"/>
    <x v="25"/>
    <s v="81861-66046-SU"/>
    <s v="A-D-0.2"/>
    <n v="1"/>
    <x v="91"/>
    <n v="0"/>
    <x v="1"/>
    <s v="Ara"/>
    <x v="2"/>
    <x v="3"/>
    <n v="2.9849999999999999"/>
    <n v="2.9849999999999999"/>
    <x v="2"/>
    <x v="2"/>
    <x v="1"/>
  </r>
  <r>
    <s v="DBC-44122-300"/>
    <x v="88"/>
    <s v="13366-78506-KP"/>
    <s v="L-M-0.2"/>
    <n v="3"/>
    <x v="92"/>
    <n v="0"/>
    <x v="0"/>
    <s v="Lib"/>
    <x v="0"/>
    <x v="3"/>
    <n v="4.3650000000000002"/>
    <n v="13.095000000000001"/>
    <x v="3"/>
    <x v="0"/>
    <x v="0"/>
  </r>
  <r>
    <s v="FJQ-60035-234"/>
    <x v="89"/>
    <s v="08847-29858-HN"/>
    <s v="A-L-0.2"/>
    <n v="2"/>
    <x v="93"/>
    <n v="0"/>
    <x v="0"/>
    <s v="Ara"/>
    <x v="1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s v="Lib"/>
    <x v="2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s v="Lib"/>
    <x v="2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s v="Rob"/>
    <x v="0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x v="0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s v="Ara"/>
    <x v="0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x v="2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x v="0"/>
    <x v="1"/>
    <n v="5.97"/>
    <n v="17.91"/>
    <x v="0"/>
    <x v="0"/>
    <x v="0"/>
  </r>
  <r>
    <s v="NUN-48214-216"/>
    <x v="97"/>
    <s v="06953-94794-FB"/>
    <s v="A-M-0.5"/>
    <n v="4"/>
    <x v="101"/>
    <n v="0"/>
    <x v="0"/>
    <s v="Ara"/>
    <x v="0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x v="2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x v="1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s v="Rob"/>
    <x v="2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s v="Ara"/>
    <x v="0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x v="0"/>
    <x v="0"/>
    <n v="14.55"/>
    <n v="14.55"/>
    <x v="3"/>
    <x v="0"/>
    <x v="1"/>
  </r>
  <r>
    <s v="MSB-08397-648"/>
    <x v="103"/>
    <s v="49530-25460-RW"/>
    <s v="R-L-0.2"/>
    <n v="4"/>
    <x v="107"/>
    <n v="0"/>
    <x v="0"/>
    <s v="Rob"/>
    <x v="1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s v="Lib"/>
    <x v="1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x v="1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s v="Lib"/>
    <x v="1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x v="2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x v="0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x v="1"/>
    <x v="3"/>
    <n v="3.8849999999999998"/>
    <n v="3.8849999999999998"/>
    <x v="2"/>
    <x v="1"/>
    <x v="1"/>
  </r>
  <r>
    <s v="TKL-20738-660"/>
    <x v="107"/>
    <s v="47939-53158-LS"/>
    <s v="E-M-1"/>
    <n v="5"/>
    <x v="112"/>
    <s v="cswitsur3b@chronoengine.com"/>
    <x v="0"/>
    <s v="Exc"/>
    <x v="0"/>
    <x v="0"/>
    <n v="13.75"/>
    <n v="68.75"/>
    <x v="1"/>
    <x v="0"/>
    <x v="2"/>
  </r>
  <r>
    <s v="GOW-03198-575"/>
    <x v="108"/>
    <s v="61513-27752-FA"/>
    <s v="A-D-0.5"/>
    <n v="4"/>
    <x v="113"/>
    <s v="mludwell3e@blogger.com"/>
    <x v="0"/>
    <s v="Ara"/>
    <x v="2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x v="1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s v="Lib"/>
    <x v="0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s v="Lib"/>
    <x v="0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x v="0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x v="2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s v="Ara"/>
    <x v="0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x v="2"/>
    <x v="0"/>
    <n v="12.15"/>
    <n v="12.15"/>
    <x v="1"/>
    <x v="2"/>
    <x v="0"/>
  </r>
  <r>
    <s v="WRP-39846-614"/>
    <x v="49"/>
    <s v="47493-68564-YM"/>
    <s v="A-L-2.5"/>
    <n v="5"/>
    <x v="121"/>
    <n v="0"/>
    <x v="1"/>
    <s v="Ara"/>
    <x v="1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s v="Exc"/>
    <x v="2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x v="1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s v="Lib"/>
    <x v="2"/>
    <x v="0"/>
    <n v="12.95"/>
    <n v="12.95"/>
    <x v="3"/>
    <x v="2"/>
    <x v="1"/>
  </r>
  <r>
    <s v="ZGK-97262-313"/>
    <x v="119"/>
    <s v="02536-18494-AQ"/>
    <s v="E-M-2.5"/>
    <n v="3"/>
    <x v="125"/>
    <n v="0"/>
    <x v="0"/>
    <s v="Exc"/>
    <x v="0"/>
    <x v="2"/>
    <n v="31.624999999999996"/>
    <n v="94.874999999999986"/>
    <x v="1"/>
    <x v="0"/>
    <x v="0"/>
  </r>
  <r>
    <s v="ZFS-30776-804"/>
    <x v="120"/>
    <s v="58638-01029-CB"/>
    <s v="A-L-0.5"/>
    <n v="5"/>
    <x v="126"/>
    <s v="bmcamish2e@tripadvisor.com"/>
    <x v="0"/>
    <s v="Ara"/>
    <x v="1"/>
    <x v="1"/>
    <n v="7.77"/>
    <n v="38.849999999999994"/>
    <x v="2"/>
    <x v="1"/>
    <x v="2"/>
  </r>
  <r>
    <s v="QUU-91729-492"/>
    <x v="121"/>
    <s v="90312-11148-LA"/>
    <s v="A-D-0.2"/>
    <n v="4"/>
    <x v="127"/>
    <s v="lkeenleyside3s@topsy.com"/>
    <x v="0"/>
    <s v="Ara"/>
    <x v="2"/>
    <x v="3"/>
    <n v="2.9849999999999999"/>
    <n v="11.94"/>
    <x v="2"/>
    <x v="2"/>
    <x v="1"/>
  </r>
  <r>
    <s v="PVI-72795-960"/>
    <x v="122"/>
    <s v="68239-74809-TF"/>
    <s v="E-L-2.5"/>
    <n v="3"/>
    <x v="128"/>
    <n v="0"/>
    <x v="1"/>
    <s v="Exc"/>
    <x v="1"/>
    <x v="2"/>
    <n v="34.154999999999994"/>
    <n v="102.46499999999997"/>
    <x v="1"/>
    <x v="1"/>
    <x v="1"/>
  </r>
  <r>
    <s v="PPP-78935-365"/>
    <x v="123"/>
    <s v="91074-60023-IP"/>
    <s v="E-D-1"/>
    <n v="4"/>
    <x v="129"/>
    <n v="0"/>
    <x v="0"/>
    <s v="Exc"/>
    <x v="2"/>
    <x v="0"/>
    <n v="12.15"/>
    <n v="48.6"/>
    <x v="1"/>
    <x v="2"/>
    <x v="1"/>
  </r>
  <r>
    <s v="JUO-34131-517"/>
    <x v="124"/>
    <s v="07972-83748-JI"/>
    <s v="L-D-1"/>
    <n v="6"/>
    <x v="130"/>
    <n v="0"/>
    <x v="0"/>
    <s v="Lib"/>
    <x v="2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s v="Lib"/>
    <x v="2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s v="Ara"/>
    <x v="1"/>
    <x v="3"/>
    <n v="3.8849999999999998"/>
    <n v="15.54"/>
    <x v="2"/>
    <x v="1"/>
    <x v="0"/>
  </r>
  <r>
    <s v="JBQ-93412-846"/>
    <x v="127"/>
    <s v="69037-66822-DW"/>
    <s v="E-L-2.5"/>
    <n v="4"/>
    <x v="133"/>
    <n v="0"/>
    <x v="1"/>
    <s v="Exc"/>
    <x v="1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s v="Lib"/>
    <x v="0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x v="1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s v="Lib"/>
    <x v="0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s v="Lib"/>
    <x v="0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s v="Exc"/>
    <x v="0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x v="2"/>
    <x v="3"/>
    <n v="3.645"/>
    <n v="18.225000000000001"/>
    <x v="1"/>
    <x v="2"/>
    <x v="0"/>
  </r>
  <r>
    <s v="VYP-89830-878"/>
    <x v="132"/>
    <s v="12715-05198-QU"/>
    <s v="A-M-2.5"/>
    <n v="2"/>
    <x v="139"/>
    <n v="0"/>
    <x v="0"/>
    <s v="Ara"/>
    <x v="0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s v="Lib"/>
    <x v="2"/>
    <x v="0"/>
    <n v="12.95"/>
    <n v="12.95"/>
    <x v="3"/>
    <x v="2"/>
    <x v="0"/>
  </r>
  <r>
    <s v="NFQ-23241-793"/>
    <x v="134"/>
    <s v="88446-59251-SQ"/>
    <s v="A-M-1"/>
    <n v="3"/>
    <x v="141"/>
    <n v="0"/>
    <x v="0"/>
    <s v="Ara"/>
    <x v="0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x v="0"/>
    <x v="2"/>
    <n v="22.884999999999998"/>
    <n v="68.655000000000001"/>
    <x v="0"/>
    <x v="0"/>
    <x v="0"/>
  </r>
  <r>
    <s v="YET-17732-678"/>
    <x v="135"/>
    <s v="57235-92842-DK"/>
    <s v="R-D-0.2"/>
    <n v="1"/>
    <x v="143"/>
    <n v="0"/>
    <x v="0"/>
    <s v="Rob"/>
    <x v="2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s v="Ara"/>
    <x v="2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s v="Ara"/>
    <x v="0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s v="Ara"/>
    <x v="0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s v="Rob"/>
    <x v="2"/>
    <x v="2"/>
    <n v="20.584999999999997"/>
    <n v="61.754999999999995"/>
    <x v="0"/>
    <x v="2"/>
    <x v="1"/>
  </r>
  <r>
    <s v="JAF-18294-750"/>
    <x v="139"/>
    <s v="73564-98204-EY"/>
    <s v="R-D-2.5"/>
    <n v="6"/>
    <x v="148"/>
    <n v="0"/>
    <x v="0"/>
    <s v="Rob"/>
    <x v="2"/>
    <x v="2"/>
    <n v="20.584999999999997"/>
    <n v="123.50999999999999"/>
    <x v="0"/>
    <x v="2"/>
    <x v="0"/>
  </r>
  <r>
    <s v="TME-59627-221"/>
    <x v="140"/>
    <s v="72282-40594-RX"/>
    <s v="L-L-2.5"/>
    <n v="6"/>
    <x v="149"/>
    <n v="0"/>
    <x v="0"/>
    <s v="Lib"/>
    <x v="1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s v="Exc"/>
    <x v="0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x v="1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x v="2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x v="2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s v="Exc"/>
    <x v="2"/>
    <x v="1"/>
    <n v="7.29"/>
    <n v="29.16"/>
    <x v="1"/>
    <x v="2"/>
    <x v="1"/>
  </r>
  <r>
    <s v="EHJ-05910-257"/>
    <x v="146"/>
    <s v="06812-11924-IK"/>
    <s v="R-D-1"/>
    <n v="6"/>
    <x v="155"/>
    <n v="0"/>
    <x v="0"/>
    <s v="Rob"/>
    <x v="2"/>
    <x v="0"/>
    <n v="8.9499999999999993"/>
    <n v="53.699999999999996"/>
    <x v="0"/>
    <x v="2"/>
    <x v="0"/>
  </r>
  <r>
    <s v="EIL-44855-309"/>
    <x v="147"/>
    <s v="59741-90220-OW"/>
    <s v="R-D-0.5"/>
    <n v="5"/>
    <x v="156"/>
    <n v="0"/>
    <x v="0"/>
    <s v="Rob"/>
    <x v="2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s v="Exc"/>
    <x v="0"/>
    <x v="1"/>
    <n v="8.25"/>
    <n v="41.25"/>
    <x v="1"/>
    <x v="0"/>
    <x v="0"/>
  </r>
  <r>
    <s v="ABO-29054-365"/>
    <x v="149"/>
    <s v="00256-19905-YG"/>
    <s v="A-M-0.5"/>
    <n v="6"/>
    <x v="158"/>
    <n v="0"/>
    <x v="1"/>
    <s v="Ara"/>
    <x v="0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x v="2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s v="Exc"/>
    <x v="1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s v="Exc"/>
    <x v="0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s v="Exc"/>
    <x v="2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x v="0"/>
    <x v="2"/>
    <n v="22.884999999999998"/>
    <n v="91.539999999999992"/>
    <x v="0"/>
    <x v="0"/>
    <x v="1"/>
  </r>
  <r>
    <s v="WOR-52762-511"/>
    <x v="153"/>
    <s v="04739-85772-QT"/>
    <s v="E-L-2.5"/>
    <n v="6"/>
    <x v="164"/>
    <n v="0"/>
    <x v="0"/>
    <s v="Exc"/>
    <x v="1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s v="Exc"/>
    <x v="0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s v="Exc"/>
    <x v="1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s v="Rob"/>
    <x v="1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s v="Ara"/>
    <x v="1"/>
    <x v="0"/>
    <n v="12.95"/>
    <n v="25.9"/>
    <x v="2"/>
    <x v="1"/>
    <x v="1"/>
  </r>
  <r>
    <s v="NWT-78222-575"/>
    <x v="157"/>
    <s v="75986-98864-EZ"/>
    <s v="A-D-0.2"/>
    <n v="1"/>
    <x v="169"/>
    <n v="0"/>
    <x v="1"/>
    <s v="Ara"/>
    <x v="2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s v="Exc"/>
    <x v="1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s v="Ara"/>
    <x v="2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s v="Rob"/>
    <x v="2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s v="Exc"/>
    <x v="0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x v="1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x v="2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s v="Rob"/>
    <x v="0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s v="Lib"/>
    <x v="0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s v="Exc"/>
    <x v="1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s v="Lib"/>
    <x v="0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s v="Lib"/>
    <x v="0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s v="Lib"/>
    <x v="2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s v="Exc"/>
    <x v="2"/>
    <x v="0"/>
    <n v="12.15"/>
    <n v="72.900000000000006"/>
    <x v="1"/>
    <x v="2"/>
    <x v="0"/>
  </r>
  <r>
    <s v="KRZ-13868-122"/>
    <x v="167"/>
    <s v="86779-84838-EJ"/>
    <s v="E-L-1"/>
    <n v="3"/>
    <x v="182"/>
    <n v="0"/>
    <x v="0"/>
    <s v="Exc"/>
    <x v="1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x v="2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s v="Ara"/>
    <x v="1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s v="Exc"/>
    <x v="1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x v="2"/>
    <x v="2"/>
    <n v="29.784999999999997"/>
    <n v="59.569999999999993"/>
    <x v="3"/>
    <x v="2"/>
    <x v="1"/>
  </r>
  <r>
    <s v="NOP-21394-646"/>
    <x v="170"/>
    <s v="16982-35708-BZ"/>
    <s v="L-D-2.5"/>
    <n v="3"/>
    <x v="185"/>
    <s v="ncuttler5g@parallels.com"/>
    <x v="0"/>
    <s v="Lib"/>
    <x v="2"/>
    <x v="2"/>
    <n v="29.784999999999997"/>
    <n v="89.35499999999999"/>
    <x v="3"/>
    <x v="2"/>
    <x v="2"/>
  </r>
  <r>
    <s v="NOP-21394-646"/>
    <x v="170"/>
    <s v="16982-35708-BZ"/>
    <s v="L-L-0.5"/>
    <n v="4"/>
    <x v="185"/>
    <s v="ncuttler5g@parallels.com"/>
    <x v="0"/>
    <s v="Lib"/>
    <x v="1"/>
    <x v="1"/>
    <n v="9.51"/>
    <n v="38.04"/>
    <x v="3"/>
    <x v="1"/>
    <x v="2"/>
  </r>
  <r>
    <s v="NOP-21394-646"/>
    <x v="170"/>
    <s v="16982-35708-BZ"/>
    <s v="E-M-1"/>
    <n v="3"/>
    <x v="185"/>
    <s v="ncuttler5g@parallels.com"/>
    <x v="0"/>
    <s v="Exc"/>
    <x v="0"/>
    <x v="0"/>
    <n v="13.75"/>
    <n v="41.25"/>
    <x v="1"/>
    <x v="0"/>
    <x v="2"/>
  </r>
  <r>
    <s v="FTV-77095-168"/>
    <x v="171"/>
    <s v="66708-26678-QK"/>
    <s v="L-L-0.5"/>
    <n v="6"/>
    <x v="186"/>
    <n v="0"/>
    <x v="0"/>
    <s v="Lib"/>
    <x v="1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x v="2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s v="Lib"/>
    <x v="1"/>
    <x v="3"/>
    <n v="4.7549999999999999"/>
    <n v="4.7549999999999999"/>
    <x v="3"/>
    <x v="1"/>
    <x v="1"/>
  </r>
  <r>
    <s v="TMO-22785-872"/>
    <x v="174"/>
    <s v="01811-60350-CU"/>
    <s v="E-M-1"/>
    <n v="6"/>
    <x v="189"/>
    <n v="0"/>
    <x v="0"/>
    <s v="Exc"/>
    <x v="0"/>
    <x v="0"/>
    <n v="13.75"/>
    <n v="82.5"/>
    <x v="1"/>
    <x v="0"/>
    <x v="1"/>
  </r>
  <r>
    <s v="TJG-73587-353"/>
    <x v="175"/>
    <s v="24766-58139-GT"/>
    <s v="R-D-0.2"/>
    <n v="3"/>
    <x v="190"/>
    <n v="0"/>
    <x v="0"/>
    <s v="Rob"/>
    <x v="2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s v="Ara"/>
    <x v="0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x v="0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x v="2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x v="0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x v="2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x v="1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x v="2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x v="2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s v="Lib"/>
    <x v="1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x v="2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s v="Lib"/>
    <x v="0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x v="1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x v="0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x v="1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s v="Rob"/>
    <x v="0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s v="Ara"/>
    <x v="1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s v="Lib"/>
    <x v="2"/>
    <x v="1"/>
    <n v="7.77"/>
    <n v="23.31"/>
    <x v="3"/>
    <x v="2"/>
    <x v="1"/>
  </r>
  <r>
    <s v="TNI-91067-006"/>
    <x v="190"/>
    <s v="80444-58185-FX"/>
    <s v="E-L-1"/>
    <n v="4"/>
    <x v="207"/>
    <n v="0"/>
    <x v="0"/>
    <s v="Exc"/>
    <x v="1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x v="2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s v="Rob"/>
    <x v="1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s v="Ara"/>
    <x v="0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s v="Rob"/>
    <x v="2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x v="1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s v="Lib"/>
    <x v="0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s v="Ara"/>
    <x v="0"/>
    <x v="2"/>
    <n v="25.874999999999996"/>
    <n v="51.749999999999993"/>
    <x v="2"/>
    <x v="0"/>
    <x v="1"/>
  </r>
  <r>
    <s v="YFH-87456-208"/>
    <x v="198"/>
    <s v="23600-98432-ME"/>
    <s v="L-M-0.2"/>
    <n v="2"/>
    <x v="215"/>
    <n v="0"/>
    <x v="0"/>
    <s v="Lib"/>
    <x v="0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s v="Lib"/>
    <x v="1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s v="Exc"/>
    <x v="0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x v="1"/>
    <x v="2"/>
    <n v="36.454999999999998"/>
    <n v="36.454999999999998"/>
    <x v="3"/>
    <x v="1"/>
    <x v="1"/>
  </r>
  <r>
    <s v="BRV-64870-915"/>
    <x v="202"/>
    <s v="32070-55528-UG"/>
    <s v="L-L-2.5"/>
    <n v="5"/>
    <x v="219"/>
    <n v="0"/>
    <x v="1"/>
    <s v="Lib"/>
    <x v="1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s v="Lib"/>
    <x v="2"/>
    <x v="2"/>
    <n v="29.784999999999997"/>
    <n v="89.35499999999999"/>
    <x v="3"/>
    <x v="2"/>
    <x v="1"/>
  </r>
  <r>
    <s v="JJX-83339-346"/>
    <x v="204"/>
    <s v="32928-18158-OW"/>
    <s v="R-L-0.2"/>
    <n v="1"/>
    <x v="221"/>
    <n v="0"/>
    <x v="0"/>
    <s v="Rob"/>
    <x v="1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s v="Rob"/>
    <x v="0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s v="Exc"/>
    <x v="1"/>
    <x v="0"/>
    <n v="14.85"/>
    <n v="59.4"/>
    <x v="1"/>
    <x v="1"/>
    <x v="1"/>
  </r>
  <r>
    <s v="SGI-48226-857"/>
    <x v="207"/>
    <s v="84033-80762-EQ"/>
    <s v="A-M-2.5"/>
    <n v="6"/>
    <x v="224"/>
    <n v="0"/>
    <x v="0"/>
    <s v="Ara"/>
    <x v="0"/>
    <x v="2"/>
    <n v="25.874999999999996"/>
    <n v="155.24999999999997"/>
    <x v="2"/>
    <x v="0"/>
    <x v="0"/>
  </r>
  <r>
    <s v="AHV-66988-037"/>
    <x v="208"/>
    <s v="12743-00952-KO"/>
    <s v="R-M-2.5"/>
    <n v="2"/>
    <x v="225"/>
    <n v="0"/>
    <x v="0"/>
    <s v="Rob"/>
    <x v="0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s v="Exc"/>
    <x v="2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s v="Exc"/>
    <x v="2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x v="0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s v="Lib"/>
    <x v="1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s v="Lib"/>
    <x v="2"/>
    <x v="0"/>
    <n v="12.95"/>
    <n v="38.849999999999994"/>
    <x v="3"/>
    <x v="2"/>
    <x v="1"/>
  </r>
  <r>
    <s v="VAJ-44572-469"/>
    <x v="63"/>
    <s v="79216-73157-TE"/>
    <s v="R-L-0.2"/>
    <n v="6"/>
    <x v="231"/>
    <n v="0"/>
    <x v="1"/>
    <s v="Rob"/>
    <x v="1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s v="Ara"/>
    <x v="2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s v="Lib"/>
    <x v="1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x v="0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s v="Exc"/>
    <x v="0"/>
    <x v="0"/>
    <n v="13.75"/>
    <n v="68.75"/>
    <x v="1"/>
    <x v="0"/>
    <x v="0"/>
  </r>
  <r>
    <s v="IOM-51636-823"/>
    <x v="218"/>
    <s v="04609-95151-XH"/>
    <s v="A-D-1"/>
    <n v="3"/>
    <x v="236"/>
    <n v="0"/>
    <x v="0"/>
    <s v="Ara"/>
    <x v="2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s v="Lib"/>
    <x v="0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x v="1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s v="Rob"/>
    <x v="1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s v="Lib"/>
    <x v="0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x v="2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x v="2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s v="Rob"/>
    <x v="0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x v="1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s v="Rob"/>
    <x v="1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x v="0"/>
    <x v="0"/>
    <n v="13.75"/>
    <n v="41.25"/>
    <x v="1"/>
    <x v="0"/>
    <x v="1"/>
  </r>
  <r>
    <s v="NXV-05302-067"/>
    <x v="225"/>
    <s v="25754-33191-ZI"/>
    <s v="L-M-2.5"/>
    <n v="4"/>
    <x v="246"/>
    <n v="0"/>
    <x v="0"/>
    <s v="Lib"/>
    <x v="0"/>
    <x v="2"/>
    <n v="33.464999999999996"/>
    <n v="133.85999999999999"/>
    <x v="3"/>
    <x v="0"/>
    <x v="1"/>
  </r>
  <r>
    <s v="VZH-86274-142"/>
    <x v="226"/>
    <s v="53120-45532-KL"/>
    <s v="R-L-1"/>
    <n v="5"/>
    <x v="247"/>
    <n v="0"/>
    <x v="1"/>
    <s v="Rob"/>
    <x v="1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x v="2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x v="2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x v="2"/>
    <x v="3"/>
    <n v="3.645"/>
    <n v="21.87"/>
    <x v="1"/>
    <x v="2"/>
    <x v="0"/>
  </r>
  <r>
    <s v="QTR-19001-114"/>
    <x v="229"/>
    <s v="01035-70465-UO"/>
    <s v="A-D-1"/>
    <n v="2"/>
    <x v="195"/>
    <s v="aattwater5u@wikia.com"/>
    <x v="0"/>
    <s v="Ara"/>
    <x v="2"/>
    <x v="0"/>
    <n v="9.9499999999999993"/>
    <n v="19.899999999999999"/>
    <x v="2"/>
    <x v="2"/>
    <x v="2"/>
  </r>
  <r>
    <s v="WBK-62297-910"/>
    <x v="230"/>
    <s v="25514-23938-IQ"/>
    <s v="A-D-0.2"/>
    <n v="2"/>
    <x v="251"/>
    <s v="mfearon7h@reverbnation.com"/>
    <x v="0"/>
    <s v="Ara"/>
    <x v="2"/>
    <x v="3"/>
    <n v="2.9849999999999999"/>
    <n v="5.97"/>
    <x v="2"/>
    <x v="2"/>
    <x v="1"/>
  </r>
  <r>
    <s v="OGY-19377-175"/>
    <x v="231"/>
    <s v="49084-44492-OJ"/>
    <s v="E-D-0.5"/>
    <n v="1"/>
    <x v="252"/>
    <n v="0"/>
    <x v="1"/>
    <s v="Exc"/>
    <x v="2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x v="2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s v="Rob"/>
    <x v="1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s v="Ara"/>
    <x v="1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x v="0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s v="Exc"/>
    <x v="1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s v="Rob"/>
    <x v="1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s v="Exc"/>
    <x v="1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x v="1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s v="Lib"/>
    <x v="0"/>
    <x v="2"/>
    <n v="33.464999999999996"/>
    <n v="33.464999999999996"/>
    <x v="3"/>
    <x v="0"/>
    <x v="0"/>
  </r>
  <r>
    <s v="JEG-93140-224"/>
    <x v="146"/>
    <s v="53751-57560-CN"/>
    <s v="E-M-0.5"/>
    <n v="5"/>
    <x v="262"/>
    <n v="0"/>
    <x v="0"/>
    <s v="Exc"/>
    <x v="0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x v="1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x v="1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x v="2"/>
    <x v="1"/>
    <n v="5.3699999999999992"/>
    <n v="5.3699999999999992"/>
    <x v="0"/>
    <x v="2"/>
    <x v="0"/>
  </r>
  <r>
    <s v="IYO-10245-081"/>
    <x v="242"/>
    <s v="57145-31023-FK"/>
    <s v="E-M-2.5"/>
    <n v="3"/>
    <x v="266"/>
    <n v="0"/>
    <x v="0"/>
    <s v="Exc"/>
    <x v="0"/>
    <x v="2"/>
    <n v="31.624999999999996"/>
    <n v="94.874999999999986"/>
    <x v="1"/>
    <x v="0"/>
    <x v="1"/>
  </r>
  <r>
    <s v="BYZ-39669-954"/>
    <x v="243"/>
    <s v="66408-53777-VE"/>
    <s v="L-L-2.5"/>
    <n v="1"/>
    <x v="267"/>
    <n v="0"/>
    <x v="0"/>
    <s v="Lib"/>
    <x v="1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s v="Ara"/>
    <x v="0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x v="1"/>
    <x v="3"/>
    <n v="3.5849999999999995"/>
    <n v="14.339999999999998"/>
    <x v="0"/>
    <x v="1"/>
    <x v="1"/>
  </r>
  <r>
    <s v="LYP-52345-883"/>
    <x v="246"/>
    <s v="17649-28133-PY"/>
    <s v="E-M-0.5"/>
    <n v="1"/>
    <x v="270"/>
    <n v="0"/>
    <x v="1"/>
    <s v="Exc"/>
    <x v="0"/>
    <x v="1"/>
    <n v="8.25"/>
    <n v="8.25"/>
    <x v="1"/>
    <x v="0"/>
    <x v="0"/>
  </r>
  <r>
    <s v="DFK-35846-692"/>
    <x v="247"/>
    <s v="49612-33852-CN"/>
    <s v="R-D-0.2"/>
    <n v="5"/>
    <x v="271"/>
    <n v="0"/>
    <x v="0"/>
    <s v="Rob"/>
    <x v="2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s v="Ara"/>
    <x v="2"/>
    <x v="0"/>
    <n v="9.9499999999999993"/>
    <n v="49.75"/>
    <x v="2"/>
    <x v="2"/>
    <x v="1"/>
  </r>
  <r>
    <s v="QKA-72582-644"/>
    <x v="249"/>
    <s v="64852-04619-XZ"/>
    <s v="E-M-0.5"/>
    <n v="2"/>
    <x v="273"/>
    <n v="0"/>
    <x v="1"/>
    <s v="Exc"/>
    <x v="0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x v="2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x v="2"/>
    <x v="1"/>
    <n v="5.97"/>
    <n v="29.849999999999998"/>
    <x v="2"/>
    <x v="2"/>
    <x v="1"/>
  </r>
  <r>
    <s v="KZR-33023-209"/>
    <x v="177"/>
    <s v="21177-40725-CF"/>
    <s v="E-L-1"/>
    <n v="3"/>
    <x v="276"/>
    <n v="0"/>
    <x v="0"/>
    <s v="Exc"/>
    <x v="1"/>
    <x v="0"/>
    <n v="14.85"/>
    <n v="44.55"/>
    <x v="1"/>
    <x v="1"/>
    <x v="1"/>
  </r>
  <r>
    <s v="ULM-49433-003"/>
    <x v="252"/>
    <s v="99421-80253-UI"/>
    <s v="E-M-1"/>
    <n v="2"/>
    <x v="277"/>
    <n v="0"/>
    <x v="0"/>
    <s v="Exc"/>
    <x v="0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x v="0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x v="2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s v="Exc"/>
    <x v="1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x v="1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s v="Ara"/>
    <x v="1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s v="Lib"/>
    <x v="2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x v="0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x v="2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x v="1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s v="Lib"/>
    <x v="0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s v="Rob"/>
    <x v="0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s v="Ara"/>
    <x v="0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x v="0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x v="0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s v="Exc"/>
    <x v="1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x v="0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s v="Rob"/>
    <x v="0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x v="0"/>
    <x v="0"/>
    <n v="9.9499999999999993"/>
    <n v="29.849999999999998"/>
    <x v="0"/>
    <x v="0"/>
    <x v="0"/>
  </r>
  <r>
    <s v="SYX-48878-182"/>
    <x v="264"/>
    <s v="47725-34771-FJ"/>
    <s v="R-D-1"/>
    <n v="5"/>
    <x v="295"/>
    <n v="0"/>
    <x v="0"/>
    <s v="Rob"/>
    <x v="2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s v="Exc"/>
    <x v="1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s v="Exc"/>
    <x v="1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s v="Exc"/>
    <x v="2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x v="0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s v="Exc"/>
    <x v="0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x v="1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s v="Ara"/>
    <x v="0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x v="2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x v="2"/>
    <x v="3"/>
    <n v="3.645"/>
    <n v="18.225000000000001"/>
    <x v="1"/>
    <x v="2"/>
    <x v="0"/>
  </r>
  <r>
    <s v="OQS-46321-904"/>
    <x v="271"/>
    <s v="19597-91185-CM"/>
    <s v="E-M-1"/>
    <n v="1"/>
    <x v="304"/>
    <n v="0"/>
    <x v="0"/>
    <s v="Exc"/>
    <x v="0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x v="1"/>
    <x v="2"/>
    <n v="29.784999999999997"/>
    <n v="29.784999999999997"/>
    <x v="2"/>
    <x v="1"/>
    <x v="0"/>
  </r>
  <r>
    <s v="DGZ-82537-477"/>
    <x v="252"/>
    <s v="43439-94003-DW"/>
    <s v="R-D-1"/>
    <n v="5"/>
    <x v="306"/>
    <n v="0"/>
    <x v="0"/>
    <s v="Rob"/>
    <x v="2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s v="Rob"/>
    <x v="2"/>
    <x v="0"/>
    <n v="8.9499999999999993"/>
    <n v="44.75"/>
    <x v="0"/>
    <x v="2"/>
    <x v="0"/>
  </r>
  <r>
    <s v="MQU-86100-929"/>
    <x v="274"/>
    <s v="64418-01720-VW"/>
    <s v="L-L-0.5"/>
    <n v="4"/>
    <x v="308"/>
    <n v="0"/>
    <x v="0"/>
    <s v="Lib"/>
    <x v="1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x v="2"/>
    <x v="1"/>
    <n v="5.3699999999999992"/>
    <n v="21.479999999999997"/>
    <x v="0"/>
    <x v="2"/>
    <x v="0"/>
  </r>
  <r>
    <s v="OVI-27064-381"/>
    <x v="276"/>
    <s v="37274-08534-FM"/>
    <s v="R-D-0.5"/>
    <n v="3"/>
    <x v="298"/>
    <s v="smcmillian8t@csmonitor.com"/>
    <x v="0"/>
    <s v="Rob"/>
    <x v="2"/>
    <x v="1"/>
    <n v="5.3699999999999992"/>
    <n v="16.11"/>
    <x v="0"/>
    <x v="2"/>
    <x v="2"/>
  </r>
  <r>
    <s v="SHP-17012-870"/>
    <x v="277"/>
    <s v="69529-07533-CV"/>
    <s v="R-M-2.5"/>
    <n v="1"/>
    <x v="310"/>
    <s v="cdrewett97@wikipedia.org"/>
    <x v="0"/>
    <s v="Rob"/>
    <x v="0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s v="Ara"/>
    <x v="2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x v="0"/>
    <x v="1"/>
    <n v="5.97"/>
    <n v="23.88"/>
    <x v="0"/>
    <x v="0"/>
    <x v="0"/>
  </r>
  <r>
    <s v="QNP-18893-547"/>
    <x v="280"/>
    <s v="76930-61689-CH"/>
    <s v="R-L-1"/>
    <n v="5"/>
    <x v="313"/>
    <n v="0"/>
    <x v="0"/>
    <s v="Rob"/>
    <x v="1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x v="1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x v="0"/>
    <x v="0"/>
    <n v="11.25"/>
    <n v="45"/>
    <x v="2"/>
    <x v="0"/>
    <x v="1"/>
  </r>
  <r>
    <s v="YPT-95383-088"/>
    <x v="283"/>
    <s v="43439-94003-DW"/>
    <s v="E-D-2.5"/>
    <n v="2"/>
    <x v="306"/>
    <n v="0"/>
    <x v="0"/>
    <s v="Exc"/>
    <x v="2"/>
    <x v="2"/>
    <n v="27.945"/>
    <n v="55.89"/>
    <x v="1"/>
    <x v="2"/>
    <x v="2"/>
  </r>
  <r>
    <s v="OYH-16533-767"/>
    <x v="284"/>
    <s v="44932-34838-RM"/>
    <s v="E-L-1"/>
    <n v="4"/>
    <x v="316"/>
    <s v="wfetherston9e@constantcontact.com"/>
    <x v="0"/>
    <s v="Exc"/>
    <x v="1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x v="2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x v="2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x v="1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x v="2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s v="Rob"/>
    <x v="2"/>
    <x v="1"/>
    <n v="5.3699999999999992"/>
    <n v="32.22"/>
    <x v="0"/>
    <x v="2"/>
    <x v="1"/>
  </r>
  <r>
    <s v="QEY-71761-460"/>
    <x v="250"/>
    <s v="35442-75769-PL"/>
    <s v="R-M-1"/>
    <n v="2"/>
    <x v="321"/>
    <n v="0"/>
    <x v="1"/>
    <s v="Rob"/>
    <x v="0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s v="Rob"/>
    <x v="1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x v="1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x v="0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s v="Exc"/>
    <x v="1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s v="Rob"/>
    <x v="1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s v="Ara"/>
    <x v="2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x v="0"/>
    <x v="0"/>
    <n v="11.25"/>
    <n v="22.5"/>
    <x v="2"/>
    <x v="0"/>
    <x v="1"/>
  </r>
  <r>
    <s v="DKM-97676-850"/>
    <x v="296"/>
    <s v="43439-94003-DW"/>
    <s v="E-D-0.5"/>
    <n v="5"/>
    <x v="306"/>
    <n v="0"/>
    <x v="0"/>
    <s v="Exc"/>
    <x v="2"/>
    <x v="1"/>
    <n v="7.29"/>
    <n v="36.450000000000003"/>
    <x v="1"/>
    <x v="2"/>
    <x v="2"/>
  </r>
  <r>
    <s v="UEB-09112-118"/>
    <x v="297"/>
    <s v="82718-93677-XO"/>
    <s v="A-M-0.5"/>
    <n v="4"/>
    <x v="329"/>
    <n v="0"/>
    <x v="0"/>
    <s v="Ara"/>
    <x v="0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x v="0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s v="Ara"/>
    <x v="2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s v="Lib"/>
    <x v="2"/>
    <x v="0"/>
    <n v="12.95"/>
    <n v="51.8"/>
    <x v="3"/>
    <x v="2"/>
    <x v="0"/>
  </r>
  <r>
    <s v="FLR-82914-153"/>
    <x v="301"/>
    <s v="86100-33488-WP"/>
    <s v="A-M-2.5"/>
    <n v="6"/>
    <x v="333"/>
    <n v="0"/>
    <x v="0"/>
    <s v="Ara"/>
    <x v="0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s v="Ara"/>
    <x v="1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s v="Rob"/>
    <x v="1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s v="Rob"/>
    <x v="2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s v="Rob"/>
    <x v="0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x v="1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x v="0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s v="Exc"/>
    <x v="2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s v="Lib"/>
    <x v="2"/>
    <x v="1"/>
    <n v="7.77"/>
    <n v="7.77"/>
    <x v="3"/>
    <x v="2"/>
    <x v="1"/>
  </r>
  <r>
    <s v="SNF-57032-096"/>
    <x v="306"/>
    <s v="93832-04799-ID"/>
    <s v="E-D-0.5"/>
    <n v="6"/>
    <x v="341"/>
    <n v="0"/>
    <x v="0"/>
    <s v="Exc"/>
    <x v="2"/>
    <x v="1"/>
    <n v="7.29"/>
    <n v="43.74"/>
    <x v="1"/>
    <x v="2"/>
    <x v="1"/>
  </r>
  <r>
    <s v="DGL-29648-995"/>
    <x v="307"/>
    <s v="59367-30821-ZQ"/>
    <s v="L-M-0.2"/>
    <n v="2"/>
    <x v="342"/>
    <n v="0"/>
    <x v="0"/>
    <s v="Lib"/>
    <x v="0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x v="0"/>
    <x v="2"/>
    <n v="31.624999999999996"/>
    <n v="63.249999999999993"/>
    <x v="1"/>
    <x v="0"/>
    <x v="1"/>
  </r>
  <r>
    <s v="OJU-34452-896"/>
    <x v="309"/>
    <s v="60799-92593-CX"/>
    <s v="E-L-0.5"/>
    <n v="1"/>
    <x v="344"/>
    <n v="0"/>
    <x v="0"/>
    <s v="Exc"/>
    <x v="1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x v="2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x v="1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x v="1"/>
    <x v="1"/>
    <n v="7.169999999999999"/>
    <n v="43.019999999999996"/>
    <x v="0"/>
    <x v="1"/>
    <x v="1"/>
  </r>
  <r>
    <s v="FVH-29271-315"/>
    <x v="312"/>
    <s v="74415-50873-FC"/>
    <s v="A-D-0.5"/>
    <n v="3"/>
    <x v="348"/>
    <n v="0"/>
    <x v="1"/>
    <s v="Ara"/>
    <x v="2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x v="1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x v="0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x v="0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x v="2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s v="Ara"/>
    <x v="1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x v="1"/>
    <x v="1"/>
    <n v="7.169999999999999"/>
    <n v="43.019999999999996"/>
    <x v="0"/>
    <x v="1"/>
    <x v="0"/>
  </r>
  <r>
    <s v="WUG-76466-650"/>
    <x v="318"/>
    <s v="43439-94003-DW"/>
    <s v="L-D-0.5"/>
    <n v="3"/>
    <x v="306"/>
    <n v="0"/>
    <x v="0"/>
    <s v="Lib"/>
    <x v="2"/>
    <x v="1"/>
    <n v="7.77"/>
    <n v="23.31"/>
    <x v="3"/>
    <x v="2"/>
    <x v="2"/>
  </r>
  <r>
    <s v="RJV-08261-583"/>
    <x v="182"/>
    <s v="48497-29281-FE"/>
    <s v="A-D-0.2"/>
    <n v="5"/>
    <x v="355"/>
    <s v="pbessal@qq.com"/>
    <x v="0"/>
    <s v="Ara"/>
    <x v="2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s v="Exc"/>
    <x v="2"/>
    <x v="1"/>
    <n v="7.29"/>
    <n v="21.87"/>
    <x v="1"/>
    <x v="2"/>
    <x v="1"/>
  </r>
  <r>
    <s v="XLD-12920-505"/>
    <x v="320"/>
    <s v="21907-75962-VB"/>
    <s v="E-L-0.5"/>
    <n v="6"/>
    <x v="357"/>
    <n v="0"/>
    <x v="0"/>
    <s v="Exc"/>
    <x v="1"/>
    <x v="1"/>
    <n v="8.91"/>
    <n v="53.46"/>
    <x v="1"/>
    <x v="1"/>
    <x v="0"/>
  </r>
  <r>
    <s v="UBW-50312-037"/>
    <x v="321"/>
    <s v="69503-12127-YD"/>
    <s v="A-L-2.5"/>
    <n v="4"/>
    <x v="358"/>
    <n v="0"/>
    <x v="0"/>
    <s v="Ara"/>
    <x v="1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s v="Lib"/>
    <x v="0"/>
    <x v="1"/>
    <n v="8.73"/>
    <n v="43.650000000000006"/>
    <x v="3"/>
    <x v="0"/>
    <x v="0"/>
  </r>
  <r>
    <s v="EPT-12715-397"/>
    <x v="128"/>
    <s v="08478-75251-OG"/>
    <s v="A-D-0.2"/>
    <n v="6"/>
    <x v="360"/>
    <n v="0"/>
    <x v="0"/>
    <s v="Ara"/>
    <x v="2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s v="Exc"/>
    <x v="1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x v="2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s v="Lib"/>
    <x v="2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x v="2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x v="0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x v="1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x v="1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s v="Rob"/>
    <x v="1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s v="Lib"/>
    <x v="2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x v="1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s v="Lib"/>
    <x v="2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x v="2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s v="Exc"/>
    <x v="2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s v="Lib"/>
    <x v="1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x v="0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s v="Rob"/>
    <x v="2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s v="Lib"/>
    <x v="1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s v="Ara"/>
    <x v="2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s v="Exc"/>
    <x v="0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x v="0"/>
    <x v="0"/>
    <n v="13.75"/>
    <n v="68.75"/>
    <x v="1"/>
    <x v="0"/>
    <x v="0"/>
  </r>
  <r>
    <s v="LAW-80062-016"/>
    <x v="340"/>
    <s v="34546-70516-LR"/>
    <s v="E-M-0.5"/>
    <n v="6"/>
    <x v="380"/>
    <n v="0"/>
    <x v="1"/>
    <s v="Exc"/>
    <x v="0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x v="0"/>
    <x v="2"/>
    <n v="25.874999999999996"/>
    <n v="51.749999999999993"/>
    <x v="2"/>
    <x v="0"/>
    <x v="0"/>
  </r>
  <r>
    <s v="VRT-39834-265"/>
    <x v="341"/>
    <s v="86686-37462-CK"/>
    <s v="L-L-1"/>
    <n v="3"/>
    <x v="382"/>
    <n v="0"/>
    <x v="1"/>
    <s v="Lib"/>
    <x v="1"/>
    <x v="0"/>
    <n v="15.85"/>
    <n v="47.55"/>
    <x v="3"/>
    <x v="1"/>
    <x v="0"/>
  </r>
  <r>
    <s v="QTC-71005-730"/>
    <x v="342"/>
    <s v="14298-02150-KH"/>
    <s v="A-L-0.2"/>
    <n v="4"/>
    <x v="383"/>
    <n v="0"/>
    <x v="0"/>
    <s v="Ara"/>
    <x v="1"/>
    <x v="3"/>
    <n v="3.8849999999999998"/>
    <n v="15.54"/>
    <x v="2"/>
    <x v="1"/>
    <x v="1"/>
  </r>
  <r>
    <s v="TNX-09857-717"/>
    <x v="343"/>
    <s v="48675-07824-HJ"/>
    <s v="L-M-1"/>
    <n v="6"/>
    <x v="384"/>
    <n v="0"/>
    <x v="0"/>
    <s v="Lib"/>
    <x v="0"/>
    <x v="0"/>
    <n v="14.55"/>
    <n v="87.300000000000011"/>
    <x v="3"/>
    <x v="0"/>
    <x v="0"/>
  </r>
  <r>
    <s v="JZV-43874-185"/>
    <x v="344"/>
    <s v="18551-80943-YQ"/>
    <s v="A-M-1"/>
    <n v="5"/>
    <x v="385"/>
    <n v="0"/>
    <x v="0"/>
    <s v="Ara"/>
    <x v="0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x v="1"/>
    <x v="2"/>
    <n v="36.454999999999998"/>
    <n v="36.454999999999998"/>
    <x v="3"/>
    <x v="1"/>
    <x v="0"/>
  </r>
  <r>
    <s v="BMK-49520-383"/>
    <x v="345"/>
    <s v="72233-08665-IP"/>
    <s v="R-L-0.2"/>
    <n v="3"/>
    <x v="387"/>
    <n v="0"/>
    <x v="0"/>
    <s v="Rob"/>
    <x v="1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s v="Rob"/>
    <x v="0"/>
    <x v="3"/>
    <n v="2.9849999999999999"/>
    <n v="8.9550000000000001"/>
    <x v="0"/>
    <x v="0"/>
    <x v="1"/>
  </r>
  <r>
    <s v="YLE-18247-749"/>
    <x v="346"/>
    <s v="92227-49331-QR"/>
    <s v="A-L-0.5"/>
    <n v="3"/>
    <x v="389"/>
    <n v="0"/>
    <x v="0"/>
    <s v="Ara"/>
    <x v="1"/>
    <x v="1"/>
    <n v="7.77"/>
    <n v="23.31"/>
    <x v="2"/>
    <x v="1"/>
    <x v="0"/>
  </r>
  <r>
    <s v="KJJ-12573-591"/>
    <x v="347"/>
    <s v="12997-41076-FQ"/>
    <s v="A-L-2.5"/>
    <n v="1"/>
    <x v="390"/>
    <n v="0"/>
    <x v="0"/>
    <s v="Ara"/>
    <x v="1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s v="Ara"/>
    <x v="1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s v="Lib"/>
    <x v="0"/>
    <x v="1"/>
    <n v="8.73"/>
    <n v="8.73"/>
    <x v="3"/>
    <x v="0"/>
    <x v="0"/>
  </r>
  <r>
    <s v="WNR-71736-993"/>
    <x v="350"/>
    <s v="16880-78077-FB"/>
    <s v="L-D-0.5"/>
    <n v="4"/>
    <x v="347"/>
    <s v="tfarraac@behance.net"/>
    <x v="0"/>
    <s v="Lib"/>
    <x v="2"/>
    <x v="1"/>
    <n v="7.77"/>
    <n v="31.08"/>
    <x v="3"/>
    <x v="2"/>
    <x v="2"/>
  </r>
  <r>
    <s v="WNR-71736-993"/>
    <x v="350"/>
    <s v="16880-78077-FB"/>
    <s v="A-D-2.5"/>
    <n v="6"/>
    <x v="347"/>
    <s v="tfarraac@behance.net"/>
    <x v="0"/>
    <s v="Ara"/>
    <x v="2"/>
    <x v="2"/>
    <n v="22.884999999999998"/>
    <n v="137.31"/>
    <x v="2"/>
    <x v="2"/>
    <x v="2"/>
  </r>
  <r>
    <s v="HNI-91338-546"/>
    <x v="54"/>
    <s v="67285-75317-XI"/>
    <s v="A-D-0.5"/>
    <n v="5"/>
    <x v="393"/>
    <n v="0"/>
    <x v="0"/>
    <s v="Ara"/>
    <x v="2"/>
    <x v="1"/>
    <n v="5.97"/>
    <n v="29.849999999999998"/>
    <x v="2"/>
    <x v="2"/>
    <x v="1"/>
  </r>
  <r>
    <s v="CYH-53243-218"/>
    <x v="237"/>
    <s v="88167-57964-PH"/>
    <s v="R-M-0.5"/>
    <n v="3"/>
    <x v="394"/>
    <n v="0"/>
    <x v="0"/>
    <s v="Rob"/>
    <x v="0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x v="1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x v="2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s v="Rob"/>
    <x v="1"/>
    <x v="3"/>
    <n v="3.5849999999999995"/>
    <n v="14.339999999999998"/>
    <x v="0"/>
    <x v="1"/>
    <x v="0"/>
  </r>
  <r>
    <s v="ACY-56225-839"/>
    <x v="353"/>
    <s v="47386-50743-FG"/>
    <s v="A-M-2.5"/>
    <n v="3"/>
    <x v="398"/>
    <n v="0"/>
    <x v="0"/>
    <s v="Ara"/>
    <x v="0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s v="Rob"/>
    <x v="1"/>
    <x v="0"/>
    <n v="11.95"/>
    <n v="59.75"/>
    <x v="0"/>
    <x v="1"/>
    <x v="1"/>
  </r>
  <r>
    <s v="JLJ-81802-619"/>
    <x v="135"/>
    <s v="16880-78077-FB"/>
    <s v="A-L-1"/>
    <n v="6"/>
    <x v="347"/>
    <s v="tfarraac@behance.net"/>
    <x v="0"/>
    <s v="Ara"/>
    <x v="1"/>
    <x v="0"/>
    <n v="12.95"/>
    <n v="77.699999999999989"/>
    <x v="2"/>
    <x v="1"/>
    <x v="2"/>
  </r>
  <r>
    <s v="HFT-77191-168"/>
    <x v="343"/>
    <s v="48419-02347-XP"/>
    <s v="R-D-0.2"/>
    <n v="2"/>
    <x v="400"/>
    <s v="mkippenby@dion.ne.jp"/>
    <x v="0"/>
    <s v="Rob"/>
    <x v="2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s v="Exc"/>
    <x v="2"/>
    <x v="2"/>
    <n v="27.945"/>
    <n v="83.835000000000008"/>
    <x v="1"/>
    <x v="2"/>
    <x v="0"/>
  </r>
  <r>
    <s v="IKL-95976-565"/>
    <x v="355"/>
    <s v="53486-73919-BQ"/>
    <s v="A-M-1"/>
    <n v="2"/>
    <x v="402"/>
    <n v="0"/>
    <x v="0"/>
    <s v="Ara"/>
    <x v="0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x v="0"/>
    <x v="2"/>
    <n v="33.464999999999996"/>
    <n v="200.78999999999996"/>
    <x v="3"/>
    <x v="0"/>
    <x v="0"/>
  </r>
  <r>
    <s v="SQT-07286-736"/>
    <x v="356"/>
    <s v="87726-16941-QW"/>
    <s v="A-M-1"/>
    <n v="6"/>
    <x v="404"/>
    <n v="0"/>
    <x v="0"/>
    <s v="Ara"/>
    <x v="0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x v="0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x v="1"/>
    <x v="3"/>
    <n v="4.7549999999999999"/>
    <n v="9.51"/>
    <x v="3"/>
    <x v="1"/>
    <x v="0"/>
  </r>
  <r>
    <s v="WSV-49732-075"/>
    <x v="358"/>
    <s v="76263-95145-GJ"/>
    <s v="L-D-2.5"/>
    <n v="1"/>
    <x v="407"/>
    <n v="0"/>
    <x v="0"/>
    <s v="Lib"/>
    <x v="2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s v="Lib"/>
    <x v="2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x v="1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x v="0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s v="Exc"/>
    <x v="2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s v="Rob"/>
    <x v="1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s v="Exc"/>
    <x v="1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s v="Exc"/>
    <x v="0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x v="0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s v="Lib"/>
    <x v="0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x v="0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x v="1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s v="Rob"/>
    <x v="2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s v="Lib"/>
    <x v="1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s v="Rob"/>
    <x v="2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s v="Ara"/>
    <x v="1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s v="Lib"/>
    <x v="1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x v="2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s v="Lib"/>
    <x v="1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x v="2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s v="Lib"/>
    <x v="1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x v="0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x v="1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s v="Rob"/>
    <x v="2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s v="Rob"/>
    <x v="2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s v="Ara"/>
    <x v="2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s v="Exc"/>
    <x v="0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x v="2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s v="Rob"/>
    <x v="2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s v="Ara"/>
    <x v="2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s v="Ara"/>
    <x v="2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x v="0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x v="1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s v="Ara"/>
    <x v="0"/>
    <x v="1"/>
    <n v="6.75"/>
    <n v="6.75"/>
    <x v="2"/>
    <x v="0"/>
    <x v="0"/>
  </r>
  <r>
    <s v="GTS-22482-014"/>
    <x v="167"/>
    <s v="36769-16558-SX"/>
    <s v="L-M-2.5"/>
    <n v="4"/>
    <x v="440"/>
    <n v="0"/>
    <x v="0"/>
    <s v="Lib"/>
    <x v="0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s v="Ara"/>
    <x v="2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s v="Ara"/>
    <x v="1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x v="0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s v="Lib"/>
    <x v="0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x v="1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x v="0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s v="Rob"/>
    <x v="2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s v="Exc"/>
    <x v="0"/>
    <x v="2"/>
    <n v="31.624999999999996"/>
    <n v="126.49999999999999"/>
    <x v="1"/>
    <x v="0"/>
    <x v="0"/>
  </r>
  <r>
    <s v="ZPW-31329-741"/>
    <x v="387"/>
    <s v="27132-68907-RC"/>
    <s v="E-M-0.2"/>
    <n v="1"/>
    <x v="438"/>
    <s v="abrashda@plala.or.jp"/>
    <x v="0"/>
    <s v="Exc"/>
    <x v="0"/>
    <x v="3"/>
    <n v="4.125"/>
    <n v="4.125"/>
    <x v="1"/>
    <x v="0"/>
    <x v="2"/>
  </r>
  <r>
    <s v="UBI-83843-396"/>
    <x v="388"/>
    <s v="58816-74064-TF"/>
    <s v="R-L-1"/>
    <n v="2"/>
    <x v="447"/>
    <s v="nizhakovdd@aol.com"/>
    <x v="2"/>
    <s v="Rob"/>
    <x v="1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x v="2"/>
    <x v="2"/>
    <n v="27.945"/>
    <n v="139.72499999999999"/>
    <x v="1"/>
    <x v="2"/>
    <x v="0"/>
  </r>
  <r>
    <s v="KBB-52530-416"/>
    <x v="229"/>
    <s v="06488-46303-IZ"/>
    <s v="L-D-2.5"/>
    <n v="2"/>
    <x v="449"/>
    <n v="0"/>
    <x v="0"/>
    <s v="Lib"/>
    <x v="2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s v="Lib"/>
    <x v="1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x v="1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s v="Lib"/>
    <x v="0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x v="2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s v="Rob"/>
    <x v="0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s v="Lib"/>
    <x v="1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x v="2"/>
    <x v="1"/>
    <n v="7.77"/>
    <n v="15.54"/>
    <x v="3"/>
    <x v="2"/>
    <x v="1"/>
  </r>
  <r>
    <s v="ZAY-43009-775"/>
    <x v="395"/>
    <s v="73431-39823-UP"/>
    <s v="L-D-0.2"/>
    <n v="6"/>
    <x v="457"/>
    <n v="0"/>
    <x v="0"/>
    <s v="Lib"/>
    <x v="2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s v="Exc"/>
    <x v="0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x v="0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x v="1"/>
    <x v="0"/>
    <n v="15.85"/>
    <n v="31.7"/>
    <x v="3"/>
    <x v="1"/>
    <x v="1"/>
  </r>
  <r>
    <s v="MBM-00112-248"/>
    <x v="397"/>
    <s v="50238-24377-ZS"/>
    <s v="L-L-1"/>
    <n v="5"/>
    <x v="461"/>
    <n v="0"/>
    <x v="0"/>
    <s v="Lib"/>
    <x v="1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x v="2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x v="2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s v="Rob"/>
    <x v="0"/>
    <x v="0"/>
    <n v="9.9499999999999993"/>
    <n v="49.75"/>
    <x v="0"/>
    <x v="0"/>
    <x v="0"/>
  </r>
  <r>
    <s v="ALR-62963-723"/>
    <x v="401"/>
    <s v="80463-43913-WZ"/>
    <s v="R-D-0.2"/>
    <n v="3"/>
    <x v="465"/>
    <n v="0"/>
    <x v="1"/>
    <s v="Rob"/>
    <x v="2"/>
    <x v="3"/>
    <n v="2.6849999999999996"/>
    <n v="8.0549999999999997"/>
    <x v="0"/>
    <x v="2"/>
    <x v="0"/>
  </r>
  <r>
    <s v="JIG-27636-870"/>
    <x v="402"/>
    <s v="67204-04870-LG"/>
    <s v="R-L-1"/>
    <n v="4"/>
    <x v="466"/>
    <n v="0"/>
    <x v="0"/>
    <s v="Rob"/>
    <x v="1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x v="0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s v="Exc"/>
    <x v="0"/>
    <x v="3"/>
    <n v="4.125"/>
    <n v="16.5"/>
    <x v="1"/>
    <x v="0"/>
    <x v="1"/>
  </r>
  <r>
    <s v="CTE-31437-326"/>
    <x v="6"/>
    <s v="22721-63196-UJ"/>
    <s v="L-D-1"/>
    <n v="4"/>
    <x v="467"/>
    <s v="gduckerdx@patch.com"/>
    <x v="2"/>
    <s v="Lib"/>
    <x v="2"/>
    <x v="0"/>
    <n v="12.95"/>
    <n v="51.8"/>
    <x v="3"/>
    <x v="2"/>
    <x v="2"/>
  </r>
  <r>
    <s v="CTE-31437-326"/>
    <x v="6"/>
    <s v="22721-63196-UJ"/>
    <s v="L-L-0.2"/>
    <n v="3"/>
    <x v="467"/>
    <s v="gduckerdx@patch.com"/>
    <x v="2"/>
    <s v="Lib"/>
    <x v="1"/>
    <x v="3"/>
    <n v="4.7549999999999999"/>
    <n v="14.265000000000001"/>
    <x v="3"/>
    <x v="1"/>
    <x v="2"/>
  </r>
  <r>
    <s v="SLD-63003-334"/>
    <x v="403"/>
    <s v="55515-37571-RS"/>
    <s v="L-M-0.2"/>
    <n v="6"/>
    <x v="468"/>
    <s v="wstearleye1@census.gov"/>
    <x v="0"/>
    <s v="Lib"/>
    <x v="0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s v="Ara"/>
    <x v="1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x v="1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s v="Lib"/>
    <x v="2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x v="2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s v="Rob"/>
    <x v="1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s v="Ara"/>
    <x v="0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x v="1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x v="1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x v="0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x v="1"/>
    <x v="1"/>
    <n v="7.169999999999999"/>
    <n v="21.509999999999998"/>
    <x v="0"/>
    <x v="1"/>
    <x v="1"/>
  </r>
  <r>
    <s v="AOT-70449-651"/>
    <x v="410"/>
    <s v="53414-73391-CR"/>
    <s v="R-D-2.5"/>
    <n v="5"/>
    <x v="478"/>
    <n v="0"/>
    <x v="0"/>
    <s v="Rob"/>
    <x v="2"/>
    <x v="2"/>
    <n v="20.584999999999997"/>
    <n v="102.92499999999998"/>
    <x v="0"/>
    <x v="2"/>
    <x v="0"/>
  </r>
  <r>
    <s v="DGC-21813-731"/>
    <x v="127"/>
    <s v="43606-83072-OA"/>
    <s v="L-D-0.2"/>
    <n v="2"/>
    <x v="479"/>
    <n v="0"/>
    <x v="0"/>
    <s v="Lib"/>
    <x v="2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s v="Exc"/>
    <x v="2"/>
    <x v="2"/>
    <n v="27.945"/>
    <n v="139.72499999999999"/>
    <x v="1"/>
    <x v="2"/>
    <x v="1"/>
  </r>
  <r>
    <s v="ZIL-34948-499"/>
    <x v="112"/>
    <s v="66458-91190-YC"/>
    <s v="A-D-0.5"/>
    <n v="2"/>
    <x v="464"/>
    <s v="murione5@alexa.com"/>
    <x v="1"/>
    <s v="Ara"/>
    <x v="2"/>
    <x v="1"/>
    <n v="5.97"/>
    <n v="11.94"/>
    <x v="2"/>
    <x v="2"/>
    <x v="2"/>
  </r>
  <r>
    <s v="JSU-23781-256"/>
    <x v="412"/>
    <s v="76499-89100-JQ"/>
    <s v="L-D-0.2"/>
    <n v="1"/>
    <x v="481"/>
    <s v="marmisteadeg@blogtalkradio.com"/>
    <x v="0"/>
    <s v="Lib"/>
    <x v="2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s v="Rob"/>
    <x v="0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s v="Rob"/>
    <x v="0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s v="Lib"/>
    <x v="2"/>
    <x v="2"/>
    <n v="29.784999999999997"/>
    <n v="29.784999999999997"/>
    <x v="3"/>
    <x v="2"/>
    <x v="1"/>
  </r>
  <r>
    <s v="DNZ-11665-950"/>
    <x v="415"/>
    <s v="10637-45522-ID"/>
    <s v="L-L-2.5"/>
    <n v="2"/>
    <x v="484"/>
    <n v="0"/>
    <x v="0"/>
    <s v="Lib"/>
    <x v="1"/>
    <x v="2"/>
    <n v="36.454999999999998"/>
    <n v="72.91"/>
    <x v="3"/>
    <x v="1"/>
    <x v="1"/>
  </r>
  <r>
    <s v="ITR-54735-364"/>
    <x v="416"/>
    <s v="92599-58687-CS"/>
    <s v="R-D-0.2"/>
    <n v="5"/>
    <x v="485"/>
    <n v="0"/>
    <x v="0"/>
    <s v="Rob"/>
    <x v="2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s v="Exc"/>
    <x v="0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s v="Exc"/>
    <x v="0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x v="1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x v="0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s v="Rob"/>
    <x v="0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s v="Rob"/>
    <x v="2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s v="Exc"/>
    <x v="0"/>
    <x v="1"/>
    <n v="8.25"/>
    <n v="16.5"/>
    <x v="1"/>
    <x v="0"/>
    <x v="0"/>
  </r>
  <r>
    <s v="ZSO-58292-191"/>
    <x v="109"/>
    <s v="66794-66795-VW"/>
    <s v="R-D-0.5"/>
    <n v="4"/>
    <x v="493"/>
    <n v="0"/>
    <x v="0"/>
    <s v="Rob"/>
    <x v="2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s v="Rob"/>
    <x v="0"/>
    <x v="2"/>
    <n v="22.884999999999998"/>
    <n v="45.769999999999996"/>
    <x v="0"/>
    <x v="0"/>
    <x v="0"/>
  </r>
  <r>
    <s v="FLM-82229-989"/>
    <x v="424"/>
    <s v="73017-69644-MS"/>
    <s v="L-L-0.2"/>
    <n v="2"/>
    <x v="495"/>
    <n v="0"/>
    <x v="1"/>
    <s v="Lib"/>
    <x v="1"/>
    <x v="3"/>
    <n v="4.7549999999999999"/>
    <n v="9.51"/>
    <x v="3"/>
    <x v="1"/>
    <x v="1"/>
  </r>
  <r>
    <s v="CPV-90280-133"/>
    <x v="13"/>
    <s v="66458-91190-YC"/>
    <s v="R-D-0.2"/>
    <n v="3"/>
    <x v="464"/>
    <s v="murione5@alexa.com"/>
    <x v="1"/>
    <s v="Rob"/>
    <x v="2"/>
    <x v="3"/>
    <n v="2.6849999999999996"/>
    <n v="8.0549999999999997"/>
    <x v="0"/>
    <x v="2"/>
    <x v="2"/>
  </r>
  <r>
    <s v="OGW-60685-912"/>
    <x v="224"/>
    <s v="67423-10113-LM"/>
    <s v="E-D-2.5"/>
    <n v="4"/>
    <x v="496"/>
    <s v="hbranganex@woothemes.com"/>
    <x v="0"/>
    <s v="Exc"/>
    <x v="2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x v="2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s v="Rob"/>
    <x v="2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s v="Lib"/>
    <x v="1"/>
    <x v="0"/>
    <n v="15.85"/>
    <n v="63.4"/>
    <x v="3"/>
    <x v="1"/>
    <x v="0"/>
  </r>
  <r>
    <s v="AZF-45991-584"/>
    <x v="426"/>
    <s v="73759-17258-KA"/>
    <s v="A-D-2.5"/>
    <n v="1"/>
    <x v="500"/>
    <n v="0"/>
    <x v="1"/>
    <s v="Ara"/>
    <x v="2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s v="Ara"/>
    <x v="0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s v="Rob"/>
    <x v="1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s v="Ara"/>
    <x v="1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x v="2"/>
    <x v="3"/>
    <n v="3.8849999999999998"/>
    <n v="15.54"/>
    <x v="3"/>
    <x v="2"/>
    <x v="1"/>
  </r>
  <r>
    <s v="WTV-24996-658"/>
    <x v="429"/>
    <s v="57837-15577-YK"/>
    <s v="E-D-2.5"/>
    <n v="3"/>
    <x v="505"/>
    <n v="0"/>
    <x v="1"/>
    <s v="Exc"/>
    <x v="2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s v="Rob"/>
    <x v="1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s v="Exc"/>
    <x v="1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x v="1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x v="2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x v="2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x v="1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s v="Exc"/>
    <x v="0"/>
    <x v="0"/>
    <n v="13.75"/>
    <n v="68.75"/>
    <x v="1"/>
    <x v="0"/>
    <x v="1"/>
  </r>
  <r>
    <s v="NOY-99738-977"/>
    <x v="432"/>
    <s v="82872-34456-LJ"/>
    <s v="R-L-2.5"/>
    <n v="2"/>
    <x v="512"/>
    <n v="0"/>
    <x v="2"/>
    <s v="Rob"/>
    <x v="1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s v="Exc"/>
    <x v="0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x v="0"/>
    <x v="3"/>
    <n v="4.3650000000000002"/>
    <n v="8.73"/>
    <x v="3"/>
    <x v="0"/>
    <x v="0"/>
  </r>
  <r>
    <s v="XQJ-86887-506"/>
    <x v="433"/>
    <s v="66458-91190-YC"/>
    <s v="E-L-1"/>
    <n v="4"/>
    <x v="464"/>
    <s v="murione5@alexa.com"/>
    <x v="1"/>
    <s v="Exc"/>
    <x v="1"/>
    <x v="0"/>
    <n v="14.85"/>
    <n v="59.4"/>
    <x v="1"/>
    <x v="1"/>
    <x v="2"/>
  </r>
  <r>
    <s v="CUN-90044-279"/>
    <x v="434"/>
    <s v="86646-65810-TD"/>
    <s v="L-D-0.2"/>
    <n v="4"/>
    <x v="515"/>
    <n v="0"/>
    <x v="0"/>
    <s v="Lib"/>
    <x v="2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s v="Ara"/>
    <x v="1"/>
    <x v="0"/>
    <n v="12.95"/>
    <n v="38.849999999999994"/>
    <x v="2"/>
    <x v="1"/>
    <x v="0"/>
  </r>
  <r>
    <s v="ADP-04506-084"/>
    <x v="436"/>
    <s v="61809-87758-LJ"/>
    <s v="E-M-2.5"/>
    <n v="6"/>
    <x v="517"/>
    <n v="0"/>
    <x v="0"/>
    <s v="Exc"/>
    <x v="0"/>
    <x v="2"/>
    <n v="31.624999999999996"/>
    <n v="189.74999999999997"/>
    <x v="1"/>
    <x v="0"/>
    <x v="0"/>
  </r>
  <r>
    <s v="PNU-22150-408"/>
    <x v="437"/>
    <s v="77408-43873-RS"/>
    <s v="A-D-0.2"/>
    <n v="6"/>
    <x v="518"/>
    <n v="0"/>
    <x v="1"/>
    <s v="Ara"/>
    <x v="2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s v="Lib"/>
    <x v="1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s v="Exc"/>
    <x v="0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x v="1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s v="Rob"/>
    <x v="2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s v="Ara"/>
    <x v="0"/>
    <x v="3"/>
    <n v="3.375"/>
    <n v="20.25"/>
    <x v="2"/>
    <x v="0"/>
    <x v="0"/>
  </r>
  <r>
    <s v="XRR-28376-277"/>
    <x v="442"/>
    <s v="64481-42546-II"/>
    <s v="R-L-2.5"/>
    <n v="6"/>
    <x v="524"/>
    <n v="0"/>
    <x v="1"/>
    <s v="Rob"/>
    <x v="1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s v="Lib"/>
    <x v="1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x v="2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s v="Ara"/>
    <x v="0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x v="1"/>
    <x v="1"/>
    <n v="8.91"/>
    <n v="35.64"/>
    <x v="1"/>
    <x v="1"/>
    <x v="1"/>
  </r>
  <r>
    <s v="EAY-89850-211"/>
    <x v="445"/>
    <s v="43155-71724-XP"/>
    <s v="A-D-0.2"/>
    <n v="2"/>
    <x v="528"/>
    <n v="0"/>
    <x v="0"/>
    <s v="Ara"/>
    <x v="2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s v="Ara"/>
    <x v="0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x v="1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s v="Lib"/>
    <x v="0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s v="Ara"/>
    <x v="2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s v="Lib"/>
    <x v="0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x v="1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x v="0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x v="1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x v="1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x v="2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x v="1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s v="Rob"/>
    <x v="1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s v="Exc"/>
    <x v="0"/>
    <x v="1"/>
    <n v="8.25"/>
    <n v="16.5"/>
    <x v="1"/>
    <x v="0"/>
    <x v="0"/>
  </r>
  <r>
    <s v="UPF-60123-025"/>
    <x v="454"/>
    <s v="88992-49081-AT"/>
    <s v="R-L-2.5"/>
    <n v="3"/>
    <x v="540"/>
    <n v="0"/>
    <x v="0"/>
    <s v="Rob"/>
    <x v="1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s v="Lib"/>
    <x v="2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x v="0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x v="1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s v="Exc"/>
    <x v="0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s v="Rob"/>
    <x v="2"/>
    <x v="3"/>
    <n v="2.6849999999999996"/>
    <n v="8.0549999999999997"/>
    <x v="0"/>
    <x v="2"/>
    <x v="0"/>
  </r>
  <r>
    <s v="BPZ-51283-916"/>
    <x v="264"/>
    <s v="87688-42420-TO"/>
    <s v="A-M-2.5"/>
    <n v="2"/>
    <x v="546"/>
    <n v="0"/>
    <x v="0"/>
    <s v="Ara"/>
    <x v="0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s v="Exc"/>
    <x v="2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x v="1"/>
    <x v="2"/>
    <n v="29.784999999999997"/>
    <n v="59.569999999999993"/>
    <x v="2"/>
    <x v="1"/>
    <x v="1"/>
  </r>
  <r>
    <s v="MVI-04946-827"/>
    <x v="461"/>
    <s v="62483-50867-OM"/>
    <s v="E-L-1"/>
    <n v="1"/>
    <x v="548"/>
    <n v="0"/>
    <x v="2"/>
    <s v="Exc"/>
    <x v="1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x v="0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x v="1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s v="Rob"/>
    <x v="0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s v="Ara"/>
    <x v="2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x v="2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x v="1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s v="Exc"/>
    <x v="1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s v="Rob"/>
    <x v="0"/>
    <x v="3"/>
    <n v="2.9849999999999999"/>
    <n v="8.9550000000000001"/>
    <x v="0"/>
    <x v="0"/>
    <x v="1"/>
  </r>
  <r>
    <s v="PJB-15659-994"/>
    <x v="469"/>
    <s v="39457-62611-YK"/>
    <s v="L-D-2.5"/>
    <n v="4"/>
    <x v="557"/>
    <n v="0"/>
    <x v="1"/>
    <s v="Lib"/>
    <x v="2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s v="Ara"/>
    <x v="1"/>
    <x v="2"/>
    <n v="29.784999999999997"/>
    <n v="148.92499999999998"/>
    <x v="2"/>
    <x v="1"/>
    <x v="0"/>
  </r>
  <r>
    <s v="UMM-28497-689"/>
    <x v="471"/>
    <s v="05325-97750-WP"/>
    <s v="L-L-2.5"/>
    <n v="3"/>
    <x v="539"/>
    <s v="cverissimogh@theglobeandmail.com"/>
    <x v="2"/>
    <s v="Lib"/>
    <x v="1"/>
    <x v="2"/>
    <n v="36.454999999999998"/>
    <n v="109.36499999999999"/>
    <x v="3"/>
    <x v="1"/>
    <x v="2"/>
  </r>
  <r>
    <s v="MJZ-93232-402"/>
    <x v="472"/>
    <s v="17816-67941-ZS"/>
    <s v="E-D-0.2"/>
    <n v="1"/>
    <x v="559"/>
    <s v="lellinghamgv@sciencedaily.com"/>
    <x v="0"/>
    <s v="Exc"/>
    <x v="2"/>
    <x v="3"/>
    <n v="3.645"/>
    <n v="3.645"/>
    <x v="1"/>
    <x v="2"/>
    <x v="0"/>
  </r>
  <r>
    <s v="UHW-74617-126"/>
    <x v="173"/>
    <s v="90816-65619-LM"/>
    <s v="E-D-2.5"/>
    <n v="2"/>
    <x v="560"/>
    <n v="0"/>
    <x v="0"/>
    <s v="Exc"/>
    <x v="2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x v="0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s v="Rob"/>
    <x v="0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s v="Exc"/>
    <x v="1"/>
    <x v="2"/>
    <n v="34.154999999999994"/>
    <n v="68.309999999999988"/>
    <x v="1"/>
    <x v="1"/>
    <x v="1"/>
  </r>
  <r>
    <s v="TVV-42245-088"/>
    <x v="476"/>
    <s v="14398-43114-RV"/>
    <s v="A-M-0.2"/>
    <n v="4"/>
    <x v="564"/>
    <n v="0"/>
    <x v="1"/>
    <s v="Ara"/>
    <x v="0"/>
    <x v="3"/>
    <n v="3.375"/>
    <n v="13.5"/>
    <x v="2"/>
    <x v="0"/>
    <x v="1"/>
  </r>
  <r>
    <s v="DYP-74337-787"/>
    <x v="431"/>
    <s v="41486-52502-QQ"/>
    <s v="R-M-0.5"/>
    <n v="1"/>
    <x v="565"/>
    <n v="0"/>
    <x v="0"/>
    <s v="Rob"/>
    <x v="0"/>
    <x v="1"/>
    <n v="5.97"/>
    <n v="5.97"/>
    <x v="0"/>
    <x v="0"/>
    <x v="1"/>
  </r>
  <r>
    <s v="OKA-93124-100"/>
    <x v="477"/>
    <s v="05325-97750-WP"/>
    <s v="R-M-0.5"/>
    <n v="5"/>
    <x v="539"/>
    <s v="cverissimogh@theglobeandmail.com"/>
    <x v="2"/>
    <s v="Rob"/>
    <x v="0"/>
    <x v="1"/>
    <n v="5.97"/>
    <n v="29.849999999999998"/>
    <x v="0"/>
    <x v="0"/>
    <x v="2"/>
  </r>
  <r>
    <s v="IXW-20780-268"/>
    <x v="478"/>
    <s v="20236-64364-QL"/>
    <s v="L-L-2.5"/>
    <n v="2"/>
    <x v="566"/>
    <s v="scouronneh3@mozilla.org"/>
    <x v="0"/>
    <s v="Lib"/>
    <x v="1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s v="Exc"/>
    <x v="0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s v="Lib"/>
    <x v="0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s v="Exc"/>
    <x v="2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s v="Lib"/>
    <x v="2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x v="0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x v="1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s v="Lib"/>
    <x v="0"/>
    <x v="2"/>
    <n v="33.464999999999996"/>
    <n v="133.85999999999999"/>
    <x v="3"/>
    <x v="0"/>
    <x v="1"/>
  </r>
  <r>
    <s v="PVU-02950-470"/>
    <x v="353"/>
    <s v="01927-46702-YT"/>
    <s v="E-D-1"/>
    <n v="1"/>
    <x v="574"/>
    <n v="0"/>
    <x v="2"/>
    <s v="Exc"/>
    <x v="2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x v="0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s v="Rob"/>
    <x v="1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s v="Ara"/>
    <x v="0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s v="Exc"/>
    <x v="0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s v="Exc"/>
    <x v="1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s v="Lib"/>
    <x v="2"/>
    <x v="1"/>
    <n v="7.77"/>
    <n v="31.08"/>
    <x v="3"/>
    <x v="2"/>
    <x v="0"/>
  </r>
  <r>
    <s v="PKN-19556-918"/>
    <x v="483"/>
    <s v="00445-42781-KX"/>
    <s v="A-D-0.2"/>
    <n v="1"/>
    <x v="579"/>
    <s v="fbrighamhg@blog.com"/>
    <x v="1"/>
    <s v="Ara"/>
    <x v="2"/>
    <x v="3"/>
    <n v="2.9849999999999999"/>
    <n v="2.9849999999999999"/>
    <x v="2"/>
    <x v="2"/>
    <x v="2"/>
  </r>
  <r>
    <s v="PKN-19556-918"/>
    <x v="483"/>
    <s v="00445-42781-KX"/>
    <s v="R-D-2.5"/>
    <n v="5"/>
    <x v="579"/>
    <s v="fbrighamhg@blog.com"/>
    <x v="1"/>
    <s v="Rob"/>
    <x v="2"/>
    <x v="2"/>
    <n v="20.584999999999997"/>
    <n v="102.92499999999998"/>
    <x v="0"/>
    <x v="2"/>
    <x v="2"/>
  </r>
  <r>
    <s v="DXQ-44537-297"/>
    <x v="484"/>
    <s v="96116-24737-LV"/>
    <s v="E-L-0.5"/>
    <n v="4"/>
    <x v="580"/>
    <s v="myoxenhk@google.com"/>
    <x v="0"/>
    <s v="Exc"/>
    <x v="1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x v="1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x v="0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s v="Exc"/>
    <x v="1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x v="1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x v="0"/>
    <x v="2"/>
    <n v="31.624999999999996"/>
    <n v="31.624999999999996"/>
    <x v="1"/>
    <x v="0"/>
    <x v="0"/>
  </r>
  <r>
    <s v="ITY-92466-909"/>
    <x v="162"/>
    <s v="34927-68586-ZV"/>
    <s v="A-M-2.5"/>
    <n v="3"/>
    <x v="586"/>
    <n v="0"/>
    <x v="1"/>
    <s v="Ara"/>
    <x v="0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s v="Lib"/>
    <x v="2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s v="Rob"/>
    <x v="1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s v="Rob"/>
    <x v="1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s v="Exc"/>
    <x v="0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x v="1"/>
    <x v="2"/>
    <n v="34.154999999999994"/>
    <n v="102.46499999999997"/>
    <x v="1"/>
    <x v="1"/>
    <x v="0"/>
  </r>
  <r>
    <s v="TZU-64255-831"/>
    <x v="125"/>
    <s v="34666-76738-SQ"/>
    <s v="R-D-2.5"/>
    <n v="2"/>
    <x v="592"/>
    <n v="0"/>
    <x v="0"/>
    <s v="Rob"/>
    <x v="2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s v="Ara"/>
    <x v="2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s v="Ara"/>
    <x v="2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s v="Lib"/>
    <x v="1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x v="2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s v="Lib"/>
    <x v="1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x v="2"/>
    <x v="1"/>
    <n v="5.3699999999999992"/>
    <n v="5.3699999999999992"/>
    <x v="0"/>
    <x v="2"/>
    <x v="0"/>
  </r>
  <r>
    <s v="USN-44968-231"/>
    <x v="497"/>
    <s v="71749-05400-CN"/>
    <s v="R-L-1"/>
    <n v="4"/>
    <x v="598"/>
    <n v="0"/>
    <x v="0"/>
    <s v="Rob"/>
    <x v="1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x v="1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x v="0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s v="Ara"/>
    <x v="2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s v="Rob"/>
    <x v="0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s v="Lib"/>
    <x v="2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x v="0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x v="0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x v="2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s v="Exc"/>
    <x v="1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x v="0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x v="2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s v="Ara"/>
    <x v="0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x v="2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s v="Lib"/>
    <x v="2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x v="2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s v="Ara"/>
    <x v="2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s v="Rob"/>
    <x v="1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s v="Lib"/>
    <x v="0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s v="Lib"/>
    <x v="0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s v="Rob"/>
    <x v="1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x v="0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s v="Exc"/>
    <x v="0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x v="1"/>
    <x v="2"/>
    <n v="29.784999999999997"/>
    <n v="178.70999999999998"/>
    <x v="2"/>
    <x v="1"/>
    <x v="0"/>
  </r>
  <r>
    <s v="WMA-34232-850"/>
    <x v="7"/>
    <s v="53386-94266-LJ"/>
    <s v="L-D-2.5"/>
    <n v="4"/>
    <x v="620"/>
    <n v="0"/>
    <x v="0"/>
    <s v="Lib"/>
    <x v="2"/>
    <x v="2"/>
    <n v="29.784999999999997"/>
    <n v="119.13999999999999"/>
    <x v="3"/>
    <x v="2"/>
    <x v="0"/>
  </r>
  <r>
    <s v="EZL-27919-704"/>
    <x v="481"/>
    <s v="49480-85909-DG"/>
    <s v="L-L-0.5"/>
    <n v="5"/>
    <x v="621"/>
    <n v="0"/>
    <x v="0"/>
    <s v="Lib"/>
    <x v="1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x v="0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s v="Ara"/>
    <x v="1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s v="Rob"/>
    <x v="1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s v="Ara"/>
    <x v="0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x v="1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x v="0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x v="2"/>
    <x v="1"/>
    <n v="7.77"/>
    <n v="46.62"/>
    <x v="3"/>
    <x v="2"/>
    <x v="1"/>
  </r>
  <r>
    <s v="EZB-68383-559"/>
    <x v="418"/>
    <s v="90123-01967-KS"/>
    <s v="R-L-1"/>
    <n v="6"/>
    <x v="629"/>
    <n v="0"/>
    <x v="0"/>
    <s v="Rob"/>
    <x v="1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s v="Lib"/>
    <x v="1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x v="2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s v="Exc"/>
    <x v="0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x v="1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x v="0"/>
    <x v="1"/>
    <n v="6.75"/>
    <n v="33.75"/>
    <x v="2"/>
    <x v="0"/>
    <x v="1"/>
  </r>
  <r>
    <s v="LTD-96842-834"/>
    <x v="523"/>
    <s v="00246-15080-LE"/>
    <s v="L-D-2.5"/>
    <n v="6"/>
    <x v="635"/>
    <n v="0"/>
    <x v="0"/>
    <s v="Lib"/>
    <x v="2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s v="Ara"/>
    <x v="0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x v="2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x v="0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s v="Exc"/>
    <x v="2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s v="Lib"/>
    <x v="1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s v="Lib"/>
    <x v="2"/>
    <x v="1"/>
    <n v="7.77"/>
    <n v="31.08"/>
    <x v="3"/>
    <x v="2"/>
    <x v="1"/>
  </r>
  <r>
    <s v="WKB-21680-566"/>
    <x v="491"/>
    <s v="96612-41722-VJ"/>
    <s v="A-M-0.5"/>
    <n v="3"/>
    <x v="642"/>
    <n v="0"/>
    <x v="1"/>
    <s v="Ara"/>
    <x v="0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x v="2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x v="2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x v="1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x v="2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s v="Ara"/>
    <x v="1"/>
    <x v="1"/>
    <n v="7.77"/>
    <n v="7.77"/>
    <x v="2"/>
    <x v="1"/>
    <x v="0"/>
  </r>
  <r>
    <s v="QLC-52637-305"/>
    <x v="530"/>
    <s v="34317-87258-HQ"/>
    <s v="L-D-2.5"/>
    <n v="4"/>
    <x v="647"/>
    <n v="0"/>
    <x v="1"/>
    <s v="Lib"/>
    <x v="2"/>
    <x v="2"/>
    <n v="29.784999999999997"/>
    <n v="119.13999999999999"/>
    <x v="3"/>
    <x v="2"/>
    <x v="0"/>
  </r>
  <r>
    <s v="CWT-27056-328"/>
    <x v="531"/>
    <s v="18570-80998-ZS"/>
    <s v="E-D-0.2"/>
    <n v="6"/>
    <x v="648"/>
    <n v="0"/>
    <x v="0"/>
    <s v="Exc"/>
    <x v="2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x v="1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x v="0"/>
    <x v="3"/>
    <n v="4.125"/>
    <n v="12.375"/>
    <x v="1"/>
    <x v="0"/>
    <x v="1"/>
  </r>
  <r>
    <s v="KCY-61732-849"/>
    <x v="533"/>
    <s v="11349-55147-SN"/>
    <s v="L-D-1"/>
    <n v="2"/>
    <x v="651"/>
    <n v="0"/>
    <x v="1"/>
    <s v="Lib"/>
    <x v="2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x v="0"/>
    <x v="1"/>
    <n v="6.75"/>
    <n v="13.5"/>
    <x v="2"/>
    <x v="0"/>
    <x v="0"/>
  </r>
  <r>
    <s v="KFJ-46568-890"/>
    <x v="535"/>
    <s v="71003-85639-HB"/>
    <s v="E-L-0.5"/>
    <n v="2"/>
    <x v="653"/>
    <n v="0"/>
    <x v="0"/>
    <s v="Exc"/>
    <x v="1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x v="0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x v="0"/>
    <x v="3"/>
    <n v="2.9849999999999999"/>
    <n v="17.91"/>
    <x v="0"/>
    <x v="0"/>
    <x v="1"/>
  </r>
  <r>
    <s v="CZF-40873-691"/>
    <x v="61"/>
    <s v="64988-20636-XQ"/>
    <s v="E-M-0.5"/>
    <n v="2"/>
    <x v="656"/>
    <n v="0"/>
    <x v="2"/>
    <s v="Exc"/>
    <x v="0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x v="0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s v="Exc"/>
    <x v="2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x v="1"/>
    <x v="0"/>
    <n v="14.85"/>
    <n v="89.1"/>
    <x v="1"/>
    <x v="1"/>
    <x v="1"/>
  </r>
  <r>
    <s v="LXK-00634-611"/>
    <x v="538"/>
    <s v="94091-86957-HX"/>
    <s v="R-L-1"/>
    <n v="3"/>
    <x v="636"/>
    <s v="jdymokeje@prnewswire.com"/>
    <x v="1"/>
    <s v="Rob"/>
    <x v="1"/>
    <x v="0"/>
    <n v="11.95"/>
    <n v="35.849999999999994"/>
    <x v="0"/>
    <x v="1"/>
    <x v="2"/>
  </r>
  <r>
    <s v="CQW-37388-302"/>
    <x v="539"/>
    <s v="97741-98924-KT"/>
    <s v="A-D-2.5"/>
    <n v="3"/>
    <x v="660"/>
    <s v="wharvisonjx@gizmodo.com"/>
    <x v="0"/>
    <s v="Ara"/>
    <x v="2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s v="Lib"/>
    <x v="2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s v="Lib"/>
    <x v="1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x v="2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s v="Rob"/>
    <x v="0"/>
    <x v="3"/>
    <n v="2.9849999999999999"/>
    <n v="8.9550000000000001"/>
    <x v="0"/>
    <x v="0"/>
    <x v="0"/>
  </r>
  <r>
    <s v="TBU-65158-068"/>
    <x v="396"/>
    <s v="60357-65386-RD"/>
    <s v="E-D-1"/>
    <n v="2"/>
    <x v="665"/>
    <n v="0"/>
    <x v="0"/>
    <s v="Exc"/>
    <x v="2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x v="0"/>
    <x v="2"/>
    <n v="31.624999999999996"/>
    <n v="63.249999999999993"/>
    <x v="1"/>
    <x v="0"/>
    <x v="1"/>
  </r>
  <r>
    <s v="MAY-77231-536"/>
    <x v="542"/>
    <s v="01304-59807-OB"/>
    <s v="A-M-0.2"/>
    <n v="2"/>
    <x v="667"/>
    <n v="0"/>
    <x v="0"/>
    <s v="Ara"/>
    <x v="0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x v="1"/>
    <x v="3"/>
    <n v="3.8849999999999998"/>
    <n v="23.31"/>
    <x v="2"/>
    <x v="1"/>
    <x v="1"/>
  </r>
  <r>
    <s v="SWP-88281-918"/>
    <x v="543"/>
    <s v="77657-61366-FY"/>
    <s v="L-L-2.5"/>
    <n v="4"/>
    <x v="669"/>
    <n v="0"/>
    <x v="0"/>
    <s v="Lib"/>
    <x v="1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x v="0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s v="Exc"/>
    <x v="2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x v="0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s v="Lib"/>
    <x v="1"/>
    <x v="2"/>
    <n v="36.454999999999998"/>
    <n v="36.454999999999998"/>
    <x v="3"/>
    <x v="1"/>
    <x v="1"/>
  </r>
  <r>
    <s v="EBA-82404-343"/>
    <x v="547"/>
    <s v="20236-42322-CM"/>
    <s v="L-D-0.2"/>
    <n v="4"/>
    <x v="674"/>
    <n v="0"/>
    <x v="0"/>
    <s v="Lib"/>
    <x v="2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x v="1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x v="0"/>
    <x v="2"/>
    <n v="33.464999999999996"/>
    <n v="100.39499999999998"/>
    <x v="3"/>
    <x v="0"/>
    <x v="0"/>
  </r>
  <r>
    <s v="SUZ-83036-175"/>
    <x v="550"/>
    <s v="55915-19477-MK"/>
    <s v="R-D-0.2"/>
    <n v="5"/>
    <x v="677"/>
    <n v="0"/>
    <x v="0"/>
    <s v="Rob"/>
    <x v="2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s v="Exc"/>
    <x v="2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x v="2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x v="0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x v="1"/>
    <x v="3"/>
    <n v="3.5849999999999995"/>
    <n v="10.754999999999999"/>
    <x v="0"/>
    <x v="1"/>
    <x v="1"/>
  </r>
  <r>
    <s v="TCX-76953-071"/>
    <x v="555"/>
    <s v="94091-86957-HX"/>
    <s v="E-D-0.2"/>
    <n v="5"/>
    <x v="636"/>
    <s v="jdymokeje@prnewswire.com"/>
    <x v="1"/>
    <s v="Exc"/>
    <x v="2"/>
    <x v="3"/>
    <n v="3.645"/>
    <n v="18.225000000000001"/>
    <x v="1"/>
    <x v="2"/>
    <x v="2"/>
  </r>
  <r>
    <s v="LIN-88046-551"/>
    <x v="150"/>
    <s v="10725-45724-CO"/>
    <s v="R-L-0.5"/>
    <n v="4"/>
    <x v="682"/>
    <s v="kcragellkk@google.com"/>
    <x v="1"/>
    <s v="Rob"/>
    <x v="1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s v="Lib"/>
    <x v="0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s v="Lib"/>
    <x v="0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x v="2"/>
    <x v="1"/>
    <n v="5.97"/>
    <n v="17.91"/>
    <x v="2"/>
    <x v="2"/>
    <x v="1"/>
  </r>
  <r>
    <s v="YXF-57218-272"/>
    <x v="333"/>
    <s v="55374-03175-IA"/>
    <s v="R-M-0.2"/>
    <n v="6"/>
    <x v="686"/>
    <n v="0"/>
    <x v="0"/>
    <s v="Rob"/>
    <x v="0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s v="Exc"/>
    <x v="2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x v="0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x v="0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x v="2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x v="2"/>
    <x v="3"/>
    <n v="2.6849999999999996"/>
    <n v="5.3699999999999992"/>
    <x v="0"/>
    <x v="2"/>
    <x v="0"/>
  </r>
  <r>
    <s v="ZFR-79447-696"/>
    <x v="562"/>
    <s v="77828-66867-KH"/>
    <s v="R-M-0.5"/>
    <n v="1"/>
    <x v="692"/>
    <n v="0"/>
    <x v="0"/>
    <s v="Rob"/>
    <x v="0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x v="1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x v="0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x v="2"/>
    <x v="1"/>
    <n v="5.97"/>
    <n v="29.849999999999998"/>
    <x v="2"/>
    <x v="2"/>
    <x v="1"/>
  </r>
  <r>
    <s v="DCI-96254-548"/>
    <x v="566"/>
    <s v="94091-86957-HX"/>
    <s v="A-D-0.2"/>
    <n v="6"/>
    <x v="636"/>
    <s v="jdymokeje@prnewswire.com"/>
    <x v="1"/>
    <s v="Ara"/>
    <x v="2"/>
    <x v="3"/>
    <n v="2.9849999999999999"/>
    <n v="17.91"/>
    <x v="2"/>
    <x v="2"/>
    <x v="2"/>
  </r>
  <r>
    <s v="KHZ-26264-253"/>
    <x v="160"/>
    <s v="24972-55878-KX"/>
    <s v="L-L-0.2"/>
    <n v="6"/>
    <x v="696"/>
    <s v="fconstancekz@ifeng.com"/>
    <x v="0"/>
    <s v="Lib"/>
    <x v="1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s v="Rob"/>
    <x v="2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s v="Ara"/>
    <x v="2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x v="2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s v="Lib"/>
    <x v="2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s v="Exc"/>
    <x v="1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x v="1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x v="0"/>
    <x v="1"/>
    <n v="8.73"/>
    <n v="43.650000000000006"/>
    <x v="3"/>
    <x v="0"/>
    <x v="1"/>
  </r>
  <r>
    <s v="LTP-31133-134"/>
    <x v="572"/>
    <s v="66527-94478-PB"/>
    <s v="A-L-0.5"/>
    <n v="3"/>
    <x v="704"/>
    <n v="0"/>
    <x v="0"/>
    <s v="Ara"/>
    <x v="1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x v="1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s v="Rob"/>
    <x v="0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s v="Ara"/>
    <x v="1"/>
    <x v="1"/>
    <n v="7.77"/>
    <n v="15.54"/>
    <x v="2"/>
    <x v="1"/>
    <x v="0"/>
  </r>
  <r>
    <s v="UEA-72681-629"/>
    <x v="455"/>
    <s v="24972-55878-KX"/>
    <s v="A-L-2.5"/>
    <n v="3"/>
    <x v="696"/>
    <s v="fconstancekz@ifeng.com"/>
    <x v="0"/>
    <s v="Ara"/>
    <x v="1"/>
    <x v="2"/>
    <n v="29.784999999999997"/>
    <n v="89.35499999999999"/>
    <x v="2"/>
    <x v="1"/>
    <x v="2"/>
  </r>
  <r>
    <s v="CVE-15042-481"/>
    <x v="575"/>
    <s v="24972-55878-KX"/>
    <s v="R-L-1"/>
    <n v="2"/>
    <x v="696"/>
    <s v="fconstancekz@ifeng.com"/>
    <x v="0"/>
    <s v="Rob"/>
    <x v="1"/>
    <x v="0"/>
    <n v="11.95"/>
    <n v="23.9"/>
    <x v="0"/>
    <x v="1"/>
    <x v="2"/>
  </r>
  <r>
    <s v="EJA-79176-833"/>
    <x v="576"/>
    <s v="91509-62250-GN"/>
    <s v="R-M-2.5"/>
    <n v="6"/>
    <x v="707"/>
    <s v="deburahld@google.co.jp"/>
    <x v="2"/>
    <s v="Rob"/>
    <x v="0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s v="Ara"/>
    <x v="2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s v="Rob"/>
    <x v="1"/>
    <x v="1"/>
    <n v="7.169999999999999"/>
    <n v="21.509999999999998"/>
    <x v="0"/>
    <x v="1"/>
    <x v="1"/>
  </r>
  <r>
    <s v="RSR-96390-187"/>
    <x v="579"/>
    <s v="67052-76184-CB"/>
    <s v="E-M-1"/>
    <n v="6"/>
    <x v="710"/>
    <n v="0"/>
    <x v="0"/>
    <s v="Exc"/>
    <x v="0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x v="0"/>
    <x v="3"/>
    <n v="4.3650000000000002"/>
    <n v="8.73"/>
    <x v="3"/>
    <x v="0"/>
    <x v="1"/>
  </r>
  <r>
    <s v="LOU-41819-242"/>
    <x v="272"/>
    <s v="88060-50676-MV"/>
    <s v="R-M-1"/>
    <n v="2"/>
    <x v="712"/>
    <n v="0"/>
    <x v="0"/>
    <s v="Rob"/>
    <x v="0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s v="Exc"/>
    <x v="1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x v="0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x v="1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s v="Lib"/>
    <x v="1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x v="2"/>
    <x v="0"/>
    <n v="12.95"/>
    <n v="77.699999999999989"/>
    <x v="3"/>
    <x v="2"/>
    <x v="0"/>
  </r>
  <r>
    <s v="FUO-99821-974"/>
    <x v="175"/>
    <s v="31245-81098-PJ"/>
    <s v="E-M-1"/>
    <n v="3"/>
    <x v="718"/>
    <n v="0"/>
    <x v="0"/>
    <s v="Exc"/>
    <x v="0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x v="1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x v="1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s v="Lib"/>
    <x v="0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s v="Lib"/>
    <x v="1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x v="2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s v="Exc"/>
    <x v="2"/>
    <x v="2"/>
    <n v="27.945"/>
    <n v="27.945"/>
    <x v="1"/>
    <x v="2"/>
    <x v="0"/>
  </r>
  <r>
    <s v="TBU-64277-625"/>
    <x v="32"/>
    <s v="98918-34330-GY"/>
    <s v="E-M-1"/>
    <n v="6"/>
    <x v="724"/>
    <n v="0"/>
    <x v="0"/>
    <s v="Exc"/>
    <x v="0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x v="0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s v="Ara"/>
    <x v="1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s v="Ara"/>
    <x v="1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x v="1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s v="Lib"/>
    <x v="0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x v="1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s v="Ara"/>
    <x v="1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s v="Rob"/>
    <x v="1"/>
    <x v="1"/>
    <n v="7.169999999999999"/>
    <n v="28.679999999999996"/>
    <x v="0"/>
    <x v="1"/>
    <x v="1"/>
  </r>
  <r>
    <s v="UJV-32333-364"/>
    <x v="589"/>
    <s v="86110-83695-YS"/>
    <s v="L-L-0.5"/>
    <n v="1"/>
    <x v="733"/>
    <n v="0"/>
    <x v="0"/>
    <s v="Lib"/>
    <x v="1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x v="1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x v="2"/>
    <x v="3"/>
    <n v="2.6849999999999996"/>
    <n v="8.0549999999999997"/>
    <x v="0"/>
    <x v="2"/>
    <x v="0"/>
  </r>
  <r>
    <s v="OAM-76916-748"/>
    <x v="591"/>
    <s v="63025-62939-AN"/>
    <s v="E-D-1"/>
    <n v="3"/>
    <x v="736"/>
    <n v="0"/>
    <x v="0"/>
    <s v="Exc"/>
    <x v="2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s v="Rob"/>
    <x v="2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s v="Rob"/>
    <x v="2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s v="Rob"/>
    <x v="2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s v="Exc"/>
    <x v="0"/>
    <x v="2"/>
    <n v="31.624999999999996"/>
    <n v="126.49999999999999"/>
    <x v="1"/>
    <x v="0"/>
    <x v="1"/>
  </r>
  <r>
    <s v="CLJ-23403-689"/>
    <x v="77"/>
    <s v="19413-02045-CG"/>
    <s v="R-L-1"/>
    <n v="2"/>
    <x v="741"/>
    <n v="0"/>
    <x v="2"/>
    <s v="Rob"/>
    <x v="1"/>
    <x v="0"/>
    <n v="11.95"/>
    <n v="23.9"/>
    <x v="0"/>
    <x v="1"/>
    <x v="1"/>
  </r>
  <r>
    <s v="XNU-83276-288"/>
    <x v="595"/>
    <s v="98185-92775-KT"/>
    <s v="R-M-0.5"/>
    <n v="1"/>
    <x v="742"/>
    <n v="0"/>
    <x v="0"/>
    <s v="Rob"/>
    <x v="0"/>
    <x v="1"/>
    <n v="5.97"/>
    <n v="5.97"/>
    <x v="0"/>
    <x v="0"/>
    <x v="1"/>
  </r>
  <r>
    <s v="YOG-94666-679"/>
    <x v="596"/>
    <s v="86991-53901-AT"/>
    <s v="L-D-0.2"/>
    <n v="2"/>
    <x v="743"/>
    <n v="0"/>
    <x v="2"/>
    <s v="Lib"/>
    <x v="2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x v="2"/>
    <x v="1"/>
    <n v="7.77"/>
    <n v="23.31"/>
    <x v="3"/>
    <x v="2"/>
    <x v="1"/>
  </r>
  <r>
    <s v="MHD-95615-696"/>
    <x v="54"/>
    <s v="27930-59250-JT"/>
    <s v="R-L-2.5"/>
    <n v="5"/>
    <x v="745"/>
    <n v="0"/>
    <x v="0"/>
    <s v="Rob"/>
    <x v="1"/>
    <x v="2"/>
    <n v="27.484999999999996"/>
    <n v="137.42499999999998"/>
    <x v="0"/>
    <x v="1"/>
    <x v="1"/>
  </r>
  <r>
    <s v="HBH-64794-080"/>
    <x v="597"/>
    <s v="40560-18556-YE"/>
    <s v="R-D-0.2"/>
    <n v="3"/>
    <x v="746"/>
    <n v="0"/>
    <x v="0"/>
    <s v="Rob"/>
    <x v="2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s v="Lib"/>
    <x v="1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x v="0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x v="2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s v="Exc"/>
    <x v="0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s v="Exc"/>
    <x v="1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x v="0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x v="1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x v="2"/>
    <x v="1"/>
    <n v="7.77"/>
    <n v="15.54"/>
    <x v="3"/>
    <x v="2"/>
    <x v="1"/>
  </r>
  <r>
    <s v="FWE-98471-488"/>
    <x v="601"/>
    <s v="27930-59250-JT"/>
    <s v="L-L-1"/>
    <n v="5"/>
    <x v="745"/>
    <n v="0"/>
    <x v="0"/>
    <s v="Lib"/>
    <x v="1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x v="1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s v="Exc"/>
    <x v="0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x v="2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s v="Exc"/>
    <x v="1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s v="Lib"/>
    <x v="1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x v="0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x v="2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s v="Exc"/>
    <x v="0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x v="0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x v="2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s v="Ara"/>
    <x v="2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s v="Exc"/>
    <x v="0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x v="2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x v="0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s v="Rob"/>
    <x v="2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s v="Ara"/>
    <x v="2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s v="Exc"/>
    <x v="1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x v="2"/>
    <x v="3"/>
    <n v="2.9849999999999999"/>
    <n v="11.94"/>
    <x v="2"/>
    <x v="2"/>
    <x v="1"/>
  </r>
  <r>
    <s v="UFZ-24348-219"/>
    <x v="610"/>
    <s v="27930-59250-JT"/>
    <s v="L-M-2.5"/>
    <n v="3"/>
    <x v="745"/>
    <n v="0"/>
    <x v="0"/>
    <s v="Lib"/>
    <x v="0"/>
    <x v="2"/>
    <n v="33.464999999999996"/>
    <n v="100.39499999999998"/>
    <x v="3"/>
    <x v="0"/>
    <x v="2"/>
  </r>
  <r>
    <s v="UKS-93055-397"/>
    <x v="611"/>
    <s v="13082-41034-PD"/>
    <s v="A-D-2.5"/>
    <n v="5"/>
    <x v="771"/>
    <s v="ravrashinna@tamu.edu"/>
    <x v="0"/>
    <s v="Ara"/>
    <x v="2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s v="Exc"/>
    <x v="0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x v="1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s v="Lib"/>
    <x v="0"/>
    <x v="3"/>
    <n v="4.3650000000000002"/>
    <n v="4.3650000000000002"/>
    <x v="3"/>
    <x v="0"/>
    <x v="1"/>
  </r>
  <r>
    <s v="DZI-35365-596"/>
    <x v="493"/>
    <s v="54798-14109-HC"/>
    <s v="E-M-0.2"/>
    <n v="2"/>
    <x v="760"/>
    <s v="oskermen3@hatena.ne.jp"/>
    <x v="0"/>
    <s v="Exc"/>
    <x v="0"/>
    <x v="3"/>
    <n v="4.125"/>
    <n v="8.25"/>
    <x v="1"/>
    <x v="0"/>
    <x v="2"/>
  </r>
  <r>
    <s v="XIR-88982-743"/>
    <x v="614"/>
    <s v="00852-54571-WP"/>
    <s v="E-M-0.2"/>
    <n v="2"/>
    <x v="775"/>
    <s v="ddrewittnf@mapquest.com"/>
    <x v="0"/>
    <s v="Exc"/>
    <x v="0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x v="2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x v="2"/>
    <x v="2"/>
    <n v="27.945"/>
    <n v="167.67000000000002"/>
    <x v="1"/>
    <x v="2"/>
    <x v="1"/>
  </r>
  <r>
    <s v="JKC-64636-831"/>
    <x v="615"/>
    <s v="52098-80103-FD"/>
    <s v="A-M-2.5"/>
    <n v="2"/>
    <x v="778"/>
    <n v="0"/>
    <x v="0"/>
    <s v="Ara"/>
    <x v="0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s v="Ara"/>
    <x v="2"/>
    <x v="3"/>
    <n v="2.9849999999999999"/>
    <n v="8.9550000000000001"/>
    <x v="2"/>
    <x v="2"/>
    <x v="0"/>
  </r>
  <r>
    <s v="IMP-12563-728"/>
    <x v="578"/>
    <s v="68346-14810-UA"/>
    <s v="E-L-0.5"/>
    <n v="6"/>
    <x v="780"/>
    <n v="0"/>
    <x v="0"/>
    <s v="Exc"/>
    <x v="1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x v="1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x v="0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x v="2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x v="2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s v="Ara"/>
    <x v="2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s v="Rob"/>
    <x v="1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s v="Lib"/>
    <x v="2"/>
    <x v="2"/>
    <n v="29.784999999999997"/>
    <n v="89.35499999999999"/>
    <x v="3"/>
    <x v="2"/>
    <x v="1"/>
  </r>
  <r>
    <s v="SFD-00372-284"/>
    <x v="440"/>
    <s v="54798-14109-HC"/>
    <s v="L-M-0.2"/>
    <n v="2"/>
    <x v="760"/>
    <s v="oskermen3@hatena.ne.jp"/>
    <x v="0"/>
    <s v="Lib"/>
    <x v="0"/>
    <x v="3"/>
    <n v="4.3650000000000002"/>
    <n v="8.73"/>
    <x v="3"/>
    <x v="0"/>
    <x v="2"/>
  </r>
  <r>
    <s v="SXC-62166-515"/>
    <x v="489"/>
    <s v="69171-65646-UC"/>
    <s v="R-L-2.5"/>
    <n v="5"/>
    <x v="787"/>
    <s v="jreddochnt@sun.com"/>
    <x v="0"/>
    <s v="Rob"/>
    <x v="1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s v="Lib"/>
    <x v="0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x v="1"/>
    <x v="2"/>
    <n v="29.784999999999997"/>
    <n v="178.70999999999998"/>
    <x v="2"/>
    <x v="1"/>
    <x v="1"/>
  </r>
  <r>
    <s v="UJG-34731-295"/>
    <x v="374"/>
    <s v="15764-22559-ZT"/>
    <s v="A-M-2.5"/>
    <n v="1"/>
    <x v="790"/>
    <n v="0"/>
    <x v="0"/>
    <s v="Ara"/>
    <x v="0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s v="Lib"/>
    <x v="2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s v="Rob"/>
    <x v="0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s v="Lib"/>
    <x v="0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x v="1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s v="Ara"/>
    <x v="0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x v="2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x v="1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s v="Exc"/>
    <x v="0"/>
    <x v="1"/>
    <n v="8.25"/>
    <n v="41.25"/>
    <x v="1"/>
    <x v="0"/>
    <x v="0"/>
  </r>
  <r>
    <s v="FHD-94983-982"/>
    <x v="625"/>
    <s v="62839-56723-CH"/>
    <s v="R-M-0.5"/>
    <n v="3"/>
    <x v="799"/>
    <n v="0"/>
    <x v="0"/>
    <s v="Rob"/>
    <x v="0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x v="2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x v="1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x v="0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x v="0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x v="1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x v="0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s v="Ara"/>
    <x v="1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x v="1"/>
    <x v="1"/>
    <n v="9.51"/>
    <n v="28.53"/>
    <x v="3"/>
    <x v="1"/>
    <x v="1"/>
  </r>
  <r>
    <s v="LCY-24377-948"/>
    <x v="630"/>
    <s v="21617-79890-DD"/>
    <s v="R-L-2.5"/>
    <n v="1"/>
    <x v="806"/>
    <n v="0"/>
    <x v="0"/>
    <s v="Rob"/>
    <x v="1"/>
    <x v="2"/>
    <n v="27.484999999999996"/>
    <n v="27.484999999999996"/>
    <x v="0"/>
    <x v="1"/>
    <x v="0"/>
  </r>
  <r>
    <s v="FWD-85967-769"/>
    <x v="631"/>
    <s v="20256-54689-LO"/>
    <s v="E-D-0.2"/>
    <n v="3"/>
    <x v="807"/>
    <n v="0"/>
    <x v="0"/>
    <s v="Exc"/>
    <x v="2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x v="1"/>
    <x v="3"/>
    <n v="3.5849999999999995"/>
    <n v="7.169999999999999"/>
    <x v="0"/>
    <x v="1"/>
    <x v="1"/>
  </r>
  <r>
    <s v="OCK-89033-348"/>
    <x v="632"/>
    <s v="82300-88786-UE"/>
    <s v="A-L-0.2"/>
    <n v="6"/>
    <x v="809"/>
    <n v="0"/>
    <x v="0"/>
    <s v="Ara"/>
    <x v="1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x v="2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s v="Ara"/>
    <x v="0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s v="Rob"/>
    <x v="2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s v="Rob"/>
    <x v="2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s v="Lib"/>
    <x v="0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x v="1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x v="1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x v="2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s v="Rob"/>
    <x v="2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s v="Ara"/>
    <x v="2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s v="Exc"/>
    <x v="0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x v="1"/>
    <x v="1"/>
    <n v="9.51"/>
    <n v="57.06"/>
    <x v="3"/>
    <x v="1"/>
    <x v="0"/>
  </r>
  <r>
    <s v="KAW-95195-329"/>
    <x v="640"/>
    <s v="34570-99384-AF"/>
    <s v="R-D-2.5"/>
    <n v="4"/>
    <x v="821"/>
    <n v="0"/>
    <x v="1"/>
    <s v="Rob"/>
    <x v="2"/>
    <x v="2"/>
    <n v="20.584999999999997"/>
    <n v="82.339999999999989"/>
    <x v="0"/>
    <x v="2"/>
    <x v="0"/>
  </r>
  <r>
    <s v="QDO-57268-842"/>
    <x v="612"/>
    <s v="57808-90533-UE"/>
    <s v="E-M-2.5"/>
    <n v="5"/>
    <x v="822"/>
    <n v="0"/>
    <x v="0"/>
    <s v="Exc"/>
    <x v="0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s v="Rob"/>
    <x v="2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x v="2"/>
    <x v="0"/>
    <n v="12.15"/>
    <n v="24.3"/>
    <x v="1"/>
    <x v="2"/>
    <x v="1"/>
  </r>
  <r>
    <s v="KXA-27983-918"/>
    <x v="642"/>
    <s v="96042-27290-EQ"/>
    <s v="R-L-0.5"/>
    <n v="5"/>
    <x v="825"/>
    <n v="0"/>
    <x v="0"/>
    <s v="Rob"/>
    <x v="1"/>
    <x v="1"/>
    <n v="7.169999999999999"/>
    <n v="35.849999999999994"/>
    <x v="0"/>
    <x v="1"/>
    <x v="1"/>
  </r>
  <r>
    <s v="VKQ-39009-292"/>
    <x v="219"/>
    <s v="57808-90533-UE"/>
    <s v="L-M-1"/>
    <n v="5"/>
    <x v="822"/>
    <n v="0"/>
    <x v="0"/>
    <s v="Lib"/>
    <x v="0"/>
    <x v="0"/>
    <n v="14.55"/>
    <n v="72.75"/>
    <x v="3"/>
    <x v="0"/>
    <x v="2"/>
  </r>
  <r>
    <s v="PDB-98743-282"/>
    <x v="643"/>
    <s v="51940-02669-OR"/>
    <s v="L-L-1"/>
    <n v="3"/>
    <x v="826"/>
    <n v="0"/>
    <x v="1"/>
    <s v="Lib"/>
    <x v="1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x v="1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s v="Exc"/>
    <x v="0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s v="Lib"/>
    <x v="0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x v="1"/>
    <x v="2"/>
    <n v="29.784999999999997"/>
    <n v="148.92499999999998"/>
    <x v="2"/>
    <x v="1"/>
    <x v="1"/>
  </r>
  <r>
    <s v="IJK-34441-720"/>
    <x v="647"/>
    <s v="97201-58870-WB"/>
    <s v="A-M-0.5"/>
    <n v="6"/>
    <x v="831"/>
    <n v="0"/>
    <x v="0"/>
    <s v="Ara"/>
    <x v="0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x v="0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x v="2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s v="Rob"/>
    <x v="1"/>
    <x v="0"/>
    <n v="11.95"/>
    <n v="59.75"/>
    <x v="0"/>
    <x v="1"/>
    <x v="1"/>
  </r>
  <r>
    <s v="MEK-85120-243"/>
    <x v="649"/>
    <s v="06623-54610-HC"/>
    <s v="R-L-0.2"/>
    <n v="3"/>
    <x v="835"/>
    <n v="0"/>
    <x v="0"/>
    <s v="Rob"/>
    <x v="1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s v="Ara"/>
    <x v="2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s v="Ara"/>
    <x v="0"/>
    <x v="0"/>
    <n v="11.25"/>
    <n v="45"/>
    <x v="2"/>
    <x v="0"/>
    <x v="0"/>
  </r>
  <r>
    <s v="YLK-78851-470"/>
    <x v="650"/>
    <s v="58559-08254-UY"/>
    <s v="R-M-2.5"/>
    <n v="6"/>
    <x v="838"/>
    <n v="0"/>
    <x v="0"/>
    <s v="Rob"/>
    <x v="0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x v="0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x v="0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x v="2"/>
    <x v="2"/>
    <n v="27.945"/>
    <n v="83.835000000000008"/>
    <x v="1"/>
    <x v="2"/>
    <x v="0"/>
  </r>
  <r>
    <s v="DCE-22886-861"/>
    <x v="89"/>
    <s v="56060-17602-RG"/>
    <s v="E-D-0.2"/>
    <n v="1"/>
    <x v="842"/>
    <n v="0"/>
    <x v="1"/>
    <s v="Exc"/>
    <x v="2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x v="0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x v="2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x v="2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s v="Rob"/>
    <x v="2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s v="Lib"/>
    <x v="2"/>
    <x v="3"/>
    <n v="3.8849999999999998"/>
    <n v="7.77"/>
    <x v="3"/>
    <x v="2"/>
    <x v="1"/>
  </r>
  <r>
    <s v="KHK-13105-388"/>
    <x v="177"/>
    <s v="46242-54946-ZW"/>
    <s v="A-M-1"/>
    <n v="6"/>
    <x v="847"/>
    <n v="0"/>
    <x v="0"/>
    <s v="Ara"/>
    <x v="0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x v="2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x v="1"/>
    <x v="2"/>
    <n v="29.784999999999997"/>
    <n v="89.35499999999999"/>
    <x v="2"/>
    <x v="1"/>
    <x v="1"/>
  </r>
  <r>
    <s v="UGK-07613-982"/>
    <x v="654"/>
    <s v="57808-90533-UE"/>
    <s v="A-M-0.5"/>
    <n v="3"/>
    <x v="822"/>
    <n v="0"/>
    <x v="0"/>
    <s v="Ara"/>
    <x v="0"/>
    <x v="1"/>
    <n v="6.75"/>
    <n v="20.25"/>
    <x v="2"/>
    <x v="0"/>
    <x v="2"/>
  </r>
  <r>
    <s v="OLA-68289-577"/>
    <x v="524"/>
    <s v="40226-52317-IO"/>
    <s v="A-M-0.5"/>
    <n v="5"/>
    <x v="850"/>
    <s v="ewilsonepq@eepurl.com"/>
    <x v="0"/>
    <s v="Ara"/>
    <x v="0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x v="2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x v="0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s v="Exc"/>
    <x v="1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s v="Exc"/>
    <x v="2"/>
    <x v="0"/>
    <n v="12.15"/>
    <n v="12.15"/>
    <x v="1"/>
    <x v="2"/>
    <x v="0"/>
  </r>
  <r>
    <s v="NHI-23264-055"/>
    <x v="658"/>
    <s v="44799-09711-XW"/>
    <s v="A-D-0.5"/>
    <n v="4"/>
    <x v="855"/>
    <n v="0"/>
    <x v="0"/>
    <s v="Ara"/>
    <x v="2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x v="0"/>
    <x v="0"/>
    <n v="13.75"/>
    <n v="55"/>
    <x v="1"/>
    <x v="0"/>
    <x v="1"/>
  </r>
  <r>
    <s v="XKK-06692-189"/>
    <x v="558"/>
    <s v="86579-92122-OC"/>
    <s v="R-D-1"/>
    <n v="3"/>
    <x v="857"/>
    <n v="0"/>
    <x v="0"/>
    <s v="Rob"/>
    <x v="2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s v="Rob"/>
    <x v="0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s v="Ara"/>
    <x v="0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s v="Lib"/>
    <x v="2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x v="0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s v="Exc"/>
    <x v="1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x v="1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s v="Rob"/>
    <x v="1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s v="Ara"/>
    <x v="1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x v="1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s v="Ara"/>
    <x v="1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x v="1"/>
    <x v="1"/>
    <n v="7.169999999999999"/>
    <n v="35.849999999999994"/>
    <x v="0"/>
    <x v="1"/>
    <x v="1"/>
  </r>
  <r>
    <s v="CZD-56716-840"/>
    <x v="665"/>
    <s v="15456-29250-RU"/>
    <s v="L-D-2.5"/>
    <n v="4"/>
    <x v="868"/>
    <n v="0"/>
    <x v="0"/>
    <s v="Lib"/>
    <x v="2"/>
    <x v="2"/>
    <n v="29.784999999999997"/>
    <n v="119.13999999999999"/>
    <x v="3"/>
    <x v="2"/>
    <x v="1"/>
  </r>
  <r>
    <s v="UBI-59229-277"/>
    <x v="44"/>
    <s v="00886-35803-FG"/>
    <s v="L-D-0.5"/>
    <n v="3"/>
    <x v="869"/>
    <n v="0"/>
    <x v="0"/>
    <s v="Lib"/>
    <x v="2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x v="0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x v="2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s v="Rob"/>
    <x v="1"/>
    <x v="2"/>
    <n v="27.484999999999996"/>
    <n v="109.93999999999998"/>
    <x v="0"/>
    <x v="1"/>
    <x v="1"/>
  </r>
  <r>
    <s v="SHT-04865-419"/>
    <x v="666"/>
    <s v="69215-90789-DL"/>
    <s v="R-L-0.2"/>
    <n v="4"/>
    <x v="873"/>
    <n v="0"/>
    <x v="0"/>
    <s v="Rob"/>
    <x v="1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s v="Rob"/>
    <x v="1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s v="Ara"/>
    <x v="0"/>
    <x v="0"/>
    <n v="11.25"/>
    <n v="22.5"/>
    <x v="2"/>
    <x v="0"/>
    <x v="0"/>
  </r>
  <r>
    <s v="PJS-30996-485"/>
    <x v="4"/>
    <s v="86579-92122-OC"/>
    <s v="A-L-0.2"/>
    <n v="1"/>
    <x v="857"/>
    <n v="0"/>
    <x v="0"/>
    <s v="Ara"/>
    <x v="1"/>
    <x v="3"/>
    <n v="3.8849999999999998"/>
    <n v="3.8849999999999998"/>
    <x v="2"/>
    <x v="1"/>
    <x v="2"/>
  </r>
  <r>
    <s v="HEL-86709-449"/>
    <x v="667"/>
    <s v="86579-92122-OC"/>
    <s v="E-D-2.5"/>
    <n v="1"/>
    <x v="857"/>
    <n v="0"/>
    <x v="0"/>
    <s v="Exc"/>
    <x v="2"/>
    <x v="2"/>
    <n v="27.945"/>
    <n v="27.945"/>
    <x v="1"/>
    <x v="2"/>
    <x v="2"/>
  </r>
  <r>
    <s v="NCH-55389-562"/>
    <x v="110"/>
    <s v="86579-92122-OC"/>
    <s v="E-L-2.5"/>
    <n v="5"/>
    <x v="857"/>
    <n v="0"/>
    <x v="0"/>
    <s v="Exc"/>
    <x v="1"/>
    <x v="2"/>
    <n v="34.154999999999994"/>
    <n v="170.77499999999998"/>
    <x v="1"/>
    <x v="1"/>
    <x v="2"/>
  </r>
  <r>
    <s v="NCH-55389-562"/>
    <x v="110"/>
    <s v="86579-92122-OC"/>
    <s v="R-L-2.5"/>
    <n v="2"/>
    <x v="857"/>
    <n v="0"/>
    <x v="0"/>
    <s v="Rob"/>
    <x v="1"/>
    <x v="2"/>
    <n v="27.484999999999996"/>
    <n v="54.969999999999992"/>
    <x v="0"/>
    <x v="1"/>
    <x v="2"/>
  </r>
  <r>
    <s v="NCH-55389-562"/>
    <x v="110"/>
    <s v="86579-92122-OC"/>
    <s v="E-L-1"/>
    <n v="1"/>
    <x v="857"/>
    <n v="0"/>
    <x v="0"/>
    <s v="Exc"/>
    <x v="1"/>
    <x v="0"/>
    <n v="14.85"/>
    <n v="14.85"/>
    <x v="1"/>
    <x v="1"/>
    <x v="2"/>
  </r>
  <r>
    <s v="NCH-55389-562"/>
    <x v="110"/>
    <s v="86579-92122-OC"/>
    <s v="A-L-0.2"/>
    <n v="2"/>
    <x v="857"/>
    <n v="0"/>
    <x v="0"/>
    <s v="Ara"/>
    <x v="1"/>
    <x v="3"/>
    <n v="3.8849999999999998"/>
    <n v="7.77"/>
    <x v="2"/>
    <x v="1"/>
    <x v="2"/>
  </r>
  <r>
    <s v="GUG-45603-775"/>
    <x v="668"/>
    <s v="40959-32642-DN"/>
    <s v="L-L-0.2"/>
    <n v="5"/>
    <x v="876"/>
    <s v="rstrathernqn@devhub.com"/>
    <x v="0"/>
    <s v="Lib"/>
    <x v="1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s v="Lib"/>
    <x v="1"/>
    <x v="0"/>
    <n v="15.85"/>
    <n v="79.25"/>
    <x v="3"/>
    <x v="1"/>
    <x v="0"/>
  </r>
  <r>
    <s v="JMS-48374-462"/>
    <x v="669"/>
    <s v="49667-96708-JL"/>
    <s v="A-D-2.5"/>
    <n v="2"/>
    <x v="878"/>
    <n v="0"/>
    <x v="0"/>
    <s v="Ara"/>
    <x v="2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s v="Rob"/>
    <x v="2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s v="Rob"/>
    <x v="0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x v="1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s v="Rob"/>
    <x v="0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s v="Exc"/>
    <x v="1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x v="2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s v="Rob"/>
    <x v="0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s v="Lib"/>
    <x v="2"/>
    <x v="0"/>
    <n v="12.95"/>
    <n v="12.95"/>
    <x v="3"/>
    <x v="2"/>
    <x v="0"/>
  </r>
  <r>
    <s v="ZDC-64769-740"/>
    <x v="676"/>
    <s v="79463-01597-FQ"/>
    <s v="E-M-0.5"/>
    <n v="1"/>
    <x v="887"/>
    <n v="0"/>
    <x v="0"/>
    <s v="Exc"/>
    <x v="0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x v="1"/>
    <x v="2"/>
    <n v="29.784999999999997"/>
    <n v="148.92499999999998"/>
    <x v="2"/>
    <x v="1"/>
    <x v="1"/>
  </r>
  <r>
    <s v="FDO-25756-141"/>
    <x v="629"/>
    <s v="57360-46846-NS"/>
    <s v="A-L-2.5"/>
    <n v="3"/>
    <x v="889"/>
    <n v="0"/>
    <x v="1"/>
    <s v="Ara"/>
    <x v="1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s v="Lib"/>
    <x v="0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s v="Rob"/>
    <x v="2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s v="Ara"/>
    <x v="2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s v="Rob"/>
    <x v="1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s v="Rob"/>
    <x v="1"/>
    <x v="0"/>
    <n v="11.95"/>
    <n v="59.75"/>
    <x v="0"/>
    <x v="1"/>
    <x v="1"/>
  </r>
  <r>
    <s v="ALM-80762-974"/>
    <x v="55"/>
    <s v="84045-66771-SL"/>
    <s v="A-L-0.5"/>
    <n v="3"/>
    <x v="890"/>
    <s v="ckeaver1@ucoz.com"/>
    <x v="0"/>
    <s v="Ara"/>
    <x v="1"/>
    <x v="1"/>
    <n v="7.77"/>
    <n v="23.31"/>
    <x v="2"/>
    <x v="1"/>
    <x v="2"/>
  </r>
  <r>
    <s v="NXF-15738-707"/>
    <x v="680"/>
    <s v="28699-16256-XV"/>
    <s v="R-D-0.5"/>
    <n v="2"/>
    <x v="895"/>
    <n v="0"/>
    <x v="0"/>
    <s v="Rob"/>
    <x v="2"/>
    <x v="1"/>
    <n v="5.3699999999999992"/>
    <n v="10.739999999999998"/>
    <x v="0"/>
    <x v="2"/>
    <x v="1"/>
  </r>
  <r>
    <s v="MVV-19034-198"/>
    <x v="94"/>
    <s v="98476-63654-CG"/>
    <s v="E-D-2.5"/>
    <n v="6"/>
    <x v="896"/>
    <n v="0"/>
    <x v="0"/>
    <s v="Exc"/>
    <x v="2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s v="Exc"/>
    <x v="2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x v="1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x v="0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x v="0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s v="Rob"/>
    <x v="1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x v="0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s v="Ara"/>
    <x v="2"/>
    <x v="1"/>
    <n v="5.97"/>
    <n v="29.849999999999998"/>
    <x v="2"/>
    <x v="2"/>
    <x v="0"/>
  </r>
  <r>
    <s v="GNL-98714-885"/>
    <x v="583"/>
    <s v="83731-53280-YC"/>
    <s v="R-M-1"/>
    <n v="3"/>
    <x v="904"/>
    <n v="0"/>
    <x v="2"/>
    <s v="Rob"/>
    <x v="0"/>
    <x v="0"/>
    <n v="9.9499999999999993"/>
    <n v="29.849999999999998"/>
    <x v="0"/>
    <x v="0"/>
    <x v="0"/>
  </r>
  <r>
    <s v="OQA-93249-841"/>
    <x v="647"/>
    <s v="03917-13632-KC"/>
    <s v="A-M-2.5"/>
    <n v="6"/>
    <x v="905"/>
    <n v="0"/>
    <x v="0"/>
    <s v="Ara"/>
    <x v="0"/>
    <x v="2"/>
    <n v="25.874999999999996"/>
    <n v="155.24999999999997"/>
    <x v="2"/>
    <x v="0"/>
    <x v="0"/>
  </r>
  <r>
    <s v="DUV-12075-132"/>
    <x v="366"/>
    <s v="62494-09113-RP"/>
    <s v="E-D-0.2"/>
    <n v="5"/>
    <x v="906"/>
    <n v="0"/>
    <x v="0"/>
    <s v="Exc"/>
    <x v="2"/>
    <x v="3"/>
    <n v="3.645"/>
    <n v="18.225000000000001"/>
    <x v="1"/>
    <x v="2"/>
    <x v="1"/>
  </r>
  <r>
    <s v="DUV-12075-132"/>
    <x v="366"/>
    <s v="62494-09113-RP"/>
    <s v="L-D-0.5"/>
    <n v="2"/>
    <x v="906"/>
    <n v="0"/>
    <x v="0"/>
    <s v="Lib"/>
    <x v="2"/>
    <x v="1"/>
    <n v="7.77"/>
    <n v="15.54"/>
    <x v="3"/>
    <x v="2"/>
    <x v="1"/>
  </r>
  <r>
    <s v="KPO-24942-184"/>
    <x v="684"/>
    <s v="70567-65133-CN"/>
    <s v="L-L-2.5"/>
    <n v="3"/>
    <x v="907"/>
    <n v="0"/>
    <x v="1"/>
    <s v="Lib"/>
    <x v="1"/>
    <x v="2"/>
    <n v="36.454999999999998"/>
    <n v="109.36499999999999"/>
    <x v="3"/>
    <x v="1"/>
    <x v="1"/>
  </r>
  <r>
    <s v="SRJ-79353-838"/>
    <x v="506"/>
    <s v="77869-81373-AY"/>
    <s v="A-L-1"/>
    <n v="6"/>
    <x v="908"/>
    <n v="0"/>
    <x v="0"/>
    <s v="Ara"/>
    <x v="1"/>
    <x v="0"/>
    <n v="12.95"/>
    <n v="77.699999999999989"/>
    <x v="2"/>
    <x v="1"/>
    <x v="1"/>
  </r>
  <r>
    <s v="XBV-40336-071"/>
    <x v="685"/>
    <s v="38536-98293-JZ"/>
    <s v="A-D-0.2"/>
    <n v="3"/>
    <x v="909"/>
    <n v="0"/>
    <x v="1"/>
    <s v="Ara"/>
    <x v="2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s v="Rob"/>
    <x v="1"/>
    <x v="2"/>
    <n v="27.484999999999996"/>
    <n v="27.484999999999996"/>
    <x v="0"/>
    <x v="1"/>
    <x v="1"/>
  </r>
  <r>
    <s v="AEZ-13242-456"/>
    <x v="686"/>
    <s v="62494-09113-RP"/>
    <s v="R-M-0.5"/>
    <n v="5"/>
    <x v="906"/>
    <n v="0"/>
    <x v="0"/>
    <s v="Rob"/>
    <x v="0"/>
    <x v="1"/>
    <n v="5.97"/>
    <n v="29.849999999999998"/>
    <x v="0"/>
    <x v="0"/>
    <x v="1"/>
  </r>
  <r>
    <s v="UME-75640-698"/>
    <x v="687"/>
    <s v="62494-09113-RP"/>
    <s v="A-M-0.5"/>
    <n v="4"/>
    <x v="906"/>
    <n v="0"/>
    <x v="0"/>
    <s v="Ara"/>
    <x v="0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x v="2"/>
    <x v="0"/>
    <n v="9.9499999999999993"/>
    <n v="9.9499999999999993"/>
    <x v="2"/>
    <x v="2"/>
    <x v="1"/>
  </r>
  <r>
    <s v="IRV-20769-219"/>
    <x v="688"/>
    <s v="77131-58092-GE"/>
    <s v="E-M-0.2"/>
    <n v="3"/>
    <x v="912"/>
    <n v="0"/>
    <x v="2"/>
    <s v="Exc"/>
    <x v="0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84128-0D25-4047-8745-895ED5922FE0}" name="TotalSales" cacheId="65" applyNumberFormats="0" applyBorderFormats="0" applyFontFormats="0" applyPatternFormats="0" applyAlignmentFormats="0" applyWidthHeightFormats="1" dataCaption="Değerler" updatedVersion="8" minRefreshableVersion="5" useAutoFormatting="1" itemPrintTitles="1" createdVersion="8" indent="0" compact="0" compactData="0" multipleFieldFilters="0" chartFormat="23">
  <location ref="A3:G49" firstHeaderRow="1" firstDataRow="2" firstDataCol="2"/>
  <pivotFields count="18">
    <pivotField compact="0" outline="0" showAll="0" defaultSubtotal="0"/>
    <pivotField compact="0" numFmtId="169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71" outline="0" showAll="0" defaultSubtotal="0">
      <items count="4">
        <item x="3"/>
        <item x="1"/>
        <item x="0"/>
        <item x="2"/>
      </items>
    </pivotField>
    <pivotField compact="0" numFmtId="173" outline="0" showAll="0" defaultSubtotal="0"/>
    <pivotField dataField="1" compact="0" numFmtId="173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3">
        <item x="1"/>
        <item x="0"/>
        <item x="2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45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Toplam Sales" fld="12" baseField="15" baseItem="2" numFmtId="3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ECE2A-5B46-402A-BC21-07AE63E2CC77}" name="PivotTable14" cacheId="65" applyNumberFormats="0" applyBorderFormats="0" applyFontFormats="0" applyPatternFormats="0" applyAlignmentFormats="0" applyWidthHeightFormats="1" dataCaption="Değerler" updatedVersion="8" minRefreshableVersion="5" useAutoFormatting="1" itemPrintTitles="1" createdVersion="8" indent="0" compact="0" compactData="0" multipleFieldFilters="0" chartFormat="20">
  <location ref="A1:F6" firstHeaderRow="1" firstDataRow="2" firstDataCol="1"/>
  <pivotFields count="18">
    <pivotField compact="0" outline="0" showAll="0" defaultSubtotal="0"/>
    <pivotField compact="0" numFmtId="169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>
      <items count="3">
        <item x="2"/>
        <item x="1"/>
        <item x="0"/>
      </items>
    </pivotField>
    <pivotField compact="0" numFmtId="171" outline="0" showAll="0" defaultSubtotal="0">
      <items count="4">
        <item x="3"/>
        <item x="1"/>
        <item x="0"/>
        <item x="2"/>
      </items>
    </pivotField>
    <pivotField compact="0" numFmtId="173" outline="0" showAll="0" defaultSubtotal="0"/>
    <pivotField dataField="1" compact="0" numFmtId="173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3">
        <item x="1"/>
        <item x="0"/>
        <item x="2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Toplam Sales" fld="12" baseField="0" baseItem="0"/>
  </dataFields>
  <chartFormats count="8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9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9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9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9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9AC38A-15B2-42F9-8561-2C0CE23725CC}" name="PivotTable15" cacheId="65" applyNumberFormats="0" applyBorderFormats="0" applyFontFormats="0" applyPatternFormats="0" applyAlignmentFormats="0" applyWidthHeightFormats="1" dataCaption="Değerler" updatedVersion="8" minRefreshableVersion="5" useAutoFormatting="1" itemPrintTitles="1" createdVersion="8" indent="0" compact="0" compactData="0" multipleFieldFilters="0" chartFormat="27">
  <location ref="A3:B9" firstHeaderRow="1" firstDataRow="1" firstDataCol="1"/>
  <pivotFields count="18">
    <pivotField compact="0" outline="0" showAll="0" defaultSubtotal="0"/>
    <pivotField compact="0" numFmtId="169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measureFilter="1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71" outline="0" showAll="0" defaultSubtotal="0">
      <items count="4">
        <item x="3"/>
        <item x="1"/>
        <item x="0"/>
        <item x="2"/>
      </items>
    </pivotField>
    <pivotField compact="0" numFmtId="173" outline="0" showAll="0" defaultSubtotal="0"/>
    <pivotField dataField="1" compact="0" numFmtId="173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3">
        <item x="1"/>
        <item x="0"/>
        <item x="2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6">
    <i>
      <x v="28"/>
    </i>
    <i>
      <x v="125"/>
    </i>
    <i>
      <x v="255"/>
    </i>
    <i>
      <x v="646"/>
    </i>
    <i>
      <x v="831"/>
    </i>
    <i t="grand">
      <x/>
    </i>
  </rowItems>
  <colItems count="1">
    <i/>
  </colItems>
  <dataFields count="1">
    <dataField name="Toplam Sales" fld="12" baseField="0" baseItem="0"/>
  </dataFields>
  <chartFormats count="4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8" showRowHeaders="1" showColHeaders="1" showRowStripes="0" showColStripes="0" showLastColumn="1"/>
  <filters count="1">
    <filter fld="5" type="count" evalOrder="-1" id="8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Size" xr10:uid="{3B6CBDC7-B01B-4BAE-BD7D-579BB6C80707}" sourceName="Size">
  <pivotTables>
    <pivotTable tabId="19" name="TotalSales"/>
    <pivotTable tabId="22" name="PivotTable14"/>
    <pivotTable tabId="20" name="PivotTable15"/>
  </pivotTables>
  <data>
    <tabular pivotCacheId="1025819630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Roast_Type_Name" xr10:uid="{7CD2B386-4C39-49A0-86CF-54CB8F38A9B8}" sourceName="Roast Type Name">
  <pivotTables>
    <pivotTable tabId="19" name="TotalSales"/>
    <pivotTable tabId="22" name="PivotTable14"/>
    <pivotTable tabId="20" name="PivotTable15"/>
  </pivotTables>
  <data>
    <tabular pivotCacheId="1025819630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Loyality_Cart" xr10:uid="{EE668967-B8CB-4495-8560-591D0274413D}" sourceName="Loyality Cart">
  <pivotTables>
    <pivotTable tabId="19" name="TotalSales"/>
    <pivotTable tabId="22" name="PivotTable14"/>
    <pivotTable tabId="20" name="PivotTable15"/>
  </pivotTables>
  <data>
    <tabular pivotCacheId="1025819630">
      <items count="3">
        <i x="1" s="1"/>
        <i x="0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 1" xr10:uid="{637117A8-16E2-4F6C-AAD0-7B714E72AED2}" cache="Dilimleyici_Size" caption="Size" style="SlicerStyleDark5" rowHeight="241300"/>
  <slicer name="Roast Type Name 1" xr10:uid="{6CE1AAC6-8B99-4AD9-B506-5D4F5AA60E66}" cache="Dilimleyici_Roast_Type_Name" caption="Roast Type Name" columnCount="3" style="SlicerStyleDark5" rowHeight="241300"/>
  <slicer name="Loyality Cart" xr10:uid="{146CE1A0-0D7F-45E1-9C92-9B22245D1E6D}" cache="Dilimleyici_Loyality_Cart" caption="Loyality Cart" columnCount="2" style="SlicerStyleDark5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0B70935D-E331-493D-81B9-1203C0FE25FE}" cache="Dilimleyici_Size" caption="Size" style="SlicerStyleDark3" rowHeight="241300"/>
  <slicer name="Roast Type Name" xr10:uid="{8A1DAC40-44ED-4CB3-85B9-FD10586C954D}" cache="Dilimleyici_Roast_Type_Name" caption="Roast Type Name" columnCount="3" style="SlicerStyleDark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A873E-F859-4925-A76F-C7386D5877A8}" name="Tablo1" displayName="Tablo1" ref="A1:P1001" totalsRowShown="0" headerRowDxfId="3" dataDxfId="4">
  <autoFilter ref="A1:P1001" xr:uid="{A22A873E-F859-4925-A76F-C7386D5877A8}"/>
  <tableColumns count="16">
    <tableColumn id="1" xr3:uid="{9D63DA5F-DA18-4A4E-99A3-B7D39C319628}" name="Order ID" dataDxfId="19"/>
    <tableColumn id="2" xr3:uid="{2055137F-E0C3-4B6B-866F-579480117C65}" name="Order-Date" dataDxfId="18"/>
    <tableColumn id="3" xr3:uid="{7A61AF47-29EF-4C00-A9C4-CF3312785EB8}" name="Customer ID" dataDxfId="17"/>
    <tableColumn id="4" xr3:uid="{188AA0F7-80B8-482C-AA02-B361EE6E7CD5}" name="Product ID" dataDxfId="16"/>
    <tableColumn id="5" xr3:uid="{94EB44C0-25A3-4955-9911-2D5F81C7B078}" name="Quantity" dataDxfId="15"/>
    <tableColumn id="6" xr3:uid="{0C338F14-BC5A-4950-93D8-58FBDEBD4956}" name="Customer Name" dataDxfId="14">
      <calculatedColumnFormula>VLOOKUP(C2,customers!A:B,2,FALSE)</calculatedColumnFormula>
    </tableColumn>
    <tableColumn id="7" xr3:uid="{420FCF16-081F-4C21-96AD-4DBF6680E36B}" name="Email" dataDxfId="13">
      <calculatedColumnFormula>VLOOKUP(F2,customers!B:C,2,FALSE)</calculatedColumnFormula>
    </tableColumn>
    <tableColumn id="8" xr3:uid="{43D9AD1D-E270-4231-8083-05B75492E787}" name="Country" dataDxfId="12">
      <calculatedColumnFormula>VLOOKUP(F2,customers!B:G,6,FALSE)</calculatedColumnFormula>
    </tableColumn>
    <tableColumn id="9" xr3:uid="{575E32B6-C20E-4194-8CBD-53C788CBD089}" name="Coffee Type" dataDxfId="11">
      <calculatedColumnFormula>VLOOKUP(D2,products!A:B,2,FALSE)</calculatedColumnFormula>
    </tableColumn>
    <tableColumn id="10" xr3:uid="{4904ABDF-AD87-46C3-9DB6-74BC145BBEB4}" name="Roast Type" dataDxfId="10">
      <calculatedColumnFormula>VLOOKUP(D2,products!A:C,3,FALSE)</calculatedColumnFormula>
    </tableColumn>
    <tableColumn id="11" xr3:uid="{15340020-44EF-4AEF-9C07-BD3AA69AB656}" name="Size" dataDxfId="9">
      <calculatedColumnFormula>VLOOKUP(D2,products!A:D,4,FALSE)</calculatedColumnFormula>
    </tableColumn>
    <tableColumn id="12" xr3:uid="{9C90C3C6-94E7-4632-9215-2F7FA583BD20}" name="Unit Price" dataDxfId="8">
      <calculatedColumnFormula>VLOOKUP(D2,products!A:E,5,FALSE)</calculatedColumnFormula>
    </tableColumn>
    <tableColumn id="13" xr3:uid="{CE88E905-0C35-4116-BF24-17778ABE8230}" name="Sales" dataDxfId="7">
      <calculatedColumnFormula>L2*E2</calculatedColumnFormula>
    </tableColumn>
    <tableColumn id="14" xr3:uid="{7B631FDD-F12E-42C5-B6FD-BF36FDD026BF}" name="Coffe type Name" dataDxfId="6">
      <calculatedColumnFormula array="1">_xlfn.IFS(I2="Rob","Robusta",I2="Exc","Exclasia",I2="Ara","Arabia",I2="Lib","Libia")</calculatedColumnFormula>
    </tableColumn>
    <tableColumn id="15" xr3:uid="{C5D80EFF-3290-4FCE-9082-9EE78A0172D8}" name="Roast Type Name" dataDxfId="5">
      <calculatedColumnFormula array="1">_xlfn.IFS(J2="M","Medium",J2="D","Dark",J2="L","Light")</calculatedColumnFormula>
    </tableColumn>
    <tableColumn id="17" xr3:uid="{13238491-9BD9-4BCF-B44E-46CA1644A7B6}" name="Loyality Cart" dataDxfId="2">
      <calculatedColumnFormula>VLOOKUP(Tablo1[[#This Row],[Customer ID]],customers!A1:I1001,9,FALSE)</calculatedColumnFormula>
    </tableColumn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k">
  <a:themeElements>
    <a:clrScheme name="Organik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k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k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YerelZamanÇizelgesi_Order_Date" xr10:uid="{B3D1426B-E8E1-4972-A6BE-993C32FAA1A4}" sourceName="Order-Date">
  <pivotTables>
    <pivotTable tabId="19" name="TotalSales"/>
    <pivotTable tabId="22" name="PivotTable14"/>
    <pivotTable tabId="20" name="PivotTable15"/>
  </pivotTables>
  <state minimalRefreshVersion="6" lastRefreshVersion="6" pivotCacheId="1025819630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-Date 1" xr10:uid="{4BC489CC-08F2-4A28-8A4D-D064009C4790}" cache="YerelZamanÇizelgesi_Order_Date" caption="Order-Date" level="2" selectionLevel="2" scrollPosition="2019-01-01T00:00:00" style="TimeSlicerStyleDark5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-Date" xr10:uid="{167D00A5-3A42-4CFE-83D2-83D16A7B94C6}" cache="YerelZamanÇizelgesi_Order_Date" caption="Order-Date" level="2" selectionLevel="2" scrollPosition="2019-01-01T00:00:00" style="TimeSlicerStyleDark5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11/relationships/timeline" Target="../timelines/timelin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3FF1-A514-4FC7-BBCC-9697D1D8F4CA}">
  <sheetPr>
    <pageSetUpPr fitToPage="1"/>
  </sheetPr>
  <dimension ref="A1:W6"/>
  <sheetViews>
    <sheetView showGridLines="0" tabSelected="1" workbookViewId="0">
      <selection activeCell="T39" sqref="T39"/>
    </sheetView>
  </sheetViews>
  <sheetFormatPr defaultRowHeight="15" x14ac:dyDescent="0.25"/>
  <cols>
    <col min="1" max="22" width="9.140625" style="13"/>
    <col min="23" max="23" width="33.5703125" style="13" customWidth="1"/>
    <col min="24" max="16384" width="9.140625" style="13"/>
  </cols>
  <sheetData>
    <row r="1" spans="1:23" x14ac:dyDescent="0.25">
      <c r="A1" s="17" t="s">
        <v>6222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5">
      <c r="A4" s="15" t="s">
        <v>6222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</sheetData>
  <mergeCells count="2">
    <mergeCell ref="A1:W3"/>
    <mergeCell ref="A4:W6"/>
  </mergeCells>
  <pageMargins left="0.25" right="0.25" top="0.75" bottom="0.75" header="0.3" footer="0.3"/>
  <pageSetup paperSize="9" scale="66" orientation="landscape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E69D-A6E3-42D0-9D81-6CA62BE2C23E}">
  <dimension ref="A3:G49"/>
  <sheetViews>
    <sheetView workbookViewId="0">
      <selection activeCell="D3" sqref="A3:G49"/>
    </sheetView>
  </sheetViews>
  <sheetFormatPr defaultRowHeight="15" x14ac:dyDescent="0.25"/>
  <cols>
    <col min="1" max="1" width="16" customWidth="1"/>
    <col min="2" max="2" width="18.42578125" bestFit="1" customWidth="1"/>
    <col min="3" max="6" width="19" bestFit="1" customWidth="1"/>
    <col min="7" max="7" width="14" bestFit="1" customWidth="1"/>
  </cols>
  <sheetData>
    <row r="3" spans="1:7" x14ac:dyDescent="0.25">
      <c r="A3" s="10" t="s">
        <v>6220</v>
      </c>
      <c r="C3" s="10" t="s">
        <v>6195</v>
      </c>
    </row>
    <row r="4" spans="1:7" x14ac:dyDescent="0.25">
      <c r="A4" s="10" t="s">
        <v>6214</v>
      </c>
      <c r="B4" s="10" t="s">
        <v>6215</v>
      </c>
      <c r="C4" t="s">
        <v>6216</v>
      </c>
      <c r="D4" t="s">
        <v>6217</v>
      </c>
      <c r="E4" t="s">
        <v>6218</v>
      </c>
      <c r="F4" t="s">
        <v>6219</v>
      </c>
      <c r="G4" t="s">
        <v>6198</v>
      </c>
    </row>
    <row r="5" spans="1:7" x14ac:dyDescent="0.25">
      <c r="A5" t="s">
        <v>6199</v>
      </c>
      <c r="B5" t="s">
        <v>6203</v>
      </c>
      <c r="C5" s="12">
        <v>186.85499999999999</v>
      </c>
      <c r="D5" s="12">
        <v>305.97000000000003</v>
      </c>
      <c r="E5" s="12">
        <v>213.15999999999997</v>
      </c>
      <c r="F5" s="12">
        <v>123</v>
      </c>
      <c r="G5" s="12">
        <v>828.98500000000001</v>
      </c>
    </row>
    <row r="6" spans="1:7" x14ac:dyDescent="0.25">
      <c r="B6" t="s">
        <v>6204</v>
      </c>
      <c r="C6" s="12">
        <v>251.96499999999997</v>
      </c>
      <c r="D6" s="12">
        <v>129.46</v>
      </c>
      <c r="E6" s="12">
        <v>434.03999999999996</v>
      </c>
      <c r="F6" s="12">
        <v>171.93999999999997</v>
      </c>
      <c r="G6" s="12">
        <v>987.40499999999986</v>
      </c>
    </row>
    <row r="7" spans="1:7" x14ac:dyDescent="0.25">
      <c r="B7" t="s">
        <v>6205</v>
      </c>
      <c r="C7" s="12">
        <v>224.94499999999999</v>
      </c>
      <c r="D7" s="12">
        <v>349.12</v>
      </c>
      <c r="E7" s="12">
        <v>321.04000000000002</v>
      </c>
      <c r="F7" s="12">
        <v>126.035</v>
      </c>
      <c r="G7" s="12">
        <v>1021.14</v>
      </c>
    </row>
    <row r="8" spans="1:7" x14ac:dyDescent="0.25">
      <c r="B8" t="s">
        <v>6206</v>
      </c>
      <c r="C8" s="12">
        <v>307.12</v>
      </c>
      <c r="D8" s="12">
        <v>681.07499999999993</v>
      </c>
      <c r="E8" s="12">
        <v>533.70499999999993</v>
      </c>
      <c r="F8" s="12">
        <v>158.85</v>
      </c>
      <c r="G8" s="12">
        <v>1680.7499999999998</v>
      </c>
    </row>
    <row r="9" spans="1:7" x14ac:dyDescent="0.25">
      <c r="B9" t="s">
        <v>6207</v>
      </c>
      <c r="C9" s="12">
        <v>53.664999999999992</v>
      </c>
      <c r="D9" s="12">
        <v>83.025000000000006</v>
      </c>
      <c r="E9" s="12">
        <v>193.83499999999998</v>
      </c>
      <c r="F9" s="12">
        <v>68.039999999999992</v>
      </c>
      <c r="G9" s="12">
        <v>398.56499999999994</v>
      </c>
    </row>
    <row r="10" spans="1:7" x14ac:dyDescent="0.25">
      <c r="B10" t="s">
        <v>6208</v>
      </c>
      <c r="C10" s="12">
        <v>163.01999999999998</v>
      </c>
      <c r="D10" s="12">
        <v>678.3599999999999</v>
      </c>
      <c r="E10" s="12">
        <v>171.04500000000002</v>
      </c>
      <c r="F10" s="12">
        <v>372.255</v>
      </c>
      <c r="G10" s="12">
        <v>1384.6799999999998</v>
      </c>
    </row>
    <row r="11" spans="1:7" x14ac:dyDescent="0.25">
      <c r="B11" t="s">
        <v>6209</v>
      </c>
      <c r="C11" s="12">
        <v>345.02</v>
      </c>
      <c r="D11" s="12">
        <v>273.86999999999995</v>
      </c>
      <c r="E11" s="12">
        <v>184.12999999999997</v>
      </c>
      <c r="F11" s="12">
        <v>201.11499999999998</v>
      </c>
      <c r="G11" s="12">
        <v>1004.1349999999999</v>
      </c>
    </row>
    <row r="12" spans="1:7" x14ac:dyDescent="0.25">
      <c r="B12" t="s">
        <v>6210</v>
      </c>
      <c r="C12" s="12">
        <v>334.89</v>
      </c>
      <c r="D12" s="12">
        <v>70.95</v>
      </c>
      <c r="E12" s="12">
        <v>134.23000000000002</v>
      </c>
      <c r="F12" s="12">
        <v>166.27499999999998</v>
      </c>
      <c r="G12" s="12">
        <v>706.34499999999991</v>
      </c>
    </row>
    <row r="13" spans="1:7" x14ac:dyDescent="0.25">
      <c r="B13" t="s">
        <v>6211</v>
      </c>
      <c r="C13" s="12">
        <v>178.70999999999998</v>
      </c>
      <c r="D13" s="12">
        <v>166.1</v>
      </c>
      <c r="E13" s="12">
        <v>439.30999999999995</v>
      </c>
      <c r="F13" s="12">
        <v>492.9</v>
      </c>
      <c r="G13" s="12">
        <v>1277.02</v>
      </c>
    </row>
    <row r="14" spans="1:7" x14ac:dyDescent="0.25">
      <c r="B14" t="s">
        <v>6212</v>
      </c>
      <c r="C14" s="12">
        <v>301.98500000000001</v>
      </c>
      <c r="D14" s="12">
        <v>153.76499999999999</v>
      </c>
      <c r="E14" s="12">
        <v>215.55499999999998</v>
      </c>
      <c r="F14" s="12">
        <v>213.66499999999999</v>
      </c>
      <c r="G14" s="12">
        <v>884.96999999999991</v>
      </c>
    </row>
    <row r="15" spans="1:7" x14ac:dyDescent="0.25">
      <c r="B15" t="s">
        <v>6213</v>
      </c>
      <c r="C15" s="12">
        <v>312.83499999999998</v>
      </c>
      <c r="D15" s="12">
        <v>63.249999999999993</v>
      </c>
      <c r="E15" s="12">
        <v>350.89500000000004</v>
      </c>
      <c r="F15" s="12">
        <v>96.405000000000001</v>
      </c>
      <c r="G15" s="12">
        <v>823.38499999999999</v>
      </c>
    </row>
    <row r="16" spans="1:7" x14ac:dyDescent="0.25">
      <c r="B16" t="s">
        <v>6192</v>
      </c>
      <c r="C16" s="12">
        <v>265.62</v>
      </c>
      <c r="D16" s="12">
        <v>526.51499999999987</v>
      </c>
      <c r="E16" s="12">
        <v>187.06</v>
      </c>
      <c r="F16" s="12">
        <v>210.58999999999997</v>
      </c>
      <c r="G16" s="12">
        <v>1189.7849999999999</v>
      </c>
    </row>
    <row r="17" spans="1:7" x14ac:dyDescent="0.25">
      <c r="A17" t="s">
        <v>6200</v>
      </c>
      <c r="B17" t="s">
        <v>6203</v>
      </c>
      <c r="C17" s="12">
        <v>47.25</v>
      </c>
      <c r="D17" s="12">
        <v>65.805000000000007</v>
      </c>
      <c r="E17" s="12">
        <v>274.67500000000001</v>
      </c>
      <c r="F17" s="12">
        <v>179.22</v>
      </c>
      <c r="G17" s="12">
        <v>566.95000000000005</v>
      </c>
    </row>
    <row r="18" spans="1:7" x14ac:dyDescent="0.25">
      <c r="B18" t="s">
        <v>6204</v>
      </c>
      <c r="C18" s="12">
        <v>745.44999999999993</v>
      </c>
      <c r="D18" s="12">
        <v>428.88499999999999</v>
      </c>
      <c r="E18" s="12">
        <v>194.17499999999998</v>
      </c>
      <c r="F18" s="12">
        <v>429.82999999999993</v>
      </c>
      <c r="G18" s="12">
        <v>1798.34</v>
      </c>
    </row>
    <row r="19" spans="1:7" x14ac:dyDescent="0.25">
      <c r="B19" t="s">
        <v>6205</v>
      </c>
      <c r="C19" s="12">
        <v>130.47</v>
      </c>
      <c r="D19" s="12">
        <v>271.48500000000001</v>
      </c>
      <c r="E19" s="12">
        <v>281.20499999999998</v>
      </c>
      <c r="F19" s="12">
        <v>231.63000000000002</v>
      </c>
      <c r="G19" s="12">
        <v>914.79000000000008</v>
      </c>
    </row>
    <row r="20" spans="1:7" x14ac:dyDescent="0.25">
      <c r="B20" t="s">
        <v>6206</v>
      </c>
      <c r="C20" s="12">
        <v>27</v>
      </c>
      <c r="D20" s="12">
        <v>347.26</v>
      </c>
      <c r="E20" s="12">
        <v>147.51</v>
      </c>
      <c r="F20" s="12">
        <v>240.04</v>
      </c>
      <c r="G20" s="12">
        <v>761.81</v>
      </c>
    </row>
    <row r="21" spans="1:7" x14ac:dyDescent="0.25">
      <c r="B21" t="s">
        <v>6207</v>
      </c>
      <c r="C21" s="12">
        <v>255.11499999999995</v>
      </c>
      <c r="D21" s="12">
        <v>541.73</v>
      </c>
      <c r="E21" s="12">
        <v>83.43</v>
      </c>
      <c r="F21" s="12">
        <v>59.079999999999991</v>
      </c>
      <c r="G21" s="12">
        <v>939.35500000000013</v>
      </c>
    </row>
    <row r="22" spans="1:7" x14ac:dyDescent="0.25">
      <c r="B22" t="s">
        <v>6208</v>
      </c>
      <c r="C22" s="12">
        <v>584.78999999999985</v>
      </c>
      <c r="D22" s="12">
        <v>357.42999999999995</v>
      </c>
      <c r="E22" s="12">
        <v>355.34</v>
      </c>
      <c r="F22" s="12">
        <v>140.88</v>
      </c>
      <c r="G22" s="12">
        <v>1438.4399999999996</v>
      </c>
    </row>
    <row r="23" spans="1:7" x14ac:dyDescent="0.25">
      <c r="B23" t="s">
        <v>6209</v>
      </c>
      <c r="C23" s="12">
        <v>430.62</v>
      </c>
      <c r="D23" s="12">
        <v>227.42500000000001</v>
      </c>
      <c r="E23" s="12">
        <v>236.315</v>
      </c>
      <c r="F23" s="12">
        <v>414.58499999999992</v>
      </c>
      <c r="G23" s="12">
        <v>1308.9450000000002</v>
      </c>
    </row>
    <row r="24" spans="1:7" x14ac:dyDescent="0.25">
      <c r="B24" t="s">
        <v>6210</v>
      </c>
      <c r="C24" s="12">
        <v>22.5</v>
      </c>
      <c r="D24" s="12">
        <v>77.72</v>
      </c>
      <c r="E24" s="12">
        <v>60.5</v>
      </c>
      <c r="F24" s="12">
        <v>139.67999999999998</v>
      </c>
      <c r="G24" s="12">
        <v>300.39999999999998</v>
      </c>
    </row>
    <row r="25" spans="1:7" x14ac:dyDescent="0.25">
      <c r="B25" t="s">
        <v>6211</v>
      </c>
      <c r="C25" s="12">
        <v>126.14999999999999</v>
      </c>
      <c r="D25" s="12">
        <v>195.11</v>
      </c>
      <c r="E25" s="12">
        <v>89.13</v>
      </c>
      <c r="F25" s="12">
        <v>302.65999999999997</v>
      </c>
      <c r="G25" s="12">
        <v>713.05</v>
      </c>
    </row>
    <row r="26" spans="1:7" x14ac:dyDescent="0.25">
      <c r="B26" t="s">
        <v>6212</v>
      </c>
      <c r="C26" s="12">
        <v>376.03</v>
      </c>
      <c r="D26" s="12">
        <v>523.24</v>
      </c>
      <c r="E26" s="12">
        <v>440.96499999999997</v>
      </c>
      <c r="F26" s="12">
        <v>174.46999999999997</v>
      </c>
      <c r="G26" s="12">
        <v>1514.7049999999999</v>
      </c>
    </row>
    <row r="27" spans="1:7" x14ac:dyDescent="0.25">
      <c r="B27" t="s">
        <v>6213</v>
      </c>
      <c r="C27" s="12">
        <v>515.17999999999995</v>
      </c>
      <c r="D27" s="12">
        <v>142.56</v>
      </c>
      <c r="E27" s="12">
        <v>347.03999999999996</v>
      </c>
      <c r="F27" s="12">
        <v>104.08499999999999</v>
      </c>
      <c r="G27" s="12">
        <v>1108.865</v>
      </c>
    </row>
    <row r="28" spans="1:7" x14ac:dyDescent="0.25">
      <c r="B28" t="s">
        <v>6192</v>
      </c>
      <c r="C28" s="12">
        <v>95.859999999999985</v>
      </c>
      <c r="D28" s="12">
        <v>484.76</v>
      </c>
      <c r="E28" s="12">
        <v>94.17</v>
      </c>
      <c r="F28" s="12">
        <v>77.10499999999999</v>
      </c>
      <c r="G28" s="12">
        <v>751.89499999999998</v>
      </c>
    </row>
    <row r="29" spans="1:7" x14ac:dyDescent="0.25">
      <c r="A29" t="s">
        <v>6201</v>
      </c>
      <c r="B29" t="s">
        <v>6203</v>
      </c>
      <c r="C29" s="12">
        <v>258.34500000000003</v>
      </c>
      <c r="D29" s="12">
        <v>139.625</v>
      </c>
      <c r="E29" s="12">
        <v>279.52000000000004</v>
      </c>
      <c r="F29" s="12">
        <v>160.19499999999999</v>
      </c>
      <c r="G29" s="12">
        <v>837.68499999999995</v>
      </c>
    </row>
    <row r="30" spans="1:7" x14ac:dyDescent="0.25">
      <c r="B30" t="s">
        <v>6204</v>
      </c>
      <c r="C30" s="12">
        <v>342.2</v>
      </c>
      <c r="D30" s="12">
        <v>284.24999999999994</v>
      </c>
      <c r="E30" s="12">
        <v>251.83</v>
      </c>
      <c r="F30" s="12">
        <v>80.550000000000011</v>
      </c>
      <c r="G30" s="12">
        <v>958.82999999999993</v>
      </c>
    </row>
    <row r="31" spans="1:7" x14ac:dyDescent="0.25">
      <c r="B31" t="s">
        <v>6205</v>
      </c>
      <c r="C31" s="12">
        <v>418.30499999999989</v>
      </c>
      <c r="D31" s="12">
        <v>468.125</v>
      </c>
      <c r="E31" s="12">
        <v>405.05500000000006</v>
      </c>
      <c r="F31" s="12">
        <v>253.15499999999997</v>
      </c>
      <c r="G31" s="12">
        <v>1544.6399999999999</v>
      </c>
    </row>
    <row r="32" spans="1:7" x14ac:dyDescent="0.25">
      <c r="B32" t="s">
        <v>6206</v>
      </c>
      <c r="C32" s="12">
        <v>102.32999999999998</v>
      </c>
      <c r="D32" s="12">
        <v>242.14000000000001</v>
      </c>
      <c r="E32" s="12">
        <v>554.875</v>
      </c>
      <c r="F32" s="12">
        <v>106.23999999999998</v>
      </c>
      <c r="G32" s="12">
        <v>1005.585</v>
      </c>
    </row>
    <row r="33" spans="1:7" x14ac:dyDescent="0.25">
      <c r="B33" t="s">
        <v>6207</v>
      </c>
      <c r="C33" s="12">
        <v>234.71999999999997</v>
      </c>
      <c r="D33" s="12">
        <v>133.08000000000001</v>
      </c>
      <c r="E33" s="12">
        <v>267.2</v>
      </c>
      <c r="F33" s="12">
        <v>272.68999999999994</v>
      </c>
      <c r="G33" s="12">
        <v>907.68999999999994</v>
      </c>
    </row>
    <row r="34" spans="1:7" x14ac:dyDescent="0.25">
      <c r="B34" t="s">
        <v>6208</v>
      </c>
      <c r="C34" s="12">
        <v>430.39</v>
      </c>
      <c r="D34" s="12">
        <v>136.20500000000001</v>
      </c>
      <c r="E34" s="12">
        <v>209.6</v>
      </c>
      <c r="F34" s="12">
        <v>88.334999999999994</v>
      </c>
      <c r="G34" s="12">
        <v>864.53000000000009</v>
      </c>
    </row>
    <row r="35" spans="1:7" x14ac:dyDescent="0.25">
      <c r="B35" t="s">
        <v>6209</v>
      </c>
      <c r="C35" s="12">
        <v>109.005</v>
      </c>
      <c r="D35" s="12">
        <v>393.57499999999999</v>
      </c>
      <c r="E35" s="12">
        <v>61.034999999999997</v>
      </c>
      <c r="F35" s="12">
        <v>199.48999999999998</v>
      </c>
      <c r="G35" s="12">
        <v>763.10500000000002</v>
      </c>
    </row>
    <row r="36" spans="1:7" x14ac:dyDescent="0.25">
      <c r="B36" t="s">
        <v>6210</v>
      </c>
      <c r="C36" s="12">
        <v>287.52499999999998</v>
      </c>
      <c r="D36" s="12">
        <v>288.67</v>
      </c>
      <c r="E36" s="12">
        <v>125.58</v>
      </c>
      <c r="F36" s="12">
        <v>374.13499999999999</v>
      </c>
      <c r="G36" s="12">
        <v>1075.9099999999999</v>
      </c>
    </row>
    <row r="37" spans="1:7" x14ac:dyDescent="0.25">
      <c r="B37" t="s">
        <v>6211</v>
      </c>
      <c r="C37" s="12">
        <v>840.92999999999984</v>
      </c>
      <c r="D37" s="12">
        <v>409.875</v>
      </c>
      <c r="E37" s="12">
        <v>171.32999999999998</v>
      </c>
      <c r="F37" s="12">
        <v>221.43999999999997</v>
      </c>
      <c r="G37" s="12">
        <v>1643.5749999999998</v>
      </c>
    </row>
    <row r="38" spans="1:7" x14ac:dyDescent="0.25">
      <c r="B38" t="s">
        <v>6212</v>
      </c>
      <c r="C38" s="12">
        <v>299.07</v>
      </c>
      <c r="D38" s="12">
        <v>260.32499999999999</v>
      </c>
      <c r="E38" s="12">
        <v>584.64</v>
      </c>
      <c r="F38" s="12">
        <v>256.36500000000001</v>
      </c>
      <c r="G38" s="12">
        <v>1400.3999999999999</v>
      </c>
    </row>
    <row r="39" spans="1:7" x14ac:dyDescent="0.25">
      <c r="B39" t="s">
        <v>6213</v>
      </c>
      <c r="C39" s="12">
        <v>323.32499999999999</v>
      </c>
      <c r="D39" s="12">
        <v>565.57000000000005</v>
      </c>
      <c r="E39" s="12">
        <v>537.80999999999995</v>
      </c>
      <c r="F39" s="12">
        <v>189.47499999999999</v>
      </c>
      <c r="G39" s="12">
        <v>1616.1799999999998</v>
      </c>
    </row>
    <row r="40" spans="1:7" x14ac:dyDescent="0.25">
      <c r="B40" t="s">
        <v>6192</v>
      </c>
      <c r="C40" s="12">
        <v>399.48499999999996</v>
      </c>
      <c r="D40" s="12">
        <v>148.19999999999999</v>
      </c>
      <c r="E40" s="12">
        <v>388.21999999999997</v>
      </c>
      <c r="F40" s="12">
        <v>212.07499999999999</v>
      </c>
      <c r="G40" s="12">
        <v>1147.98</v>
      </c>
    </row>
    <row r="41" spans="1:7" x14ac:dyDescent="0.25">
      <c r="A41" t="s">
        <v>6202</v>
      </c>
      <c r="B41" t="s">
        <v>6203</v>
      </c>
      <c r="C41" s="12">
        <v>112.69499999999999</v>
      </c>
      <c r="D41" s="12">
        <v>166.32</v>
      </c>
      <c r="E41" s="12">
        <v>843.71499999999992</v>
      </c>
      <c r="F41" s="12">
        <v>146.685</v>
      </c>
      <c r="G41" s="12">
        <v>1269.415</v>
      </c>
    </row>
    <row r="42" spans="1:7" x14ac:dyDescent="0.25">
      <c r="B42" t="s">
        <v>6204</v>
      </c>
      <c r="C42" s="12">
        <v>114.87999999999998</v>
      </c>
      <c r="D42" s="12">
        <v>133.815</v>
      </c>
      <c r="E42" s="12">
        <v>91.175000000000011</v>
      </c>
      <c r="F42" s="12">
        <v>53.759999999999991</v>
      </c>
      <c r="G42" s="12">
        <v>393.63</v>
      </c>
    </row>
    <row r="43" spans="1:7" x14ac:dyDescent="0.25">
      <c r="B43" t="s">
        <v>6205</v>
      </c>
      <c r="C43" s="12">
        <v>277.76</v>
      </c>
      <c r="D43" s="12">
        <v>175.41</v>
      </c>
      <c r="E43" s="12">
        <v>462.50999999999993</v>
      </c>
      <c r="F43" s="12">
        <v>399.52499999999998</v>
      </c>
      <c r="G43" s="12">
        <v>1315.2049999999999</v>
      </c>
    </row>
    <row r="44" spans="1:7" x14ac:dyDescent="0.25">
      <c r="B44" t="s">
        <v>6206</v>
      </c>
      <c r="C44" s="12">
        <v>197.89499999999998</v>
      </c>
      <c r="D44" s="12">
        <v>289.755</v>
      </c>
      <c r="E44" s="12">
        <v>88.545000000000002</v>
      </c>
      <c r="F44" s="12">
        <v>200.25499999999997</v>
      </c>
      <c r="G44" s="12">
        <v>776.44999999999993</v>
      </c>
    </row>
    <row r="45" spans="1:7" x14ac:dyDescent="0.25">
      <c r="B45" t="s">
        <v>6207</v>
      </c>
      <c r="C45" s="12">
        <v>193.11499999999998</v>
      </c>
      <c r="D45" s="12">
        <v>212.49499999999998</v>
      </c>
      <c r="E45" s="12">
        <v>292.29000000000002</v>
      </c>
      <c r="F45" s="12">
        <v>304.46999999999997</v>
      </c>
      <c r="G45" s="12">
        <v>1002.3699999999999</v>
      </c>
    </row>
    <row r="46" spans="1:7" x14ac:dyDescent="0.25">
      <c r="B46" t="s">
        <v>6208</v>
      </c>
      <c r="C46" s="12">
        <v>179.79</v>
      </c>
      <c r="D46" s="12">
        <v>426.2</v>
      </c>
      <c r="E46" s="12">
        <v>170.08999999999997</v>
      </c>
      <c r="F46" s="12">
        <v>379.31</v>
      </c>
      <c r="G46" s="12">
        <v>1155.3899999999999</v>
      </c>
    </row>
    <row r="47" spans="1:7" x14ac:dyDescent="0.25">
      <c r="B47" t="s">
        <v>6209</v>
      </c>
      <c r="C47" s="12">
        <v>247.28999999999996</v>
      </c>
      <c r="D47" s="12">
        <v>246.685</v>
      </c>
      <c r="E47" s="12">
        <v>271.05499999999995</v>
      </c>
      <c r="F47" s="12">
        <v>141.69999999999999</v>
      </c>
      <c r="G47" s="12">
        <v>906.73</v>
      </c>
    </row>
    <row r="48" spans="1:7" x14ac:dyDescent="0.25">
      <c r="B48" t="s">
        <v>6210</v>
      </c>
      <c r="C48" s="12">
        <v>116.39499999999998</v>
      </c>
      <c r="D48" s="12">
        <v>41.25</v>
      </c>
      <c r="E48" s="12">
        <v>15.54</v>
      </c>
      <c r="F48" s="12">
        <v>71.06</v>
      </c>
      <c r="G48" s="12">
        <v>244.24499999999998</v>
      </c>
    </row>
    <row r="49" spans="1:7" x14ac:dyDescent="0.25">
      <c r="A49" t="s">
        <v>6198</v>
      </c>
      <c r="C49" s="12">
        <v>11768.495000000003</v>
      </c>
      <c r="D49" s="12">
        <v>12306.440000000002</v>
      </c>
      <c r="E49" s="12">
        <v>12054.075000000003</v>
      </c>
      <c r="F49" s="12">
        <v>9005.244999999999</v>
      </c>
      <c r="G49" s="12">
        <v>45134.255000000005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24AA-D203-4B35-813A-DF7BEDE975BC}">
  <dimension ref="A1:F6"/>
  <sheetViews>
    <sheetView workbookViewId="0">
      <selection activeCell="P10" sqref="P10"/>
    </sheetView>
  </sheetViews>
  <sheetFormatPr defaultRowHeight="15" x14ac:dyDescent="0.25"/>
  <cols>
    <col min="1" max="1" width="15.28515625" bestFit="1" customWidth="1"/>
    <col min="2" max="5" width="19" bestFit="1" customWidth="1"/>
    <col min="6" max="7" width="14" bestFit="1" customWidth="1"/>
  </cols>
  <sheetData>
    <row r="1" spans="1:6" x14ac:dyDescent="0.25">
      <c r="A1" s="10" t="s">
        <v>6220</v>
      </c>
      <c r="B1" s="10" t="s">
        <v>6195</v>
      </c>
    </row>
    <row r="2" spans="1:6" x14ac:dyDescent="0.25">
      <c r="A2" s="10" t="s">
        <v>6</v>
      </c>
      <c r="B2" t="s">
        <v>6216</v>
      </c>
      <c r="C2" t="s">
        <v>6217</v>
      </c>
      <c r="D2" t="s">
        <v>6218</v>
      </c>
      <c r="E2" t="s">
        <v>6219</v>
      </c>
      <c r="F2" t="s">
        <v>6198</v>
      </c>
    </row>
    <row r="3" spans="1:6" x14ac:dyDescent="0.25">
      <c r="A3" t="s">
        <v>317</v>
      </c>
      <c r="B3" s="11">
        <v>1360.3050000000001</v>
      </c>
      <c r="C3" s="11">
        <v>1533.35</v>
      </c>
      <c r="D3" s="11">
        <v>2166.5850000000005</v>
      </c>
      <c r="E3" s="11">
        <v>1636.6249999999993</v>
      </c>
      <c r="F3" s="11">
        <v>6696.8649999999989</v>
      </c>
    </row>
    <row r="4" spans="1:6" x14ac:dyDescent="0.25">
      <c r="A4" t="s">
        <v>27</v>
      </c>
      <c r="B4" s="11">
        <v>267.18</v>
      </c>
      <c r="C4" s="11">
        <v>949.58</v>
      </c>
      <c r="D4" s="11">
        <v>877.14499999999998</v>
      </c>
      <c r="E4" s="11">
        <v>704.59999999999991</v>
      </c>
      <c r="F4" s="11">
        <v>2798.5049999999997</v>
      </c>
    </row>
    <row r="5" spans="1:6" x14ac:dyDescent="0.25">
      <c r="A5" t="s">
        <v>18</v>
      </c>
      <c r="B5" s="11">
        <v>10141.009999999997</v>
      </c>
      <c r="C5" s="11">
        <v>9823.5099999999966</v>
      </c>
      <c r="D5" s="11">
        <v>9010.3449999999993</v>
      </c>
      <c r="E5" s="11">
        <v>6664.020000000005</v>
      </c>
      <c r="F5" s="11">
        <v>35638.884999999995</v>
      </c>
    </row>
    <row r="6" spans="1:6" x14ac:dyDescent="0.25">
      <c r="A6" t="s">
        <v>6198</v>
      </c>
      <c r="B6" s="11">
        <v>11768.494999999997</v>
      </c>
      <c r="C6" s="11">
        <v>12306.439999999997</v>
      </c>
      <c r="D6" s="11">
        <v>12054.075000000001</v>
      </c>
      <c r="E6" s="11">
        <v>9005.2450000000044</v>
      </c>
      <c r="F6" s="11">
        <v>45134.25499999999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B820-3A55-4A22-ADE1-D332BD2B7523}">
  <dimension ref="A3:B9"/>
  <sheetViews>
    <sheetView workbookViewId="0">
      <selection activeCell="K16" sqref="K16"/>
    </sheetView>
  </sheetViews>
  <sheetFormatPr defaultRowHeight="15" x14ac:dyDescent="0.25"/>
  <cols>
    <col min="1" max="1" width="18.28515625" bestFit="1" customWidth="1"/>
    <col min="2" max="2" width="13.28515625" bestFit="1" customWidth="1"/>
    <col min="3" max="5" width="19" bestFit="1" customWidth="1"/>
    <col min="6" max="8" width="14" bestFit="1" customWidth="1"/>
  </cols>
  <sheetData>
    <row r="3" spans="1:2" x14ac:dyDescent="0.25">
      <c r="A3" s="10" t="s">
        <v>3</v>
      </c>
      <c r="B3" t="s">
        <v>6220</v>
      </c>
    </row>
    <row r="4" spans="1:2" x14ac:dyDescent="0.25">
      <c r="A4" t="s">
        <v>5113</v>
      </c>
      <c r="B4" s="11">
        <v>317.06999999999994</v>
      </c>
    </row>
    <row r="5" spans="1:2" x14ac:dyDescent="0.25">
      <c r="A5" t="s">
        <v>5764</v>
      </c>
      <c r="B5" s="11">
        <v>307.04499999999996</v>
      </c>
    </row>
    <row r="6" spans="1:2" x14ac:dyDescent="0.25">
      <c r="A6" t="s">
        <v>3752</v>
      </c>
      <c r="B6" s="11">
        <v>278.01</v>
      </c>
    </row>
    <row r="7" spans="1:2" x14ac:dyDescent="0.25">
      <c r="A7" t="s">
        <v>1597</v>
      </c>
      <c r="B7" s="11">
        <v>281.67499999999995</v>
      </c>
    </row>
    <row r="8" spans="1:2" x14ac:dyDescent="0.25">
      <c r="A8" t="s">
        <v>2586</v>
      </c>
      <c r="B8" s="11">
        <v>289.11</v>
      </c>
    </row>
    <row r="9" spans="1:2" x14ac:dyDescent="0.25">
      <c r="A9" t="s">
        <v>6198</v>
      </c>
      <c r="B9" s="11">
        <v>1472.9099999999999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opLeftCell="C19" zoomScale="115" zoomScaleNormal="115" workbookViewId="0">
      <selection activeCell="F34" sqref="F32:P34"/>
    </sheetView>
  </sheetViews>
  <sheetFormatPr defaultRowHeight="15" x14ac:dyDescent="0.25"/>
  <cols>
    <col min="1" max="1" width="16.5703125" customWidth="1"/>
    <col min="2" max="2" width="14.7109375" style="3" customWidth="1"/>
    <col min="3" max="3" width="17.42578125" customWidth="1"/>
    <col min="4" max="4" width="12.140625" customWidth="1"/>
    <col min="5" max="5" width="10.85546875" customWidth="1"/>
    <col min="6" max="6" width="17" customWidth="1"/>
    <col min="7" max="7" width="22.42578125" customWidth="1"/>
    <col min="8" max="8" width="13.5703125" customWidth="1"/>
    <col min="9" max="9" width="13.140625" customWidth="1"/>
    <col min="10" max="10" width="12.7109375" customWidth="1"/>
    <col min="11" max="11" width="7.42578125" customWidth="1"/>
    <col min="12" max="12" width="11.5703125" customWidth="1"/>
    <col min="13" max="13" width="8.28515625" customWidth="1"/>
    <col min="14" max="14" width="18" customWidth="1"/>
    <col min="15" max="15" width="18.28515625" customWidth="1"/>
    <col min="16" max="16" width="12.85546875" customWidth="1"/>
  </cols>
  <sheetData>
    <row r="1" spans="1:16" x14ac:dyDescent="0.25">
      <c r="A1" s="4" t="s">
        <v>0</v>
      </c>
      <c r="B1" s="5" t="s">
        <v>6197</v>
      </c>
      <c r="C1" s="4" t="s">
        <v>2</v>
      </c>
      <c r="D1" s="4" t="s">
        <v>10</v>
      </c>
      <c r="E1" s="4" t="s">
        <v>13</v>
      </c>
      <c r="F1" s="4" t="s">
        <v>3</v>
      </c>
      <c r="G1" s="4" t="s">
        <v>1</v>
      </c>
      <c r="H1" s="4" t="s">
        <v>6</v>
      </c>
      <c r="I1" s="4" t="s">
        <v>8</v>
      </c>
      <c r="J1" s="4" t="s">
        <v>9</v>
      </c>
      <c r="K1" s="4" t="s">
        <v>11</v>
      </c>
      <c r="L1" s="4" t="s">
        <v>12</v>
      </c>
      <c r="M1" s="4" t="s">
        <v>14</v>
      </c>
      <c r="N1" s="4" t="s">
        <v>6195</v>
      </c>
      <c r="O1" s="4" t="s">
        <v>6196</v>
      </c>
      <c r="P1" s="4" t="s">
        <v>6221</v>
      </c>
    </row>
    <row r="2" spans="1:16" x14ac:dyDescent="0.25">
      <c r="A2" s="4" t="s">
        <v>489</v>
      </c>
      <c r="B2" s="6">
        <v>43713</v>
      </c>
      <c r="C2" s="4" t="s">
        <v>490</v>
      </c>
      <c r="D2" s="7" t="s">
        <v>6137</v>
      </c>
      <c r="E2" s="4">
        <v>2</v>
      </c>
      <c r="F2" s="4" t="str">
        <f>VLOOKUP(C2,customers!A:B,2,FALSE)</f>
        <v>Aloisia Allner</v>
      </c>
      <c r="G2" s="4" t="str">
        <f>VLOOKUP(F2,customers!B:C,2,FALSE)</f>
        <v>aallner0@lulu.com</v>
      </c>
      <c r="H2" s="4" t="str">
        <f>VLOOKUP(F2,customers!B:G,6,FALSE)</f>
        <v>United States</v>
      </c>
      <c r="I2" s="7" t="str">
        <f>VLOOKUP(D2,products!A:B,2,FALSE)</f>
        <v>Rob</v>
      </c>
      <c r="J2" s="7" t="str">
        <f>VLOOKUP(D2,products!A:C,3,FALSE)</f>
        <v>M</v>
      </c>
      <c r="K2" s="8">
        <f>VLOOKUP(D2,products!A:D,4,FALSE)</f>
        <v>1</v>
      </c>
      <c r="L2" s="9">
        <f>VLOOKUP(D2,products!A:E,5,FALSE)</f>
        <v>9.9499999999999993</v>
      </c>
      <c r="M2" s="9">
        <f>L2*E2</f>
        <v>19.899999999999999</v>
      </c>
      <c r="N2" s="7" t="str" cm="1">
        <f t="array" ref="N2">_xlfn.IFS(I2="Rob","Robusta",I2="Exc","Exclasia",I2="Ara","Arabia",I2="Lib","Libia")</f>
        <v>Robusta</v>
      </c>
      <c r="O2" s="7" t="str" cm="1">
        <f t="array" ref="O2">_xlfn.IFS(J2="M","Medium",J2="D","Dark",J2="L","Light")</f>
        <v>Medium</v>
      </c>
      <c r="P2" s="7" t="str">
        <f>VLOOKUP(Tablo1[[#This Row],[Customer ID]],customers!A1:I1001,9,FALSE)</f>
        <v>Yes</v>
      </c>
    </row>
    <row r="3" spans="1:16" x14ac:dyDescent="0.25">
      <c r="A3" s="4" t="s">
        <v>489</v>
      </c>
      <c r="B3" s="6">
        <v>43713</v>
      </c>
      <c r="C3" s="4" t="s">
        <v>490</v>
      </c>
      <c r="D3" s="7" t="s">
        <v>6138</v>
      </c>
      <c r="E3" s="4">
        <v>5</v>
      </c>
      <c r="F3" s="4" t="str">
        <f>VLOOKUP(C3,customers!A:B,2,FALSE)</f>
        <v>Aloisia Allner</v>
      </c>
      <c r="G3" s="4" t="str">
        <f>VLOOKUP(F3,customers!B:C,2,FALSE)</f>
        <v>aallner0@lulu.com</v>
      </c>
      <c r="H3" s="4" t="str">
        <f>VLOOKUP(F3,customers!B:G,6,FALSE)</f>
        <v>United States</v>
      </c>
      <c r="I3" s="7" t="str">
        <f>VLOOKUP(D3,products!A:B,2,FALSE)</f>
        <v>Exc</v>
      </c>
      <c r="J3" s="7" t="str">
        <f>VLOOKUP(D3,products!A:C,3,FALSE)</f>
        <v>M</v>
      </c>
      <c r="K3" s="8">
        <f>VLOOKUP(D3,products!A:D,4,FALSE)</f>
        <v>0.5</v>
      </c>
      <c r="L3" s="9">
        <f>VLOOKUP(D3,products!A:E,5,FALSE)</f>
        <v>8.25</v>
      </c>
      <c r="M3" s="9">
        <f t="shared" ref="M3:M66" si="0">L3*E3</f>
        <v>41.25</v>
      </c>
      <c r="N3" s="7" t="str" cm="1">
        <f t="array" ref="N3">_xlfn.IFS(I3="Rob","Robusta",I3="Exc","Exclasia",I3="Ara","Arabia",I3="Lib","Libia")</f>
        <v>Exclasia</v>
      </c>
      <c r="O3" s="7" t="str" cm="1">
        <f t="array" ref="O3">_xlfn.IFS(J3="M","Medium",J3="D","Dark",J3="L","Light")</f>
        <v>Medium</v>
      </c>
      <c r="P3" s="7" t="str">
        <f>VLOOKUP(Tablo1[[#This Row],[Customer ID]],customers!A2:I1002,9,FALSE)</f>
        <v>Yes</v>
      </c>
    </row>
    <row r="4" spans="1:16" x14ac:dyDescent="0.25">
      <c r="A4" s="4" t="s">
        <v>500</v>
      </c>
      <c r="B4" s="6">
        <v>44364</v>
      </c>
      <c r="C4" s="4" t="s">
        <v>501</v>
      </c>
      <c r="D4" s="7" t="s">
        <v>6139</v>
      </c>
      <c r="E4" s="4">
        <v>1</v>
      </c>
      <c r="F4" s="4" t="str">
        <f>VLOOKUP(C4,customers!A:B,2,FALSE)</f>
        <v>Jami Redholes</v>
      </c>
      <c r="G4" s="4" t="str">
        <f>VLOOKUP(F4,customers!B:C,2,FALSE)</f>
        <v>jredholes2@tmall.com</v>
      </c>
      <c r="H4" s="4" t="str">
        <f>VLOOKUP(F4,customers!B:G,6,FALSE)</f>
        <v>United States</v>
      </c>
      <c r="I4" s="7" t="str">
        <f>VLOOKUP(D4,products!A:B,2,FALSE)</f>
        <v>Ara</v>
      </c>
      <c r="J4" s="7" t="str">
        <f>VLOOKUP(D4,products!A:C,3,FALSE)</f>
        <v>L</v>
      </c>
      <c r="K4" s="8">
        <f>VLOOKUP(D4,products!A:D,4,FALSE)</f>
        <v>1</v>
      </c>
      <c r="L4" s="9">
        <f>VLOOKUP(D4,products!A:E,5,FALSE)</f>
        <v>12.95</v>
      </c>
      <c r="M4" s="9">
        <f t="shared" si="0"/>
        <v>12.95</v>
      </c>
      <c r="N4" s="7" t="str" cm="1">
        <f t="array" ref="N4">_xlfn.IFS(I4="Rob","Robusta",I4="Exc","Exclasia",I4="Ara","Arabia",I4="Lib","Libia")</f>
        <v>Arabia</v>
      </c>
      <c r="O4" s="7" t="str" cm="1">
        <f t="array" ref="O4">_xlfn.IFS(J4="M","Medium",J4="D","Dark",J4="L","Light")</f>
        <v>Light</v>
      </c>
      <c r="P4" s="7" t="str">
        <f>VLOOKUP(Tablo1[[#This Row],[Customer ID]],customers!A3:I1003,9,FALSE)</f>
        <v>Yes</v>
      </c>
    </row>
    <row r="5" spans="1:16" x14ac:dyDescent="0.25">
      <c r="A5" s="4" t="s">
        <v>511</v>
      </c>
      <c r="B5" s="6">
        <v>44392</v>
      </c>
      <c r="C5" s="4" t="s">
        <v>512</v>
      </c>
      <c r="D5" s="7" t="s">
        <v>6140</v>
      </c>
      <c r="E5" s="4">
        <v>2</v>
      </c>
      <c r="F5" s="4" t="str">
        <f>VLOOKUP(C5,customers!A:B,2,FALSE)</f>
        <v>Christoffer O' Shea</v>
      </c>
      <c r="G5" s="4">
        <f>VLOOKUP(F5,customers!B:C,2,FALSE)</f>
        <v>0</v>
      </c>
      <c r="H5" s="4" t="str">
        <f>VLOOKUP(F5,customers!B:G,6,FALSE)</f>
        <v>Ireland</v>
      </c>
      <c r="I5" s="7" t="str">
        <f>VLOOKUP(D5,products!A:B,2,FALSE)</f>
        <v>Exc</v>
      </c>
      <c r="J5" s="7" t="str">
        <f>VLOOKUP(D5,products!A:C,3,FALSE)</f>
        <v>M</v>
      </c>
      <c r="K5" s="8">
        <f>VLOOKUP(D5,products!A:D,4,FALSE)</f>
        <v>1</v>
      </c>
      <c r="L5" s="9">
        <f>VLOOKUP(D5,products!A:E,5,FALSE)</f>
        <v>13.75</v>
      </c>
      <c r="M5" s="9">
        <f t="shared" si="0"/>
        <v>27.5</v>
      </c>
      <c r="N5" s="7" t="str" cm="1">
        <f t="array" ref="N5">_xlfn.IFS(I5="Rob","Robusta",I5="Exc","Exclasia",I5="Ara","Arabia",I5="Lib","Libia")</f>
        <v>Exclasia</v>
      </c>
      <c r="O5" s="7" t="str" cm="1">
        <f t="array" ref="O5">_xlfn.IFS(J5="M","Medium",J5="D","Dark",J5="L","Light")</f>
        <v>Medium</v>
      </c>
      <c r="P5" s="7" t="str">
        <f>VLOOKUP(Tablo1[[#This Row],[Customer ID]],customers!A4:I1004,9,FALSE)</f>
        <v>No</v>
      </c>
    </row>
    <row r="6" spans="1:16" x14ac:dyDescent="0.25">
      <c r="A6" s="4" t="s">
        <v>511</v>
      </c>
      <c r="B6" s="6">
        <v>44392</v>
      </c>
      <c r="C6" s="4" t="s">
        <v>512</v>
      </c>
      <c r="D6" s="7" t="s">
        <v>6141</v>
      </c>
      <c r="E6" s="4">
        <v>2</v>
      </c>
      <c r="F6" s="4" t="str">
        <f>VLOOKUP(C6,customers!A:B,2,FALSE)</f>
        <v>Christoffer O' Shea</v>
      </c>
      <c r="G6" s="4">
        <f>VLOOKUP(F6,customers!B:C,2,FALSE)</f>
        <v>0</v>
      </c>
      <c r="H6" s="4" t="str">
        <f>VLOOKUP(F6,customers!B:G,6,FALSE)</f>
        <v>Ireland</v>
      </c>
      <c r="I6" s="7" t="str">
        <f>VLOOKUP(D6,products!A:B,2,FALSE)</f>
        <v>Rob</v>
      </c>
      <c r="J6" s="7" t="str">
        <f>VLOOKUP(D6,products!A:C,3,FALSE)</f>
        <v>L</v>
      </c>
      <c r="K6" s="8">
        <f>VLOOKUP(D6,products!A:D,4,FALSE)</f>
        <v>2.5</v>
      </c>
      <c r="L6" s="9">
        <f>VLOOKUP(D6,products!A:E,5,FALSE)</f>
        <v>27.484999999999996</v>
      </c>
      <c r="M6" s="9">
        <f t="shared" si="0"/>
        <v>54.969999999999992</v>
      </c>
      <c r="N6" s="7" t="str" cm="1">
        <f t="array" ref="N6">_xlfn.IFS(I6="Rob","Robusta",I6="Exc","Exclasia",I6="Ara","Arabia",I6="Lib","Libia")</f>
        <v>Robusta</v>
      </c>
      <c r="O6" s="7" t="str" cm="1">
        <f t="array" ref="O6">_xlfn.IFS(J6="M","Medium",J6="D","Dark",J6="L","Light")</f>
        <v>Light</v>
      </c>
      <c r="P6" s="7" t="str">
        <f>VLOOKUP(Tablo1[[#This Row],[Customer ID]],customers!A5:I1005,9,FALSE)</f>
        <v>No</v>
      </c>
    </row>
    <row r="7" spans="1:16" x14ac:dyDescent="0.25">
      <c r="A7" s="4" t="s">
        <v>518</v>
      </c>
      <c r="B7" s="6">
        <v>44412</v>
      </c>
      <c r="C7" s="4" t="s">
        <v>519</v>
      </c>
      <c r="D7" s="7" t="s">
        <v>6142</v>
      </c>
      <c r="E7" s="4">
        <v>3</v>
      </c>
      <c r="F7" s="4" t="str">
        <f>VLOOKUP(C7,customers!A:B,2,FALSE)</f>
        <v>Beryle Cottier</v>
      </c>
      <c r="G7" s="4">
        <f>VLOOKUP(F7,customers!B:C,2,FALSE)</f>
        <v>0</v>
      </c>
      <c r="H7" s="4" t="str">
        <f>VLOOKUP(F7,customers!B:G,6,FALSE)</f>
        <v>United States</v>
      </c>
      <c r="I7" s="7" t="str">
        <f>VLOOKUP(D7,products!A:B,2,FALSE)</f>
        <v>Lib</v>
      </c>
      <c r="J7" s="7" t="str">
        <f>VLOOKUP(D7,products!A:C,3,FALSE)</f>
        <v>D</v>
      </c>
      <c r="K7" s="8">
        <f>VLOOKUP(D7,products!A:D,4,FALSE)</f>
        <v>1</v>
      </c>
      <c r="L7" s="9">
        <f>VLOOKUP(D7,products!A:E,5,FALSE)</f>
        <v>12.95</v>
      </c>
      <c r="M7" s="9">
        <f t="shared" si="0"/>
        <v>38.849999999999994</v>
      </c>
      <c r="N7" s="7" t="str" cm="1">
        <f t="array" ref="N7">_xlfn.IFS(I7="Rob","Robusta",I7="Exc","Exclasia",I7="Ara","Arabia",I7="Lib","Libia")</f>
        <v>Libia</v>
      </c>
      <c r="O7" s="7" t="str" cm="1">
        <f t="array" ref="O7">_xlfn.IFS(J7="M","Medium",J7="D","Dark",J7="L","Light")</f>
        <v>Dark</v>
      </c>
      <c r="P7" s="7" t="str">
        <f>VLOOKUP(Tablo1[[#This Row],[Customer ID]],customers!A6:I1006,9,FALSE)</f>
        <v>No</v>
      </c>
    </row>
    <row r="8" spans="1:16" x14ac:dyDescent="0.25">
      <c r="A8" s="4" t="s">
        <v>523</v>
      </c>
      <c r="B8" s="6">
        <v>44582</v>
      </c>
      <c r="C8" s="4" t="s">
        <v>524</v>
      </c>
      <c r="D8" s="7" t="s">
        <v>6143</v>
      </c>
      <c r="E8" s="4">
        <v>3</v>
      </c>
      <c r="F8" s="4" t="str">
        <f>VLOOKUP(C8,customers!A:B,2,FALSE)</f>
        <v>Shaylynn Lobe</v>
      </c>
      <c r="G8" s="4" t="str">
        <f>VLOOKUP(F8,customers!B:C,2,FALSE)</f>
        <v>slobe6@nifty.com</v>
      </c>
      <c r="H8" s="4" t="str">
        <f>VLOOKUP(F8,customers!B:G,6,FALSE)</f>
        <v>United States</v>
      </c>
      <c r="I8" s="7" t="str">
        <f>VLOOKUP(D8,products!A:B,2,FALSE)</f>
        <v>Exc</v>
      </c>
      <c r="J8" s="7" t="str">
        <f>VLOOKUP(D8,products!A:C,3,FALSE)</f>
        <v>D</v>
      </c>
      <c r="K8" s="8">
        <f>VLOOKUP(D8,products!A:D,4,FALSE)</f>
        <v>0.5</v>
      </c>
      <c r="L8" s="9">
        <f>VLOOKUP(D8,products!A:E,5,FALSE)</f>
        <v>7.29</v>
      </c>
      <c r="M8" s="9">
        <f t="shared" si="0"/>
        <v>21.87</v>
      </c>
      <c r="N8" s="7" t="str" cm="1">
        <f t="array" ref="N8">_xlfn.IFS(I8="Rob","Robusta",I8="Exc","Exclasia",I8="Ara","Arabia",I8="Lib","Libia")</f>
        <v>Exclasia</v>
      </c>
      <c r="O8" s="7" t="str" cm="1">
        <f t="array" ref="O8">_xlfn.IFS(J8="M","Medium",J8="D","Dark",J8="L","Light")</f>
        <v>Dark</v>
      </c>
      <c r="P8" s="7" t="str">
        <f>VLOOKUP(Tablo1[[#This Row],[Customer ID]],customers!A7:I1007,9,FALSE)</f>
        <v>Yes</v>
      </c>
    </row>
    <row r="9" spans="1:16" x14ac:dyDescent="0.25">
      <c r="A9" s="4" t="s">
        <v>529</v>
      </c>
      <c r="B9" s="6">
        <v>44701</v>
      </c>
      <c r="C9" s="4" t="s">
        <v>530</v>
      </c>
      <c r="D9" s="7" t="s">
        <v>6144</v>
      </c>
      <c r="E9" s="4">
        <v>1</v>
      </c>
      <c r="F9" s="4" t="str">
        <f>VLOOKUP(C9,customers!A:B,2,FALSE)</f>
        <v>Melvin Wharfe</v>
      </c>
      <c r="G9" s="4">
        <f>VLOOKUP(F9,customers!B:C,2,FALSE)</f>
        <v>0</v>
      </c>
      <c r="H9" s="4" t="str">
        <f>VLOOKUP(F9,customers!B:G,6,FALSE)</f>
        <v>Ireland</v>
      </c>
      <c r="I9" s="7" t="str">
        <f>VLOOKUP(D9,products!A:B,2,FALSE)</f>
        <v>Lib</v>
      </c>
      <c r="J9" s="7" t="str">
        <f>VLOOKUP(D9,products!A:C,3,FALSE)</f>
        <v>L</v>
      </c>
      <c r="K9" s="8">
        <f>VLOOKUP(D9,products!A:D,4,FALSE)</f>
        <v>0.2</v>
      </c>
      <c r="L9" s="9">
        <f>VLOOKUP(D9,products!A:E,5,FALSE)</f>
        <v>4.7549999999999999</v>
      </c>
      <c r="M9" s="9">
        <f t="shared" si="0"/>
        <v>4.7549999999999999</v>
      </c>
      <c r="N9" s="7" t="str" cm="1">
        <f t="array" ref="N9">_xlfn.IFS(I9="Rob","Robusta",I9="Exc","Exclasia",I9="Ara","Arabia",I9="Lib","Libia")</f>
        <v>Libia</v>
      </c>
      <c r="O9" s="7" t="str" cm="1">
        <f t="array" ref="O9">_xlfn.IFS(J9="M","Medium",J9="D","Dark",J9="L","Light")</f>
        <v>Light</v>
      </c>
      <c r="P9" s="7" t="str">
        <f>VLOOKUP(Tablo1[[#This Row],[Customer ID]],customers!A8:I1008,9,FALSE)</f>
        <v>Yes</v>
      </c>
    </row>
    <row r="10" spans="1:16" x14ac:dyDescent="0.25">
      <c r="A10" s="4" t="s">
        <v>534</v>
      </c>
      <c r="B10" s="6">
        <v>43467</v>
      </c>
      <c r="C10" s="4" t="s">
        <v>535</v>
      </c>
      <c r="D10" s="7" t="s">
        <v>6145</v>
      </c>
      <c r="E10" s="4">
        <v>3</v>
      </c>
      <c r="F10" s="4" t="str">
        <f>VLOOKUP(C10,customers!A:B,2,FALSE)</f>
        <v>Guthrey Petracci</v>
      </c>
      <c r="G10" s="4" t="str">
        <f>VLOOKUP(F10,customers!B:C,2,FALSE)</f>
        <v>gpetracci8@livejournal.com</v>
      </c>
      <c r="H10" s="4" t="str">
        <f>VLOOKUP(F10,customers!B:G,6,FALSE)</f>
        <v>United States</v>
      </c>
      <c r="I10" s="7" t="str">
        <f>VLOOKUP(D10,products!A:B,2,FALSE)</f>
        <v>Rob</v>
      </c>
      <c r="J10" s="7" t="str">
        <f>VLOOKUP(D10,products!A:C,3,FALSE)</f>
        <v>M</v>
      </c>
      <c r="K10" s="8">
        <f>VLOOKUP(D10,products!A:D,4,FALSE)</f>
        <v>0.5</v>
      </c>
      <c r="L10" s="9">
        <f>VLOOKUP(D10,products!A:E,5,FALSE)</f>
        <v>5.97</v>
      </c>
      <c r="M10" s="9">
        <f t="shared" si="0"/>
        <v>17.91</v>
      </c>
      <c r="N10" s="7" t="str" cm="1">
        <f t="array" ref="N10">_xlfn.IFS(I10="Rob","Robusta",I10="Exc","Exclasia",I10="Ara","Arabia",I10="Lib","Libia")</f>
        <v>Robusta</v>
      </c>
      <c r="O10" s="7" t="str" cm="1">
        <f t="array" ref="O10">_xlfn.IFS(J10="M","Medium",J10="D","Dark",J10="L","Light")</f>
        <v>Medium</v>
      </c>
      <c r="P10" s="7" t="str">
        <f>VLOOKUP(Tablo1[[#This Row],[Customer ID]],customers!A9:I1009,9,FALSE)</f>
        <v>No</v>
      </c>
    </row>
    <row r="11" spans="1:16" x14ac:dyDescent="0.25">
      <c r="A11" s="4" t="s">
        <v>540</v>
      </c>
      <c r="B11" s="6">
        <v>43713</v>
      </c>
      <c r="C11" s="4" t="s">
        <v>541</v>
      </c>
      <c r="D11" s="7" t="s">
        <v>6145</v>
      </c>
      <c r="E11" s="4">
        <v>1</v>
      </c>
      <c r="F11" s="4" t="str">
        <f>VLOOKUP(C11,customers!A:B,2,FALSE)</f>
        <v>Rodger Raven</v>
      </c>
      <c r="G11" s="4" t="str">
        <f>VLOOKUP(F11,customers!B:C,2,FALSE)</f>
        <v>rraven9@ed.gov</v>
      </c>
      <c r="H11" s="4" t="str">
        <f>VLOOKUP(F11,customers!B:G,6,FALSE)</f>
        <v>United States</v>
      </c>
      <c r="I11" s="7" t="str">
        <f>VLOOKUP(D11,products!A:B,2,FALSE)</f>
        <v>Rob</v>
      </c>
      <c r="J11" s="7" t="str">
        <f>VLOOKUP(D11,products!A:C,3,FALSE)</f>
        <v>M</v>
      </c>
      <c r="K11" s="8">
        <f>VLOOKUP(D11,products!A:D,4,FALSE)</f>
        <v>0.5</v>
      </c>
      <c r="L11" s="9">
        <f>VLOOKUP(D11,products!A:E,5,FALSE)</f>
        <v>5.97</v>
      </c>
      <c r="M11" s="9">
        <f t="shared" si="0"/>
        <v>5.97</v>
      </c>
      <c r="N11" s="7" t="str" cm="1">
        <f t="array" ref="N11">_xlfn.IFS(I11="Rob","Robusta",I11="Exc","Exclasia",I11="Ara","Arabia",I11="Lib","Libia")</f>
        <v>Robusta</v>
      </c>
      <c r="O11" s="7" t="str" cm="1">
        <f t="array" ref="O11">_xlfn.IFS(J11="M","Medium",J11="D","Dark",J11="L","Light")</f>
        <v>Medium</v>
      </c>
      <c r="P11" s="7" t="str">
        <f>VLOOKUP(Tablo1[[#This Row],[Customer ID]],customers!A10:I1010,9,FALSE)</f>
        <v>No</v>
      </c>
    </row>
    <row r="12" spans="1:16" x14ac:dyDescent="0.25">
      <c r="A12" s="4" t="s">
        <v>546</v>
      </c>
      <c r="B12" s="6">
        <v>44263</v>
      </c>
      <c r="C12" s="4" t="s">
        <v>547</v>
      </c>
      <c r="D12" s="7" t="s">
        <v>6146</v>
      </c>
      <c r="E12" s="4">
        <v>4</v>
      </c>
      <c r="F12" s="4" t="str">
        <f>VLOOKUP(C12,customers!A:B,2,FALSE)</f>
        <v>Ferrell Ferber</v>
      </c>
      <c r="G12" s="4" t="str">
        <f>VLOOKUP(F12,customers!B:C,2,FALSE)</f>
        <v>fferbera@businesswire.com</v>
      </c>
      <c r="H12" s="4" t="str">
        <f>VLOOKUP(F12,customers!B:G,6,FALSE)</f>
        <v>United States</v>
      </c>
      <c r="I12" s="7" t="str">
        <f>VLOOKUP(D12,products!A:B,2,FALSE)</f>
        <v>Ara</v>
      </c>
      <c r="J12" s="7" t="str">
        <f>VLOOKUP(D12,products!A:C,3,FALSE)</f>
        <v>D</v>
      </c>
      <c r="K12" s="8">
        <f>VLOOKUP(D12,products!A:D,4,FALSE)</f>
        <v>1</v>
      </c>
      <c r="L12" s="9">
        <f>VLOOKUP(D12,products!A:E,5,FALSE)</f>
        <v>9.9499999999999993</v>
      </c>
      <c r="M12" s="9">
        <f t="shared" si="0"/>
        <v>39.799999999999997</v>
      </c>
      <c r="N12" s="7" t="str" cm="1">
        <f t="array" ref="N12">_xlfn.IFS(I12="Rob","Robusta",I12="Exc","Exclasia",I12="Ara","Arabia",I12="Lib","Libia")</f>
        <v>Arabia</v>
      </c>
      <c r="O12" s="7" t="str" cm="1">
        <f t="array" ref="O12">_xlfn.IFS(J12="M","Medium",J12="D","Dark",J12="L","Light")</f>
        <v>Dark</v>
      </c>
      <c r="P12" s="7" t="str">
        <f>VLOOKUP(Tablo1[[#This Row],[Customer ID]],customers!A11:I1011,9,FALSE)</f>
        <v>No</v>
      </c>
    </row>
    <row r="13" spans="1:16" x14ac:dyDescent="0.25">
      <c r="A13" s="4" t="s">
        <v>552</v>
      </c>
      <c r="B13" s="6">
        <v>44132</v>
      </c>
      <c r="C13" s="4" t="s">
        <v>553</v>
      </c>
      <c r="D13" s="7" t="s">
        <v>6147</v>
      </c>
      <c r="E13" s="4">
        <v>5</v>
      </c>
      <c r="F13" s="4" t="str">
        <f>VLOOKUP(C13,customers!A:B,2,FALSE)</f>
        <v>Duky Phizackerly</v>
      </c>
      <c r="G13" s="4" t="str">
        <f>VLOOKUP(F13,customers!B:C,2,FALSE)</f>
        <v>dphizackerlyb@utexas.edu</v>
      </c>
      <c r="H13" s="4" t="str">
        <f>VLOOKUP(F13,customers!B:G,6,FALSE)</f>
        <v>United States</v>
      </c>
      <c r="I13" s="7" t="str">
        <f>VLOOKUP(D13,products!A:B,2,FALSE)</f>
        <v>Exc</v>
      </c>
      <c r="J13" s="7" t="str">
        <f>VLOOKUP(D13,products!A:C,3,FALSE)</f>
        <v>L</v>
      </c>
      <c r="K13" s="8">
        <f>VLOOKUP(D13,products!A:D,4,FALSE)</f>
        <v>2.5</v>
      </c>
      <c r="L13" s="9">
        <f>VLOOKUP(D13,products!A:E,5,FALSE)</f>
        <v>34.154999999999994</v>
      </c>
      <c r="M13" s="9">
        <f t="shared" si="0"/>
        <v>170.77499999999998</v>
      </c>
      <c r="N13" s="7" t="str" cm="1">
        <f t="array" ref="N13">_xlfn.IFS(I13="Rob","Robusta",I13="Exc","Exclasia",I13="Ara","Arabia",I13="Lib","Libia")</f>
        <v>Exclasia</v>
      </c>
      <c r="O13" s="7" t="str" cm="1">
        <f t="array" ref="O13">_xlfn.IFS(J13="M","Medium",J13="D","Dark",J13="L","Light")</f>
        <v>Light</v>
      </c>
      <c r="P13" s="7" t="str">
        <f>VLOOKUP(Tablo1[[#This Row],[Customer ID]],customers!A12:I1012,9,FALSE)</f>
        <v>Yes</v>
      </c>
    </row>
    <row r="14" spans="1:16" x14ac:dyDescent="0.25">
      <c r="A14" s="4" t="s">
        <v>558</v>
      </c>
      <c r="B14" s="6">
        <v>44744</v>
      </c>
      <c r="C14" s="4" t="s">
        <v>559</v>
      </c>
      <c r="D14" s="7" t="s">
        <v>6137</v>
      </c>
      <c r="E14" s="4">
        <v>5</v>
      </c>
      <c r="F14" s="4" t="str">
        <f>VLOOKUP(C14,customers!A:B,2,FALSE)</f>
        <v>Rosaleen Scholar</v>
      </c>
      <c r="G14" s="4" t="str">
        <f>VLOOKUP(F14,customers!B:C,2,FALSE)</f>
        <v>rscholarc@nyu.edu</v>
      </c>
      <c r="H14" s="4" t="str">
        <f>VLOOKUP(F14,customers!B:G,6,FALSE)</f>
        <v>United States</v>
      </c>
      <c r="I14" s="7" t="str">
        <f>VLOOKUP(D14,products!A:B,2,FALSE)</f>
        <v>Rob</v>
      </c>
      <c r="J14" s="7" t="str">
        <f>VLOOKUP(D14,products!A:C,3,FALSE)</f>
        <v>M</v>
      </c>
      <c r="K14" s="8">
        <f>VLOOKUP(D14,products!A:D,4,FALSE)</f>
        <v>1</v>
      </c>
      <c r="L14" s="9">
        <f>VLOOKUP(D14,products!A:E,5,FALSE)</f>
        <v>9.9499999999999993</v>
      </c>
      <c r="M14" s="9">
        <f t="shared" si="0"/>
        <v>49.75</v>
      </c>
      <c r="N14" s="7" t="str" cm="1">
        <f t="array" ref="N14">_xlfn.IFS(I14="Rob","Robusta",I14="Exc","Exclasia",I14="Ara","Arabia",I14="Lib","Libia")</f>
        <v>Robusta</v>
      </c>
      <c r="O14" s="7" t="str" cm="1">
        <f t="array" ref="O14">_xlfn.IFS(J14="M","Medium",J14="D","Dark",J14="L","Light")</f>
        <v>Medium</v>
      </c>
      <c r="P14" s="7" t="str">
        <f>VLOOKUP(Tablo1[[#This Row],[Customer ID]],customers!A13:I1013,9,FALSE)</f>
        <v>No</v>
      </c>
    </row>
    <row r="15" spans="1:16" x14ac:dyDescent="0.25">
      <c r="A15" s="4" t="s">
        <v>564</v>
      </c>
      <c r="B15" s="6">
        <v>43973</v>
      </c>
      <c r="C15" s="4" t="s">
        <v>565</v>
      </c>
      <c r="D15" s="7" t="s">
        <v>6148</v>
      </c>
      <c r="E15" s="4">
        <v>2</v>
      </c>
      <c r="F15" s="4" t="str">
        <f>VLOOKUP(C15,customers!A:B,2,FALSE)</f>
        <v>Terence Vanyutin</v>
      </c>
      <c r="G15" s="4" t="str">
        <f>VLOOKUP(F15,customers!B:C,2,FALSE)</f>
        <v>tvanyutind@wix.com</v>
      </c>
      <c r="H15" s="4" t="str">
        <f>VLOOKUP(F15,customers!B:G,6,FALSE)</f>
        <v>United States</v>
      </c>
      <c r="I15" s="7" t="str">
        <f>VLOOKUP(D15,products!A:B,2,FALSE)</f>
        <v>Rob</v>
      </c>
      <c r="J15" s="7" t="str">
        <f>VLOOKUP(D15,products!A:C,3,FALSE)</f>
        <v>D</v>
      </c>
      <c r="K15" s="8">
        <f>VLOOKUP(D15,products!A:D,4,FALSE)</f>
        <v>2.5</v>
      </c>
      <c r="L15" s="9">
        <f>VLOOKUP(D15,products!A:E,5,FALSE)</f>
        <v>20.584999999999997</v>
      </c>
      <c r="M15" s="9">
        <f t="shared" si="0"/>
        <v>41.169999999999995</v>
      </c>
      <c r="N15" s="7" t="str" cm="1">
        <f t="array" ref="N15">_xlfn.IFS(I15="Rob","Robusta",I15="Exc","Exclasia",I15="Ara","Arabia",I15="Lib","Libia")</f>
        <v>Robusta</v>
      </c>
      <c r="O15" s="7" t="str" cm="1">
        <f t="array" ref="O15">_xlfn.IFS(J15="M","Medium",J15="D","Dark",J15="L","Light")</f>
        <v>Dark</v>
      </c>
      <c r="P15" s="7" t="str">
        <f>VLOOKUP(Tablo1[[#This Row],[Customer ID]],customers!A14:I1014,9,FALSE)</f>
        <v>No</v>
      </c>
    </row>
    <row r="16" spans="1:16" x14ac:dyDescent="0.25">
      <c r="A16" s="4" t="s">
        <v>569</v>
      </c>
      <c r="B16" s="6">
        <v>44656</v>
      </c>
      <c r="C16" s="4" t="s">
        <v>570</v>
      </c>
      <c r="D16" s="7" t="s">
        <v>6149</v>
      </c>
      <c r="E16" s="4">
        <v>3</v>
      </c>
      <c r="F16" s="4" t="str">
        <f>VLOOKUP(C16,customers!A:B,2,FALSE)</f>
        <v>Patrice Trobe</v>
      </c>
      <c r="G16" s="4" t="str">
        <f>VLOOKUP(F16,customers!B:C,2,FALSE)</f>
        <v>ptrobee@wunderground.com</v>
      </c>
      <c r="H16" s="4" t="str">
        <f>VLOOKUP(F16,customers!B:G,6,FALSE)</f>
        <v>United States</v>
      </c>
      <c r="I16" s="7" t="str">
        <f>VLOOKUP(D16,products!A:B,2,FALSE)</f>
        <v>Lib</v>
      </c>
      <c r="J16" s="7" t="str">
        <f>VLOOKUP(D16,products!A:C,3,FALSE)</f>
        <v>D</v>
      </c>
      <c r="K16" s="8">
        <f>VLOOKUP(D16,products!A:D,4,FALSE)</f>
        <v>0.2</v>
      </c>
      <c r="L16" s="9">
        <f>VLOOKUP(D16,products!A:E,5,FALSE)</f>
        <v>3.8849999999999998</v>
      </c>
      <c r="M16" s="9">
        <f t="shared" si="0"/>
        <v>11.654999999999999</v>
      </c>
      <c r="N16" s="7" t="str" cm="1">
        <f t="array" ref="N16">_xlfn.IFS(I16="Rob","Robusta",I16="Exc","Exclasia",I16="Ara","Arabia",I16="Lib","Libia")</f>
        <v>Libia</v>
      </c>
      <c r="O16" s="7" t="str" cm="1">
        <f t="array" ref="O16">_xlfn.IFS(J16="M","Medium",J16="D","Dark",J16="L","Light")</f>
        <v>Dark</v>
      </c>
      <c r="P16" s="7" t="str">
        <f>VLOOKUP(Tablo1[[#This Row],[Customer ID]],customers!A15:I1015,9,FALSE)</f>
        <v>Yes</v>
      </c>
    </row>
    <row r="17" spans="1:16" x14ac:dyDescent="0.25">
      <c r="A17" s="4" t="s">
        <v>575</v>
      </c>
      <c r="B17" s="6">
        <v>44719</v>
      </c>
      <c r="C17" s="4" t="s">
        <v>576</v>
      </c>
      <c r="D17" s="7" t="s">
        <v>6150</v>
      </c>
      <c r="E17" s="4">
        <v>5</v>
      </c>
      <c r="F17" s="4" t="str">
        <f>VLOOKUP(C17,customers!A:B,2,FALSE)</f>
        <v>Llywellyn Oscroft</v>
      </c>
      <c r="G17" s="4" t="str">
        <f>VLOOKUP(F17,customers!B:C,2,FALSE)</f>
        <v>loscroftf@ebay.co.uk</v>
      </c>
      <c r="H17" s="4" t="str">
        <f>VLOOKUP(F17,customers!B:G,6,FALSE)</f>
        <v>United States</v>
      </c>
      <c r="I17" s="7" t="str">
        <f>VLOOKUP(D17,products!A:B,2,FALSE)</f>
        <v>Rob</v>
      </c>
      <c r="J17" s="7" t="str">
        <f>VLOOKUP(D17,products!A:C,3,FALSE)</f>
        <v>M</v>
      </c>
      <c r="K17" s="8">
        <f>VLOOKUP(D17,products!A:D,4,FALSE)</f>
        <v>2.5</v>
      </c>
      <c r="L17" s="9">
        <f>VLOOKUP(D17,products!A:E,5,FALSE)</f>
        <v>22.884999999999998</v>
      </c>
      <c r="M17" s="9">
        <f t="shared" si="0"/>
        <v>114.42499999999998</v>
      </c>
      <c r="N17" s="7" t="str" cm="1">
        <f t="array" ref="N17">_xlfn.IFS(I17="Rob","Robusta",I17="Exc","Exclasia",I17="Ara","Arabia",I17="Lib","Libia")</f>
        <v>Robusta</v>
      </c>
      <c r="O17" s="7" t="str" cm="1">
        <f t="array" ref="O17">_xlfn.IFS(J17="M","Medium",J17="D","Dark",J17="L","Light")</f>
        <v>Medium</v>
      </c>
      <c r="P17" s="7" t="str">
        <f>VLOOKUP(Tablo1[[#This Row],[Customer ID]],customers!A16:I1016,9,FALSE)</f>
        <v>No</v>
      </c>
    </row>
    <row r="18" spans="1:16" x14ac:dyDescent="0.25">
      <c r="A18" s="4" t="s">
        <v>580</v>
      </c>
      <c r="B18" s="6">
        <v>43544</v>
      </c>
      <c r="C18" s="4" t="s">
        <v>581</v>
      </c>
      <c r="D18" s="7" t="s">
        <v>6151</v>
      </c>
      <c r="E18" s="4">
        <v>6</v>
      </c>
      <c r="F18" s="4" t="str">
        <f>VLOOKUP(C18,customers!A:B,2,FALSE)</f>
        <v>Minni Alabaster</v>
      </c>
      <c r="G18" s="4" t="str">
        <f>VLOOKUP(F18,customers!B:C,2,FALSE)</f>
        <v>malabasterg@hexun.com</v>
      </c>
      <c r="H18" s="4" t="str">
        <f>VLOOKUP(F18,customers!B:G,6,FALSE)</f>
        <v>United States</v>
      </c>
      <c r="I18" s="7" t="str">
        <f>VLOOKUP(D18,products!A:B,2,FALSE)</f>
        <v>Ara</v>
      </c>
      <c r="J18" s="7" t="str">
        <f>VLOOKUP(D18,products!A:C,3,FALSE)</f>
        <v>M</v>
      </c>
      <c r="K18" s="8">
        <f>VLOOKUP(D18,products!A:D,4,FALSE)</f>
        <v>0.2</v>
      </c>
      <c r="L18" s="9">
        <f>VLOOKUP(D18,products!A:E,5,FALSE)</f>
        <v>3.375</v>
      </c>
      <c r="M18" s="9">
        <f t="shared" si="0"/>
        <v>20.25</v>
      </c>
      <c r="N18" s="7" t="str" cm="1">
        <f t="array" ref="N18">_xlfn.IFS(I18="Rob","Robusta",I18="Exc","Exclasia",I18="Ara","Arabia",I18="Lib","Libia")</f>
        <v>Arabia</v>
      </c>
      <c r="O18" s="7" t="str" cm="1">
        <f t="array" ref="O18">_xlfn.IFS(J18="M","Medium",J18="D","Dark",J18="L","Light")</f>
        <v>Medium</v>
      </c>
      <c r="P18" s="7" t="str">
        <f>VLOOKUP(Tablo1[[#This Row],[Customer ID]],customers!A17:I1017,9,FALSE)</f>
        <v>No</v>
      </c>
    </row>
    <row r="19" spans="1:16" x14ac:dyDescent="0.25">
      <c r="A19" s="4" t="s">
        <v>586</v>
      </c>
      <c r="B19" s="6">
        <v>43757</v>
      </c>
      <c r="C19" s="4" t="s">
        <v>587</v>
      </c>
      <c r="D19" s="7" t="s">
        <v>6139</v>
      </c>
      <c r="E19" s="4">
        <v>6</v>
      </c>
      <c r="F19" s="4" t="str">
        <f>VLOOKUP(C19,customers!A:B,2,FALSE)</f>
        <v>Rhianon Broxup</v>
      </c>
      <c r="G19" s="4" t="str">
        <f>VLOOKUP(F19,customers!B:C,2,FALSE)</f>
        <v>rbroxuph@jimdo.com</v>
      </c>
      <c r="H19" s="4" t="str">
        <f>VLOOKUP(F19,customers!B:G,6,FALSE)</f>
        <v>United States</v>
      </c>
      <c r="I19" s="7" t="str">
        <f>VLOOKUP(D19,products!A:B,2,FALSE)</f>
        <v>Ara</v>
      </c>
      <c r="J19" s="7" t="str">
        <f>VLOOKUP(D19,products!A:C,3,FALSE)</f>
        <v>L</v>
      </c>
      <c r="K19" s="8">
        <f>VLOOKUP(D19,products!A:D,4,FALSE)</f>
        <v>1</v>
      </c>
      <c r="L19" s="9">
        <f>VLOOKUP(D19,products!A:E,5,FALSE)</f>
        <v>12.95</v>
      </c>
      <c r="M19" s="9">
        <f t="shared" si="0"/>
        <v>77.699999999999989</v>
      </c>
      <c r="N19" s="7" t="str" cm="1">
        <f t="array" ref="N19">_xlfn.IFS(I19="Rob","Robusta",I19="Exc","Exclasia",I19="Ara","Arabia",I19="Lib","Libia")</f>
        <v>Arabia</v>
      </c>
      <c r="O19" s="7" t="str" cm="1">
        <f t="array" ref="O19">_xlfn.IFS(J19="M","Medium",J19="D","Dark",J19="L","Light")</f>
        <v>Light</v>
      </c>
      <c r="P19" s="7" t="str">
        <f>VLOOKUP(Tablo1[[#This Row],[Customer ID]],customers!A18:I1018,9,FALSE)</f>
        <v>No</v>
      </c>
    </row>
    <row r="20" spans="1:16" x14ac:dyDescent="0.25">
      <c r="A20" s="4" t="s">
        <v>592</v>
      </c>
      <c r="B20" s="6">
        <v>43629</v>
      </c>
      <c r="C20" s="4" t="s">
        <v>593</v>
      </c>
      <c r="D20" s="7" t="s">
        <v>6148</v>
      </c>
      <c r="E20" s="4">
        <v>4</v>
      </c>
      <c r="F20" s="4" t="str">
        <f>VLOOKUP(C20,customers!A:B,2,FALSE)</f>
        <v>Pall Redford</v>
      </c>
      <c r="G20" s="4" t="str">
        <f>VLOOKUP(F20,customers!B:C,2,FALSE)</f>
        <v>predfordi@ow.ly</v>
      </c>
      <c r="H20" s="4" t="str">
        <f>VLOOKUP(F20,customers!B:G,6,FALSE)</f>
        <v>Ireland</v>
      </c>
      <c r="I20" s="7" t="str">
        <f>VLOOKUP(D20,products!A:B,2,FALSE)</f>
        <v>Rob</v>
      </c>
      <c r="J20" s="7" t="str">
        <f>VLOOKUP(D20,products!A:C,3,FALSE)</f>
        <v>D</v>
      </c>
      <c r="K20" s="8">
        <f>VLOOKUP(D20,products!A:D,4,FALSE)</f>
        <v>2.5</v>
      </c>
      <c r="L20" s="9">
        <f>VLOOKUP(D20,products!A:E,5,FALSE)</f>
        <v>20.584999999999997</v>
      </c>
      <c r="M20" s="9">
        <f t="shared" si="0"/>
        <v>82.339999999999989</v>
      </c>
      <c r="N20" s="7" t="str" cm="1">
        <f t="array" ref="N20">_xlfn.IFS(I20="Rob","Robusta",I20="Exc","Exclasia",I20="Ara","Arabia",I20="Lib","Libia")</f>
        <v>Robusta</v>
      </c>
      <c r="O20" s="7" t="str" cm="1">
        <f t="array" ref="O20">_xlfn.IFS(J20="M","Medium",J20="D","Dark",J20="L","Light")</f>
        <v>Dark</v>
      </c>
      <c r="P20" s="7" t="str">
        <f>VLOOKUP(Tablo1[[#This Row],[Customer ID]],customers!A19:I1019,9,FALSE)</f>
        <v>Yes</v>
      </c>
    </row>
    <row r="21" spans="1:16" x14ac:dyDescent="0.25">
      <c r="A21" s="4" t="s">
        <v>597</v>
      </c>
      <c r="B21" s="6">
        <v>44169</v>
      </c>
      <c r="C21" s="4" t="s">
        <v>598</v>
      </c>
      <c r="D21" s="7" t="s">
        <v>6151</v>
      </c>
      <c r="E21" s="4">
        <v>5</v>
      </c>
      <c r="F21" s="4" t="str">
        <f>VLOOKUP(C21,customers!A:B,2,FALSE)</f>
        <v>Aurea Corradino</v>
      </c>
      <c r="G21" s="4" t="str">
        <f>VLOOKUP(F21,customers!B:C,2,FALSE)</f>
        <v>acorradinoj@harvard.edu</v>
      </c>
      <c r="H21" s="4" t="str">
        <f>VLOOKUP(F21,customers!B:G,6,FALSE)</f>
        <v>United States</v>
      </c>
      <c r="I21" s="7" t="str">
        <f>VLOOKUP(D21,products!A:B,2,FALSE)</f>
        <v>Ara</v>
      </c>
      <c r="J21" s="7" t="str">
        <f>VLOOKUP(D21,products!A:C,3,FALSE)</f>
        <v>M</v>
      </c>
      <c r="K21" s="8">
        <f>VLOOKUP(D21,products!A:D,4,FALSE)</f>
        <v>0.2</v>
      </c>
      <c r="L21" s="9">
        <f>VLOOKUP(D21,products!A:E,5,FALSE)</f>
        <v>3.375</v>
      </c>
      <c r="M21" s="9">
        <f t="shared" si="0"/>
        <v>16.875</v>
      </c>
      <c r="N21" s="7" t="str" cm="1">
        <f t="array" ref="N21">_xlfn.IFS(I21="Rob","Robusta",I21="Exc","Exclasia",I21="Ara","Arabia",I21="Lib","Libia")</f>
        <v>Arabia</v>
      </c>
      <c r="O21" s="7" t="str" cm="1">
        <f t="array" ref="O21">_xlfn.IFS(J21="M","Medium",J21="D","Dark",J21="L","Light")</f>
        <v>Medium</v>
      </c>
      <c r="P21" s="7" t="str">
        <f>VLOOKUP(Tablo1[[#This Row],[Customer ID]],customers!A20:I1020,9,FALSE)</f>
        <v>Yes</v>
      </c>
    </row>
    <row r="22" spans="1:16" x14ac:dyDescent="0.25">
      <c r="A22" s="4" t="s">
        <v>597</v>
      </c>
      <c r="B22" s="6">
        <v>44169</v>
      </c>
      <c r="C22" s="4" t="s">
        <v>598</v>
      </c>
      <c r="D22" s="7" t="s">
        <v>6152</v>
      </c>
      <c r="E22" s="4">
        <v>4</v>
      </c>
      <c r="F22" s="4" t="str">
        <f>VLOOKUP(C22,customers!A:B,2,FALSE)</f>
        <v>Aurea Corradino</v>
      </c>
      <c r="G22" s="4" t="str">
        <f>VLOOKUP(F22,customers!B:C,2,FALSE)</f>
        <v>acorradinoj@harvard.edu</v>
      </c>
      <c r="H22" s="4" t="str">
        <f>VLOOKUP(F22,customers!B:G,6,FALSE)</f>
        <v>United States</v>
      </c>
      <c r="I22" s="7" t="str">
        <f>VLOOKUP(D22,products!A:B,2,FALSE)</f>
        <v>Exc</v>
      </c>
      <c r="J22" s="7" t="str">
        <f>VLOOKUP(D22,products!A:C,3,FALSE)</f>
        <v>D</v>
      </c>
      <c r="K22" s="8">
        <f>VLOOKUP(D22,products!A:D,4,FALSE)</f>
        <v>0.2</v>
      </c>
      <c r="L22" s="9">
        <f>VLOOKUP(D22,products!A:E,5,FALSE)</f>
        <v>3.645</v>
      </c>
      <c r="M22" s="9">
        <f t="shared" si="0"/>
        <v>14.58</v>
      </c>
      <c r="N22" s="7" t="str" cm="1">
        <f t="array" ref="N22">_xlfn.IFS(I22="Rob","Robusta",I22="Exc","Exclasia",I22="Ara","Arabia",I22="Lib","Libia")</f>
        <v>Exclasia</v>
      </c>
      <c r="O22" s="7" t="str" cm="1">
        <f t="array" ref="O22">_xlfn.IFS(J22="M","Medium",J22="D","Dark",J22="L","Light")</f>
        <v>Dark</v>
      </c>
      <c r="P22" s="7" t="str">
        <f>VLOOKUP(Tablo1[[#This Row],[Customer ID]],customers!A21:I1021,9,FALSE)</f>
        <v>Yes</v>
      </c>
    </row>
    <row r="23" spans="1:16" x14ac:dyDescent="0.25">
      <c r="A23" s="4" t="s">
        <v>607</v>
      </c>
      <c r="B23" s="6">
        <v>44169</v>
      </c>
      <c r="C23" s="4" t="s">
        <v>608</v>
      </c>
      <c r="D23" s="7" t="s">
        <v>6153</v>
      </c>
      <c r="E23" s="4">
        <v>6</v>
      </c>
      <c r="F23" s="4" t="str">
        <f>VLOOKUP(C23,customers!A:B,2,FALSE)</f>
        <v>Avrit Davidowsky</v>
      </c>
      <c r="G23" s="4" t="str">
        <f>VLOOKUP(F23,customers!B:C,2,FALSE)</f>
        <v>adavidowskyl@netvibes.com</v>
      </c>
      <c r="H23" s="4" t="str">
        <f>VLOOKUP(F23,customers!B:G,6,FALSE)</f>
        <v>United States</v>
      </c>
      <c r="I23" s="7" t="str">
        <f>VLOOKUP(D23,products!A:B,2,FALSE)</f>
        <v>Ara</v>
      </c>
      <c r="J23" s="7" t="str">
        <f>VLOOKUP(D23,products!A:C,3,FALSE)</f>
        <v>D</v>
      </c>
      <c r="K23" s="8">
        <f>VLOOKUP(D23,products!A:D,4,FALSE)</f>
        <v>0.2</v>
      </c>
      <c r="L23" s="9">
        <f>VLOOKUP(D23,products!A:E,5,FALSE)</f>
        <v>2.9849999999999999</v>
      </c>
      <c r="M23" s="9">
        <f t="shared" si="0"/>
        <v>17.91</v>
      </c>
      <c r="N23" s="7" t="str" cm="1">
        <f t="array" ref="N23">_xlfn.IFS(I23="Rob","Robusta",I23="Exc","Exclasia",I23="Ara","Arabia",I23="Lib","Libia")</f>
        <v>Arabia</v>
      </c>
      <c r="O23" s="7" t="str" cm="1">
        <f t="array" ref="O23">_xlfn.IFS(J23="M","Medium",J23="D","Dark",J23="L","Light")</f>
        <v>Dark</v>
      </c>
      <c r="P23" s="7" t="str">
        <f>VLOOKUP(Tablo1[[#This Row],[Customer ID]],customers!A22:I1022,9,FALSE)</f>
        <v>No</v>
      </c>
    </row>
    <row r="24" spans="1:16" x14ac:dyDescent="0.25">
      <c r="A24" s="4" t="s">
        <v>613</v>
      </c>
      <c r="B24" s="6">
        <v>44218</v>
      </c>
      <c r="C24" s="4" t="s">
        <v>614</v>
      </c>
      <c r="D24" s="7" t="s">
        <v>6150</v>
      </c>
      <c r="E24" s="4">
        <v>4</v>
      </c>
      <c r="F24" s="4" t="str">
        <f>VLOOKUP(C24,customers!A:B,2,FALSE)</f>
        <v>Annabel Antuk</v>
      </c>
      <c r="G24" s="4" t="str">
        <f>VLOOKUP(F24,customers!B:C,2,FALSE)</f>
        <v>aantukm@kickstarter.com</v>
      </c>
      <c r="H24" s="4" t="str">
        <f>VLOOKUP(F24,customers!B:G,6,FALSE)</f>
        <v>United States</v>
      </c>
      <c r="I24" s="7" t="str">
        <f>VLOOKUP(D24,products!A:B,2,FALSE)</f>
        <v>Rob</v>
      </c>
      <c r="J24" s="7" t="str">
        <f>VLOOKUP(D24,products!A:C,3,FALSE)</f>
        <v>M</v>
      </c>
      <c r="K24" s="8">
        <f>VLOOKUP(D24,products!A:D,4,FALSE)</f>
        <v>2.5</v>
      </c>
      <c r="L24" s="9">
        <f>VLOOKUP(D24,products!A:E,5,FALSE)</f>
        <v>22.884999999999998</v>
      </c>
      <c r="M24" s="9">
        <f t="shared" si="0"/>
        <v>91.539999999999992</v>
      </c>
      <c r="N24" s="7" t="str" cm="1">
        <f t="array" ref="N24">_xlfn.IFS(I24="Rob","Robusta",I24="Exc","Exclasia",I24="Ara","Arabia",I24="Lib","Libia")</f>
        <v>Robusta</v>
      </c>
      <c r="O24" s="7" t="str" cm="1">
        <f t="array" ref="O24">_xlfn.IFS(J24="M","Medium",J24="D","Dark",J24="L","Light")</f>
        <v>Medium</v>
      </c>
      <c r="P24" s="7" t="str">
        <f>VLOOKUP(Tablo1[[#This Row],[Customer ID]],customers!A23:I1023,9,FALSE)</f>
        <v>Yes</v>
      </c>
    </row>
    <row r="25" spans="1:16" x14ac:dyDescent="0.25">
      <c r="A25" s="4" t="s">
        <v>619</v>
      </c>
      <c r="B25" s="6">
        <v>44603</v>
      </c>
      <c r="C25" s="4" t="s">
        <v>620</v>
      </c>
      <c r="D25" s="7" t="s">
        <v>6153</v>
      </c>
      <c r="E25" s="4">
        <v>4</v>
      </c>
      <c r="F25" s="4" t="str">
        <f>VLOOKUP(C25,customers!A:B,2,FALSE)</f>
        <v>Iorgo Kleinert</v>
      </c>
      <c r="G25" s="4" t="str">
        <f>VLOOKUP(F25,customers!B:C,2,FALSE)</f>
        <v>ikleinertn@timesonline.co.uk</v>
      </c>
      <c r="H25" s="4" t="str">
        <f>VLOOKUP(F25,customers!B:G,6,FALSE)</f>
        <v>United States</v>
      </c>
      <c r="I25" s="7" t="str">
        <f>VLOOKUP(D25,products!A:B,2,FALSE)</f>
        <v>Ara</v>
      </c>
      <c r="J25" s="7" t="str">
        <f>VLOOKUP(D25,products!A:C,3,FALSE)</f>
        <v>D</v>
      </c>
      <c r="K25" s="8">
        <f>VLOOKUP(D25,products!A:D,4,FALSE)</f>
        <v>0.2</v>
      </c>
      <c r="L25" s="9">
        <f>VLOOKUP(D25,products!A:E,5,FALSE)</f>
        <v>2.9849999999999999</v>
      </c>
      <c r="M25" s="9">
        <f t="shared" si="0"/>
        <v>11.94</v>
      </c>
      <c r="N25" s="7" t="str" cm="1">
        <f t="array" ref="N25">_xlfn.IFS(I25="Rob","Robusta",I25="Exc","Exclasia",I25="Ara","Arabia",I25="Lib","Libia")</f>
        <v>Arabia</v>
      </c>
      <c r="O25" s="7" t="str" cm="1">
        <f t="array" ref="O25">_xlfn.IFS(J25="M","Medium",J25="D","Dark",J25="L","Light")</f>
        <v>Dark</v>
      </c>
      <c r="P25" s="7" t="str">
        <f>VLOOKUP(Tablo1[[#This Row],[Customer ID]],customers!A24:I1024,9,FALSE)</f>
        <v>Yes</v>
      </c>
    </row>
    <row r="26" spans="1:16" x14ac:dyDescent="0.25">
      <c r="A26" s="4" t="s">
        <v>625</v>
      </c>
      <c r="B26" s="6">
        <v>44454</v>
      </c>
      <c r="C26" s="4" t="s">
        <v>626</v>
      </c>
      <c r="D26" s="7" t="s">
        <v>6154</v>
      </c>
      <c r="E26" s="4">
        <v>1</v>
      </c>
      <c r="F26" s="4" t="str">
        <f>VLOOKUP(C26,customers!A:B,2,FALSE)</f>
        <v>Chrisy Blofeld</v>
      </c>
      <c r="G26" s="4" t="str">
        <f>VLOOKUP(F26,customers!B:C,2,FALSE)</f>
        <v>cblofeldo@amazon.co.uk</v>
      </c>
      <c r="H26" s="4" t="str">
        <f>VLOOKUP(F26,customers!B:G,6,FALSE)</f>
        <v>United States</v>
      </c>
      <c r="I26" s="7" t="str">
        <f>VLOOKUP(D26,products!A:B,2,FALSE)</f>
        <v>Ara</v>
      </c>
      <c r="J26" s="7" t="str">
        <f>VLOOKUP(D26,products!A:C,3,FALSE)</f>
        <v>M</v>
      </c>
      <c r="K26" s="8">
        <f>VLOOKUP(D26,products!A:D,4,FALSE)</f>
        <v>1</v>
      </c>
      <c r="L26" s="9">
        <f>VLOOKUP(D26,products!A:E,5,FALSE)</f>
        <v>11.25</v>
      </c>
      <c r="M26" s="9">
        <f t="shared" si="0"/>
        <v>11.25</v>
      </c>
      <c r="N26" s="7" t="str" cm="1">
        <f t="array" ref="N26">_xlfn.IFS(I26="Rob","Robusta",I26="Exc","Exclasia",I26="Ara","Arabia",I26="Lib","Libia")</f>
        <v>Arabia</v>
      </c>
      <c r="O26" s="7" t="str" cm="1">
        <f t="array" ref="O26">_xlfn.IFS(J26="M","Medium",J26="D","Dark",J26="L","Light")</f>
        <v>Medium</v>
      </c>
      <c r="P26" s="7" t="str">
        <f>VLOOKUP(Tablo1[[#This Row],[Customer ID]],customers!A25:I1025,9,FALSE)</f>
        <v>No</v>
      </c>
    </row>
    <row r="27" spans="1:16" x14ac:dyDescent="0.25">
      <c r="A27" s="4" t="s">
        <v>631</v>
      </c>
      <c r="B27" s="6">
        <v>44128</v>
      </c>
      <c r="C27" s="4" t="s">
        <v>632</v>
      </c>
      <c r="D27" s="7" t="s">
        <v>6155</v>
      </c>
      <c r="E27" s="4">
        <v>3</v>
      </c>
      <c r="F27" s="4" t="str">
        <f>VLOOKUP(C27,customers!A:B,2,FALSE)</f>
        <v>Culley Farris</v>
      </c>
      <c r="G27" s="4">
        <f>VLOOKUP(F27,customers!B:C,2,FALSE)</f>
        <v>0</v>
      </c>
      <c r="H27" s="4" t="str">
        <f>VLOOKUP(F27,customers!B:G,6,FALSE)</f>
        <v>United States</v>
      </c>
      <c r="I27" s="7" t="str">
        <f>VLOOKUP(D27,products!A:B,2,FALSE)</f>
        <v>Exc</v>
      </c>
      <c r="J27" s="7" t="str">
        <f>VLOOKUP(D27,products!A:C,3,FALSE)</f>
        <v>M</v>
      </c>
      <c r="K27" s="8">
        <f>VLOOKUP(D27,products!A:D,4,FALSE)</f>
        <v>0.2</v>
      </c>
      <c r="L27" s="9">
        <f>VLOOKUP(D27,products!A:E,5,FALSE)</f>
        <v>4.125</v>
      </c>
      <c r="M27" s="9">
        <f t="shared" si="0"/>
        <v>12.375</v>
      </c>
      <c r="N27" s="7" t="str" cm="1">
        <f t="array" ref="N27">_xlfn.IFS(I27="Rob","Robusta",I27="Exc","Exclasia",I27="Ara","Arabia",I27="Lib","Libia")</f>
        <v>Exclasia</v>
      </c>
      <c r="O27" s="7" t="str" cm="1">
        <f t="array" ref="O27">_xlfn.IFS(J27="M","Medium",J27="D","Dark",J27="L","Light")</f>
        <v>Medium</v>
      </c>
      <c r="P27" s="7" t="str">
        <f>VLOOKUP(Tablo1[[#This Row],[Customer ID]],customers!A26:I1026,9,FALSE)</f>
        <v>Yes</v>
      </c>
    </row>
    <row r="28" spans="1:16" x14ac:dyDescent="0.25">
      <c r="A28" s="4" t="s">
        <v>636</v>
      </c>
      <c r="B28" s="6">
        <v>43516</v>
      </c>
      <c r="C28" s="4" t="s">
        <v>637</v>
      </c>
      <c r="D28" s="7" t="s">
        <v>6156</v>
      </c>
      <c r="E28" s="4">
        <v>4</v>
      </c>
      <c r="F28" s="4" t="str">
        <f>VLOOKUP(C28,customers!A:B,2,FALSE)</f>
        <v>Selene Shales</v>
      </c>
      <c r="G28" s="4" t="str">
        <f>VLOOKUP(F28,customers!B:C,2,FALSE)</f>
        <v>sshalesq@umich.edu</v>
      </c>
      <c r="H28" s="4" t="str">
        <f>VLOOKUP(F28,customers!B:G,6,FALSE)</f>
        <v>United States</v>
      </c>
      <c r="I28" s="7" t="str">
        <f>VLOOKUP(D28,products!A:B,2,FALSE)</f>
        <v>Ara</v>
      </c>
      <c r="J28" s="7" t="str">
        <f>VLOOKUP(D28,products!A:C,3,FALSE)</f>
        <v>M</v>
      </c>
      <c r="K28" s="8">
        <f>VLOOKUP(D28,products!A:D,4,FALSE)</f>
        <v>0.5</v>
      </c>
      <c r="L28" s="9">
        <f>VLOOKUP(D28,products!A:E,5,FALSE)</f>
        <v>6.75</v>
      </c>
      <c r="M28" s="9">
        <f t="shared" si="0"/>
        <v>27</v>
      </c>
      <c r="N28" s="7" t="str" cm="1">
        <f t="array" ref="N28">_xlfn.IFS(I28="Rob","Robusta",I28="Exc","Exclasia",I28="Ara","Arabia",I28="Lib","Libia")</f>
        <v>Arabia</v>
      </c>
      <c r="O28" s="7" t="str" cm="1">
        <f t="array" ref="O28">_xlfn.IFS(J28="M","Medium",J28="D","Dark",J28="L","Light")</f>
        <v>Medium</v>
      </c>
      <c r="P28" s="7" t="str">
        <f>VLOOKUP(Tablo1[[#This Row],[Customer ID]],customers!A27:I1027,9,FALSE)</f>
        <v>Yes</v>
      </c>
    </row>
    <row r="29" spans="1:16" x14ac:dyDescent="0.25">
      <c r="A29" s="4" t="s">
        <v>642</v>
      </c>
      <c r="B29" s="6">
        <v>43746</v>
      </c>
      <c r="C29" s="4" t="s">
        <v>643</v>
      </c>
      <c r="D29" s="7" t="s">
        <v>6151</v>
      </c>
      <c r="E29" s="4">
        <v>5</v>
      </c>
      <c r="F29" s="4" t="str">
        <f>VLOOKUP(C29,customers!A:B,2,FALSE)</f>
        <v>Vivie Danneil</v>
      </c>
      <c r="G29" s="4" t="str">
        <f>VLOOKUP(F29,customers!B:C,2,FALSE)</f>
        <v>vdanneilr@mtv.com</v>
      </c>
      <c r="H29" s="4" t="str">
        <f>VLOOKUP(F29,customers!B:G,6,FALSE)</f>
        <v>Ireland</v>
      </c>
      <c r="I29" s="7" t="str">
        <f>VLOOKUP(D29,products!A:B,2,FALSE)</f>
        <v>Ara</v>
      </c>
      <c r="J29" s="7" t="str">
        <f>VLOOKUP(D29,products!A:C,3,FALSE)</f>
        <v>M</v>
      </c>
      <c r="K29" s="8">
        <f>VLOOKUP(D29,products!A:D,4,FALSE)</f>
        <v>0.2</v>
      </c>
      <c r="L29" s="9">
        <f>VLOOKUP(D29,products!A:E,5,FALSE)</f>
        <v>3.375</v>
      </c>
      <c r="M29" s="9">
        <f t="shared" si="0"/>
        <v>16.875</v>
      </c>
      <c r="N29" s="7" t="str" cm="1">
        <f t="array" ref="N29">_xlfn.IFS(I29="Rob","Robusta",I29="Exc","Exclasia",I29="Ara","Arabia",I29="Lib","Libia")</f>
        <v>Arabia</v>
      </c>
      <c r="O29" s="7" t="str" cm="1">
        <f t="array" ref="O29">_xlfn.IFS(J29="M","Medium",J29="D","Dark",J29="L","Light")</f>
        <v>Medium</v>
      </c>
      <c r="P29" s="7" t="str">
        <f>VLOOKUP(Tablo1[[#This Row],[Customer ID]],customers!A28:I1028,9,FALSE)</f>
        <v>No</v>
      </c>
    </row>
    <row r="30" spans="1:16" x14ac:dyDescent="0.25">
      <c r="A30" s="4" t="s">
        <v>648</v>
      </c>
      <c r="B30" s="6">
        <v>44775</v>
      </c>
      <c r="C30" s="4" t="s">
        <v>649</v>
      </c>
      <c r="D30" s="7" t="s">
        <v>6157</v>
      </c>
      <c r="E30" s="4">
        <v>3</v>
      </c>
      <c r="F30" s="4" t="str">
        <f>VLOOKUP(C30,customers!A:B,2,FALSE)</f>
        <v>Theresita Newbury</v>
      </c>
      <c r="G30" s="4" t="str">
        <f>VLOOKUP(F30,customers!B:C,2,FALSE)</f>
        <v>tnewburys@usda.gov</v>
      </c>
      <c r="H30" s="4" t="str">
        <f>VLOOKUP(F30,customers!B:G,6,FALSE)</f>
        <v>Ireland</v>
      </c>
      <c r="I30" s="7" t="str">
        <f>VLOOKUP(D30,products!A:B,2,FALSE)</f>
        <v>Ara</v>
      </c>
      <c r="J30" s="7" t="str">
        <f>VLOOKUP(D30,products!A:C,3,FALSE)</f>
        <v>D</v>
      </c>
      <c r="K30" s="8">
        <f>VLOOKUP(D30,products!A:D,4,FALSE)</f>
        <v>0.5</v>
      </c>
      <c r="L30" s="9">
        <f>VLOOKUP(D30,products!A:E,5,FALSE)</f>
        <v>5.97</v>
      </c>
      <c r="M30" s="9">
        <f t="shared" si="0"/>
        <v>17.91</v>
      </c>
      <c r="N30" s="7" t="str" cm="1">
        <f t="array" ref="N30">_xlfn.IFS(I30="Rob","Robusta",I30="Exc","Exclasia",I30="Ara","Arabia",I30="Lib","Libia")</f>
        <v>Arabia</v>
      </c>
      <c r="O30" s="7" t="str" cm="1">
        <f t="array" ref="O30">_xlfn.IFS(J30="M","Medium",J30="D","Dark",J30="L","Light")</f>
        <v>Dark</v>
      </c>
      <c r="P30" s="7" t="str">
        <f>VLOOKUP(Tablo1[[#This Row],[Customer ID]],customers!A29:I1029,9,FALSE)</f>
        <v>No</v>
      </c>
    </row>
    <row r="31" spans="1:16" x14ac:dyDescent="0.25">
      <c r="A31" s="4" t="s">
        <v>654</v>
      </c>
      <c r="B31" s="6">
        <v>43516</v>
      </c>
      <c r="C31" s="4" t="s">
        <v>655</v>
      </c>
      <c r="D31" s="7" t="s">
        <v>6146</v>
      </c>
      <c r="E31" s="4">
        <v>4</v>
      </c>
      <c r="F31" s="4" t="str">
        <f>VLOOKUP(C31,customers!A:B,2,FALSE)</f>
        <v>Mozelle Calcutt</v>
      </c>
      <c r="G31" s="4" t="str">
        <f>VLOOKUP(F31,customers!B:C,2,FALSE)</f>
        <v>mcalcuttt@baidu.com</v>
      </c>
      <c r="H31" s="4" t="str">
        <f>VLOOKUP(F31,customers!B:G,6,FALSE)</f>
        <v>Ireland</v>
      </c>
      <c r="I31" s="7" t="str">
        <f>VLOOKUP(D31,products!A:B,2,FALSE)</f>
        <v>Ara</v>
      </c>
      <c r="J31" s="7" t="str">
        <f>VLOOKUP(D31,products!A:C,3,FALSE)</f>
        <v>D</v>
      </c>
      <c r="K31" s="8">
        <f>VLOOKUP(D31,products!A:D,4,FALSE)</f>
        <v>1</v>
      </c>
      <c r="L31" s="9">
        <f>VLOOKUP(D31,products!A:E,5,FALSE)</f>
        <v>9.9499999999999993</v>
      </c>
      <c r="M31" s="9">
        <f t="shared" si="0"/>
        <v>39.799999999999997</v>
      </c>
      <c r="N31" s="7" t="str" cm="1">
        <f t="array" ref="N31">_xlfn.IFS(I31="Rob","Robusta",I31="Exc","Exclasia",I31="Ara","Arabia",I31="Lib","Libia")</f>
        <v>Arabia</v>
      </c>
      <c r="O31" s="7" t="str" cm="1">
        <f t="array" ref="O31">_xlfn.IFS(J31="M","Medium",J31="D","Dark",J31="L","Light")</f>
        <v>Dark</v>
      </c>
      <c r="P31" s="7" t="str">
        <f>VLOOKUP(Tablo1[[#This Row],[Customer ID]],customers!A30:I1030,9,FALSE)</f>
        <v>Yes</v>
      </c>
    </row>
    <row r="32" spans="1:16" x14ac:dyDescent="0.25">
      <c r="A32" s="4" t="s">
        <v>660</v>
      </c>
      <c r="B32" s="6">
        <v>44464</v>
      </c>
      <c r="C32" s="4" t="s">
        <v>661</v>
      </c>
      <c r="D32" s="7" t="s">
        <v>6158</v>
      </c>
      <c r="E32" s="4">
        <v>5</v>
      </c>
      <c r="F32" s="4" t="str">
        <f>VLOOKUP(C32,customers!A:B,2,FALSE)</f>
        <v>Adrian Swaine</v>
      </c>
      <c r="G32" s="4">
        <f>VLOOKUP(F32,customers!B:C,2,FALSE)</f>
        <v>0</v>
      </c>
      <c r="H32" s="4" t="str">
        <f>VLOOKUP(F32,customers!B:G,6,FALSE)</f>
        <v>United States</v>
      </c>
      <c r="I32" s="7" t="str">
        <f>VLOOKUP(D32,products!A:B,2,FALSE)</f>
        <v>Lib</v>
      </c>
      <c r="J32" s="7" t="str">
        <f>VLOOKUP(D32,products!A:C,3,FALSE)</f>
        <v>M</v>
      </c>
      <c r="K32" s="8">
        <f>VLOOKUP(D32,products!A:D,4,FALSE)</f>
        <v>0.2</v>
      </c>
      <c r="L32" s="9">
        <f>VLOOKUP(D32,products!A:E,5,FALSE)</f>
        <v>4.3650000000000002</v>
      </c>
      <c r="M32" s="9">
        <f t="shared" si="0"/>
        <v>21.825000000000003</v>
      </c>
      <c r="N32" s="7" t="str" cm="1">
        <f t="array" ref="N32">_xlfn.IFS(I32="Rob","Robusta",I32="Exc","Exclasia",I32="Ara","Arabia",I32="Lib","Libia")</f>
        <v>Libia</v>
      </c>
      <c r="O32" s="7" t="str" cm="1">
        <f t="array" ref="O32">_xlfn.IFS(J32="M","Medium",J32="D","Dark",J32="L","Light")</f>
        <v>Medium</v>
      </c>
      <c r="P32" s="7" t="str">
        <f>VLOOKUP(Tablo1[[#This Row],[Customer ID]],customers!A31:I1031,9,FALSE)</f>
        <v>No</v>
      </c>
    </row>
    <row r="33" spans="1:16" x14ac:dyDescent="0.25">
      <c r="A33" s="4" t="s">
        <v>660</v>
      </c>
      <c r="B33" s="6">
        <v>44464</v>
      </c>
      <c r="C33" s="4" t="s">
        <v>661</v>
      </c>
      <c r="D33" s="7" t="s">
        <v>6157</v>
      </c>
      <c r="E33" s="4">
        <v>6</v>
      </c>
      <c r="F33" s="4" t="str">
        <f>VLOOKUP(C33,customers!A:B,2,FALSE)</f>
        <v>Adrian Swaine</v>
      </c>
      <c r="G33" s="4">
        <f>VLOOKUP(F33,customers!B:C,2,FALSE)</f>
        <v>0</v>
      </c>
      <c r="H33" s="4" t="str">
        <f>VLOOKUP(F33,customers!B:G,6,FALSE)</f>
        <v>United States</v>
      </c>
      <c r="I33" s="7" t="str">
        <f>VLOOKUP(D33,products!A:B,2,FALSE)</f>
        <v>Ara</v>
      </c>
      <c r="J33" s="7" t="str">
        <f>VLOOKUP(D33,products!A:C,3,FALSE)</f>
        <v>D</v>
      </c>
      <c r="K33" s="8">
        <f>VLOOKUP(D33,products!A:D,4,FALSE)</f>
        <v>0.5</v>
      </c>
      <c r="L33" s="9">
        <f>VLOOKUP(D33,products!A:E,5,FALSE)</f>
        <v>5.97</v>
      </c>
      <c r="M33" s="9">
        <f t="shared" si="0"/>
        <v>35.82</v>
      </c>
      <c r="N33" s="7" t="str" cm="1">
        <f t="array" ref="N33">_xlfn.IFS(I33="Rob","Robusta",I33="Exc","Exclasia",I33="Ara","Arabia",I33="Lib","Libia")</f>
        <v>Arabia</v>
      </c>
      <c r="O33" s="7" t="str" cm="1">
        <f t="array" ref="O33">_xlfn.IFS(J33="M","Medium",J33="D","Dark",J33="L","Light")</f>
        <v>Dark</v>
      </c>
      <c r="P33" s="7" t="str">
        <f>VLOOKUP(Tablo1[[#This Row],[Customer ID]],customers!A32:I1032,9,FALSE)</f>
        <v>No</v>
      </c>
    </row>
    <row r="34" spans="1:16" x14ac:dyDescent="0.25">
      <c r="A34" s="4" t="s">
        <v>660</v>
      </c>
      <c r="B34" s="6">
        <v>44464</v>
      </c>
      <c r="C34" s="4" t="s">
        <v>661</v>
      </c>
      <c r="D34" s="7" t="s">
        <v>6159</v>
      </c>
      <c r="E34" s="4">
        <v>6</v>
      </c>
      <c r="F34" s="4" t="str">
        <f>VLOOKUP(C34,customers!A:B,2,FALSE)</f>
        <v>Adrian Swaine</v>
      </c>
      <c r="G34" s="4">
        <f>VLOOKUP(F34,customers!B:C,2,FALSE)</f>
        <v>0</v>
      </c>
      <c r="H34" s="4" t="str">
        <f>VLOOKUP(F34,customers!B:G,6,FALSE)</f>
        <v>United States</v>
      </c>
      <c r="I34" s="7" t="str">
        <f>VLOOKUP(D34,products!A:B,2,FALSE)</f>
        <v>Lib</v>
      </c>
      <c r="J34" s="7" t="str">
        <f>VLOOKUP(D34,products!A:C,3,FALSE)</f>
        <v>M</v>
      </c>
      <c r="K34" s="8">
        <f>VLOOKUP(D34,products!A:D,4,FALSE)</f>
        <v>0.5</v>
      </c>
      <c r="L34" s="9">
        <f>VLOOKUP(D34,products!A:E,5,FALSE)</f>
        <v>8.73</v>
      </c>
      <c r="M34" s="9">
        <f t="shared" si="0"/>
        <v>52.38</v>
      </c>
      <c r="N34" s="7" t="str" cm="1">
        <f t="array" ref="N34">_xlfn.IFS(I34="Rob","Robusta",I34="Exc","Exclasia",I34="Ara","Arabia",I34="Lib","Libia")</f>
        <v>Libia</v>
      </c>
      <c r="O34" s="7" t="str" cm="1">
        <f t="array" ref="O34">_xlfn.IFS(J34="M","Medium",J34="D","Dark",J34="L","Light")</f>
        <v>Medium</v>
      </c>
      <c r="P34" s="7" t="e">
        <f>VLOOKUP(Tablo1[[#This Row],[Customer ID]],customers!A33:I1033,9,FALSE)</f>
        <v>#N/A</v>
      </c>
    </row>
    <row r="35" spans="1:16" x14ac:dyDescent="0.25">
      <c r="A35" s="4" t="s">
        <v>675</v>
      </c>
      <c r="B35" s="6">
        <v>44394</v>
      </c>
      <c r="C35" s="4" t="s">
        <v>676</v>
      </c>
      <c r="D35" s="7" t="s">
        <v>6144</v>
      </c>
      <c r="E35" s="4">
        <v>5</v>
      </c>
      <c r="F35" s="4" t="str">
        <f>VLOOKUP(C35,customers!A:B,2,FALSE)</f>
        <v>Gallard Gatheral</v>
      </c>
      <c r="G35" s="4" t="str">
        <f>VLOOKUP(F35,customers!B:C,2,FALSE)</f>
        <v>ggatheralx@123-reg.co.uk</v>
      </c>
      <c r="H35" s="4" t="str">
        <f>VLOOKUP(F35,customers!B:G,6,FALSE)</f>
        <v>United States</v>
      </c>
      <c r="I35" s="7" t="str">
        <f>VLOOKUP(D35,products!A:B,2,FALSE)</f>
        <v>Lib</v>
      </c>
      <c r="J35" s="7" t="str">
        <f>VLOOKUP(D35,products!A:C,3,FALSE)</f>
        <v>L</v>
      </c>
      <c r="K35" s="8">
        <f>VLOOKUP(D35,products!A:D,4,FALSE)</f>
        <v>0.2</v>
      </c>
      <c r="L35" s="9">
        <f>VLOOKUP(D35,products!A:E,5,FALSE)</f>
        <v>4.7549999999999999</v>
      </c>
      <c r="M35" s="9">
        <f t="shared" si="0"/>
        <v>23.774999999999999</v>
      </c>
      <c r="N35" s="7" t="str" cm="1">
        <f t="array" ref="N35">_xlfn.IFS(I35="Rob","Robusta",I35="Exc","Exclasia",I35="Ara","Arabia",I35="Lib","Libia")</f>
        <v>Libia</v>
      </c>
      <c r="O35" s="7" t="str" cm="1">
        <f t="array" ref="O35">_xlfn.IFS(J35="M","Medium",J35="D","Dark",J35="L","Light")</f>
        <v>Light</v>
      </c>
      <c r="P35" s="7" t="str">
        <f>VLOOKUP(Tablo1[[#This Row],[Customer ID]],customers!A34:I1034,9,FALSE)</f>
        <v>No</v>
      </c>
    </row>
    <row r="36" spans="1:16" x14ac:dyDescent="0.25">
      <c r="A36" s="4" t="s">
        <v>680</v>
      </c>
      <c r="B36" s="6">
        <v>44011</v>
      </c>
      <c r="C36" s="4" t="s">
        <v>681</v>
      </c>
      <c r="D36" s="7" t="s">
        <v>6160</v>
      </c>
      <c r="E36" s="4">
        <v>6</v>
      </c>
      <c r="F36" s="4" t="str">
        <f>VLOOKUP(C36,customers!A:B,2,FALSE)</f>
        <v>Una Welberry</v>
      </c>
      <c r="G36" s="4" t="str">
        <f>VLOOKUP(F36,customers!B:C,2,FALSE)</f>
        <v>uwelberryy@ebay.co.uk</v>
      </c>
      <c r="H36" s="4" t="str">
        <f>VLOOKUP(F36,customers!B:G,6,FALSE)</f>
        <v>United Kingdom</v>
      </c>
      <c r="I36" s="7" t="str">
        <f>VLOOKUP(D36,products!A:B,2,FALSE)</f>
        <v>Lib</v>
      </c>
      <c r="J36" s="7" t="str">
        <f>VLOOKUP(D36,products!A:C,3,FALSE)</f>
        <v>L</v>
      </c>
      <c r="K36" s="8">
        <f>VLOOKUP(D36,products!A:D,4,FALSE)</f>
        <v>0.5</v>
      </c>
      <c r="L36" s="9">
        <f>VLOOKUP(D36,products!A:E,5,FALSE)</f>
        <v>9.51</v>
      </c>
      <c r="M36" s="9">
        <f t="shared" si="0"/>
        <v>57.06</v>
      </c>
      <c r="N36" s="7" t="str" cm="1">
        <f t="array" ref="N36">_xlfn.IFS(I36="Rob","Robusta",I36="Exc","Exclasia",I36="Ara","Arabia",I36="Lib","Libia")</f>
        <v>Libia</v>
      </c>
      <c r="O36" s="7" t="str" cm="1">
        <f t="array" ref="O36">_xlfn.IFS(J36="M","Medium",J36="D","Dark",J36="L","Light")</f>
        <v>Light</v>
      </c>
      <c r="P36" s="7" t="str">
        <f>VLOOKUP(Tablo1[[#This Row],[Customer ID]],customers!A35:I1035,9,FALSE)</f>
        <v>Yes</v>
      </c>
    </row>
    <row r="37" spans="1:16" x14ac:dyDescent="0.25">
      <c r="A37" s="4" t="s">
        <v>686</v>
      </c>
      <c r="B37" s="6">
        <v>44348</v>
      </c>
      <c r="C37" s="4" t="s">
        <v>687</v>
      </c>
      <c r="D37" s="7" t="s">
        <v>6157</v>
      </c>
      <c r="E37" s="4">
        <v>6</v>
      </c>
      <c r="F37" s="4" t="str">
        <f>VLOOKUP(C37,customers!A:B,2,FALSE)</f>
        <v>Faber Eilhart</v>
      </c>
      <c r="G37" s="4" t="str">
        <f>VLOOKUP(F37,customers!B:C,2,FALSE)</f>
        <v>feilhartz@who.int</v>
      </c>
      <c r="H37" s="4" t="str">
        <f>VLOOKUP(F37,customers!B:G,6,FALSE)</f>
        <v>United States</v>
      </c>
      <c r="I37" s="7" t="str">
        <f>VLOOKUP(D37,products!A:B,2,FALSE)</f>
        <v>Ara</v>
      </c>
      <c r="J37" s="7" t="str">
        <f>VLOOKUP(D37,products!A:C,3,FALSE)</f>
        <v>D</v>
      </c>
      <c r="K37" s="8">
        <f>VLOOKUP(D37,products!A:D,4,FALSE)</f>
        <v>0.5</v>
      </c>
      <c r="L37" s="9">
        <f>VLOOKUP(D37,products!A:E,5,FALSE)</f>
        <v>5.97</v>
      </c>
      <c r="M37" s="9">
        <f t="shared" si="0"/>
        <v>35.82</v>
      </c>
      <c r="N37" s="7" t="str" cm="1">
        <f t="array" ref="N37">_xlfn.IFS(I37="Rob","Robusta",I37="Exc","Exclasia",I37="Ara","Arabia",I37="Lib","Libia")</f>
        <v>Arabia</v>
      </c>
      <c r="O37" s="7" t="str" cm="1">
        <f t="array" ref="O37">_xlfn.IFS(J37="M","Medium",J37="D","Dark",J37="L","Light")</f>
        <v>Dark</v>
      </c>
      <c r="P37" s="7" t="str">
        <f>VLOOKUP(Tablo1[[#This Row],[Customer ID]],customers!A36:I1036,9,FALSE)</f>
        <v>No</v>
      </c>
    </row>
    <row r="38" spans="1:16" x14ac:dyDescent="0.25">
      <c r="A38" s="4" t="s">
        <v>692</v>
      </c>
      <c r="B38" s="6">
        <v>44233</v>
      </c>
      <c r="C38" s="4" t="s">
        <v>693</v>
      </c>
      <c r="D38" s="7" t="s">
        <v>6158</v>
      </c>
      <c r="E38" s="4">
        <v>2</v>
      </c>
      <c r="F38" s="4" t="str">
        <f>VLOOKUP(C38,customers!A:B,2,FALSE)</f>
        <v>Zorina Ponting</v>
      </c>
      <c r="G38" s="4" t="str">
        <f>VLOOKUP(F38,customers!B:C,2,FALSE)</f>
        <v>zponting10@altervista.org</v>
      </c>
      <c r="H38" s="4" t="str">
        <f>VLOOKUP(F38,customers!B:G,6,FALSE)</f>
        <v>United States</v>
      </c>
      <c r="I38" s="7" t="str">
        <f>VLOOKUP(D38,products!A:B,2,FALSE)</f>
        <v>Lib</v>
      </c>
      <c r="J38" s="7" t="str">
        <f>VLOOKUP(D38,products!A:C,3,FALSE)</f>
        <v>M</v>
      </c>
      <c r="K38" s="8">
        <f>VLOOKUP(D38,products!A:D,4,FALSE)</f>
        <v>0.2</v>
      </c>
      <c r="L38" s="9">
        <f>VLOOKUP(D38,products!A:E,5,FALSE)</f>
        <v>4.3650000000000002</v>
      </c>
      <c r="M38" s="9">
        <f t="shared" si="0"/>
        <v>8.73</v>
      </c>
      <c r="N38" s="7" t="str" cm="1">
        <f t="array" ref="N38">_xlfn.IFS(I38="Rob","Robusta",I38="Exc","Exclasia",I38="Ara","Arabia",I38="Lib","Libia")</f>
        <v>Libia</v>
      </c>
      <c r="O38" s="7" t="str" cm="1">
        <f t="array" ref="O38">_xlfn.IFS(J38="M","Medium",J38="D","Dark",J38="L","Light")</f>
        <v>Medium</v>
      </c>
      <c r="P38" s="7" t="str">
        <f>VLOOKUP(Tablo1[[#This Row],[Customer ID]],customers!A37:I1037,9,FALSE)</f>
        <v>No</v>
      </c>
    </row>
    <row r="39" spans="1:16" x14ac:dyDescent="0.25">
      <c r="A39" s="4" t="s">
        <v>698</v>
      </c>
      <c r="B39" s="6">
        <v>43580</v>
      </c>
      <c r="C39" s="4" t="s">
        <v>699</v>
      </c>
      <c r="D39" s="7" t="s">
        <v>6160</v>
      </c>
      <c r="E39" s="4">
        <v>3</v>
      </c>
      <c r="F39" s="4" t="str">
        <f>VLOOKUP(C39,customers!A:B,2,FALSE)</f>
        <v>Silvio Strase</v>
      </c>
      <c r="G39" s="4" t="str">
        <f>VLOOKUP(F39,customers!B:C,2,FALSE)</f>
        <v>sstrase11@booking.com</v>
      </c>
      <c r="H39" s="4" t="str">
        <f>VLOOKUP(F39,customers!B:G,6,FALSE)</f>
        <v>United States</v>
      </c>
      <c r="I39" s="7" t="str">
        <f>VLOOKUP(D39,products!A:B,2,FALSE)</f>
        <v>Lib</v>
      </c>
      <c r="J39" s="7" t="str">
        <f>VLOOKUP(D39,products!A:C,3,FALSE)</f>
        <v>L</v>
      </c>
      <c r="K39" s="8">
        <f>VLOOKUP(D39,products!A:D,4,FALSE)</f>
        <v>0.5</v>
      </c>
      <c r="L39" s="9">
        <f>VLOOKUP(D39,products!A:E,5,FALSE)</f>
        <v>9.51</v>
      </c>
      <c r="M39" s="9">
        <f t="shared" si="0"/>
        <v>28.53</v>
      </c>
      <c r="N39" s="7" t="str" cm="1">
        <f t="array" ref="N39">_xlfn.IFS(I39="Rob","Robusta",I39="Exc","Exclasia",I39="Ara","Arabia",I39="Lib","Libia")</f>
        <v>Libia</v>
      </c>
      <c r="O39" s="7" t="str" cm="1">
        <f t="array" ref="O39">_xlfn.IFS(J39="M","Medium",J39="D","Dark",J39="L","Light")</f>
        <v>Light</v>
      </c>
      <c r="P39" s="7" t="str">
        <f>VLOOKUP(Tablo1[[#This Row],[Customer ID]],customers!A38:I1038,9,FALSE)</f>
        <v>No</v>
      </c>
    </row>
    <row r="40" spans="1:16" x14ac:dyDescent="0.25">
      <c r="A40" s="4" t="s">
        <v>704</v>
      </c>
      <c r="B40" s="6">
        <v>43946</v>
      </c>
      <c r="C40" s="4" t="s">
        <v>705</v>
      </c>
      <c r="D40" s="7" t="s">
        <v>6150</v>
      </c>
      <c r="E40" s="4">
        <v>5</v>
      </c>
      <c r="F40" s="4" t="str">
        <f>VLOOKUP(C40,customers!A:B,2,FALSE)</f>
        <v>Dorie de la Tremoille</v>
      </c>
      <c r="G40" s="4" t="str">
        <f>VLOOKUP(F40,customers!B:C,2,FALSE)</f>
        <v>dde12@unesco.org</v>
      </c>
      <c r="H40" s="4" t="str">
        <f>VLOOKUP(F40,customers!B:G,6,FALSE)</f>
        <v>United States</v>
      </c>
      <c r="I40" s="7" t="str">
        <f>VLOOKUP(D40,products!A:B,2,FALSE)</f>
        <v>Rob</v>
      </c>
      <c r="J40" s="7" t="str">
        <f>VLOOKUP(D40,products!A:C,3,FALSE)</f>
        <v>M</v>
      </c>
      <c r="K40" s="8">
        <f>VLOOKUP(D40,products!A:D,4,FALSE)</f>
        <v>2.5</v>
      </c>
      <c r="L40" s="9">
        <f>VLOOKUP(D40,products!A:E,5,FALSE)</f>
        <v>22.884999999999998</v>
      </c>
      <c r="M40" s="9">
        <f t="shared" si="0"/>
        <v>114.42499999999998</v>
      </c>
      <c r="N40" s="7" t="str" cm="1">
        <f t="array" ref="N40">_xlfn.IFS(I40="Rob","Robusta",I40="Exc","Exclasia",I40="Ara","Arabia",I40="Lib","Libia")</f>
        <v>Robusta</v>
      </c>
      <c r="O40" s="7" t="str" cm="1">
        <f t="array" ref="O40">_xlfn.IFS(J40="M","Medium",J40="D","Dark",J40="L","Light")</f>
        <v>Medium</v>
      </c>
      <c r="P40" s="7" t="str">
        <f>VLOOKUP(Tablo1[[#This Row],[Customer ID]],customers!A39:I1039,9,FALSE)</f>
        <v>No</v>
      </c>
    </row>
    <row r="41" spans="1:16" x14ac:dyDescent="0.25">
      <c r="A41" s="4" t="s">
        <v>710</v>
      </c>
      <c r="B41" s="6">
        <v>44524</v>
      </c>
      <c r="C41" s="4" t="s">
        <v>711</v>
      </c>
      <c r="D41" s="7" t="s">
        <v>6137</v>
      </c>
      <c r="E41" s="4">
        <v>6</v>
      </c>
      <c r="F41" s="4" t="str">
        <f>VLOOKUP(C41,customers!A:B,2,FALSE)</f>
        <v>Hy Zanetto</v>
      </c>
      <c r="G41" s="4">
        <f>VLOOKUP(F41,customers!B:C,2,FALSE)</f>
        <v>0</v>
      </c>
      <c r="H41" s="4" t="str">
        <f>VLOOKUP(F41,customers!B:G,6,FALSE)</f>
        <v>United States</v>
      </c>
      <c r="I41" s="7" t="str">
        <f>VLOOKUP(D41,products!A:B,2,FALSE)</f>
        <v>Rob</v>
      </c>
      <c r="J41" s="7" t="str">
        <f>VLOOKUP(D41,products!A:C,3,FALSE)</f>
        <v>M</v>
      </c>
      <c r="K41" s="8">
        <f>VLOOKUP(D41,products!A:D,4,FALSE)</f>
        <v>1</v>
      </c>
      <c r="L41" s="9">
        <f>VLOOKUP(D41,products!A:E,5,FALSE)</f>
        <v>9.9499999999999993</v>
      </c>
      <c r="M41" s="9">
        <f t="shared" si="0"/>
        <v>59.699999999999996</v>
      </c>
      <c r="N41" s="7" t="str" cm="1">
        <f t="array" ref="N41">_xlfn.IFS(I41="Rob","Robusta",I41="Exc","Exclasia",I41="Ara","Arabia",I41="Lib","Libia")</f>
        <v>Robusta</v>
      </c>
      <c r="O41" s="7" t="str" cm="1">
        <f t="array" ref="O41">_xlfn.IFS(J41="M","Medium",J41="D","Dark",J41="L","Light")</f>
        <v>Medium</v>
      </c>
      <c r="P41" s="7" t="str">
        <f>VLOOKUP(Tablo1[[#This Row],[Customer ID]],customers!A40:I1040,9,FALSE)</f>
        <v>Yes</v>
      </c>
    </row>
    <row r="42" spans="1:16" x14ac:dyDescent="0.25">
      <c r="A42" s="4" t="s">
        <v>714</v>
      </c>
      <c r="B42" s="6">
        <v>44305</v>
      </c>
      <c r="C42" s="4" t="s">
        <v>715</v>
      </c>
      <c r="D42" s="7" t="s">
        <v>6161</v>
      </c>
      <c r="E42" s="4">
        <v>3</v>
      </c>
      <c r="F42" s="4" t="str">
        <f>VLOOKUP(C42,customers!A:B,2,FALSE)</f>
        <v>Jessica McNess</v>
      </c>
      <c r="G42" s="4">
        <f>VLOOKUP(F42,customers!B:C,2,FALSE)</f>
        <v>0</v>
      </c>
      <c r="H42" s="4" t="str">
        <f>VLOOKUP(F42,customers!B:G,6,FALSE)</f>
        <v>United States</v>
      </c>
      <c r="I42" s="7" t="str">
        <f>VLOOKUP(D42,products!A:B,2,FALSE)</f>
        <v>Lib</v>
      </c>
      <c r="J42" s="7" t="str">
        <f>VLOOKUP(D42,products!A:C,3,FALSE)</f>
        <v>M</v>
      </c>
      <c r="K42" s="8">
        <f>VLOOKUP(D42,products!A:D,4,FALSE)</f>
        <v>1</v>
      </c>
      <c r="L42" s="9">
        <f>VLOOKUP(D42,products!A:E,5,FALSE)</f>
        <v>14.55</v>
      </c>
      <c r="M42" s="9">
        <f t="shared" si="0"/>
        <v>43.650000000000006</v>
      </c>
      <c r="N42" s="7" t="str" cm="1">
        <f t="array" ref="N42">_xlfn.IFS(I42="Rob","Robusta",I42="Exc","Exclasia",I42="Ara","Arabia",I42="Lib","Libia")</f>
        <v>Libia</v>
      </c>
      <c r="O42" s="7" t="str" cm="1">
        <f t="array" ref="O42">_xlfn.IFS(J42="M","Medium",J42="D","Dark",J42="L","Light")</f>
        <v>Medium</v>
      </c>
      <c r="P42" s="7" t="str">
        <f>VLOOKUP(Tablo1[[#This Row],[Customer ID]],customers!A41:I1041,9,FALSE)</f>
        <v>No</v>
      </c>
    </row>
    <row r="43" spans="1:16" x14ac:dyDescent="0.25">
      <c r="A43" s="4" t="s">
        <v>719</v>
      </c>
      <c r="B43" s="6">
        <v>44749</v>
      </c>
      <c r="C43" s="4" t="s">
        <v>720</v>
      </c>
      <c r="D43" s="7" t="s">
        <v>6152</v>
      </c>
      <c r="E43" s="4">
        <v>2</v>
      </c>
      <c r="F43" s="4" t="str">
        <f>VLOOKUP(C43,customers!A:B,2,FALSE)</f>
        <v>Lorenzo Yeoland</v>
      </c>
      <c r="G43" s="4" t="str">
        <f>VLOOKUP(F43,customers!B:C,2,FALSE)</f>
        <v>lyeoland15@pbs.org</v>
      </c>
      <c r="H43" s="4" t="str">
        <f>VLOOKUP(F43,customers!B:G,6,FALSE)</f>
        <v>United States</v>
      </c>
      <c r="I43" s="7" t="str">
        <f>VLOOKUP(D43,products!A:B,2,FALSE)</f>
        <v>Exc</v>
      </c>
      <c r="J43" s="7" t="str">
        <f>VLOOKUP(D43,products!A:C,3,FALSE)</f>
        <v>D</v>
      </c>
      <c r="K43" s="8">
        <f>VLOOKUP(D43,products!A:D,4,FALSE)</f>
        <v>0.2</v>
      </c>
      <c r="L43" s="9">
        <f>VLOOKUP(D43,products!A:E,5,FALSE)</f>
        <v>3.645</v>
      </c>
      <c r="M43" s="9">
        <f t="shared" si="0"/>
        <v>7.29</v>
      </c>
      <c r="N43" s="7" t="str" cm="1">
        <f t="array" ref="N43">_xlfn.IFS(I43="Rob","Robusta",I43="Exc","Exclasia",I43="Ara","Arabia",I43="Lib","Libia")</f>
        <v>Exclasia</v>
      </c>
      <c r="O43" s="7" t="str" cm="1">
        <f t="array" ref="O43">_xlfn.IFS(J43="M","Medium",J43="D","Dark",J43="L","Light")</f>
        <v>Dark</v>
      </c>
      <c r="P43" s="7" t="str">
        <f>VLOOKUP(Tablo1[[#This Row],[Customer ID]],customers!A42:I1042,9,FALSE)</f>
        <v>Yes</v>
      </c>
    </row>
    <row r="44" spans="1:16" x14ac:dyDescent="0.25">
      <c r="A44" s="4" t="s">
        <v>725</v>
      </c>
      <c r="B44" s="6">
        <v>43607</v>
      </c>
      <c r="C44" s="4" t="s">
        <v>726</v>
      </c>
      <c r="D44" s="7" t="s">
        <v>6162</v>
      </c>
      <c r="E44" s="4">
        <v>3</v>
      </c>
      <c r="F44" s="4" t="str">
        <f>VLOOKUP(C44,customers!A:B,2,FALSE)</f>
        <v>Abigail Tolworthy</v>
      </c>
      <c r="G44" s="4" t="str">
        <f>VLOOKUP(F44,customers!B:C,2,FALSE)</f>
        <v>atolworthy16@toplist.cz</v>
      </c>
      <c r="H44" s="4" t="str">
        <f>VLOOKUP(F44,customers!B:G,6,FALSE)</f>
        <v>United States</v>
      </c>
      <c r="I44" s="7" t="str">
        <f>VLOOKUP(D44,products!A:B,2,FALSE)</f>
        <v>Rob</v>
      </c>
      <c r="J44" s="7" t="str">
        <f>VLOOKUP(D44,products!A:C,3,FALSE)</f>
        <v>D</v>
      </c>
      <c r="K44" s="8">
        <f>VLOOKUP(D44,products!A:D,4,FALSE)</f>
        <v>0.2</v>
      </c>
      <c r="L44" s="9">
        <f>VLOOKUP(D44,products!A:E,5,FALSE)</f>
        <v>2.6849999999999996</v>
      </c>
      <c r="M44" s="9">
        <f t="shared" si="0"/>
        <v>8.0549999999999997</v>
      </c>
      <c r="N44" s="7" t="str" cm="1">
        <f t="array" ref="N44">_xlfn.IFS(I44="Rob","Robusta",I44="Exc","Exclasia",I44="Ara","Arabia",I44="Lib","Libia")</f>
        <v>Robusta</v>
      </c>
      <c r="O44" s="7" t="str" cm="1">
        <f t="array" ref="O44">_xlfn.IFS(J44="M","Medium",J44="D","Dark",J44="L","Light")</f>
        <v>Dark</v>
      </c>
      <c r="P44" s="7" t="str">
        <f>VLOOKUP(Tablo1[[#This Row],[Customer ID]],customers!A43:I1043,9,FALSE)</f>
        <v>Yes</v>
      </c>
    </row>
    <row r="45" spans="1:16" x14ac:dyDescent="0.25">
      <c r="A45" s="4" t="s">
        <v>732</v>
      </c>
      <c r="B45" s="6">
        <v>44473</v>
      </c>
      <c r="C45" s="4" t="s">
        <v>733</v>
      </c>
      <c r="D45" s="7" t="s">
        <v>6163</v>
      </c>
      <c r="E45" s="4">
        <v>2</v>
      </c>
      <c r="F45" s="4" t="str">
        <f>VLOOKUP(C45,customers!A:B,2,FALSE)</f>
        <v>Maurie Bartol</v>
      </c>
      <c r="G45" s="4">
        <f>VLOOKUP(F45,customers!B:C,2,FALSE)</f>
        <v>0</v>
      </c>
      <c r="H45" s="4" t="str">
        <f>VLOOKUP(F45,customers!B:G,6,FALSE)</f>
        <v>United States</v>
      </c>
      <c r="I45" s="7" t="str">
        <f>VLOOKUP(D45,products!A:B,2,FALSE)</f>
        <v>Lib</v>
      </c>
      <c r="J45" s="7" t="str">
        <f>VLOOKUP(D45,products!A:C,3,FALSE)</f>
        <v>L</v>
      </c>
      <c r="K45" s="8">
        <f>VLOOKUP(D45,products!A:D,4,FALSE)</f>
        <v>2.5</v>
      </c>
      <c r="L45" s="9">
        <f>VLOOKUP(D45,products!A:E,5,FALSE)</f>
        <v>36.454999999999998</v>
      </c>
      <c r="M45" s="9">
        <f t="shared" si="0"/>
        <v>72.91</v>
      </c>
      <c r="N45" s="7" t="str" cm="1">
        <f t="array" ref="N45">_xlfn.IFS(I45="Rob","Robusta",I45="Exc","Exclasia",I45="Ara","Arabia",I45="Lib","Libia")</f>
        <v>Libia</v>
      </c>
      <c r="O45" s="7" t="str" cm="1">
        <f t="array" ref="O45">_xlfn.IFS(J45="M","Medium",J45="D","Dark",J45="L","Light")</f>
        <v>Light</v>
      </c>
      <c r="P45" s="7" t="str">
        <f>VLOOKUP(Tablo1[[#This Row],[Customer ID]],customers!A44:I1044,9,FALSE)</f>
        <v>No</v>
      </c>
    </row>
    <row r="46" spans="1:16" x14ac:dyDescent="0.25">
      <c r="A46" s="4" t="s">
        <v>737</v>
      </c>
      <c r="B46" s="6">
        <v>43932</v>
      </c>
      <c r="C46" s="4" t="s">
        <v>738</v>
      </c>
      <c r="D46" s="7" t="s">
        <v>6138</v>
      </c>
      <c r="E46" s="4">
        <v>2</v>
      </c>
      <c r="F46" s="4" t="str">
        <f>VLOOKUP(C46,customers!A:B,2,FALSE)</f>
        <v>Olag Baudassi</v>
      </c>
      <c r="G46" s="4" t="str">
        <f>VLOOKUP(F46,customers!B:C,2,FALSE)</f>
        <v>obaudassi18@seesaa.net</v>
      </c>
      <c r="H46" s="4" t="str">
        <f>VLOOKUP(F46,customers!B:G,6,FALSE)</f>
        <v>United States</v>
      </c>
      <c r="I46" s="7" t="str">
        <f>VLOOKUP(D46,products!A:B,2,FALSE)</f>
        <v>Exc</v>
      </c>
      <c r="J46" s="7" t="str">
        <f>VLOOKUP(D46,products!A:C,3,FALSE)</f>
        <v>M</v>
      </c>
      <c r="K46" s="8">
        <f>VLOOKUP(D46,products!A:D,4,FALSE)</f>
        <v>0.5</v>
      </c>
      <c r="L46" s="9">
        <f>VLOOKUP(D46,products!A:E,5,FALSE)</f>
        <v>8.25</v>
      </c>
      <c r="M46" s="9">
        <f t="shared" si="0"/>
        <v>16.5</v>
      </c>
      <c r="N46" s="7" t="str" cm="1">
        <f t="array" ref="N46">_xlfn.IFS(I46="Rob","Robusta",I46="Exc","Exclasia",I46="Ara","Arabia",I46="Lib","Libia")</f>
        <v>Exclasia</v>
      </c>
      <c r="O46" s="7" t="str" cm="1">
        <f t="array" ref="O46">_xlfn.IFS(J46="M","Medium",J46="D","Dark",J46="L","Light")</f>
        <v>Medium</v>
      </c>
      <c r="P46" s="7" t="str">
        <f>VLOOKUP(Tablo1[[#This Row],[Customer ID]],customers!A45:I1045,9,FALSE)</f>
        <v>Yes</v>
      </c>
    </row>
    <row r="47" spans="1:16" x14ac:dyDescent="0.25">
      <c r="A47" s="4" t="s">
        <v>743</v>
      </c>
      <c r="B47" s="6">
        <v>44592</v>
      </c>
      <c r="C47" s="4" t="s">
        <v>744</v>
      </c>
      <c r="D47" s="7" t="s">
        <v>6164</v>
      </c>
      <c r="E47" s="4">
        <v>6</v>
      </c>
      <c r="F47" s="4" t="str">
        <f>VLOOKUP(C47,customers!A:B,2,FALSE)</f>
        <v>Petey Kingsbury</v>
      </c>
      <c r="G47" s="4" t="str">
        <f>VLOOKUP(F47,customers!B:C,2,FALSE)</f>
        <v>pkingsbury19@comcast.net</v>
      </c>
      <c r="H47" s="4" t="str">
        <f>VLOOKUP(F47,customers!B:G,6,FALSE)</f>
        <v>United States</v>
      </c>
      <c r="I47" s="7" t="str">
        <f>VLOOKUP(D47,products!A:B,2,FALSE)</f>
        <v>Lib</v>
      </c>
      <c r="J47" s="7" t="str">
        <f>VLOOKUP(D47,products!A:C,3,FALSE)</f>
        <v>D</v>
      </c>
      <c r="K47" s="8">
        <f>VLOOKUP(D47,products!A:D,4,FALSE)</f>
        <v>2.5</v>
      </c>
      <c r="L47" s="9">
        <f>VLOOKUP(D47,products!A:E,5,FALSE)</f>
        <v>29.784999999999997</v>
      </c>
      <c r="M47" s="9">
        <f t="shared" si="0"/>
        <v>178.70999999999998</v>
      </c>
      <c r="N47" s="7" t="str" cm="1">
        <f t="array" ref="N47">_xlfn.IFS(I47="Rob","Robusta",I47="Exc","Exclasia",I47="Ara","Arabia",I47="Lib","Libia")</f>
        <v>Libia</v>
      </c>
      <c r="O47" s="7" t="str" cm="1">
        <f t="array" ref="O47">_xlfn.IFS(J47="M","Medium",J47="D","Dark",J47="L","Light")</f>
        <v>Dark</v>
      </c>
      <c r="P47" s="7" t="str">
        <f>VLOOKUP(Tablo1[[#This Row],[Customer ID]],customers!A46:I1046,9,FALSE)</f>
        <v>No</v>
      </c>
    </row>
    <row r="48" spans="1:16" x14ac:dyDescent="0.25">
      <c r="A48" s="4" t="s">
        <v>749</v>
      </c>
      <c r="B48" s="6">
        <v>43776</v>
      </c>
      <c r="C48" s="4" t="s">
        <v>750</v>
      </c>
      <c r="D48" s="7" t="s">
        <v>6165</v>
      </c>
      <c r="E48" s="4">
        <v>2</v>
      </c>
      <c r="F48" s="4" t="str">
        <f>VLOOKUP(C48,customers!A:B,2,FALSE)</f>
        <v>Donna Baskeyfied</v>
      </c>
      <c r="G48" s="4">
        <f>VLOOKUP(F48,customers!B:C,2,FALSE)</f>
        <v>0</v>
      </c>
      <c r="H48" s="4" t="str">
        <f>VLOOKUP(F48,customers!B:G,6,FALSE)</f>
        <v>United States</v>
      </c>
      <c r="I48" s="7" t="str">
        <f>VLOOKUP(D48,products!A:B,2,FALSE)</f>
        <v>Exc</v>
      </c>
      <c r="J48" s="7" t="str">
        <f>VLOOKUP(D48,products!A:C,3,FALSE)</f>
        <v>M</v>
      </c>
      <c r="K48" s="8">
        <f>VLOOKUP(D48,products!A:D,4,FALSE)</f>
        <v>2.5</v>
      </c>
      <c r="L48" s="9">
        <f>VLOOKUP(D48,products!A:E,5,FALSE)</f>
        <v>31.624999999999996</v>
      </c>
      <c r="M48" s="9">
        <f t="shared" si="0"/>
        <v>63.249999999999993</v>
      </c>
      <c r="N48" s="7" t="str" cm="1">
        <f t="array" ref="N48">_xlfn.IFS(I48="Rob","Robusta",I48="Exc","Exclasia",I48="Ara","Arabia",I48="Lib","Libia")</f>
        <v>Exclasia</v>
      </c>
      <c r="O48" s="7" t="str" cm="1">
        <f t="array" ref="O48">_xlfn.IFS(J48="M","Medium",J48="D","Dark",J48="L","Light")</f>
        <v>Medium</v>
      </c>
      <c r="P48" s="7" t="str">
        <f>VLOOKUP(Tablo1[[#This Row],[Customer ID]],customers!A47:I1047,9,FALSE)</f>
        <v>Yes</v>
      </c>
    </row>
    <row r="49" spans="1:16" x14ac:dyDescent="0.25">
      <c r="A49" s="4" t="s">
        <v>754</v>
      </c>
      <c r="B49" s="6">
        <v>43644</v>
      </c>
      <c r="C49" s="4" t="s">
        <v>755</v>
      </c>
      <c r="D49" s="7" t="s">
        <v>6166</v>
      </c>
      <c r="E49" s="4">
        <v>2</v>
      </c>
      <c r="F49" s="4" t="str">
        <f>VLOOKUP(C49,customers!A:B,2,FALSE)</f>
        <v>Arda Curley</v>
      </c>
      <c r="G49" s="4" t="str">
        <f>VLOOKUP(F49,customers!B:C,2,FALSE)</f>
        <v>acurley1b@hao123.com</v>
      </c>
      <c r="H49" s="4" t="str">
        <f>VLOOKUP(F49,customers!B:G,6,FALSE)</f>
        <v>United States</v>
      </c>
      <c r="I49" s="7" t="str">
        <f>VLOOKUP(D49,products!A:B,2,FALSE)</f>
        <v>Ara</v>
      </c>
      <c r="J49" s="7" t="str">
        <f>VLOOKUP(D49,products!A:C,3,FALSE)</f>
        <v>L</v>
      </c>
      <c r="K49" s="8">
        <f>VLOOKUP(D49,products!A:D,4,FALSE)</f>
        <v>0.2</v>
      </c>
      <c r="L49" s="9">
        <f>VLOOKUP(D49,products!A:E,5,FALSE)</f>
        <v>3.8849999999999998</v>
      </c>
      <c r="M49" s="9">
        <f t="shared" si="0"/>
        <v>7.77</v>
      </c>
      <c r="N49" s="7" t="str" cm="1">
        <f t="array" ref="N49">_xlfn.IFS(I49="Rob","Robusta",I49="Exc","Exclasia",I49="Ara","Arabia",I49="Lib","Libia")</f>
        <v>Arabia</v>
      </c>
      <c r="O49" s="7" t="str" cm="1">
        <f t="array" ref="O49">_xlfn.IFS(J49="M","Medium",J49="D","Dark",J49="L","Light")</f>
        <v>Light</v>
      </c>
      <c r="P49" s="7" t="str">
        <f>VLOOKUP(Tablo1[[#This Row],[Customer ID]],customers!A48:I1048,9,FALSE)</f>
        <v>Yes</v>
      </c>
    </row>
    <row r="50" spans="1:16" x14ac:dyDescent="0.25">
      <c r="A50" s="4" t="s">
        <v>760</v>
      </c>
      <c r="B50" s="6">
        <v>44085</v>
      </c>
      <c r="C50" s="4" t="s">
        <v>761</v>
      </c>
      <c r="D50" s="7" t="s">
        <v>6167</v>
      </c>
      <c r="E50" s="4">
        <v>4</v>
      </c>
      <c r="F50" s="4" t="str">
        <f>VLOOKUP(C50,customers!A:B,2,FALSE)</f>
        <v>Raynor McGilvary</v>
      </c>
      <c r="G50" s="4" t="str">
        <f>VLOOKUP(F50,customers!B:C,2,FALSE)</f>
        <v>rmcgilvary1c@tamu.edu</v>
      </c>
      <c r="H50" s="4" t="str">
        <f>VLOOKUP(F50,customers!B:G,6,FALSE)</f>
        <v>United States</v>
      </c>
      <c r="I50" s="7" t="str">
        <f>VLOOKUP(D50,products!A:B,2,FALSE)</f>
        <v>Ara</v>
      </c>
      <c r="J50" s="7" t="str">
        <f>VLOOKUP(D50,products!A:C,3,FALSE)</f>
        <v>D</v>
      </c>
      <c r="K50" s="8">
        <f>VLOOKUP(D50,products!A:D,4,FALSE)</f>
        <v>2.5</v>
      </c>
      <c r="L50" s="9">
        <f>VLOOKUP(D50,products!A:E,5,FALSE)</f>
        <v>22.884999999999998</v>
      </c>
      <c r="M50" s="9">
        <f t="shared" si="0"/>
        <v>91.539999999999992</v>
      </c>
      <c r="N50" s="7" t="str" cm="1">
        <f t="array" ref="N50">_xlfn.IFS(I50="Rob","Robusta",I50="Exc","Exclasia",I50="Ara","Arabia",I50="Lib","Libia")</f>
        <v>Arabia</v>
      </c>
      <c r="O50" s="7" t="str" cm="1">
        <f t="array" ref="O50">_xlfn.IFS(J50="M","Medium",J50="D","Dark",J50="L","Light")</f>
        <v>Dark</v>
      </c>
      <c r="P50" s="7" t="str">
        <f>VLOOKUP(Tablo1[[#This Row],[Customer ID]],customers!A49:I1049,9,FALSE)</f>
        <v>No</v>
      </c>
    </row>
    <row r="51" spans="1:16" x14ac:dyDescent="0.25">
      <c r="A51" s="4" t="s">
        <v>765</v>
      </c>
      <c r="B51" s="6">
        <v>44790</v>
      </c>
      <c r="C51" s="4" t="s">
        <v>766</v>
      </c>
      <c r="D51" s="7" t="s">
        <v>6139</v>
      </c>
      <c r="E51" s="4">
        <v>3</v>
      </c>
      <c r="F51" s="4" t="str">
        <f>VLOOKUP(C51,customers!A:B,2,FALSE)</f>
        <v>Isis Pikett</v>
      </c>
      <c r="G51" s="4" t="str">
        <f>VLOOKUP(F51,customers!B:C,2,FALSE)</f>
        <v>ipikett1d@xinhuanet.com</v>
      </c>
      <c r="H51" s="4" t="str">
        <f>VLOOKUP(F51,customers!B:G,6,FALSE)</f>
        <v>United States</v>
      </c>
      <c r="I51" s="7" t="str">
        <f>VLOOKUP(D51,products!A:B,2,FALSE)</f>
        <v>Ara</v>
      </c>
      <c r="J51" s="7" t="str">
        <f>VLOOKUP(D51,products!A:C,3,FALSE)</f>
        <v>L</v>
      </c>
      <c r="K51" s="8">
        <f>VLOOKUP(D51,products!A:D,4,FALSE)</f>
        <v>1</v>
      </c>
      <c r="L51" s="9">
        <f>VLOOKUP(D51,products!A:E,5,FALSE)</f>
        <v>12.95</v>
      </c>
      <c r="M51" s="9">
        <f t="shared" si="0"/>
        <v>38.849999999999994</v>
      </c>
      <c r="N51" s="7" t="str" cm="1">
        <f t="array" ref="N51">_xlfn.IFS(I51="Rob","Robusta",I51="Exc","Exclasia",I51="Ara","Arabia",I51="Lib","Libia")</f>
        <v>Arabia</v>
      </c>
      <c r="O51" s="7" t="str" cm="1">
        <f t="array" ref="O51">_xlfn.IFS(J51="M","Medium",J51="D","Dark",J51="L","Light")</f>
        <v>Light</v>
      </c>
      <c r="P51" s="7" t="str">
        <f>VLOOKUP(Tablo1[[#This Row],[Customer ID]],customers!A50:I1050,9,FALSE)</f>
        <v>No</v>
      </c>
    </row>
    <row r="52" spans="1:16" x14ac:dyDescent="0.25">
      <c r="A52" s="4" t="s">
        <v>771</v>
      </c>
      <c r="B52" s="6">
        <v>44792</v>
      </c>
      <c r="C52" s="4" t="s">
        <v>772</v>
      </c>
      <c r="D52" s="7" t="s">
        <v>6168</v>
      </c>
      <c r="E52" s="4">
        <v>2</v>
      </c>
      <c r="F52" s="4" t="str">
        <f>VLOOKUP(C52,customers!A:B,2,FALSE)</f>
        <v>Inger Bouldon</v>
      </c>
      <c r="G52" s="4" t="str">
        <f>VLOOKUP(F52,customers!B:C,2,FALSE)</f>
        <v>ibouldon1e@gizmodo.com</v>
      </c>
      <c r="H52" s="4" t="str">
        <f>VLOOKUP(F52,customers!B:G,6,FALSE)</f>
        <v>United States</v>
      </c>
      <c r="I52" s="7" t="str">
        <f>VLOOKUP(D52,products!A:B,2,FALSE)</f>
        <v>Lib</v>
      </c>
      <c r="J52" s="7" t="str">
        <f>VLOOKUP(D52,products!A:C,3,FALSE)</f>
        <v>D</v>
      </c>
      <c r="K52" s="8">
        <f>VLOOKUP(D52,products!A:D,4,FALSE)</f>
        <v>0.5</v>
      </c>
      <c r="L52" s="9">
        <f>VLOOKUP(D52,products!A:E,5,FALSE)</f>
        <v>7.77</v>
      </c>
      <c r="M52" s="9">
        <f t="shared" si="0"/>
        <v>15.54</v>
      </c>
      <c r="N52" s="7" t="str" cm="1">
        <f t="array" ref="N52">_xlfn.IFS(I52="Rob","Robusta",I52="Exc","Exclasia",I52="Ara","Arabia",I52="Lib","Libia")</f>
        <v>Libia</v>
      </c>
      <c r="O52" s="7" t="str" cm="1">
        <f t="array" ref="O52">_xlfn.IFS(J52="M","Medium",J52="D","Dark",J52="L","Light")</f>
        <v>Dark</v>
      </c>
      <c r="P52" s="7" t="str">
        <f>VLOOKUP(Tablo1[[#This Row],[Customer ID]],customers!A51:I1051,9,FALSE)</f>
        <v>No</v>
      </c>
    </row>
    <row r="53" spans="1:16" x14ac:dyDescent="0.25">
      <c r="A53" s="4" t="s">
        <v>777</v>
      </c>
      <c r="B53" s="6">
        <v>43600</v>
      </c>
      <c r="C53" s="4" t="s">
        <v>778</v>
      </c>
      <c r="D53" s="7" t="s">
        <v>6163</v>
      </c>
      <c r="E53" s="4">
        <v>4</v>
      </c>
      <c r="F53" s="4" t="str">
        <f>VLOOKUP(C53,customers!A:B,2,FALSE)</f>
        <v>Karry Flanders</v>
      </c>
      <c r="G53" s="4" t="str">
        <f>VLOOKUP(F53,customers!B:C,2,FALSE)</f>
        <v>kflanders1f@over-blog.com</v>
      </c>
      <c r="H53" s="4" t="str">
        <f>VLOOKUP(F53,customers!B:G,6,FALSE)</f>
        <v>Ireland</v>
      </c>
      <c r="I53" s="7" t="str">
        <f>VLOOKUP(D53,products!A:B,2,FALSE)</f>
        <v>Lib</v>
      </c>
      <c r="J53" s="7" t="str">
        <f>VLOOKUP(D53,products!A:C,3,FALSE)</f>
        <v>L</v>
      </c>
      <c r="K53" s="8">
        <f>VLOOKUP(D53,products!A:D,4,FALSE)</f>
        <v>2.5</v>
      </c>
      <c r="L53" s="9">
        <f>VLOOKUP(D53,products!A:E,5,FALSE)</f>
        <v>36.454999999999998</v>
      </c>
      <c r="M53" s="9">
        <f t="shared" si="0"/>
        <v>145.82</v>
      </c>
      <c r="N53" s="7" t="str" cm="1">
        <f t="array" ref="N53">_xlfn.IFS(I53="Rob","Robusta",I53="Exc","Exclasia",I53="Ara","Arabia",I53="Lib","Libia")</f>
        <v>Libia</v>
      </c>
      <c r="O53" s="7" t="str" cm="1">
        <f t="array" ref="O53">_xlfn.IFS(J53="M","Medium",J53="D","Dark",J53="L","Light")</f>
        <v>Light</v>
      </c>
      <c r="P53" s="7" t="str">
        <f>VLOOKUP(Tablo1[[#This Row],[Customer ID]],customers!A52:I1052,9,FALSE)</f>
        <v>Yes</v>
      </c>
    </row>
    <row r="54" spans="1:16" x14ac:dyDescent="0.25">
      <c r="A54" s="4" t="s">
        <v>783</v>
      </c>
      <c r="B54" s="6">
        <v>43719</v>
      </c>
      <c r="C54" s="4" t="s">
        <v>784</v>
      </c>
      <c r="D54" s="7" t="s">
        <v>6145</v>
      </c>
      <c r="E54" s="4">
        <v>5</v>
      </c>
      <c r="F54" s="4" t="str">
        <f>VLOOKUP(C54,customers!A:B,2,FALSE)</f>
        <v>Hartley Mattioli</v>
      </c>
      <c r="G54" s="4" t="str">
        <f>VLOOKUP(F54,customers!B:C,2,FALSE)</f>
        <v>hmattioli1g@webmd.com</v>
      </c>
      <c r="H54" s="4" t="str">
        <f>VLOOKUP(F54,customers!B:G,6,FALSE)</f>
        <v>United Kingdom</v>
      </c>
      <c r="I54" s="7" t="str">
        <f>VLOOKUP(D54,products!A:B,2,FALSE)</f>
        <v>Rob</v>
      </c>
      <c r="J54" s="7" t="str">
        <f>VLOOKUP(D54,products!A:C,3,FALSE)</f>
        <v>M</v>
      </c>
      <c r="K54" s="8">
        <f>VLOOKUP(D54,products!A:D,4,FALSE)</f>
        <v>0.5</v>
      </c>
      <c r="L54" s="9">
        <f>VLOOKUP(D54,products!A:E,5,FALSE)</f>
        <v>5.97</v>
      </c>
      <c r="M54" s="9">
        <f t="shared" si="0"/>
        <v>29.849999999999998</v>
      </c>
      <c r="N54" s="7" t="str" cm="1">
        <f t="array" ref="N54">_xlfn.IFS(I54="Rob","Robusta",I54="Exc","Exclasia",I54="Ara","Arabia",I54="Lib","Libia")</f>
        <v>Robusta</v>
      </c>
      <c r="O54" s="7" t="str" cm="1">
        <f t="array" ref="O54">_xlfn.IFS(J54="M","Medium",J54="D","Dark",J54="L","Light")</f>
        <v>Medium</v>
      </c>
      <c r="P54" s="7" t="str">
        <f>VLOOKUP(Tablo1[[#This Row],[Customer ID]],customers!A53:I1053,9,FALSE)</f>
        <v>No</v>
      </c>
    </row>
    <row r="55" spans="1:16" x14ac:dyDescent="0.25">
      <c r="A55" s="4" t="s">
        <v>783</v>
      </c>
      <c r="B55" s="6">
        <v>43719</v>
      </c>
      <c r="C55" s="4" t="s">
        <v>784</v>
      </c>
      <c r="D55" s="7" t="s">
        <v>6163</v>
      </c>
      <c r="E55" s="4">
        <v>2</v>
      </c>
      <c r="F55" s="4" t="str">
        <f>VLOOKUP(C55,customers!A:B,2,FALSE)</f>
        <v>Hartley Mattioli</v>
      </c>
      <c r="G55" s="4" t="str">
        <f>VLOOKUP(F55,customers!B:C,2,FALSE)</f>
        <v>hmattioli1g@webmd.com</v>
      </c>
      <c r="H55" s="4" t="str">
        <f>VLOOKUP(F55,customers!B:G,6,FALSE)</f>
        <v>United Kingdom</v>
      </c>
      <c r="I55" s="7" t="str">
        <f>VLOOKUP(D55,products!A:B,2,FALSE)</f>
        <v>Lib</v>
      </c>
      <c r="J55" s="7" t="str">
        <f>VLOOKUP(D55,products!A:C,3,FALSE)</f>
        <v>L</v>
      </c>
      <c r="K55" s="8">
        <f>VLOOKUP(D55,products!A:D,4,FALSE)</f>
        <v>2.5</v>
      </c>
      <c r="L55" s="9">
        <f>VLOOKUP(D55,products!A:E,5,FALSE)</f>
        <v>36.454999999999998</v>
      </c>
      <c r="M55" s="9">
        <f t="shared" si="0"/>
        <v>72.91</v>
      </c>
      <c r="N55" s="7" t="str" cm="1">
        <f t="array" ref="N55">_xlfn.IFS(I55="Rob","Robusta",I55="Exc","Exclasia",I55="Ara","Arabia",I55="Lib","Libia")</f>
        <v>Libia</v>
      </c>
      <c r="O55" s="7" t="str" cm="1">
        <f t="array" ref="O55">_xlfn.IFS(J55="M","Medium",J55="D","Dark",J55="L","Light")</f>
        <v>Light</v>
      </c>
      <c r="P55" s="7" t="str">
        <f>VLOOKUP(Tablo1[[#This Row],[Customer ID]],customers!A54:I1054,9,FALSE)</f>
        <v>No</v>
      </c>
    </row>
    <row r="56" spans="1:16" x14ac:dyDescent="0.25">
      <c r="A56" s="4" t="s">
        <v>793</v>
      </c>
      <c r="B56" s="6">
        <v>44271</v>
      </c>
      <c r="C56" s="4" t="s">
        <v>794</v>
      </c>
      <c r="D56" s="7" t="s">
        <v>6161</v>
      </c>
      <c r="E56" s="4">
        <v>5</v>
      </c>
      <c r="F56" s="4" t="str">
        <f>VLOOKUP(C56,customers!A:B,2,FALSE)</f>
        <v>Archambault Gillard</v>
      </c>
      <c r="G56" s="4" t="str">
        <f>VLOOKUP(F56,customers!B:C,2,FALSE)</f>
        <v>agillard1i@issuu.com</v>
      </c>
      <c r="H56" s="4" t="str">
        <f>VLOOKUP(F56,customers!B:G,6,FALSE)</f>
        <v>United States</v>
      </c>
      <c r="I56" s="7" t="str">
        <f>VLOOKUP(D56,products!A:B,2,FALSE)</f>
        <v>Lib</v>
      </c>
      <c r="J56" s="7" t="str">
        <f>VLOOKUP(D56,products!A:C,3,FALSE)</f>
        <v>M</v>
      </c>
      <c r="K56" s="8">
        <f>VLOOKUP(D56,products!A:D,4,FALSE)</f>
        <v>1</v>
      </c>
      <c r="L56" s="9">
        <f>VLOOKUP(D56,products!A:E,5,FALSE)</f>
        <v>14.55</v>
      </c>
      <c r="M56" s="9">
        <f t="shared" si="0"/>
        <v>72.75</v>
      </c>
      <c r="N56" s="7" t="str" cm="1">
        <f t="array" ref="N56">_xlfn.IFS(I56="Rob","Robusta",I56="Exc","Exclasia",I56="Ara","Arabia",I56="Lib","Libia")</f>
        <v>Libia</v>
      </c>
      <c r="O56" s="7" t="str" cm="1">
        <f t="array" ref="O56">_xlfn.IFS(J56="M","Medium",J56="D","Dark",J56="L","Light")</f>
        <v>Medium</v>
      </c>
      <c r="P56" s="7" t="str">
        <f>VLOOKUP(Tablo1[[#This Row],[Customer ID]],customers!A55:I1055,9,FALSE)</f>
        <v>No</v>
      </c>
    </row>
    <row r="57" spans="1:16" x14ac:dyDescent="0.25">
      <c r="A57" s="4" t="s">
        <v>799</v>
      </c>
      <c r="B57" s="6">
        <v>44168</v>
      </c>
      <c r="C57" s="4" t="s">
        <v>800</v>
      </c>
      <c r="D57" s="7" t="s">
        <v>6169</v>
      </c>
      <c r="E57" s="4">
        <v>3</v>
      </c>
      <c r="F57" s="4" t="str">
        <f>VLOOKUP(C57,customers!A:B,2,FALSE)</f>
        <v>Salomo Cushworth</v>
      </c>
      <c r="G57" s="4">
        <f>VLOOKUP(F57,customers!B:C,2,FALSE)</f>
        <v>0</v>
      </c>
      <c r="H57" s="4" t="str">
        <f>VLOOKUP(F57,customers!B:G,6,FALSE)</f>
        <v>United States</v>
      </c>
      <c r="I57" s="7" t="str">
        <f>VLOOKUP(D57,products!A:B,2,FALSE)</f>
        <v>Lib</v>
      </c>
      <c r="J57" s="7" t="str">
        <f>VLOOKUP(D57,products!A:C,3,FALSE)</f>
        <v>L</v>
      </c>
      <c r="K57" s="8">
        <f>VLOOKUP(D57,products!A:D,4,FALSE)</f>
        <v>1</v>
      </c>
      <c r="L57" s="9">
        <f>VLOOKUP(D57,products!A:E,5,FALSE)</f>
        <v>15.85</v>
      </c>
      <c r="M57" s="9">
        <f t="shared" si="0"/>
        <v>47.55</v>
      </c>
      <c r="N57" s="7" t="str" cm="1">
        <f t="array" ref="N57">_xlfn.IFS(I57="Rob","Robusta",I57="Exc","Exclasia",I57="Ara","Arabia",I57="Lib","Libia")</f>
        <v>Libia</v>
      </c>
      <c r="O57" s="7" t="str" cm="1">
        <f t="array" ref="O57">_xlfn.IFS(J57="M","Medium",J57="D","Dark",J57="L","Light")</f>
        <v>Light</v>
      </c>
      <c r="P57" s="7" t="str">
        <f>VLOOKUP(Tablo1[[#This Row],[Customer ID]],customers!A56:I1056,9,FALSE)</f>
        <v>No</v>
      </c>
    </row>
    <row r="58" spans="1:16" x14ac:dyDescent="0.25">
      <c r="A58" s="4" t="s">
        <v>804</v>
      </c>
      <c r="B58" s="6">
        <v>43857</v>
      </c>
      <c r="C58" s="4" t="s">
        <v>805</v>
      </c>
      <c r="D58" s="7" t="s">
        <v>6152</v>
      </c>
      <c r="E58" s="4">
        <v>3</v>
      </c>
      <c r="F58" s="4" t="str">
        <f>VLOOKUP(C58,customers!A:B,2,FALSE)</f>
        <v>Theda Grizard</v>
      </c>
      <c r="G58" s="4" t="str">
        <f>VLOOKUP(F58,customers!B:C,2,FALSE)</f>
        <v>tgrizard1k@odnoklassniki.ru</v>
      </c>
      <c r="H58" s="4" t="str">
        <f>VLOOKUP(F58,customers!B:G,6,FALSE)</f>
        <v>United States</v>
      </c>
      <c r="I58" s="7" t="str">
        <f>VLOOKUP(D58,products!A:B,2,FALSE)</f>
        <v>Exc</v>
      </c>
      <c r="J58" s="7" t="str">
        <f>VLOOKUP(D58,products!A:C,3,FALSE)</f>
        <v>D</v>
      </c>
      <c r="K58" s="8">
        <f>VLOOKUP(D58,products!A:D,4,FALSE)</f>
        <v>0.2</v>
      </c>
      <c r="L58" s="9">
        <f>VLOOKUP(D58,products!A:E,5,FALSE)</f>
        <v>3.645</v>
      </c>
      <c r="M58" s="9">
        <f t="shared" si="0"/>
        <v>10.935</v>
      </c>
      <c r="N58" s="7" t="str" cm="1">
        <f t="array" ref="N58">_xlfn.IFS(I58="Rob","Robusta",I58="Exc","Exclasia",I58="Ara","Arabia",I58="Lib","Libia")</f>
        <v>Exclasia</v>
      </c>
      <c r="O58" s="7" t="str" cm="1">
        <f t="array" ref="O58">_xlfn.IFS(J58="M","Medium",J58="D","Dark",J58="L","Light")</f>
        <v>Dark</v>
      </c>
      <c r="P58" s="7" t="str">
        <f>VLOOKUP(Tablo1[[#This Row],[Customer ID]],customers!A57:I1057,9,FALSE)</f>
        <v>Yes</v>
      </c>
    </row>
    <row r="59" spans="1:16" x14ac:dyDescent="0.25">
      <c r="A59" s="4" t="s">
        <v>810</v>
      </c>
      <c r="B59" s="6">
        <v>44759</v>
      </c>
      <c r="C59" s="4" t="s">
        <v>811</v>
      </c>
      <c r="D59" s="7" t="s">
        <v>6170</v>
      </c>
      <c r="E59" s="4">
        <v>4</v>
      </c>
      <c r="F59" s="4" t="str">
        <f>VLOOKUP(C59,customers!A:B,2,FALSE)</f>
        <v>Rozele Relton</v>
      </c>
      <c r="G59" s="4" t="str">
        <f>VLOOKUP(F59,customers!B:C,2,FALSE)</f>
        <v>rrelton1l@stanford.edu</v>
      </c>
      <c r="H59" s="4" t="str">
        <f>VLOOKUP(F59,customers!B:G,6,FALSE)</f>
        <v>United States</v>
      </c>
      <c r="I59" s="7" t="str">
        <f>VLOOKUP(D59,products!A:B,2,FALSE)</f>
        <v>Exc</v>
      </c>
      <c r="J59" s="7" t="str">
        <f>VLOOKUP(D59,products!A:C,3,FALSE)</f>
        <v>L</v>
      </c>
      <c r="K59" s="8">
        <f>VLOOKUP(D59,products!A:D,4,FALSE)</f>
        <v>1</v>
      </c>
      <c r="L59" s="9">
        <f>VLOOKUP(D59,products!A:E,5,FALSE)</f>
        <v>14.85</v>
      </c>
      <c r="M59" s="9">
        <f t="shared" si="0"/>
        <v>59.4</v>
      </c>
      <c r="N59" s="7" t="str" cm="1">
        <f t="array" ref="N59">_xlfn.IFS(I59="Rob","Robusta",I59="Exc","Exclasia",I59="Ara","Arabia",I59="Lib","Libia")</f>
        <v>Exclasia</v>
      </c>
      <c r="O59" s="7" t="str" cm="1">
        <f t="array" ref="O59">_xlfn.IFS(J59="M","Medium",J59="D","Dark",J59="L","Light")</f>
        <v>Light</v>
      </c>
      <c r="P59" s="7" t="str">
        <f>VLOOKUP(Tablo1[[#This Row],[Customer ID]],customers!A58:I1058,9,FALSE)</f>
        <v>No</v>
      </c>
    </row>
    <row r="60" spans="1:16" x14ac:dyDescent="0.25">
      <c r="A60" s="4" t="s">
        <v>816</v>
      </c>
      <c r="B60" s="6">
        <v>44624</v>
      </c>
      <c r="C60" s="4" t="s">
        <v>817</v>
      </c>
      <c r="D60" s="7" t="s">
        <v>6164</v>
      </c>
      <c r="E60" s="4">
        <v>3</v>
      </c>
      <c r="F60" s="4" t="str">
        <f>VLOOKUP(C60,customers!A:B,2,FALSE)</f>
        <v>Willa Rolling</v>
      </c>
      <c r="G60" s="4">
        <f>VLOOKUP(F60,customers!B:C,2,FALSE)</f>
        <v>0</v>
      </c>
      <c r="H60" s="4" t="str">
        <f>VLOOKUP(F60,customers!B:G,6,FALSE)</f>
        <v>United States</v>
      </c>
      <c r="I60" s="7" t="str">
        <f>VLOOKUP(D60,products!A:B,2,FALSE)</f>
        <v>Lib</v>
      </c>
      <c r="J60" s="7" t="str">
        <f>VLOOKUP(D60,products!A:C,3,FALSE)</f>
        <v>D</v>
      </c>
      <c r="K60" s="8">
        <f>VLOOKUP(D60,products!A:D,4,FALSE)</f>
        <v>2.5</v>
      </c>
      <c r="L60" s="9">
        <f>VLOOKUP(D60,products!A:E,5,FALSE)</f>
        <v>29.784999999999997</v>
      </c>
      <c r="M60" s="9">
        <f t="shared" si="0"/>
        <v>89.35499999999999</v>
      </c>
      <c r="N60" s="7" t="str" cm="1">
        <f t="array" ref="N60">_xlfn.IFS(I60="Rob","Robusta",I60="Exc","Exclasia",I60="Ara","Arabia",I60="Lib","Libia")</f>
        <v>Libia</v>
      </c>
      <c r="O60" s="7" t="str" cm="1">
        <f t="array" ref="O60">_xlfn.IFS(J60="M","Medium",J60="D","Dark",J60="L","Light")</f>
        <v>Dark</v>
      </c>
      <c r="P60" s="7" t="str">
        <f>VLOOKUP(Tablo1[[#This Row],[Customer ID]],customers!A59:I1059,9,FALSE)</f>
        <v>Yes</v>
      </c>
    </row>
    <row r="61" spans="1:16" x14ac:dyDescent="0.25">
      <c r="A61" s="4" t="s">
        <v>821</v>
      </c>
      <c r="B61" s="6">
        <v>44537</v>
      </c>
      <c r="C61" s="4" t="s">
        <v>822</v>
      </c>
      <c r="D61" s="7" t="s">
        <v>6159</v>
      </c>
      <c r="E61" s="4">
        <v>3</v>
      </c>
      <c r="F61" s="4" t="str">
        <f>VLOOKUP(C61,customers!A:B,2,FALSE)</f>
        <v>Stanislaus Gilroy</v>
      </c>
      <c r="G61" s="4" t="str">
        <f>VLOOKUP(F61,customers!B:C,2,FALSE)</f>
        <v>sgilroy1n@eepurl.com</v>
      </c>
      <c r="H61" s="4" t="str">
        <f>VLOOKUP(F61,customers!B:G,6,FALSE)</f>
        <v>United States</v>
      </c>
      <c r="I61" s="7" t="str">
        <f>VLOOKUP(D61,products!A:B,2,FALSE)</f>
        <v>Lib</v>
      </c>
      <c r="J61" s="7" t="str">
        <f>VLOOKUP(D61,products!A:C,3,FALSE)</f>
        <v>M</v>
      </c>
      <c r="K61" s="8">
        <f>VLOOKUP(D61,products!A:D,4,FALSE)</f>
        <v>0.5</v>
      </c>
      <c r="L61" s="9">
        <f>VLOOKUP(D61,products!A:E,5,FALSE)</f>
        <v>8.73</v>
      </c>
      <c r="M61" s="9">
        <f t="shared" si="0"/>
        <v>26.19</v>
      </c>
      <c r="N61" s="7" t="str" cm="1">
        <f t="array" ref="N61">_xlfn.IFS(I61="Rob","Robusta",I61="Exc","Exclasia",I61="Ara","Arabia",I61="Lib","Libia")</f>
        <v>Libia</v>
      </c>
      <c r="O61" s="7" t="str" cm="1">
        <f t="array" ref="O61">_xlfn.IFS(J61="M","Medium",J61="D","Dark",J61="L","Light")</f>
        <v>Medium</v>
      </c>
      <c r="P61" s="7" t="str">
        <f>VLOOKUP(Tablo1[[#This Row],[Customer ID]],customers!A60:I1060,9,FALSE)</f>
        <v>Yes</v>
      </c>
    </row>
    <row r="62" spans="1:16" x14ac:dyDescent="0.25">
      <c r="A62" s="4" t="s">
        <v>826</v>
      </c>
      <c r="B62" s="6">
        <v>44252</v>
      </c>
      <c r="C62" s="4" t="s">
        <v>827</v>
      </c>
      <c r="D62" s="7" t="s">
        <v>6167</v>
      </c>
      <c r="E62" s="4">
        <v>5</v>
      </c>
      <c r="F62" s="4" t="str">
        <f>VLOOKUP(C62,customers!A:B,2,FALSE)</f>
        <v>Correy Cottingham</v>
      </c>
      <c r="G62" s="4" t="str">
        <f>VLOOKUP(F62,customers!B:C,2,FALSE)</f>
        <v>ccottingham1o@wikipedia.org</v>
      </c>
      <c r="H62" s="4" t="str">
        <f>VLOOKUP(F62,customers!B:G,6,FALSE)</f>
        <v>United States</v>
      </c>
      <c r="I62" s="7" t="str">
        <f>VLOOKUP(D62,products!A:B,2,FALSE)</f>
        <v>Ara</v>
      </c>
      <c r="J62" s="7" t="str">
        <f>VLOOKUP(D62,products!A:C,3,FALSE)</f>
        <v>D</v>
      </c>
      <c r="K62" s="8">
        <f>VLOOKUP(D62,products!A:D,4,FALSE)</f>
        <v>2.5</v>
      </c>
      <c r="L62" s="9">
        <f>VLOOKUP(D62,products!A:E,5,FALSE)</f>
        <v>22.884999999999998</v>
      </c>
      <c r="M62" s="9">
        <f t="shared" si="0"/>
        <v>114.42499999999998</v>
      </c>
      <c r="N62" s="7" t="str" cm="1">
        <f t="array" ref="N62">_xlfn.IFS(I62="Rob","Robusta",I62="Exc","Exclasia",I62="Ara","Arabia",I62="Lib","Libia")</f>
        <v>Arabia</v>
      </c>
      <c r="O62" s="7" t="str" cm="1">
        <f t="array" ref="O62">_xlfn.IFS(J62="M","Medium",J62="D","Dark",J62="L","Light")</f>
        <v>Dark</v>
      </c>
      <c r="P62" s="7" t="str">
        <f>VLOOKUP(Tablo1[[#This Row],[Customer ID]],customers!A61:I1061,9,FALSE)</f>
        <v>No</v>
      </c>
    </row>
    <row r="63" spans="1:16" x14ac:dyDescent="0.25">
      <c r="A63" s="4" t="s">
        <v>832</v>
      </c>
      <c r="B63" s="6">
        <v>43521</v>
      </c>
      <c r="C63" s="4" t="s">
        <v>833</v>
      </c>
      <c r="D63" s="7" t="s">
        <v>6171</v>
      </c>
      <c r="E63" s="4">
        <v>5</v>
      </c>
      <c r="F63" s="4" t="str">
        <f>VLOOKUP(C63,customers!A:B,2,FALSE)</f>
        <v>Pammi Endacott</v>
      </c>
      <c r="G63" s="4">
        <f>VLOOKUP(F63,customers!B:C,2,FALSE)</f>
        <v>0</v>
      </c>
      <c r="H63" s="4" t="str">
        <f>VLOOKUP(F63,customers!B:G,6,FALSE)</f>
        <v>United Kingdom</v>
      </c>
      <c r="I63" s="7" t="str">
        <f>VLOOKUP(D63,products!A:B,2,FALSE)</f>
        <v>Rob</v>
      </c>
      <c r="J63" s="7" t="str">
        <f>VLOOKUP(D63,products!A:C,3,FALSE)</f>
        <v>D</v>
      </c>
      <c r="K63" s="8">
        <f>VLOOKUP(D63,products!A:D,4,FALSE)</f>
        <v>0.5</v>
      </c>
      <c r="L63" s="9">
        <f>VLOOKUP(D63,products!A:E,5,FALSE)</f>
        <v>5.3699999999999992</v>
      </c>
      <c r="M63" s="9">
        <f t="shared" si="0"/>
        <v>26.849999999999994</v>
      </c>
      <c r="N63" s="7" t="str" cm="1">
        <f t="array" ref="N63">_xlfn.IFS(I63="Rob","Robusta",I63="Exc","Exclasia",I63="Ara","Arabia",I63="Lib","Libia")</f>
        <v>Robusta</v>
      </c>
      <c r="O63" s="7" t="str" cm="1">
        <f t="array" ref="O63">_xlfn.IFS(J63="M","Medium",J63="D","Dark",J63="L","Light")</f>
        <v>Dark</v>
      </c>
      <c r="P63" s="7" t="str">
        <f>VLOOKUP(Tablo1[[#This Row],[Customer ID]],customers!A62:I1062,9,FALSE)</f>
        <v>Yes</v>
      </c>
    </row>
    <row r="64" spans="1:16" x14ac:dyDescent="0.25">
      <c r="A64" s="4" t="s">
        <v>837</v>
      </c>
      <c r="B64" s="6">
        <v>43505</v>
      </c>
      <c r="C64" s="4" t="s">
        <v>838</v>
      </c>
      <c r="D64" s="7" t="s">
        <v>6144</v>
      </c>
      <c r="E64" s="4">
        <v>5</v>
      </c>
      <c r="F64" s="4" t="str">
        <f>VLOOKUP(C64,customers!A:B,2,FALSE)</f>
        <v>Nona Linklater</v>
      </c>
      <c r="G64" s="4">
        <f>VLOOKUP(F64,customers!B:C,2,FALSE)</f>
        <v>0</v>
      </c>
      <c r="H64" s="4" t="str">
        <f>VLOOKUP(F64,customers!B:G,6,FALSE)</f>
        <v>United States</v>
      </c>
      <c r="I64" s="7" t="str">
        <f>VLOOKUP(D64,products!A:B,2,FALSE)</f>
        <v>Lib</v>
      </c>
      <c r="J64" s="7" t="str">
        <f>VLOOKUP(D64,products!A:C,3,FALSE)</f>
        <v>L</v>
      </c>
      <c r="K64" s="8">
        <f>VLOOKUP(D64,products!A:D,4,FALSE)</f>
        <v>0.2</v>
      </c>
      <c r="L64" s="9">
        <f>VLOOKUP(D64,products!A:E,5,FALSE)</f>
        <v>4.7549999999999999</v>
      </c>
      <c r="M64" s="9">
        <f t="shared" si="0"/>
        <v>23.774999999999999</v>
      </c>
      <c r="N64" s="7" t="str" cm="1">
        <f t="array" ref="N64">_xlfn.IFS(I64="Rob","Robusta",I64="Exc","Exclasia",I64="Ara","Arabia",I64="Lib","Libia")</f>
        <v>Libia</v>
      </c>
      <c r="O64" s="7" t="str" cm="1">
        <f t="array" ref="O64">_xlfn.IFS(J64="M","Medium",J64="D","Dark",J64="L","Light")</f>
        <v>Light</v>
      </c>
      <c r="P64" s="7" t="str">
        <f>VLOOKUP(Tablo1[[#This Row],[Customer ID]],customers!A63:I1063,9,FALSE)</f>
        <v>Yes</v>
      </c>
    </row>
    <row r="65" spans="1:16" x14ac:dyDescent="0.25">
      <c r="A65" s="4" t="s">
        <v>842</v>
      </c>
      <c r="B65" s="6">
        <v>43868</v>
      </c>
      <c r="C65" s="4" t="s">
        <v>843</v>
      </c>
      <c r="D65" s="7" t="s">
        <v>6156</v>
      </c>
      <c r="E65" s="4">
        <v>1</v>
      </c>
      <c r="F65" s="4" t="str">
        <f>VLOOKUP(C65,customers!A:B,2,FALSE)</f>
        <v>Annadiane Dykes</v>
      </c>
      <c r="G65" s="4" t="str">
        <f>VLOOKUP(F65,customers!B:C,2,FALSE)</f>
        <v>adykes1r@eventbrite.com</v>
      </c>
      <c r="H65" s="4" t="str">
        <f>VLOOKUP(F65,customers!B:G,6,FALSE)</f>
        <v>United States</v>
      </c>
      <c r="I65" s="7" t="str">
        <f>VLOOKUP(D65,products!A:B,2,FALSE)</f>
        <v>Ara</v>
      </c>
      <c r="J65" s="7" t="str">
        <f>VLOOKUP(D65,products!A:C,3,FALSE)</f>
        <v>M</v>
      </c>
      <c r="K65" s="8">
        <f>VLOOKUP(D65,products!A:D,4,FALSE)</f>
        <v>0.5</v>
      </c>
      <c r="L65" s="9">
        <f>VLOOKUP(D65,products!A:E,5,FALSE)</f>
        <v>6.75</v>
      </c>
      <c r="M65" s="9">
        <f t="shared" si="0"/>
        <v>6.75</v>
      </c>
      <c r="N65" s="7" t="str" cm="1">
        <f t="array" ref="N65">_xlfn.IFS(I65="Rob","Robusta",I65="Exc","Exclasia",I65="Ara","Arabia",I65="Lib","Libia")</f>
        <v>Arabia</v>
      </c>
      <c r="O65" s="7" t="str" cm="1">
        <f t="array" ref="O65">_xlfn.IFS(J65="M","Medium",J65="D","Dark",J65="L","Light")</f>
        <v>Medium</v>
      </c>
      <c r="P65" s="7" t="str">
        <f>VLOOKUP(Tablo1[[#This Row],[Customer ID]],customers!A64:I1064,9,FALSE)</f>
        <v>No</v>
      </c>
    </row>
    <row r="66" spans="1:16" x14ac:dyDescent="0.25">
      <c r="A66" s="4" t="s">
        <v>848</v>
      </c>
      <c r="B66" s="6">
        <v>43913</v>
      </c>
      <c r="C66" s="4" t="s">
        <v>849</v>
      </c>
      <c r="D66" s="7" t="s">
        <v>6145</v>
      </c>
      <c r="E66" s="4">
        <v>6</v>
      </c>
      <c r="F66" s="4" t="str">
        <f>VLOOKUP(C66,customers!A:B,2,FALSE)</f>
        <v>Felecia Dodgson</v>
      </c>
      <c r="G66" s="4">
        <f>VLOOKUP(F66,customers!B:C,2,FALSE)</f>
        <v>0</v>
      </c>
      <c r="H66" s="4" t="str">
        <f>VLOOKUP(F66,customers!B:G,6,FALSE)</f>
        <v>United States</v>
      </c>
      <c r="I66" s="7" t="str">
        <f>VLOOKUP(D66,products!A:B,2,FALSE)</f>
        <v>Rob</v>
      </c>
      <c r="J66" s="7" t="str">
        <f>VLOOKUP(D66,products!A:C,3,FALSE)</f>
        <v>M</v>
      </c>
      <c r="K66" s="8">
        <f>VLOOKUP(D66,products!A:D,4,FALSE)</f>
        <v>0.5</v>
      </c>
      <c r="L66" s="9">
        <f>VLOOKUP(D66,products!A:E,5,FALSE)</f>
        <v>5.97</v>
      </c>
      <c r="M66" s="9">
        <f t="shared" si="0"/>
        <v>35.82</v>
      </c>
      <c r="N66" s="7" t="str" cm="1">
        <f t="array" ref="N66">_xlfn.IFS(I66="Rob","Robusta",I66="Exc","Exclasia",I66="Ara","Arabia",I66="Lib","Libia")</f>
        <v>Robusta</v>
      </c>
      <c r="O66" s="7" t="str" cm="1">
        <f t="array" ref="O66">_xlfn.IFS(J66="M","Medium",J66="D","Dark",J66="L","Light")</f>
        <v>Medium</v>
      </c>
      <c r="P66" s="7" t="str">
        <f>VLOOKUP(Tablo1[[#This Row],[Customer ID]],customers!A65:I1065,9,FALSE)</f>
        <v>Yes</v>
      </c>
    </row>
    <row r="67" spans="1:16" x14ac:dyDescent="0.25">
      <c r="A67" s="4" t="s">
        <v>853</v>
      </c>
      <c r="B67" s="6">
        <v>44626</v>
      </c>
      <c r="C67" s="4" t="s">
        <v>854</v>
      </c>
      <c r="D67" s="7" t="s">
        <v>6148</v>
      </c>
      <c r="E67" s="4">
        <v>4</v>
      </c>
      <c r="F67" s="4" t="str">
        <f>VLOOKUP(C67,customers!A:B,2,FALSE)</f>
        <v>Angelia Cockrem</v>
      </c>
      <c r="G67" s="4" t="str">
        <f>VLOOKUP(F67,customers!B:C,2,FALSE)</f>
        <v>acockrem1t@engadget.com</v>
      </c>
      <c r="H67" s="4" t="str">
        <f>VLOOKUP(F67,customers!B:G,6,FALSE)</f>
        <v>United States</v>
      </c>
      <c r="I67" s="7" t="str">
        <f>VLOOKUP(D67,products!A:B,2,FALSE)</f>
        <v>Rob</v>
      </c>
      <c r="J67" s="7" t="str">
        <f>VLOOKUP(D67,products!A:C,3,FALSE)</f>
        <v>D</v>
      </c>
      <c r="K67" s="8">
        <f>VLOOKUP(D67,products!A:D,4,FALSE)</f>
        <v>2.5</v>
      </c>
      <c r="L67" s="9">
        <f>VLOOKUP(D67,products!A:E,5,FALSE)</f>
        <v>20.584999999999997</v>
      </c>
      <c r="M67" s="9">
        <f t="shared" ref="M67:M130" si="1">L67*E67</f>
        <v>82.339999999999989</v>
      </c>
      <c r="N67" s="7" t="str" cm="1">
        <f t="array" ref="N67">_xlfn.IFS(I67="Rob","Robusta",I67="Exc","Exclasia",I67="Ara","Arabia",I67="Lib","Libia")</f>
        <v>Robusta</v>
      </c>
      <c r="O67" s="7" t="str" cm="1">
        <f t="array" ref="O67">_xlfn.IFS(J67="M","Medium",J67="D","Dark",J67="L","Light")</f>
        <v>Dark</v>
      </c>
      <c r="P67" s="7" t="str">
        <f>VLOOKUP(Tablo1[[#This Row],[Customer ID]],customers!A66:I1066,9,FALSE)</f>
        <v>Yes</v>
      </c>
    </row>
    <row r="68" spans="1:16" x14ac:dyDescent="0.25">
      <c r="A68" s="4" t="s">
        <v>859</v>
      </c>
      <c r="B68" s="6">
        <v>44666</v>
      </c>
      <c r="C68" s="4" t="s">
        <v>860</v>
      </c>
      <c r="D68" s="7" t="s">
        <v>6172</v>
      </c>
      <c r="E68" s="4">
        <v>1</v>
      </c>
      <c r="F68" s="4" t="str">
        <f>VLOOKUP(C68,customers!A:B,2,FALSE)</f>
        <v>Belvia Umpleby</v>
      </c>
      <c r="G68" s="4" t="str">
        <f>VLOOKUP(F68,customers!B:C,2,FALSE)</f>
        <v>bumpleby1u@soundcloud.com</v>
      </c>
      <c r="H68" s="4" t="str">
        <f>VLOOKUP(F68,customers!B:G,6,FALSE)</f>
        <v>United States</v>
      </c>
      <c r="I68" s="7" t="str">
        <f>VLOOKUP(D68,products!A:B,2,FALSE)</f>
        <v>Rob</v>
      </c>
      <c r="J68" s="7" t="str">
        <f>VLOOKUP(D68,products!A:C,3,FALSE)</f>
        <v>L</v>
      </c>
      <c r="K68" s="8">
        <f>VLOOKUP(D68,products!A:D,4,FALSE)</f>
        <v>0.5</v>
      </c>
      <c r="L68" s="9">
        <f>VLOOKUP(D68,products!A:E,5,FALSE)</f>
        <v>7.169999999999999</v>
      </c>
      <c r="M68" s="9">
        <f t="shared" si="1"/>
        <v>7.169999999999999</v>
      </c>
      <c r="N68" s="7" t="str" cm="1">
        <f t="array" ref="N68">_xlfn.IFS(I68="Rob","Robusta",I68="Exc","Exclasia",I68="Ara","Arabia",I68="Lib","Libia")</f>
        <v>Robusta</v>
      </c>
      <c r="O68" s="7" t="str" cm="1">
        <f t="array" ref="O68">_xlfn.IFS(J68="M","Medium",J68="D","Dark",J68="L","Light")</f>
        <v>Light</v>
      </c>
      <c r="P68" s="7" t="str">
        <f>VLOOKUP(Tablo1[[#This Row],[Customer ID]],customers!A67:I1067,9,FALSE)</f>
        <v>Yes</v>
      </c>
    </row>
    <row r="69" spans="1:16" x14ac:dyDescent="0.25">
      <c r="A69" s="4" t="s">
        <v>865</v>
      </c>
      <c r="B69" s="6">
        <v>44519</v>
      </c>
      <c r="C69" s="4" t="s">
        <v>866</v>
      </c>
      <c r="D69" s="7" t="s">
        <v>6144</v>
      </c>
      <c r="E69" s="4">
        <v>2</v>
      </c>
      <c r="F69" s="4" t="str">
        <f>VLOOKUP(C69,customers!A:B,2,FALSE)</f>
        <v>Nat Saleway</v>
      </c>
      <c r="G69" s="4" t="str">
        <f>VLOOKUP(F69,customers!B:C,2,FALSE)</f>
        <v>nsaleway1v@dedecms.com</v>
      </c>
      <c r="H69" s="4" t="str">
        <f>VLOOKUP(F69,customers!B:G,6,FALSE)</f>
        <v>United States</v>
      </c>
      <c r="I69" s="7" t="str">
        <f>VLOOKUP(D69,products!A:B,2,FALSE)</f>
        <v>Lib</v>
      </c>
      <c r="J69" s="7" t="str">
        <f>VLOOKUP(D69,products!A:C,3,FALSE)</f>
        <v>L</v>
      </c>
      <c r="K69" s="8">
        <f>VLOOKUP(D69,products!A:D,4,FALSE)</f>
        <v>0.2</v>
      </c>
      <c r="L69" s="9">
        <f>VLOOKUP(D69,products!A:E,5,FALSE)</f>
        <v>4.7549999999999999</v>
      </c>
      <c r="M69" s="9">
        <f t="shared" si="1"/>
        <v>9.51</v>
      </c>
      <c r="N69" s="7" t="str" cm="1">
        <f t="array" ref="N69">_xlfn.IFS(I69="Rob","Robusta",I69="Exc","Exclasia",I69="Ara","Arabia",I69="Lib","Libia")</f>
        <v>Libia</v>
      </c>
      <c r="O69" s="7" t="str" cm="1">
        <f t="array" ref="O69">_xlfn.IFS(J69="M","Medium",J69="D","Dark",J69="L","Light")</f>
        <v>Light</v>
      </c>
      <c r="P69" s="7" t="str">
        <f>VLOOKUP(Tablo1[[#This Row],[Customer ID]],customers!A68:I1068,9,FALSE)</f>
        <v>No</v>
      </c>
    </row>
    <row r="70" spans="1:16" x14ac:dyDescent="0.25">
      <c r="A70" s="4" t="s">
        <v>871</v>
      </c>
      <c r="B70" s="6">
        <v>43754</v>
      </c>
      <c r="C70" s="4" t="s">
        <v>872</v>
      </c>
      <c r="D70" s="7" t="s">
        <v>6173</v>
      </c>
      <c r="E70" s="4">
        <v>1</v>
      </c>
      <c r="F70" s="4" t="str">
        <f>VLOOKUP(C70,customers!A:B,2,FALSE)</f>
        <v>Hayward Goulter</v>
      </c>
      <c r="G70" s="4" t="str">
        <f>VLOOKUP(F70,customers!B:C,2,FALSE)</f>
        <v>hgoulter1w@abc.net.au</v>
      </c>
      <c r="H70" s="4" t="str">
        <f>VLOOKUP(F70,customers!B:G,6,FALSE)</f>
        <v>United States</v>
      </c>
      <c r="I70" s="7" t="str">
        <f>VLOOKUP(D70,products!A:B,2,FALSE)</f>
        <v>Rob</v>
      </c>
      <c r="J70" s="7" t="str">
        <f>VLOOKUP(D70,products!A:C,3,FALSE)</f>
        <v>M</v>
      </c>
      <c r="K70" s="8">
        <f>VLOOKUP(D70,products!A:D,4,FALSE)</f>
        <v>0.2</v>
      </c>
      <c r="L70" s="9">
        <f>VLOOKUP(D70,products!A:E,5,FALSE)</f>
        <v>2.9849999999999999</v>
      </c>
      <c r="M70" s="9">
        <f t="shared" si="1"/>
        <v>2.9849999999999999</v>
      </c>
      <c r="N70" s="7" t="str" cm="1">
        <f t="array" ref="N70">_xlfn.IFS(I70="Rob","Robusta",I70="Exc","Exclasia",I70="Ara","Arabia",I70="Lib","Libia")</f>
        <v>Robusta</v>
      </c>
      <c r="O70" s="7" t="str" cm="1">
        <f t="array" ref="O70">_xlfn.IFS(J70="M","Medium",J70="D","Dark",J70="L","Light")</f>
        <v>Medium</v>
      </c>
      <c r="P70" s="7" t="str">
        <f>VLOOKUP(Tablo1[[#This Row],[Customer ID]],customers!A69:I1069,9,FALSE)</f>
        <v>No</v>
      </c>
    </row>
    <row r="71" spans="1:16" x14ac:dyDescent="0.25">
      <c r="A71" s="4" t="s">
        <v>877</v>
      </c>
      <c r="B71" s="6">
        <v>43795</v>
      </c>
      <c r="C71" s="4" t="s">
        <v>878</v>
      </c>
      <c r="D71" s="7" t="s">
        <v>6137</v>
      </c>
      <c r="E71" s="4">
        <v>6</v>
      </c>
      <c r="F71" s="4" t="str">
        <f>VLOOKUP(C71,customers!A:B,2,FALSE)</f>
        <v>Gay Rizzello</v>
      </c>
      <c r="G71" s="4" t="str">
        <f>VLOOKUP(F71,customers!B:C,2,FALSE)</f>
        <v>grizzello1x@symantec.com</v>
      </c>
      <c r="H71" s="4" t="str">
        <f>VLOOKUP(F71,customers!B:G,6,FALSE)</f>
        <v>United Kingdom</v>
      </c>
      <c r="I71" s="7" t="str">
        <f>VLOOKUP(D71,products!A:B,2,FALSE)</f>
        <v>Rob</v>
      </c>
      <c r="J71" s="7" t="str">
        <f>VLOOKUP(D71,products!A:C,3,FALSE)</f>
        <v>M</v>
      </c>
      <c r="K71" s="8">
        <f>VLOOKUP(D71,products!A:D,4,FALSE)</f>
        <v>1</v>
      </c>
      <c r="L71" s="9">
        <f>VLOOKUP(D71,products!A:E,5,FALSE)</f>
        <v>9.9499999999999993</v>
      </c>
      <c r="M71" s="9">
        <f t="shared" si="1"/>
        <v>59.699999999999996</v>
      </c>
      <c r="N71" s="7" t="str" cm="1">
        <f t="array" ref="N71">_xlfn.IFS(I71="Rob","Robusta",I71="Exc","Exclasia",I71="Ara","Arabia",I71="Lib","Libia")</f>
        <v>Robusta</v>
      </c>
      <c r="O71" s="7" t="str" cm="1">
        <f t="array" ref="O71">_xlfn.IFS(J71="M","Medium",J71="D","Dark",J71="L","Light")</f>
        <v>Medium</v>
      </c>
      <c r="P71" s="7" t="str">
        <f>VLOOKUP(Tablo1[[#This Row],[Customer ID]],customers!A70:I1070,9,FALSE)</f>
        <v>Yes</v>
      </c>
    </row>
    <row r="72" spans="1:16" x14ac:dyDescent="0.25">
      <c r="A72" s="4" t="s">
        <v>884</v>
      </c>
      <c r="B72" s="6">
        <v>43646</v>
      </c>
      <c r="C72" s="4" t="s">
        <v>885</v>
      </c>
      <c r="D72" s="7" t="s">
        <v>6147</v>
      </c>
      <c r="E72" s="4">
        <v>4</v>
      </c>
      <c r="F72" s="4" t="str">
        <f>VLOOKUP(C72,customers!A:B,2,FALSE)</f>
        <v>Shannon List</v>
      </c>
      <c r="G72" s="4" t="str">
        <f>VLOOKUP(F72,customers!B:C,2,FALSE)</f>
        <v>slist1y@mapquest.com</v>
      </c>
      <c r="H72" s="4" t="str">
        <f>VLOOKUP(F72,customers!B:G,6,FALSE)</f>
        <v>United States</v>
      </c>
      <c r="I72" s="7" t="str">
        <f>VLOOKUP(D72,products!A:B,2,FALSE)</f>
        <v>Exc</v>
      </c>
      <c r="J72" s="7" t="str">
        <f>VLOOKUP(D72,products!A:C,3,FALSE)</f>
        <v>L</v>
      </c>
      <c r="K72" s="8">
        <f>VLOOKUP(D72,products!A:D,4,FALSE)</f>
        <v>2.5</v>
      </c>
      <c r="L72" s="9">
        <f>VLOOKUP(D72,products!A:E,5,FALSE)</f>
        <v>34.154999999999994</v>
      </c>
      <c r="M72" s="9">
        <f t="shared" si="1"/>
        <v>136.61999999999998</v>
      </c>
      <c r="N72" s="7" t="str" cm="1">
        <f t="array" ref="N72">_xlfn.IFS(I72="Rob","Robusta",I72="Exc","Exclasia",I72="Ara","Arabia",I72="Lib","Libia")</f>
        <v>Exclasia</v>
      </c>
      <c r="O72" s="7" t="str" cm="1">
        <f t="array" ref="O72">_xlfn.IFS(J72="M","Medium",J72="D","Dark",J72="L","Light")</f>
        <v>Light</v>
      </c>
      <c r="P72" s="7" t="str">
        <f>VLOOKUP(Tablo1[[#This Row],[Customer ID]],customers!A71:I1071,9,FALSE)</f>
        <v>No</v>
      </c>
    </row>
    <row r="73" spans="1:16" x14ac:dyDescent="0.25">
      <c r="A73" s="4" t="s">
        <v>890</v>
      </c>
      <c r="B73" s="6">
        <v>44200</v>
      </c>
      <c r="C73" s="4" t="s">
        <v>891</v>
      </c>
      <c r="D73" s="7" t="s">
        <v>6144</v>
      </c>
      <c r="E73" s="4">
        <v>2</v>
      </c>
      <c r="F73" s="4" t="str">
        <f>VLOOKUP(C73,customers!A:B,2,FALSE)</f>
        <v>Shirlene Edmondson</v>
      </c>
      <c r="G73" s="4" t="str">
        <f>VLOOKUP(F73,customers!B:C,2,FALSE)</f>
        <v>sedmondson1z@theguardian.com</v>
      </c>
      <c r="H73" s="4" t="str">
        <f>VLOOKUP(F73,customers!B:G,6,FALSE)</f>
        <v>Ireland</v>
      </c>
      <c r="I73" s="7" t="str">
        <f>VLOOKUP(D73,products!A:B,2,FALSE)</f>
        <v>Lib</v>
      </c>
      <c r="J73" s="7" t="str">
        <f>VLOOKUP(D73,products!A:C,3,FALSE)</f>
        <v>L</v>
      </c>
      <c r="K73" s="8">
        <f>VLOOKUP(D73,products!A:D,4,FALSE)</f>
        <v>0.2</v>
      </c>
      <c r="L73" s="9">
        <f>VLOOKUP(D73,products!A:E,5,FALSE)</f>
        <v>4.7549999999999999</v>
      </c>
      <c r="M73" s="9">
        <f t="shared" si="1"/>
        <v>9.51</v>
      </c>
      <c r="N73" s="7" t="str" cm="1">
        <f t="array" ref="N73">_xlfn.IFS(I73="Rob","Robusta",I73="Exc","Exclasia",I73="Ara","Arabia",I73="Lib","Libia")</f>
        <v>Libia</v>
      </c>
      <c r="O73" s="7" t="str" cm="1">
        <f t="array" ref="O73">_xlfn.IFS(J73="M","Medium",J73="D","Dark",J73="L","Light")</f>
        <v>Light</v>
      </c>
      <c r="P73" s="7" t="str">
        <f>VLOOKUP(Tablo1[[#This Row],[Customer ID]],customers!A72:I1072,9,FALSE)</f>
        <v>No</v>
      </c>
    </row>
    <row r="74" spans="1:16" x14ac:dyDescent="0.25">
      <c r="A74" s="4" t="s">
        <v>896</v>
      </c>
      <c r="B74" s="6">
        <v>44131</v>
      </c>
      <c r="C74" s="4" t="s">
        <v>897</v>
      </c>
      <c r="D74" s="7" t="s">
        <v>6174</v>
      </c>
      <c r="E74" s="4">
        <v>3</v>
      </c>
      <c r="F74" s="4" t="str">
        <f>VLOOKUP(C74,customers!A:B,2,FALSE)</f>
        <v>Aurlie McCarl</v>
      </c>
      <c r="G74" s="4">
        <f>VLOOKUP(F74,customers!B:C,2,FALSE)</f>
        <v>0</v>
      </c>
      <c r="H74" s="4" t="str">
        <f>VLOOKUP(F74,customers!B:G,6,FALSE)</f>
        <v>United States</v>
      </c>
      <c r="I74" s="7" t="str">
        <f>VLOOKUP(D74,products!A:B,2,FALSE)</f>
        <v>Ara</v>
      </c>
      <c r="J74" s="7" t="str">
        <f>VLOOKUP(D74,products!A:C,3,FALSE)</f>
        <v>M</v>
      </c>
      <c r="K74" s="8">
        <f>VLOOKUP(D74,products!A:D,4,FALSE)</f>
        <v>2.5</v>
      </c>
      <c r="L74" s="9">
        <f>VLOOKUP(D74,products!A:E,5,FALSE)</f>
        <v>25.874999999999996</v>
      </c>
      <c r="M74" s="9">
        <f t="shared" si="1"/>
        <v>77.624999999999986</v>
      </c>
      <c r="N74" s="7" t="str" cm="1">
        <f t="array" ref="N74">_xlfn.IFS(I74="Rob","Robusta",I74="Exc","Exclasia",I74="Ara","Arabia",I74="Lib","Libia")</f>
        <v>Arabia</v>
      </c>
      <c r="O74" s="7" t="str" cm="1">
        <f t="array" ref="O74">_xlfn.IFS(J74="M","Medium",J74="D","Dark",J74="L","Light")</f>
        <v>Medium</v>
      </c>
      <c r="P74" s="7" t="str">
        <f>VLOOKUP(Tablo1[[#This Row],[Customer ID]],customers!A73:I1073,9,FALSE)</f>
        <v>No</v>
      </c>
    </row>
    <row r="75" spans="1:16" x14ac:dyDescent="0.25">
      <c r="A75" s="4" t="s">
        <v>901</v>
      </c>
      <c r="B75" s="6">
        <v>44362</v>
      </c>
      <c r="C75" s="4" t="s">
        <v>902</v>
      </c>
      <c r="D75" s="7" t="s">
        <v>6158</v>
      </c>
      <c r="E75" s="4">
        <v>5</v>
      </c>
      <c r="F75" s="4" t="str">
        <f>VLOOKUP(C75,customers!A:B,2,FALSE)</f>
        <v>Alikee Carryer</v>
      </c>
      <c r="G75" s="4">
        <f>VLOOKUP(F75,customers!B:C,2,FALSE)</f>
        <v>0</v>
      </c>
      <c r="H75" s="4" t="str">
        <f>VLOOKUP(F75,customers!B:G,6,FALSE)</f>
        <v>United States</v>
      </c>
      <c r="I75" s="7" t="str">
        <f>VLOOKUP(D75,products!A:B,2,FALSE)</f>
        <v>Lib</v>
      </c>
      <c r="J75" s="7" t="str">
        <f>VLOOKUP(D75,products!A:C,3,FALSE)</f>
        <v>M</v>
      </c>
      <c r="K75" s="8">
        <f>VLOOKUP(D75,products!A:D,4,FALSE)</f>
        <v>0.2</v>
      </c>
      <c r="L75" s="9">
        <f>VLOOKUP(D75,products!A:E,5,FALSE)</f>
        <v>4.3650000000000002</v>
      </c>
      <c r="M75" s="9">
        <f t="shared" si="1"/>
        <v>21.825000000000003</v>
      </c>
      <c r="N75" s="7" t="str" cm="1">
        <f t="array" ref="N75">_xlfn.IFS(I75="Rob","Robusta",I75="Exc","Exclasia",I75="Ara","Arabia",I75="Lib","Libia")</f>
        <v>Libia</v>
      </c>
      <c r="O75" s="7" t="str" cm="1">
        <f t="array" ref="O75">_xlfn.IFS(J75="M","Medium",J75="D","Dark",J75="L","Light")</f>
        <v>Medium</v>
      </c>
      <c r="P75" s="7" t="str">
        <f>VLOOKUP(Tablo1[[#This Row],[Customer ID]],customers!A74:I1074,9,FALSE)</f>
        <v>Yes</v>
      </c>
    </row>
    <row r="76" spans="1:16" x14ac:dyDescent="0.25">
      <c r="A76" s="4" t="s">
        <v>906</v>
      </c>
      <c r="B76" s="6">
        <v>44396</v>
      </c>
      <c r="C76" s="4" t="s">
        <v>907</v>
      </c>
      <c r="D76" s="7" t="s">
        <v>6175</v>
      </c>
      <c r="E76" s="4">
        <v>2</v>
      </c>
      <c r="F76" s="4" t="str">
        <f>VLOOKUP(C76,customers!A:B,2,FALSE)</f>
        <v>Jennifer Rangall</v>
      </c>
      <c r="G76" s="4" t="str">
        <f>VLOOKUP(F76,customers!B:C,2,FALSE)</f>
        <v>jrangall22@newsvine.com</v>
      </c>
      <c r="H76" s="4" t="str">
        <f>VLOOKUP(F76,customers!B:G,6,FALSE)</f>
        <v>United States</v>
      </c>
      <c r="I76" s="7" t="str">
        <f>VLOOKUP(D76,products!A:B,2,FALSE)</f>
        <v>Exc</v>
      </c>
      <c r="J76" s="7" t="str">
        <f>VLOOKUP(D76,products!A:C,3,FALSE)</f>
        <v>L</v>
      </c>
      <c r="K76" s="8">
        <f>VLOOKUP(D76,products!A:D,4,FALSE)</f>
        <v>0.5</v>
      </c>
      <c r="L76" s="9">
        <f>VLOOKUP(D76,products!A:E,5,FALSE)</f>
        <v>8.91</v>
      </c>
      <c r="M76" s="9">
        <f t="shared" si="1"/>
        <v>17.82</v>
      </c>
      <c r="N76" s="7" t="str" cm="1">
        <f t="array" ref="N76">_xlfn.IFS(I76="Rob","Robusta",I76="Exc","Exclasia",I76="Ara","Arabia",I76="Lib","Libia")</f>
        <v>Exclasia</v>
      </c>
      <c r="O76" s="7" t="str" cm="1">
        <f t="array" ref="O76">_xlfn.IFS(J76="M","Medium",J76="D","Dark",J76="L","Light")</f>
        <v>Light</v>
      </c>
      <c r="P76" s="7" t="str">
        <f>VLOOKUP(Tablo1[[#This Row],[Customer ID]],customers!A75:I1075,9,FALSE)</f>
        <v>Yes</v>
      </c>
    </row>
    <row r="77" spans="1:16" x14ac:dyDescent="0.25">
      <c r="A77" s="4" t="s">
        <v>912</v>
      </c>
      <c r="B77" s="6">
        <v>44400</v>
      </c>
      <c r="C77" s="4" t="s">
        <v>913</v>
      </c>
      <c r="D77" s="7" t="s">
        <v>6176</v>
      </c>
      <c r="E77" s="4">
        <v>6</v>
      </c>
      <c r="F77" s="4" t="str">
        <f>VLOOKUP(C77,customers!A:B,2,FALSE)</f>
        <v>Kipper Boorn</v>
      </c>
      <c r="G77" s="4" t="str">
        <f>VLOOKUP(F77,customers!B:C,2,FALSE)</f>
        <v>kboorn23@ezinearticles.com</v>
      </c>
      <c r="H77" s="4" t="str">
        <f>VLOOKUP(F77,customers!B:G,6,FALSE)</f>
        <v>Ireland</v>
      </c>
      <c r="I77" s="7" t="str">
        <f>VLOOKUP(D77,products!A:B,2,FALSE)</f>
        <v>Rob</v>
      </c>
      <c r="J77" s="7" t="str">
        <f>VLOOKUP(D77,products!A:C,3,FALSE)</f>
        <v>D</v>
      </c>
      <c r="K77" s="8">
        <f>VLOOKUP(D77,products!A:D,4,FALSE)</f>
        <v>1</v>
      </c>
      <c r="L77" s="9">
        <f>VLOOKUP(D77,products!A:E,5,FALSE)</f>
        <v>8.9499999999999993</v>
      </c>
      <c r="M77" s="9">
        <f t="shared" si="1"/>
        <v>53.699999999999996</v>
      </c>
      <c r="N77" s="7" t="str" cm="1">
        <f t="array" ref="N77">_xlfn.IFS(I77="Rob","Robusta",I77="Exc","Exclasia",I77="Ara","Arabia",I77="Lib","Libia")</f>
        <v>Robusta</v>
      </c>
      <c r="O77" s="7" t="str" cm="1">
        <f t="array" ref="O77">_xlfn.IFS(J77="M","Medium",J77="D","Dark",J77="L","Light")</f>
        <v>Dark</v>
      </c>
      <c r="P77" s="7" t="str">
        <f>VLOOKUP(Tablo1[[#This Row],[Customer ID]],customers!A76:I1076,9,FALSE)</f>
        <v>Yes</v>
      </c>
    </row>
    <row r="78" spans="1:16" x14ac:dyDescent="0.25">
      <c r="A78" s="4" t="s">
        <v>918</v>
      </c>
      <c r="B78" s="6">
        <v>43855</v>
      </c>
      <c r="C78" s="4" t="s">
        <v>919</v>
      </c>
      <c r="D78" s="7" t="s">
        <v>6177</v>
      </c>
      <c r="E78" s="4">
        <v>1</v>
      </c>
      <c r="F78" s="4" t="str">
        <f>VLOOKUP(C78,customers!A:B,2,FALSE)</f>
        <v>Melania Beadle</v>
      </c>
      <c r="G78" s="4">
        <f>VLOOKUP(F78,customers!B:C,2,FALSE)</f>
        <v>0</v>
      </c>
      <c r="H78" s="4" t="str">
        <f>VLOOKUP(F78,customers!B:G,6,FALSE)</f>
        <v>Ireland</v>
      </c>
      <c r="I78" s="7" t="str">
        <f>VLOOKUP(D78,products!A:B,2,FALSE)</f>
        <v>Rob</v>
      </c>
      <c r="J78" s="7" t="str">
        <f>VLOOKUP(D78,products!A:C,3,FALSE)</f>
        <v>L</v>
      </c>
      <c r="K78" s="8">
        <f>VLOOKUP(D78,products!A:D,4,FALSE)</f>
        <v>0.2</v>
      </c>
      <c r="L78" s="9">
        <f>VLOOKUP(D78,products!A:E,5,FALSE)</f>
        <v>3.5849999999999995</v>
      </c>
      <c r="M78" s="9">
        <f t="shared" si="1"/>
        <v>3.5849999999999995</v>
      </c>
      <c r="N78" s="7" t="str" cm="1">
        <f t="array" ref="N78">_xlfn.IFS(I78="Rob","Robusta",I78="Exc","Exclasia",I78="Ara","Arabia",I78="Lib","Libia")</f>
        <v>Robusta</v>
      </c>
      <c r="O78" s="7" t="str" cm="1">
        <f t="array" ref="O78">_xlfn.IFS(J78="M","Medium",J78="D","Dark",J78="L","Light")</f>
        <v>Light</v>
      </c>
      <c r="P78" s="7" t="str">
        <f>VLOOKUP(Tablo1[[#This Row],[Customer ID]],customers!A77:I1077,9,FALSE)</f>
        <v>Yes</v>
      </c>
    </row>
    <row r="79" spans="1:16" x14ac:dyDescent="0.25">
      <c r="A79" s="4" t="s">
        <v>923</v>
      </c>
      <c r="B79" s="6">
        <v>43594</v>
      </c>
      <c r="C79" s="4" t="s">
        <v>924</v>
      </c>
      <c r="D79" s="7" t="s">
        <v>6152</v>
      </c>
      <c r="E79" s="4">
        <v>2</v>
      </c>
      <c r="F79" s="4" t="str">
        <f>VLOOKUP(C79,customers!A:B,2,FALSE)</f>
        <v>Colene Elgey</v>
      </c>
      <c r="G79" s="4" t="str">
        <f>VLOOKUP(F79,customers!B:C,2,FALSE)</f>
        <v>celgey25@webs.com</v>
      </c>
      <c r="H79" s="4" t="str">
        <f>VLOOKUP(F79,customers!B:G,6,FALSE)</f>
        <v>United States</v>
      </c>
      <c r="I79" s="7" t="str">
        <f>VLOOKUP(D79,products!A:B,2,FALSE)</f>
        <v>Exc</v>
      </c>
      <c r="J79" s="7" t="str">
        <f>VLOOKUP(D79,products!A:C,3,FALSE)</f>
        <v>D</v>
      </c>
      <c r="K79" s="8">
        <f>VLOOKUP(D79,products!A:D,4,FALSE)</f>
        <v>0.2</v>
      </c>
      <c r="L79" s="9">
        <f>VLOOKUP(D79,products!A:E,5,FALSE)</f>
        <v>3.645</v>
      </c>
      <c r="M79" s="9">
        <f t="shared" si="1"/>
        <v>7.29</v>
      </c>
      <c r="N79" s="7" t="str" cm="1">
        <f t="array" ref="N79">_xlfn.IFS(I79="Rob","Robusta",I79="Exc","Exclasia",I79="Ara","Arabia",I79="Lib","Libia")</f>
        <v>Exclasia</v>
      </c>
      <c r="O79" s="7" t="str" cm="1">
        <f t="array" ref="O79">_xlfn.IFS(J79="M","Medium",J79="D","Dark",J79="L","Light")</f>
        <v>Dark</v>
      </c>
      <c r="P79" s="7" t="str">
        <f>VLOOKUP(Tablo1[[#This Row],[Customer ID]],customers!A78:I1078,9,FALSE)</f>
        <v>No</v>
      </c>
    </row>
    <row r="80" spans="1:16" x14ac:dyDescent="0.25">
      <c r="A80" s="4" t="s">
        <v>929</v>
      </c>
      <c r="B80" s="6">
        <v>43920</v>
      </c>
      <c r="C80" s="4" t="s">
        <v>930</v>
      </c>
      <c r="D80" s="7" t="s">
        <v>6156</v>
      </c>
      <c r="E80" s="4">
        <v>6</v>
      </c>
      <c r="F80" s="4" t="str">
        <f>VLOOKUP(C80,customers!A:B,2,FALSE)</f>
        <v>Lothaire Mizzi</v>
      </c>
      <c r="G80" s="4" t="str">
        <f>VLOOKUP(F80,customers!B:C,2,FALSE)</f>
        <v>lmizzi26@rakuten.co.jp</v>
      </c>
      <c r="H80" s="4" t="str">
        <f>VLOOKUP(F80,customers!B:G,6,FALSE)</f>
        <v>United States</v>
      </c>
      <c r="I80" s="7" t="str">
        <f>VLOOKUP(D80,products!A:B,2,FALSE)</f>
        <v>Ara</v>
      </c>
      <c r="J80" s="7" t="str">
        <f>VLOOKUP(D80,products!A:C,3,FALSE)</f>
        <v>M</v>
      </c>
      <c r="K80" s="8">
        <f>VLOOKUP(D80,products!A:D,4,FALSE)</f>
        <v>0.5</v>
      </c>
      <c r="L80" s="9">
        <f>VLOOKUP(D80,products!A:E,5,FALSE)</f>
        <v>6.75</v>
      </c>
      <c r="M80" s="9">
        <f t="shared" si="1"/>
        <v>40.5</v>
      </c>
      <c r="N80" s="7" t="str" cm="1">
        <f t="array" ref="N80">_xlfn.IFS(I80="Rob","Robusta",I80="Exc","Exclasia",I80="Ara","Arabia",I80="Lib","Libia")</f>
        <v>Arabia</v>
      </c>
      <c r="O80" s="7" t="str" cm="1">
        <f t="array" ref="O80">_xlfn.IFS(J80="M","Medium",J80="D","Dark",J80="L","Light")</f>
        <v>Medium</v>
      </c>
      <c r="P80" s="7" t="str">
        <f>VLOOKUP(Tablo1[[#This Row],[Customer ID]],customers!A79:I1079,9,FALSE)</f>
        <v>Yes</v>
      </c>
    </row>
    <row r="81" spans="1:16" x14ac:dyDescent="0.25">
      <c r="A81" s="4" t="s">
        <v>935</v>
      </c>
      <c r="B81" s="6">
        <v>44633</v>
      </c>
      <c r="C81" s="4" t="s">
        <v>936</v>
      </c>
      <c r="D81" s="7" t="s">
        <v>6178</v>
      </c>
      <c r="E81" s="4">
        <v>4</v>
      </c>
      <c r="F81" s="4" t="str">
        <f>VLOOKUP(C81,customers!A:B,2,FALSE)</f>
        <v>Cletis Giacomazzo</v>
      </c>
      <c r="G81" s="4" t="str">
        <f>VLOOKUP(F81,customers!B:C,2,FALSE)</f>
        <v>cgiacomazzo27@jigsy.com</v>
      </c>
      <c r="H81" s="4" t="str">
        <f>VLOOKUP(F81,customers!B:G,6,FALSE)</f>
        <v>United States</v>
      </c>
      <c r="I81" s="7" t="str">
        <f>VLOOKUP(D81,products!A:B,2,FALSE)</f>
        <v>Rob</v>
      </c>
      <c r="J81" s="7" t="str">
        <f>VLOOKUP(D81,products!A:C,3,FALSE)</f>
        <v>L</v>
      </c>
      <c r="K81" s="8">
        <f>VLOOKUP(D81,products!A:D,4,FALSE)</f>
        <v>1</v>
      </c>
      <c r="L81" s="9">
        <f>VLOOKUP(D81,products!A:E,5,FALSE)</f>
        <v>11.95</v>
      </c>
      <c r="M81" s="9">
        <f t="shared" si="1"/>
        <v>47.8</v>
      </c>
      <c r="N81" s="7" t="str" cm="1">
        <f t="array" ref="N81">_xlfn.IFS(I81="Rob","Robusta",I81="Exc","Exclasia",I81="Ara","Arabia",I81="Lib","Libia")</f>
        <v>Robusta</v>
      </c>
      <c r="O81" s="7" t="str" cm="1">
        <f t="array" ref="O81">_xlfn.IFS(J81="M","Medium",J81="D","Dark",J81="L","Light")</f>
        <v>Light</v>
      </c>
      <c r="P81" s="7" t="str">
        <f>VLOOKUP(Tablo1[[#This Row],[Customer ID]],customers!A80:I1080,9,FALSE)</f>
        <v>No</v>
      </c>
    </row>
    <row r="82" spans="1:16" x14ac:dyDescent="0.25">
      <c r="A82" s="4" t="s">
        <v>941</v>
      </c>
      <c r="B82" s="6">
        <v>43572</v>
      </c>
      <c r="C82" s="4" t="s">
        <v>942</v>
      </c>
      <c r="D82" s="7" t="s">
        <v>6179</v>
      </c>
      <c r="E82" s="4">
        <v>5</v>
      </c>
      <c r="F82" s="4" t="str">
        <f>VLOOKUP(C82,customers!A:B,2,FALSE)</f>
        <v>Ami Arnow</v>
      </c>
      <c r="G82" s="4" t="str">
        <f>VLOOKUP(F82,customers!B:C,2,FALSE)</f>
        <v>aarnow28@arizona.edu</v>
      </c>
      <c r="H82" s="4" t="str">
        <f>VLOOKUP(F82,customers!B:G,6,FALSE)</f>
        <v>United States</v>
      </c>
      <c r="I82" s="7" t="str">
        <f>VLOOKUP(D82,products!A:B,2,FALSE)</f>
        <v>Ara</v>
      </c>
      <c r="J82" s="7" t="str">
        <f>VLOOKUP(D82,products!A:C,3,FALSE)</f>
        <v>L</v>
      </c>
      <c r="K82" s="8">
        <f>VLOOKUP(D82,products!A:D,4,FALSE)</f>
        <v>0.5</v>
      </c>
      <c r="L82" s="9">
        <f>VLOOKUP(D82,products!A:E,5,FALSE)</f>
        <v>7.77</v>
      </c>
      <c r="M82" s="9">
        <f t="shared" si="1"/>
        <v>38.849999999999994</v>
      </c>
      <c r="N82" s="7" t="str" cm="1">
        <f t="array" ref="N82">_xlfn.IFS(I82="Rob","Robusta",I82="Exc","Exclasia",I82="Ara","Arabia",I82="Lib","Libia")</f>
        <v>Arabia</v>
      </c>
      <c r="O82" s="7" t="str" cm="1">
        <f t="array" ref="O82">_xlfn.IFS(J82="M","Medium",J82="D","Dark",J82="L","Light")</f>
        <v>Light</v>
      </c>
      <c r="P82" s="7" t="str">
        <f>VLOOKUP(Tablo1[[#This Row],[Customer ID]],customers!A81:I1081,9,FALSE)</f>
        <v>Yes</v>
      </c>
    </row>
    <row r="83" spans="1:16" x14ac:dyDescent="0.25">
      <c r="A83" s="4" t="s">
        <v>947</v>
      </c>
      <c r="B83" s="6">
        <v>43763</v>
      </c>
      <c r="C83" s="4" t="s">
        <v>948</v>
      </c>
      <c r="D83" s="7" t="s">
        <v>6163</v>
      </c>
      <c r="E83" s="4">
        <v>3</v>
      </c>
      <c r="F83" s="4" t="str">
        <f>VLOOKUP(C83,customers!A:B,2,FALSE)</f>
        <v>Sheppard Yann</v>
      </c>
      <c r="G83" s="4" t="str">
        <f>VLOOKUP(F83,customers!B:C,2,FALSE)</f>
        <v>syann29@senate.gov</v>
      </c>
      <c r="H83" s="4" t="str">
        <f>VLOOKUP(F83,customers!B:G,6,FALSE)</f>
        <v>United States</v>
      </c>
      <c r="I83" s="7" t="str">
        <f>VLOOKUP(D83,products!A:B,2,FALSE)</f>
        <v>Lib</v>
      </c>
      <c r="J83" s="7" t="str">
        <f>VLOOKUP(D83,products!A:C,3,FALSE)</f>
        <v>L</v>
      </c>
      <c r="K83" s="8">
        <f>VLOOKUP(D83,products!A:D,4,FALSE)</f>
        <v>2.5</v>
      </c>
      <c r="L83" s="9">
        <f>VLOOKUP(D83,products!A:E,5,FALSE)</f>
        <v>36.454999999999998</v>
      </c>
      <c r="M83" s="9">
        <f t="shared" si="1"/>
        <v>109.36499999999999</v>
      </c>
      <c r="N83" s="7" t="str" cm="1">
        <f t="array" ref="N83">_xlfn.IFS(I83="Rob","Robusta",I83="Exc","Exclasia",I83="Ara","Arabia",I83="Lib","Libia")</f>
        <v>Libia</v>
      </c>
      <c r="O83" s="7" t="str" cm="1">
        <f t="array" ref="O83">_xlfn.IFS(J83="M","Medium",J83="D","Dark",J83="L","Light")</f>
        <v>Light</v>
      </c>
      <c r="P83" s="7" t="str">
        <f>VLOOKUP(Tablo1[[#This Row],[Customer ID]],customers!A82:I1082,9,FALSE)</f>
        <v>Yes</v>
      </c>
    </row>
    <row r="84" spans="1:16" x14ac:dyDescent="0.25">
      <c r="A84" s="4" t="s">
        <v>953</v>
      </c>
      <c r="B84" s="6">
        <v>43721</v>
      </c>
      <c r="C84" s="4" t="s">
        <v>954</v>
      </c>
      <c r="D84" s="7" t="s">
        <v>6180</v>
      </c>
      <c r="E84" s="4">
        <v>3</v>
      </c>
      <c r="F84" s="4" t="str">
        <f>VLOOKUP(C84,customers!A:B,2,FALSE)</f>
        <v>Bunny Naulls</v>
      </c>
      <c r="G84" s="4" t="str">
        <f>VLOOKUP(F84,customers!B:C,2,FALSE)</f>
        <v>bnaulls2a@tiny.cc</v>
      </c>
      <c r="H84" s="4" t="str">
        <f>VLOOKUP(F84,customers!B:G,6,FALSE)</f>
        <v>Ireland</v>
      </c>
      <c r="I84" s="7" t="str">
        <f>VLOOKUP(D84,products!A:B,2,FALSE)</f>
        <v>Lib</v>
      </c>
      <c r="J84" s="7" t="str">
        <f>VLOOKUP(D84,products!A:C,3,FALSE)</f>
        <v>M</v>
      </c>
      <c r="K84" s="8">
        <f>VLOOKUP(D84,products!A:D,4,FALSE)</f>
        <v>2.5</v>
      </c>
      <c r="L84" s="9">
        <f>VLOOKUP(D84,products!A:E,5,FALSE)</f>
        <v>33.464999999999996</v>
      </c>
      <c r="M84" s="9">
        <f t="shared" si="1"/>
        <v>100.39499999999998</v>
      </c>
      <c r="N84" s="7" t="str" cm="1">
        <f t="array" ref="N84">_xlfn.IFS(I84="Rob","Robusta",I84="Exc","Exclasia",I84="Ara","Arabia",I84="Lib","Libia")</f>
        <v>Libia</v>
      </c>
      <c r="O84" s="7" t="str" cm="1">
        <f t="array" ref="O84">_xlfn.IFS(J84="M","Medium",J84="D","Dark",J84="L","Light")</f>
        <v>Medium</v>
      </c>
      <c r="P84" s="7" t="str">
        <f>VLOOKUP(Tablo1[[#This Row],[Customer ID]],customers!A83:I1083,9,FALSE)</f>
        <v>Yes</v>
      </c>
    </row>
    <row r="85" spans="1:16" x14ac:dyDescent="0.25">
      <c r="A85" s="4" t="s">
        <v>959</v>
      </c>
      <c r="B85" s="6">
        <v>43933</v>
      </c>
      <c r="C85" s="4" t="s">
        <v>960</v>
      </c>
      <c r="D85" s="7" t="s">
        <v>6148</v>
      </c>
      <c r="E85" s="4">
        <v>4</v>
      </c>
      <c r="F85" s="4" t="str">
        <f>VLOOKUP(C85,customers!A:B,2,FALSE)</f>
        <v>Hally Lorait</v>
      </c>
      <c r="G85" s="4">
        <f>VLOOKUP(F85,customers!B:C,2,FALSE)</f>
        <v>0</v>
      </c>
      <c r="H85" s="4" t="str">
        <f>VLOOKUP(F85,customers!B:G,6,FALSE)</f>
        <v>United States</v>
      </c>
      <c r="I85" s="7" t="str">
        <f>VLOOKUP(D85,products!A:B,2,FALSE)</f>
        <v>Rob</v>
      </c>
      <c r="J85" s="7" t="str">
        <f>VLOOKUP(D85,products!A:C,3,FALSE)</f>
        <v>D</v>
      </c>
      <c r="K85" s="8">
        <f>VLOOKUP(D85,products!A:D,4,FALSE)</f>
        <v>2.5</v>
      </c>
      <c r="L85" s="9">
        <f>VLOOKUP(D85,products!A:E,5,FALSE)</f>
        <v>20.584999999999997</v>
      </c>
      <c r="M85" s="9">
        <f t="shared" si="1"/>
        <v>82.339999999999989</v>
      </c>
      <c r="N85" s="7" t="str" cm="1">
        <f t="array" ref="N85">_xlfn.IFS(I85="Rob","Robusta",I85="Exc","Exclasia",I85="Ara","Arabia",I85="Lib","Libia")</f>
        <v>Robusta</v>
      </c>
      <c r="O85" s="7" t="str" cm="1">
        <f t="array" ref="O85">_xlfn.IFS(J85="M","Medium",J85="D","Dark",J85="L","Light")</f>
        <v>Dark</v>
      </c>
      <c r="P85" s="7" t="str">
        <f>VLOOKUP(Tablo1[[#This Row],[Customer ID]],customers!A84:I1084,9,FALSE)</f>
        <v>Yes</v>
      </c>
    </row>
    <row r="86" spans="1:16" x14ac:dyDescent="0.25">
      <c r="A86" s="4" t="s">
        <v>964</v>
      </c>
      <c r="B86" s="6">
        <v>43783</v>
      </c>
      <c r="C86" s="4" t="s">
        <v>965</v>
      </c>
      <c r="D86" s="7" t="s">
        <v>6160</v>
      </c>
      <c r="E86" s="4">
        <v>1</v>
      </c>
      <c r="F86" s="4" t="str">
        <f>VLOOKUP(C86,customers!A:B,2,FALSE)</f>
        <v>Zaccaria Sherewood</v>
      </c>
      <c r="G86" s="4" t="str">
        <f>VLOOKUP(F86,customers!B:C,2,FALSE)</f>
        <v>zsherewood2c@apache.org</v>
      </c>
      <c r="H86" s="4" t="str">
        <f>VLOOKUP(F86,customers!B:G,6,FALSE)</f>
        <v>United States</v>
      </c>
      <c r="I86" s="7" t="str">
        <f>VLOOKUP(D86,products!A:B,2,FALSE)</f>
        <v>Lib</v>
      </c>
      <c r="J86" s="7" t="str">
        <f>VLOOKUP(D86,products!A:C,3,FALSE)</f>
        <v>L</v>
      </c>
      <c r="K86" s="8">
        <f>VLOOKUP(D86,products!A:D,4,FALSE)</f>
        <v>0.5</v>
      </c>
      <c r="L86" s="9">
        <f>VLOOKUP(D86,products!A:E,5,FALSE)</f>
        <v>9.51</v>
      </c>
      <c r="M86" s="9">
        <f t="shared" si="1"/>
        <v>9.51</v>
      </c>
      <c r="N86" s="7" t="str" cm="1">
        <f t="array" ref="N86">_xlfn.IFS(I86="Rob","Robusta",I86="Exc","Exclasia",I86="Ara","Arabia",I86="Lib","Libia")</f>
        <v>Libia</v>
      </c>
      <c r="O86" s="7" t="str" cm="1">
        <f t="array" ref="O86">_xlfn.IFS(J86="M","Medium",J86="D","Dark",J86="L","Light")</f>
        <v>Light</v>
      </c>
      <c r="P86" s="7" t="str">
        <f>VLOOKUP(Tablo1[[#This Row],[Customer ID]],customers!A85:I1085,9,FALSE)</f>
        <v>No</v>
      </c>
    </row>
    <row r="87" spans="1:16" x14ac:dyDescent="0.25">
      <c r="A87" s="4" t="s">
        <v>970</v>
      </c>
      <c r="B87" s="6">
        <v>43664</v>
      </c>
      <c r="C87" s="4" t="s">
        <v>971</v>
      </c>
      <c r="D87" s="7" t="s">
        <v>6181</v>
      </c>
      <c r="E87" s="4">
        <v>3</v>
      </c>
      <c r="F87" s="4" t="str">
        <f>VLOOKUP(C87,customers!A:B,2,FALSE)</f>
        <v>Jeffrey Dufaire</v>
      </c>
      <c r="G87" s="4" t="str">
        <f>VLOOKUP(F87,customers!B:C,2,FALSE)</f>
        <v>jdufaire2d@fc2.com</v>
      </c>
      <c r="H87" s="4" t="str">
        <f>VLOOKUP(F87,customers!B:G,6,FALSE)</f>
        <v>United States</v>
      </c>
      <c r="I87" s="7" t="str">
        <f>VLOOKUP(D87,products!A:B,2,FALSE)</f>
        <v>Ara</v>
      </c>
      <c r="J87" s="7" t="str">
        <f>VLOOKUP(D87,products!A:C,3,FALSE)</f>
        <v>L</v>
      </c>
      <c r="K87" s="8">
        <f>VLOOKUP(D87,products!A:D,4,FALSE)</f>
        <v>2.5</v>
      </c>
      <c r="L87" s="9">
        <f>VLOOKUP(D87,products!A:E,5,FALSE)</f>
        <v>29.784999999999997</v>
      </c>
      <c r="M87" s="9">
        <f t="shared" si="1"/>
        <v>89.35499999999999</v>
      </c>
      <c r="N87" s="7" t="str" cm="1">
        <f t="array" ref="N87">_xlfn.IFS(I87="Rob","Robusta",I87="Exc","Exclasia",I87="Ara","Arabia",I87="Lib","Libia")</f>
        <v>Arabia</v>
      </c>
      <c r="O87" s="7" t="str" cm="1">
        <f t="array" ref="O87">_xlfn.IFS(J87="M","Medium",J87="D","Dark",J87="L","Light")</f>
        <v>Light</v>
      </c>
      <c r="P87" s="7" t="str">
        <f>VLOOKUP(Tablo1[[#This Row],[Customer ID]],customers!A86:I1086,9,FALSE)</f>
        <v>No</v>
      </c>
    </row>
    <row r="88" spans="1:16" x14ac:dyDescent="0.25">
      <c r="A88" s="4" t="s">
        <v>970</v>
      </c>
      <c r="B88" s="6">
        <v>43664</v>
      </c>
      <c r="C88" s="4" t="s">
        <v>971</v>
      </c>
      <c r="D88" s="7" t="s">
        <v>6153</v>
      </c>
      <c r="E88" s="4">
        <v>4</v>
      </c>
      <c r="F88" s="4" t="str">
        <f>VLOOKUP(C88,customers!A:B,2,FALSE)</f>
        <v>Jeffrey Dufaire</v>
      </c>
      <c r="G88" s="4" t="str">
        <f>VLOOKUP(F88,customers!B:C,2,FALSE)</f>
        <v>jdufaire2d@fc2.com</v>
      </c>
      <c r="H88" s="4" t="str">
        <f>VLOOKUP(F88,customers!B:G,6,FALSE)</f>
        <v>United States</v>
      </c>
      <c r="I88" s="7" t="str">
        <f>VLOOKUP(D88,products!A:B,2,FALSE)</f>
        <v>Ara</v>
      </c>
      <c r="J88" s="7" t="str">
        <f>VLOOKUP(D88,products!A:C,3,FALSE)</f>
        <v>D</v>
      </c>
      <c r="K88" s="8">
        <f>VLOOKUP(D88,products!A:D,4,FALSE)</f>
        <v>0.2</v>
      </c>
      <c r="L88" s="9">
        <f>VLOOKUP(D88,products!A:E,5,FALSE)</f>
        <v>2.9849999999999999</v>
      </c>
      <c r="M88" s="9">
        <f t="shared" si="1"/>
        <v>11.94</v>
      </c>
      <c r="N88" s="7" t="str" cm="1">
        <f t="array" ref="N88">_xlfn.IFS(I88="Rob","Robusta",I88="Exc","Exclasia",I88="Ara","Arabia",I88="Lib","Libia")</f>
        <v>Arabia</v>
      </c>
      <c r="O88" s="7" t="str" cm="1">
        <f t="array" ref="O88">_xlfn.IFS(J88="M","Medium",J88="D","Dark",J88="L","Light")</f>
        <v>Dark</v>
      </c>
      <c r="P88" s="7" t="str">
        <f>VLOOKUP(Tablo1[[#This Row],[Customer ID]],customers!A87:I1087,9,FALSE)</f>
        <v>No</v>
      </c>
    </row>
    <row r="89" spans="1:16" x14ac:dyDescent="0.25">
      <c r="A89" s="4" t="s">
        <v>979</v>
      </c>
      <c r="B89" s="6">
        <v>44289</v>
      </c>
      <c r="C89" s="4" t="s">
        <v>980</v>
      </c>
      <c r="D89" s="7" t="s">
        <v>6154</v>
      </c>
      <c r="E89" s="4">
        <v>3</v>
      </c>
      <c r="F89" s="4" t="str">
        <f>VLOOKUP(C89,customers!A:B,2,FALSE)</f>
        <v>Beitris Keaveney</v>
      </c>
      <c r="G89" s="4" t="str">
        <f>VLOOKUP(F89,customers!B:C,2,FALSE)</f>
        <v>bkeaveney2f@netlog.com</v>
      </c>
      <c r="H89" s="4" t="str">
        <f>VLOOKUP(F89,customers!B:G,6,FALSE)</f>
        <v>United States</v>
      </c>
      <c r="I89" s="7" t="str">
        <f>VLOOKUP(D89,products!A:B,2,FALSE)</f>
        <v>Ara</v>
      </c>
      <c r="J89" s="7" t="str">
        <f>VLOOKUP(D89,products!A:C,3,FALSE)</f>
        <v>M</v>
      </c>
      <c r="K89" s="8">
        <f>VLOOKUP(D89,products!A:D,4,FALSE)</f>
        <v>1</v>
      </c>
      <c r="L89" s="9">
        <f>VLOOKUP(D89,products!A:E,5,FALSE)</f>
        <v>11.25</v>
      </c>
      <c r="M89" s="9">
        <f t="shared" si="1"/>
        <v>33.75</v>
      </c>
      <c r="N89" s="7" t="str" cm="1">
        <f t="array" ref="N89">_xlfn.IFS(I89="Rob","Robusta",I89="Exc","Exclasia",I89="Ara","Arabia",I89="Lib","Libia")</f>
        <v>Arabia</v>
      </c>
      <c r="O89" s="7" t="str" cm="1">
        <f t="array" ref="O89">_xlfn.IFS(J89="M","Medium",J89="D","Dark",J89="L","Light")</f>
        <v>Medium</v>
      </c>
      <c r="P89" s="7" t="str">
        <f>VLOOKUP(Tablo1[[#This Row],[Customer ID]],customers!A88:I1088,9,FALSE)</f>
        <v>No</v>
      </c>
    </row>
    <row r="90" spans="1:16" x14ac:dyDescent="0.25">
      <c r="A90" s="4" t="s">
        <v>984</v>
      </c>
      <c r="B90" s="6">
        <v>44284</v>
      </c>
      <c r="C90" s="4" t="s">
        <v>985</v>
      </c>
      <c r="D90" s="7" t="s">
        <v>6178</v>
      </c>
      <c r="E90" s="4">
        <v>3</v>
      </c>
      <c r="F90" s="4" t="str">
        <f>VLOOKUP(C90,customers!A:B,2,FALSE)</f>
        <v>Elna Grise</v>
      </c>
      <c r="G90" s="4" t="str">
        <f>VLOOKUP(F90,customers!B:C,2,FALSE)</f>
        <v>egrise2g@cargocollective.com</v>
      </c>
      <c r="H90" s="4" t="str">
        <f>VLOOKUP(F90,customers!B:G,6,FALSE)</f>
        <v>United States</v>
      </c>
      <c r="I90" s="7" t="str">
        <f>VLOOKUP(D90,products!A:B,2,FALSE)</f>
        <v>Rob</v>
      </c>
      <c r="J90" s="7" t="str">
        <f>VLOOKUP(D90,products!A:C,3,FALSE)</f>
        <v>L</v>
      </c>
      <c r="K90" s="8">
        <f>VLOOKUP(D90,products!A:D,4,FALSE)</f>
        <v>1</v>
      </c>
      <c r="L90" s="9">
        <f>VLOOKUP(D90,products!A:E,5,FALSE)</f>
        <v>11.95</v>
      </c>
      <c r="M90" s="9">
        <f t="shared" si="1"/>
        <v>35.849999999999994</v>
      </c>
      <c r="N90" s="7" t="str" cm="1">
        <f t="array" ref="N90">_xlfn.IFS(I90="Rob","Robusta",I90="Exc","Exclasia",I90="Ara","Arabia",I90="Lib","Libia")</f>
        <v>Robusta</v>
      </c>
      <c r="O90" s="7" t="str" cm="1">
        <f t="array" ref="O90">_xlfn.IFS(J90="M","Medium",J90="D","Dark",J90="L","Light")</f>
        <v>Light</v>
      </c>
      <c r="P90" s="7" t="str">
        <f>VLOOKUP(Tablo1[[#This Row],[Customer ID]],customers!A89:I1089,9,FALSE)</f>
        <v>No</v>
      </c>
    </row>
    <row r="91" spans="1:16" x14ac:dyDescent="0.25">
      <c r="A91" s="4" t="s">
        <v>989</v>
      </c>
      <c r="B91" s="6">
        <v>44545</v>
      </c>
      <c r="C91" s="4" t="s">
        <v>990</v>
      </c>
      <c r="D91" s="7" t="s">
        <v>6139</v>
      </c>
      <c r="E91" s="4">
        <v>6</v>
      </c>
      <c r="F91" s="4" t="str">
        <f>VLOOKUP(C91,customers!A:B,2,FALSE)</f>
        <v>Torie Gottelier</v>
      </c>
      <c r="G91" s="4" t="str">
        <f>VLOOKUP(F91,customers!B:C,2,FALSE)</f>
        <v>tgottelier2h@vistaprint.com</v>
      </c>
      <c r="H91" s="4" t="str">
        <f>VLOOKUP(F91,customers!B:G,6,FALSE)</f>
        <v>United States</v>
      </c>
      <c r="I91" s="7" t="str">
        <f>VLOOKUP(D91,products!A:B,2,FALSE)</f>
        <v>Ara</v>
      </c>
      <c r="J91" s="7" t="str">
        <f>VLOOKUP(D91,products!A:C,3,FALSE)</f>
        <v>L</v>
      </c>
      <c r="K91" s="8">
        <f>VLOOKUP(D91,products!A:D,4,FALSE)</f>
        <v>1</v>
      </c>
      <c r="L91" s="9">
        <f>VLOOKUP(D91,products!A:E,5,FALSE)</f>
        <v>12.95</v>
      </c>
      <c r="M91" s="9">
        <f t="shared" si="1"/>
        <v>77.699999999999989</v>
      </c>
      <c r="N91" s="7" t="str" cm="1">
        <f t="array" ref="N91">_xlfn.IFS(I91="Rob","Robusta",I91="Exc","Exclasia",I91="Ara","Arabia",I91="Lib","Libia")</f>
        <v>Arabia</v>
      </c>
      <c r="O91" s="7" t="str" cm="1">
        <f t="array" ref="O91">_xlfn.IFS(J91="M","Medium",J91="D","Dark",J91="L","Light")</f>
        <v>Light</v>
      </c>
      <c r="P91" s="7" t="str">
        <f>VLOOKUP(Tablo1[[#This Row],[Customer ID]],customers!A90:I1090,9,FALSE)</f>
        <v>No</v>
      </c>
    </row>
    <row r="92" spans="1:16" x14ac:dyDescent="0.25">
      <c r="A92" s="4" t="s">
        <v>995</v>
      </c>
      <c r="B92" s="6">
        <v>43971</v>
      </c>
      <c r="C92" s="4" t="s">
        <v>996</v>
      </c>
      <c r="D92" s="7" t="s">
        <v>6139</v>
      </c>
      <c r="E92" s="4">
        <v>4</v>
      </c>
      <c r="F92" s="4" t="str">
        <f>VLOOKUP(C92,customers!A:B,2,FALSE)</f>
        <v>Loydie Langlais</v>
      </c>
      <c r="G92" s="4">
        <f>VLOOKUP(F92,customers!B:C,2,FALSE)</f>
        <v>0</v>
      </c>
      <c r="H92" s="4" t="str">
        <f>VLOOKUP(F92,customers!B:G,6,FALSE)</f>
        <v>Ireland</v>
      </c>
      <c r="I92" s="7" t="str">
        <f>VLOOKUP(D92,products!A:B,2,FALSE)</f>
        <v>Ara</v>
      </c>
      <c r="J92" s="7" t="str">
        <f>VLOOKUP(D92,products!A:C,3,FALSE)</f>
        <v>L</v>
      </c>
      <c r="K92" s="8">
        <f>VLOOKUP(D92,products!A:D,4,FALSE)</f>
        <v>1</v>
      </c>
      <c r="L92" s="9">
        <f>VLOOKUP(D92,products!A:E,5,FALSE)</f>
        <v>12.95</v>
      </c>
      <c r="M92" s="9">
        <f t="shared" si="1"/>
        <v>51.8</v>
      </c>
      <c r="N92" s="7" t="str" cm="1">
        <f t="array" ref="N92">_xlfn.IFS(I92="Rob","Robusta",I92="Exc","Exclasia",I92="Ara","Arabia",I92="Lib","Libia")</f>
        <v>Arabia</v>
      </c>
      <c r="O92" s="7" t="str" cm="1">
        <f t="array" ref="O92">_xlfn.IFS(J92="M","Medium",J92="D","Dark",J92="L","Light")</f>
        <v>Light</v>
      </c>
      <c r="P92" s="7" t="str">
        <f>VLOOKUP(Tablo1[[#This Row],[Customer ID]],customers!A91:I1091,9,FALSE)</f>
        <v>Yes</v>
      </c>
    </row>
    <row r="93" spans="1:16" x14ac:dyDescent="0.25">
      <c r="A93" s="4" t="s">
        <v>1000</v>
      </c>
      <c r="B93" s="6">
        <v>44137</v>
      </c>
      <c r="C93" s="4" t="s">
        <v>1001</v>
      </c>
      <c r="D93" s="7" t="s">
        <v>6174</v>
      </c>
      <c r="E93" s="4">
        <v>4</v>
      </c>
      <c r="F93" s="4" t="str">
        <f>VLOOKUP(C93,customers!A:B,2,FALSE)</f>
        <v>Adham Greenhead</v>
      </c>
      <c r="G93" s="4" t="str">
        <f>VLOOKUP(F93,customers!B:C,2,FALSE)</f>
        <v>agreenhead2j@dailymail.co.uk</v>
      </c>
      <c r="H93" s="4" t="str">
        <f>VLOOKUP(F93,customers!B:G,6,FALSE)</f>
        <v>United States</v>
      </c>
      <c r="I93" s="7" t="str">
        <f>VLOOKUP(D93,products!A:B,2,FALSE)</f>
        <v>Ara</v>
      </c>
      <c r="J93" s="7" t="str">
        <f>VLOOKUP(D93,products!A:C,3,FALSE)</f>
        <v>M</v>
      </c>
      <c r="K93" s="8">
        <f>VLOOKUP(D93,products!A:D,4,FALSE)</f>
        <v>2.5</v>
      </c>
      <c r="L93" s="9">
        <f>VLOOKUP(D93,products!A:E,5,FALSE)</f>
        <v>25.874999999999996</v>
      </c>
      <c r="M93" s="9">
        <f t="shared" si="1"/>
        <v>103.49999999999999</v>
      </c>
      <c r="N93" s="7" t="str" cm="1">
        <f t="array" ref="N93">_xlfn.IFS(I93="Rob","Robusta",I93="Exc","Exclasia",I93="Ara","Arabia",I93="Lib","Libia")</f>
        <v>Arabia</v>
      </c>
      <c r="O93" s="7" t="str" cm="1">
        <f t="array" ref="O93">_xlfn.IFS(J93="M","Medium",J93="D","Dark",J93="L","Light")</f>
        <v>Medium</v>
      </c>
      <c r="P93" s="7" t="str">
        <f>VLOOKUP(Tablo1[[#This Row],[Customer ID]],customers!A92:I1092,9,FALSE)</f>
        <v>No</v>
      </c>
    </row>
    <row r="94" spans="1:16" x14ac:dyDescent="0.25">
      <c r="A94" s="4" t="s">
        <v>1006</v>
      </c>
      <c r="B94" s="6">
        <v>44037</v>
      </c>
      <c r="C94" s="4" t="s">
        <v>1007</v>
      </c>
      <c r="D94" s="7" t="s">
        <v>6170</v>
      </c>
      <c r="E94" s="4">
        <v>3</v>
      </c>
      <c r="F94" s="4" t="str">
        <f>VLOOKUP(C94,customers!A:B,2,FALSE)</f>
        <v>Hamish MacSherry</v>
      </c>
      <c r="G94" s="4">
        <f>VLOOKUP(F94,customers!B:C,2,FALSE)</f>
        <v>0</v>
      </c>
      <c r="H94" s="4" t="str">
        <f>VLOOKUP(F94,customers!B:G,6,FALSE)</f>
        <v>United States</v>
      </c>
      <c r="I94" s="7" t="str">
        <f>VLOOKUP(D94,products!A:B,2,FALSE)</f>
        <v>Exc</v>
      </c>
      <c r="J94" s="7" t="str">
        <f>VLOOKUP(D94,products!A:C,3,FALSE)</f>
        <v>L</v>
      </c>
      <c r="K94" s="8">
        <f>VLOOKUP(D94,products!A:D,4,FALSE)</f>
        <v>1</v>
      </c>
      <c r="L94" s="9">
        <f>VLOOKUP(D94,products!A:E,5,FALSE)</f>
        <v>14.85</v>
      </c>
      <c r="M94" s="9">
        <f t="shared" si="1"/>
        <v>44.55</v>
      </c>
      <c r="N94" s="7" t="str" cm="1">
        <f t="array" ref="N94">_xlfn.IFS(I94="Rob","Robusta",I94="Exc","Exclasia",I94="Ara","Arabia",I94="Lib","Libia")</f>
        <v>Exclasia</v>
      </c>
      <c r="O94" s="7" t="str" cm="1">
        <f t="array" ref="O94">_xlfn.IFS(J94="M","Medium",J94="D","Dark",J94="L","Light")</f>
        <v>Light</v>
      </c>
      <c r="P94" s="7" t="str">
        <f>VLOOKUP(Tablo1[[#This Row],[Customer ID]],customers!A93:I1093,9,FALSE)</f>
        <v>Yes</v>
      </c>
    </row>
    <row r="95" spans="1:16" x14ac:dyDescent="0.25">
      <c r="A95" s="4" t="s">
        <v>1011</v>
      </c>
      <c r="B95" s="6">
        <v>43538</v>
      </c>
      <c r="C95" s="4" t="s">
        <v>1012</v>
      </c>
      <c r="D95" s="7" t="s">
        <v>6175</v>
      </c>
      <c r="E95" s="4">
        <v>4</v>
      </c>
      <c r="F95" s="4" t="str">
        <f>VLOOKUP(C95,customers!A:B,2,FALSE)</f>
        <v>Else Langcaster</v>
      </c>
      <c r="G95" s="4" t="str">
        <f>VLOOKUP(F95,customers!B:C,2,FALSE)</f>
        <v>elangcaster2l@spotify.com</v>
      </c>
      <c r="H95" s="4" t="str">
        <f>VLOOKUP(F95,customers!B:G,6,FALSE)</f>
        <v>United Kingdom</v>
      </c>
      <c r="I95" s="7" t="str">
        <f>VLOOKUP(D95,products!A:B,2,FALSE)</f>
        <v>Exc</v>
      </c>
      <c r="J95" s="7" t="str">
        <f>VLOOKUP(D95,products!A:C,3,FALSE)</f>
        <v>L</v>
      </c>
      <c r="K95" s="8">
        <f>VLOOKUP(D95,products!A:D,4,FALSE)</f>
        <v>0.5</v>
      </c>
      <c r="L95" s="9">
        <f>VLOOKUP(D95,products!A:E,5,FALSE)</f>
        <v>8.91</v>
      </c>
      <c r="M95" s="9">
        <f t="shared" si="1"/>
        <v>35.64</v>
      </c>
      <c r="N95" s="7" t="str" cm="1">
        <f t="array" ref="N95">_xlfn.IFS(I95="Rob","Robusta",I95="Exc","Exclasia",I95="Ara","Arabia",I95="Lib","Libia")</f>
        <v>Exclasia</v>
      </c>
      <c r="O95" s="7" t="str" cm="1">
        <f t="array" ref="O95">_xlfn.IFS(J95="M","Medium",J95="D","Dark",J95="L","Light")</f>
        <v>Light</v>
      </c>
      <c r="P95" s="7" t="str">
        <f>VLOOKUP(Tablo1[[#This Row],[Customer ID]],customers!A94:I1094,9,FALSE)</f>
        <v>Yes</v>
      </c>
    </row>
    <row r="96" spans="1:16" x14ac:dyDescent="0.25">
      <c r="A96" s="4" t="s">
        <v>1017</v>
      </c>
      <c r="B96" s="6">
        <v>44014</v>
      </c>
      <c r="C96" s="4" t="s">
        <v>1018</v>
      </c>
      <c r="D96" s="7" t="s">
        <v>6153</v>
      </c>
      <c r="E96" s="4">
        <v>6</v>
      </c>
      <c r="F96" s="4" t="str">
        <f>VLOOKUP(C96,customers!A:B,2,FALSE)</f>
        <v>Rudy Farquharson</v>
      </c>
      <c r="G96" s="4">
        <f>VLOOKUP(F96,customers!B:C,2,FALSE)</f>
        <v>0</v>
      </c>
      <c r="H96" s="4" t="str">
        <f>VLOOKUP(F96,customers!B:G,6,FALSE)</f>
        <v>Ireland</v>
      </c>
      <c r="I96" s="7" t="str">
        <f>VLOOKUP(D96,products!A:B,2,FALSE)</f>
        <v>Ara</v>
      </c>
      <c r="J96" s="7" t="str">
        <f>VLOOKUP(D96,products!A:C,3,FALSE)</f>
        <v>D</v>
      </c>
      <c r="K96" s="8">
        <f>VLOOKUP(D96,products!A:D,4,FALSE)</f>
        <v>0.2</v>
      </c>
      <c r="L96" s="9">
        <f>VLOOKUP(D96,products!A:E,5,FALSE)</f>
        <v>2.9849999999999999</v>
      </c>
      <c r="M96" s="9">
        <f t="shared" si="1"/>
        <v>17.91</v>
      </c>
      <c r="N96" s="7" t="str" cm="1">
        <f t="array" ref="N96">_xlfn.IFS(I96="Rob","Robusta",I96="Exc","Exclasia",I96="Ara","Arabia",I96="Lib","Libia")</f>
        <v>Arabia</v>
      </c>
      <c r="O96" s="7" t="str" cm="1">
        <f t="array" ref="O96">_xlfn.IFS(J96="M","Medium",J96="D","Dark",J96="L","Light")</f>
        <v>Dark</v>
      </c>
      <c r="P96" s="7" t="str">
        <f>VLOOKUP(Tablo1[[#This Row],[Customer ID]],customers!A95:I1095,9,FALSE)</f>
        <v>Yes</v>
      </c>
    </row>
    <row r="97" spans="1:16" x14ac:dyDescent="0.25">
      <c r="A97" s="4" t="s">
        <v>1021</v>
      </c>
      <c r="B97" s="6">
        <v>43816</v>
      </c>
      <c r="C97" s="4" t="s">
        <v>1022</v>
      </c>
      <c r="D97" s="7" t="s">
        <v>6174</v>
      </c>
      <c r="E97" s="4">
        <v>6</v>
      </c>
      <c r="F97" s="4" t="str">
        <f>VLOOKUP(C97,customers!A:B,2,FALSE)</f>
        <v>Norene Magauran</v>
      </c>
      <c r="G97" s="4" t="str">
        <f>VLOOKUP(F97,customers!B:C,2,FALSE)</f>
        <v>nmagauran2n@51.la</v>
      </c>
      <c r="H97" s="4" t="str">
        <f>VLOOKUP(F97,customers!B:G,6,FALSE)</f>
        <v>United States</v>
      </c>
      <c r="I97" s="7" t="str">
        <f>VLOOKUP(D97,products!A:B,2,FALSE)</f>
        <v>Ara</v>
      </c>
      <c r="J97" s="7" t="str">
        <f>VLOOKUP(D97,products!A:C,3,FALSE)</f>
        <v>M</v>
      </c>
      <c r="K97" s="8">
        <f>VLOOKUP(D97,products!A:D,4,FALSE)</f>
        <v>2.5</v>
      </c>
      <c r="L97" s="9">
        <f>VLOOKUP(D97,products!A:E,5,FALSE)</f>
        <v>25.874999999999996</v>
      </c>
      <c r="M97" s="9">
        <f t="shared" si="1"/>
        <v>155.24999999999997</v>
      </c>
      <c r="N97" s="7" t="str" cm="1">
        <f t="array" ref="N97">_xlfn.IFS(I97="Rob","Robusta",I97="Exc","Exclasia",I97="Ara","Arabia",I97="Lib","Libia")</f>
        <v>Arabia</v>
      </c>
      <c r="O97" s="7" t="str" cm="1">
        <f t="array" ref="O97">_xlfn.IFS(J97="M","Medium",J97="D","Dark",J97="L","Light")</f>
        <v>Medium</v>
      </c>
      <c r="P97" s="7" t="str">
        <f>VLOOKUP(Tablo1[[#This Row],[Customer ID]],customers!A96:I1096,9,FALSE)</f>
        <v>No</v>
      </c>
    </row>
    <row r="98" spans="1:16" x14ac:dyDescent="0.25">
      <c r="A98" s="4" t="s">
        <v>1026</v>
      </c>
      <c r="B98" s="6">
        <v>44171</v>
      </c>
      <c r="C98" s="4" t="s">
        <v>1027</v>
      </c>
      <c r="D98" s="7" t="s">
        <v>6153</v>
      </c>
      <c r="E98" s="4">
        <v>2</v>
      </c>
      <c r="F98" s="4" t="str">
        <f>VLOOKUP(C98,customers!A:B,2,FALSE)</f>
        <v>Vicki Kirdsch</v>
      </c>
      <c r="G98" s="4" t="str">
        <f>VLOOKUP(F98,customers!B:C,2,FALSE)</f>
        <v>vkirdsch2o@google.fr</v>
      </c>
      <c r="H98" s="4" t="str">
        <f>VLOOKUP(F98,customers!B:G,6,FALSE)</f>
        <v>United States</v>
      </c>
      <c r="I98" s="7" t="str">
        <f>VLOOKUP(D98,products!A:B,2,FALSE)</f>
        <v>Ara</v>
      </c>
      <c r="J98" s="7" t="str">
        <f>VLOOKUP(D98,products!A:C,3,FALSE)</f>
        <v>D</v>
      </c>
      <c r="K98" s="8">
        <f>VLOOKUP(D98,products!A:D,4,FALSE)</f>
        <v>0.2</v>
      </c>
      <c r="L98" s="9">
        <f>VLOOKUP(D98,products!A:E,5,FALSE)</f>
        <v>2.9849999999999999</v>
      </c>
      <c r="M98" s="9">
        <f t="shared" si="1"/>
        <v>5.97</v>
      </c>
      <c r="N98" s="7" t="str" cm="1">
        <f t="array" ref="N98">_xlfn.IFS(I98="Rob","Robusta",I98="Exc","Exclasia",I98="Ara","Arabia",I98="Lib","Libia")</f>
        <v>Arabia</v>
      </c>
      <c r="O98" s="7" t="str" cm="1">
        <f t="array" ref="O98">_xlfn.IFS(J98="M","Medium",J98="D","Dark",J98="L","Light")</f>
        <v>Dark</v>
      </c>
      <c r="P98" s="7" t="str">
        <f>VLOOKUP(Tablo1[[#This Row],[Customer ID]],customers!A97:I1097,9,FALSE)</f>
        <v>No</v>
      </c>
    </row>
    <row r="99" spans="1:16" x14ac:dyDescent="0.25">
      <c r="A99" s="4" t="s">
        <v>1031</v>
      </c>
      <c r="B99" s="6">
        <v>44259</v>
      </c>
      <c r="C99" s="4" t="s">
        <v>1032</v>
      </c>
      <c r="D99" s="7" t="s">
        <v>6156</v>
      </c>
      <c r="E99" s="4">
        <v>2</v>
      </c>
      <c r="F99" s="4" t="str">
        <f>VLOOKUP(C99,customers!A:B,2,FALSE)</f>
        <v>Ilysa Whapple</v>
      </c>
      <c r="G99" s="4" t="str">
        <f>VLOOKUP(F99,customers!B:C,2,FALSE)</f>
        <v>iwhapple2p@com.com</v>
      </c>
      <c r="H99" s="4" t="str">
        <f>VLOOKUP(F99,customers!B:G,6,FALSE)</f>
        <v>United States</v>
      </c>
      <c r="I99" s="7" t="str">
        <f>VLOOKUP(D99,products!A:B,2,FALSE)</f>
        <v>Ara</v>
      </c>
      <c r="J99" s="7" t="str">
        <f>VLOOKUP(D99,products!A:C,3,FALSE)</f>
        <v>M</v>
      </c>
      <c r="K99" s="8">
        <f>VLOOKUP(D99,products!A:D,4,FALSE)</f>
        <v>0.5</v>
      </c>
      <c r="L99" s="9">
        <f>VLOOKUP(D99,products!A:E,5,FALSE)</f>
        <v>6.75</v>
      </c>
      <c r="M99" s="9">
        <f t="shared" si="1"/>
        <v>13.5</v>
      </c>
      <c r="N99" s="7" t="str" cm="1">
        <f t="array" ref="N99">_xlfn.IFS(I99="Rob","Robusta",I99="Exc","Exclasia",I99="Ara","Arabia",I99="Lib","Libia")</f>
        <v>Arabia</v>
      </c>
      <c r="O99" s="7" t="str" cm="1">
        <f t="array" ref="O99">_xlfn.IFS(J99="M","Medium",J99="D","Dark",J99="L","Light")</f>
        <v>Medium</v>
      </c>
      <c r="P99" s="7" t="str">
        <f>VLOOKUP(Tablo1[[#This Row],[Customer ID]],customers!A98:I1098,9,FALSE)</f>
        <v>No</v>
      </c>
    </row>
    <row r="100" spans="1:16" x14ac:dyDescent="0.25">
      <c r="A100" s="4" t="s">
        <v>1037</v>
      </c>
      <c r="B100" s="6">
        <v>44394</v>
      </c>
      <c r="C100" s="4" t="s">
        <v>1038</v>
      </c>
      <c r="D100" s="7" t="s">
        <v>6153</v>
      </c>
      <c r="E100" s="4">
        <v>1</v>
      </c>
      <c r="F100" s="4" t="str">
        <f>VLOOKUP(C100,customers!A:B,2,FALSE)</f>
        <v>Ruy Cancellieri</v>
      </c>
      <c r="G100" s="4">
        <f>VLOOKUP(F100,customers!B:C,2,FALSE)</f>
        <v>0</v>
      </c>
      <c r="H100" s="4" t="str">
        <f>VLOOKUP(F100,customers!B:G,6,FALSE)</f>
        <v>Ireland</v>
      </c>
      <c r="I100" s="7" t="str">
        <f>VLOOKUP(D100,products!A:B,2,FALSE)</f>
        <v>Ara</v>
      </c>
      <c r="J100" s="7" t="str">
        <f>VLOOKUP(D100,products!A:C,3,FALSE)</f>
        <v>D</v>
      </c>
      <c r="K100" s="8">
        <f>VLOOKUP(D100,products!A:D,4,FALSE)</f>
        <v>0.2</v>
      </c>
      <c r="L100" s="9">
        <f>VLOOKUP(D100,products!A:E,5,FALSE)</f>
        <v>2.9849999999999999</v>
      </c>
      <c r="M100" s="9">
        <f t="shared" si="1"/>
        <v>2.9849999999999999</v>
      </c>
      <c r="N100" s="7" t="str" cm="1">
        <f t="array" ref="N100">_xlfn.IFS(I100="Rob","Robusta",I100="Exc","Exclasia",I100="Ara","Arabia",I100="Lib","Libia")</f>
        <v>Arabia</v>
      </c>
      <c r="O100" s="7" t="str" cm="1">
        <f t="array" ref="O100">_xlfn.IFS(J100="M","Medium",J100="D","Dark",J100="L","Light")</f>
        <v>Dark</v>
      </c>
      <c r="P100" s="7" t="str">
        <f>VLOOKUP(Tablo1[[#This Row],[Customer ID]],customers!A99:I1099,9,FALSE)</f>
        <v>No</v>
      </c>
    </row>
    <row r="101" spans="1:16" x14ac:dyDescent="0.25">
      <c r="A101" s="4" t="s">
        <v>1042</v>
      </c>
      <c r="B101" s="6">
        <v>44139</v>
      </c>
      <c r="C101" s="4" t="s">
        <v>1043</v>
      </c>
      <c r="D101" s="7" t="s">
        <v>6158</v>
      </c>
      <c r="E101" s="4">
        <v>3</v>
      </c>
      <c r="F101" s="4" t="str">
        <f>VLOOKUP(C101,customers!A:B,2,FALSE)</f>
        <v>Aube Follett</v>
      </c>
      <c r="G101" s="4">
        <f>VLOOKUP(F101,customers!B:C,2,FALSE)</f>
        <v>0</v>
      </c>
      <c r="H101" s="4" t="str">
        <f>VLOOKUP(F101,customers!B:G,6,FALSE)</f>
        <v>United States</v>
      </c>
      <c r="I101" s="7" t="str">
        <f>VLOOKUP(D101,products!A:B,2,FALSE)</f>
        <v>Lib</v>
      </c>
      <c r="J101" s="7" t="str">
        <f>VLOOKUP(D101,products!A:C,3,FALSE)</f>
        <v>M</v>
      </c>
      <c r="K101" s="8">
        <f>VLOOKUP(D101,products!A:D,4,FALSE)</f>
        <v>0.2</v>
      </c>
      <c r="L101" s="9">
        <f>VLOOKUP(D101,products!A:E,5,FALSE)</f>
        <v>4.3650000000000002</v>
      </c>
      <c r="M101" s="9">
        <f t="shared" si="1"/>
        <v>13.095000000000001</v>
      </c>
      <c r="N101" s="7" t="str" cm="1">
        <f t="array" ref="N101">_xlfn.IFS(I101="Rob","Robusta",I101="Exc","Exclasia",I101="Ara","Arabia",I101="Lib","Libia")</f>
        <v>Libia</v>
      </c>
      <c r="O101" s="7" t="str" cm="1">
        <f t="array" ref="O101">_xlfn.IFS(J101="M","Medium",J101="D","Dark",J101="L","Light")</f>
        <v>Medium</v>
      </c>
      <c r="P101" s="7" t="str">
        <f>VLOOKUP(Tablo1[[#This Row],[Customer ID]],customers!A100:I1100,9,FALSE)</f>
        <v>Yes</v>
      </c>
    </row>
    <row r="102" spans="1:16" x14ac:dyDescent="0.25">
      <c r="A102" s="4" t="s">
        <v>1047</v>
      </c>
      <c r="B102" s="6">
        <v>44291</v>
      </c>
      <c r="C102" s="4" t="s">
        <v>1048</v>
      </c>
      <c r="D102" s="7" t="s">
        <v>6166</v>
      </c>
      <c r="E102" s="4">
        <v>2</v>
      </c>
      <c r="F102" s="4" t="str">
        <f>VLOOKUP(C102,customers!A:B,2,FALSE)</f>
        <v>Rudiger Di Bartolomeo</v>
      </c>
      <c r="G102" s="4">
        <f>VLOOKUP(F102,customers!B:C,2,FALSE)</f>
        <v>0</v>
      </c>
      <c r="H102" s="4" t="str">
        <f>VLOOKUP(F102,customers!B:G,6,FALSE)</f>
        <v>United States</v>
      </c>
      <c r="I102" s="7" t="str">
        <f>VLOOKUP(D102,products!A:B,2,FALSE)</f>
        <v>Ara</v>
      </c>
      <c r="J102" s="7" t="str">
        <f>VLOOKUP(D102,products!A:C,3,FALSE)</f>
        <v>L</v>
      </c>
      <c r="K102" s="8">
        <f>VLOOKUP(D102,products!A:D,4,FALSE)</f>
        <v>0.2</v>
      </c>
      <c r="L102" s="9">
        <f>VLOOKUP(D102,products!A:E,5,FALSE)</f>
        <v>3.8849999999999998</v>
      </c>
      <c r="M102" s="9">
        <f t="shared" si="1"/>
        <v>7.77</v>
      </c>
      <c r="N102" s="7" t="str" cm="1">
        <f t="array" ref="N102">_xlfn.IFS(I102="Rob","Robusta",I102="Exc","Exclasia",I102="Ara","Arabia",I102="Lib","Libia")</f>
        <v>Arabia</v>
      </c>
      <c r="O102" s="7" t="str" cm="1">
        <f t="array" ref="O102">_xlfn.IFS(J102="M","Medium",J102="D","Dark",J102="L","Light")</f>
        <v>Light</v>
      </c>
      <c r="P102" s="7" t="str">
        <f>VLOOKUP(Tablo1[[#This Row],[Customer ID]],customers!A101:I1101,9,FALSE)</f>
        <v>Yes</v>
      </c>
    </row>
    <row r="103" spans="1:16" x14ac:dyDescent="0.25">
      <c r="A103" s="4" t="s">
        <v>1052</v>
      </c>
      <c r="B103" s="6">
        <v>43891</v>
      </c>
      <c r="C103" s="4" t="s">
        <v>1053</v>
      </c>
      <c r="D103" s="7" t="s">
        <v>6164</v>
      </c>
      <c r="E103" s="4">
        <v>5</v>
      </c>
      <c r="F103" s="4" t="str">
        <f>VLOOKUP(C103,customers!A:B,2,FALSE)</f>
        <v>Nickey Youles</v>
      </c>
      <c r="G103" s="4" t="str">
        <f>VLOOKUP(F103,customers!B:C,2,FALSE)</f>
        <v>nyoules2t@reference.com</v>
      </c>
      <c r="H103" s="4" t="str">
        <f>VLOOKUP(F103,customers!B:G,6,FALSE)</f>
        <v>Ireland</v>
      </c>
      <c r="I103" s="7" t="str">
        <f>VLOOKUP(D103,products!A:B,2,FALSE)</f>
        <v>Lib</v>
      </c>
      <c r="J103" s="7" t="str">
        <f>VLOOKUP(D103,products!A:C,3,FALSE)</f>
        <v>D</v>
      </c>
      <c r="K103" s="8">
        <f>VLOOKUP(D103,products!A:D,4,FALSE)</f>
        <v>2.5</v>
      </c>
      <c r="L103" s="9">
        <f>VLOOKUP(D103,products!A:E,5,FALSE)</f>
        <v>29.784999999999997</v>
      </c>
      <c r="M103" s="9">
        <f t="shared" si="1"/>
        <v>148.92499999999998</v>
      </c>
      <c r="N103" s="7" t="str" cm="1">
        <f t="array" ref="N103">_xlfn.IFS(I103="Rob","Robusta",I103="Exc","Exclasia",I103="Ara","Arabia",I103="Lib","Libia")</f>
        <v>Libia</v>
      </c>
      <c r="O103" s="7" t="str" cm="1">
        <f t="array" ref="O103">_xlfn.IFS(J103="M","Medium",J103="D","Dark",J103="L","Light")</f>
        <v>Dark</v>
      </c>
      <c r="P103" s="7" t="str">
        <f>VLOOKUP(Tablo1[[#This Row],[Customer ID]],customers!A102:I1102,9,FALSE)</f>
        <v>Yes</v>
      </c>
    </row>
    <row r="104" spans="1:16" x14ac:dyDescent="0.25">
      <c r="A104" s="4" t="s">
        <v>1058</v>
      </c>
      <c r="B104" s="6">
        <v>44488</v>
      </c>
      <c r="C104" s="4" t="s">
        <v>1059</v>
      </c>
      <c r="D104" s="7" t="s">
        <v>6142</v>
      </c>
      <c r="E104" s="4">
        <v>3</v>
      </c>
      <c r="F104" s="4" t="str">
        <f>VLOOKUP(C104,customers!A:B,2,FALSE)</f>
        <v>Dyanna Aizikovitz</v>
      </c>
      <c r="G104" s="4" t="str">
        <f>VLOOKUP(F104,customers!B:C,2,FALSE)</f>
        <v>daizikovitz2u@answers.com</v>
      </c>
      <c r="H104" s="4" t="str">
        <f>VLOOKUP(F104,customers!B:G,6,FALSE)</f>
        <v>Ireland</v>
      </c>
      <c r="I104" s="7" t="str">
        <f>VLOOKUP(D104,products!A:B,2,FALSE)</f>
        <v>Lib</v>
      </c>
      <c r="J104" s="7" t="str">
        <f>VLOOKUP(D104,products!A:C,3,FALSE)</f>
        <v>D</v>
      </c>
      <c r="K104" s="8">
        <f>VLOOKUP(D104,products!A:D,4,FALSE)</f>
        <v>1</v>
      </c>
      <c r="L104" s="9">
        <f>VLOOKUP(D104,products!A:E,5,FALSE)</f>
        <v>12.95</v>
      </c>
      <c r="M104" s="9">
        <f t="shared" si="1"/>
        <v>38.849999999999994</v>
      </c>
      <c r="N104" s="7" t="str" cm="1">
        <f t="array" ref="N104">_xlfn.IFS(I104="Rob","Robusta",I104="Exc","Exclasia",I104="Ara","Arabia",I104="Lib","Libia")</f>
        <v>Libia</v>
      </c>
      <c r="O104" s="7" t="str" cm="1">
        <f t="array" ref="O104">_xlfn.IFS(J104="M","Medium",J104="D","Dark",J104="L","Light")</f>
        <v>Dark</v>
      </c>
      <c r="P104" s="7" t="str">
        <f>VLOOKUP(Tablo1[[#This Row],[Customer ID]],customers!A103:I1103,9,FALSE)</f>
        <v>Yes</v>
      </c>
    </row>
    <row r="105" spans="1:16" x14ac:dyDescent="0.25">
      <c r="A105" s="4" t="s">
        <v>1064</v>
      </c>
      <c r="B105" s="6">
        <v>44750</v>
      </c>
      <c r="C105" s="4" t="s">
        <v>1065</v>
      </c>
      <c r="D105" s="7" t="s">
        <v>6173</v>
      </c>
      <c r="E105" s="4">
        <v>4</v>
      </c>
      <c r="F105" s="4" t="str">
        <f>VLOOKUP(C105,customers!A:B,2,FALSE)</f>
        <v>Bram Revel</v>
      </c>
      <c r="G105" s="4" t="str">
        <f>VLOOKUP(F105,customers!B:C,2,FALSE)</f>
        <v>brevel2v@fastcompany.com</v>
      </c>
      <c r="H105" s="4" t="str">
        <f>VLOOKUP(F105,customers!B:G,6,FALSE)</f>
        <v>United States</v>
      </c>
      <c r="I105" s="7" t="str">
        <f>VLOOKUP(D105,products!A:B,2,FALSE)</f>
        <v>Rob</v>
      </c>
      <c r="J105" s="7" t="str">
        <f>VLOOKUP(D105,products!A:C,3,FALSE)</f>
        <v>M</v>
      </c>
      <c r="K105" s="8">
        <f>VLOOKUP(D105,products!A:D,4,FALSE)</f>
        <v>0.2</v>
      </c>
      <c r="L105" s="9">
        <f>VLOOKUP(D105,products!A:E,5,FALSE)</f>
        <v>2.9849999999999999</v>
      </c>
      <c r="M105" s="9">
        <f t="shared" si="1"/>
        <v>11.94</v>
      </c>
      <c r="N105" s="7" t="str" cm="1">
        <f t="array" ref="N105">_xlfn.IFS(I105="Rob","Robusta",I105="Exc","Exclasia",I105="Ara","Arabia",I105="Lib","Libia")</f>
        <v>Robusta</v>
      </c>
      <c r="O105" s="7" t="str" cm="1">
        <f t="array" ref="O105">_xlfn.IFS(J105="M","Medium",J105="D","Dark",J105="L","Light")</f>
        <v>Medium</v>
      </c>
      <c r="P105" s="7" t="str">
        <f>VLOOKUP(Tablo1[[#This Row],[Customer ID]],customers!A104:I1104,9,FALSE)</f>
        <v>No</v>
      </c>
    </row>
    <row r="106" spans="1:16" x14ac:dyDescent="0.25">
      <c r="A106" s="4" t="s">
        <v>1070</v>
      </c>
      <c r="B106" s="6">
        <v>43694</v>
      </c>
      <c r="C106" s="4" t="s">
        <v>1071</v>
      </c>
      <c r="D106" s="7" t="s">
        <v>6161</v>
      </c>
      <c r="E106" s="4">
        <v>6</v>
      </c>
      <c r="F106" s="4" t="str">
        <f>VLOOKUP(C106,customers!A:B,2,FALSE)</f>
        <v>Emiline Priddis</v>
      </c>
      <c r="G106" s="4" t="str">
        <f>VLOOKUP(F106,customers!B:C,2,FALSE)</f>
        <v>epriddis2w@nationalgeographic.com</v>
      </c>
      <c r="H106" s="4" t="str">
        <f>VLOOKUP(F106,customers!B:G,6,FALSE)</f>
        <v>United States</v>
      </c>
      <c r="I106" s="7" t="str">
        <f>VLOOKUP(D106,products!A:B,2,FALSE)</f>
        <v>Lib</v>
      </c>
      <c r="J106" s="7" t="str">
        <f>VLOOKUP(D106,products!A:C,3,FALSE)</f>
        <v>M</v>
      </c>
      <c r="K106" s="8">
        <f>VLOOKUP(D106,products!A:D,4,FALSE)</f>
        <v>1</v>
      </c>
      <c r="L106" s="9">
        <f>VLOOKUP(D106,products!A:E,5,FALSE)</f>
        <v>14.55</v>
      </c>
      <c r="M106" s="9">
        <f t="shared" si="1"/>
        <v>87.300000000000011</v>
      </c>
      <c r="N106" s="7" t="str" cm="1">
        <f t="array" ref="N106">_xlfn.IFS(I106="Rob","Robusta",I106="Exc","Exclasia",I106="Ara","Arabia",I106="Lib","Libia")</f>
        <v>Libia</v>
      </c>
      <c r="O106" s="7" t="str" cm="1">
        <f t="array" ref="O106">_xlfn.IFS(J106="M","Medium",J106="D","Dark",J106="L","Light")</f>
        <v>Medium</v>
      </c>
      <c r="P106" s="7" t="str">
        <f>VLOOKUP(Tablo1[[#This Row],[Customer ID]],customers!A105:I1105,9,FALSE)</f>
        <v>No</v>
      </c>
    </row>
    <row r="107" spans="1:16" x14ac:dyDescent="0.25">
      <c r="A107" s="4" t="s">
        <v>1076</v>
      </c>
      <c r="B107" s="6">
        <v>43982</v>
      </c>
      <c r="C107" s="4" t="s">
        <v>1077</v>
      </c>
      <c r="D107" s="7" t="s">
        <v>6156</v>
      </c>
      <c r="E107" s="4">
        <v>6</v>
      </c>
      <c r="F107" s="4" t="str">
        <f>VLOOKUP(C107,customers!A:B,2,FALSE)</f>
        <v>Queenie Veel</v>
      </c>
      <c r="G107" s="4" t="str">
        <f>VLOOKUP(F107,customers!B:C,2,FALSE)</f>
        <v>qveel2x@jugem.jp</v>
      </c>
      <c r="H107" s="4" t="str">
        <f>VLOOKUP(F107,customers!B:G,6,FALSE)</f>
        <v>United States</v>
      </c>
      <c r="I107" s="7" t="str">
        <f>VLOOKUP(D107,products!A:B,2,FALSE)</f>
        <v>Ara</v>
      </c>
      <c r="J107" s="7" t="str">
        <f>VLOOKUP(D107,products!A:C,3,FALSE)</f>
        <v>M</v>
      </c>
      <c r="K107" s="8">
        <f>VLOOKUP(D107,products!A:D,4,FALSE)</f>
        <v>0.5</v>
      </c>
      <c r="L107" s="9">
        <f>VLOOKUP(D107,products!A:E,5,FALSE)</f>
        <v>6.75</v>
      </c>
      <c r="M107" s="9">
        <f t="shared" si="1"/>
        <v>40.5</v>
      </c>
      <c r="N107" s="7" t="str" cm="1">
        <f t="array" ref="N107">_xlfn.IFS(I107="Rob","Robusta",I107="Exc","Exclasia",I107="Ara","Arabia",I107="Lib","Libia")</f>
        <v>Arabia</v>
      </c>
      <c r="O107" s="7" t="str" cm="1">
        <f t="array" ref="O107">_xlfn.IFS(J107="M","Medium",J107="D","Dark",J107="L","Light")</f>
        <v>Medium</v>
      </c>
      <c r="P107" s="7" t="str">
        <f>VLOOKUP(Tablo1[[#This Row],[Customer ID]],customers!A106:I1106,9,FALSE)</f>
        <v>Yes</v>
      </c>
    </row>
    <row r="108" spans="1:16" x14ac:dyDescent="0.25">
      <c r="A108" s="4" t="s">
        <v>1082</v>
      </c>
      <c r="B108" s="6">
        <v>43956</v>
      </c>
      <c r="C108" s="4" t="s">
        <v>1083</v>
      </c>
      <c r="D108" s="7" t="s">
        <v>6182</v>
      </c>
      <c r="E108" s="4">
        <v>2</v>
      </c>
      <c r="F108" s="4" t="str">
        <f>VLOOKUP(C108,customers!A:B,2,FALSE)</f>
        <v>Lind Conyers</v>
      </c>
      <c r="G108" s="4" t="str">
        <f>VLOOKUP(F108,customers!B:C,2,FALSE)</f>
        <v>lconyers2y@twitter.com</v>
      </c>
      <c r="H108" s="4" t="str">
        <f>VLOOKUP(F108,customers!B:G,6,FALSE)</f>
        <v>United States</v>
      </c>
      <c r="I108" s="7" t="str">
        <f>VLOOKUP(D108,products!A:B,2,FALSE)</f>
        <v>Exc</v>
      </c>
      <c r="J108" s="7" t="str">
        <f>VLOOKUP(D108,products!A:C,3,FALSE)</f>
        <v>D</v>
      </c>
      <c r="K108" s="8">
        <f>VLOOKUP(D108,products!A:D,4,FALSE)</f>
        <v>1</v>
      </c>
      <c r="L108" s="9">
        <f>VLOOKUP(D108,products!A:E,5,FALSE)</f>
        <v>12.15</v>
      </c>
      <c r="M108" s="9">
        <f t="shared" si="1"/>
        <v>24.3</v>
      </c>
      <c r="N108" s="7" t="str" cm="1">
        <f t="array" ref="N108">_xlfn.IFS(I108="Rob","Robusta",I108="Exc","Exclasia",I108="Ara","Arabia",I108="Lib","Libia")</f>
        <v>Exclasia</v>
      </c>
      <c r="O108" s="7" t="str" cm="1">
        <f t="array" ref="O108">_xlfn.IFS(J108="M","Medium",J108="D","Dark",J108="L","Light")</f>
        <v>Dark</v>
      </c>
      <c r="P108" s="7" t="str">
        <f>VLOOKUP(Tablo1[[#This Row],[Customer ID]],customers!A107:I1107,9,FALSE)</f>
        <v>No</v>
      </c>
    </row>
    <row r="109" spans="1:16" x14ac:dyDescent="0.25">
      <c r="A109" s="4" t="s">
        <v>1088</v>
      </c>
      <c r="B109" s="6">
        <v>43569</v>
      </c>
      <c r="C109" s="4" t="s">
        <v>1089</v>
      </c>
      <c r="D109" s="7" t="s">
        <v>6145</v>
      </c>
      <c r="E109" s="4">
        <v>3</v>
      </c>
      <c r="F109" s="4" t="str">
        <f>VLOOKUP(C109,customers!A:B,2,FALSE)</f>
        <v>Pen Wye</v>
      </c>
      <c r="G109" s="4" t="str">
        <f>VLOOKUP(F109,customers!B:C,2,FALSE)</f>
        <v>pwye2z@dagondesign.com</v>
      </c>
      <c r="H109" s="4" t="str">
        <f>VLOOKUP(F109,customers!B:G,6,FALSE)</f>
        <v>United States</v>
      </c>
      <c r="I109" s="7" t="str">
        <f>VLOOKUP(D109,products!A:B,2,FALSE)</f>
        <v>Rob</v>
      </c>
      <c r="J109" s="7" t="str">
        <f>VLOOKUP(D109,products!A:C,3,FALSE)</f>
        <v>M</v>
      </c>
      <c r="K109" s="8">
        <f>VLOOKUP(D109,products!A:D,4,FALSE)</f>
        <v>0.5</v>
      </c>
      <c r="L109" s="9">
        <f>VLOOKUP(D109,products!A:E,5,FALSE)</f>
        <v>5.97</v>
      </c>
      <c r="M109" s="9">
        <f t="shared" si="1"/>
        <v>17.91</v>
      </c>
      <c r="N109" s="7" t="str" cm="1">
        <f t="array" ref="N109">_xlfn.IFS(I109="Rob","Robusta",I109="Exc","Exclasia",I109="Ara","Arabia",I109="Lib","Libia")</f>
        <v>Robusta</v>
      </c>
      <c r="O109" s="7" t="str" cm="1">
        <f t="array" ref="O109">_xlfn.IFS(J109="M","Medium",J109="D","Dark",J109="L","Light")</f>
        <v>Medium</v>
      </c>
      <c r="P109" s="7" t="str">
        <f>VLOOKUP(Tablo1[[#This Row],[Customer ID]],customers!A108:I1108,9,FALSE)</f>
        <v>Yes</v>
      </c>
    </row>
    <row r="110" spans="1:16" x14ac:dyDescent="0.25">
      <c r="A110" s="4" t="s">
        <v>1094</v>
      </c>
      <c r="B110" s="6">
        <v>44041</v>
      </c>
      <c r="C110" s="4" t="s">
        <v>1095</v>
      </c>
      <c r="D110" s="7" t="s">
        <v>6156</v>
      </c>
      <c r="E110" s="4">
        <v>4</v>
      </c>
      <c r="F110" s="4" t="str">
        <f>VLOOKUP(C110,customers!A:B,2,FALSE)</f>
        <v>Isahella Hagland</v>
      </c>
      <c r="G110" s="4">
        <f>VLOOKUP(F110,customers!B:C,2,FALSE)</f>
        <v>0</v>
      </c>
      <c r="H110" s="4" t="str">
        <f>VLOOKUP(F110,customers!B:G,6,FALSE)</f>
        <v>United States</v>
      </c>
      <c r="I110" s="7" t="str">
        <f>VLOOKUP(D110,products!A:B,2,FALSE)</f>
        <v>Ara</v>
      </c>
      <c r="J110" s="7" t="str">
        <f>VLOOKUP(D110,products!A:C,3,FALSE)</f>
        <v>M</v>
      </c>
      <c r="K110" s="8">
        <f>VLOOKUP(D110,products!A:D,4,FALSE)</f>
        <v>0.5</v>
      </c>
      <c r="L110" s="9">
        <f>VLOOKUP(D110,products!A:E,5,FALSE)</f>
        <v>6.75</v>
      </c>
      <c r="M110" s="9">
        <f t="shared" si="1"/>
        <v>27</v>
      </c>
      <c r="N110" s="7" t="str" cm="1">
        <f t="array" ref="N110">_xlfn.IFS(I110="Rob","Robusta",I110="Exc","Exclasia",I110="Ara","Arabia",I110="Lib","Libia")</f>
        <v>Arabia</v>
      </c>
      <c r="O110" s="7" t="str" cm="1">
        <f t="array" ref="O110">_xlfn.IFS(J110="M","Medium",J110="D","Dark",J110="L","Light")</f>
        <v>Medium</v>
      </c>
      <c r="P110" s="7" t="str">
        <f>VLOOKUP(Tablo1[[#This Row],[Customer ID]],customers!A109:I1109,9,FALSE)</f>
        <v>No</v>
      </c>
    </row>
    <row r="111" spans="1:16" x14ac:dyDescent="0.25">
      <c r="A111" s="4" t="s">
        <v>1099</v>
      </c>
      <c r="B111" s="6">
        <v>43811</v>
      </c>
      <c r="C111" s="4" t="s">
        <v>1100</v>
      </c>
      <c r="D111" s="7" t="s">
        <v>6168</v>
      </c>
      <c r="E111" s="4">
        <v>1</v>
      </c>
      <c r="F111" s="4" t="str">
        <f>VLOOKUP(C111,customers!A:B,2,FALSE)</f>
        <v>Terry Sheryn</v>
      </c>
      <c r="G111" s="4" t="str">
        <f>VLOOKUP(F111,customers!B:C,2,FALSE)</f>
        <v>tsheryn31@mtv.com</v>
      </c>
      <c r="H111" s="4" t="str">
        <f>VLOOKUP(F111,customers!B:G,6,FALSE)</f>
        <v>United States</v>
      </c>
      <c r="I111" s="7" t="str">
        <f>VLOOKUP(D111,products!A:B,2,FALSE)</f>
        <v>Lib</v>
      </c>
      <c r="J111" s="7" t="str">
        <f>VLOOKUP(D111,products!A:C,3,FALSE)</f>
        <v>D</v>
      </c>
      <c r="K111" s="8">
        <f>VLOOKUP(D111,products!A:D,4,FALSE)</f>
        <v>0.5</v>
      </c>
      <c r="L111" s="9">
        <f>VLOOKUP(D111,products!A:E,5,FALSE)</f>
        <v>7.77</v>
      </c>
      <c r="M111" s="9">
        <f t="shared" si="1"/>
        <v>7.77</v>
      </c>
      <c r="N111" s="7" t="str" cm="1">
        <f t="array" ref="N111">_xlfn.IFS(I111="Rob","Robusta",I111="Exc","Exclasia",I111="Ara","Arabia",I111="Lib","Libia")</f>
        <v>Libia</v>
      </c>
      <c r="O111" s="7" t="str" cm="1">
        <f t="array" ref="O111">_xlfn.IFS(J111="M","Medium",J111="D","Dark",J111="L","Light")</f>
        <v>Dark</v>
      </c>
      <c r="P111" s="7" t="str">
        <f>VLOOKUP(Tablo1[[#This Row],[Customer ID]],customers!A110:I1110,9,FALSE)</f>
        <v>Yes</v>
      </c>
    </row>
    <row r="112" spans="1:16" x14ac:dyDescent="0.25">
      <c r="A112" s="4" t="s">
        <v>1105</v>
      </c>
      <c r="B112" s="6">
        <v>44727</v>
      </c>
      <c r="C112" s="4" t="s">
        <v>1106</v>
      </c>
      <c r="D112" s="7" t="s">
        <v>6183</v>
      </c>
      <c r="E112" s="4">
        <v>3</v>
      </c>
      <c r="F112" s="4" t="str">
        <f>VLOOKUP(C112,customers!A:B,2,FALSE)</f>
        <v>Marie-jeanne Redgrave</v>
      </c>
      <c r="G112" s="4" t="str">
        <f>VLOOKUP(F112,customers!B:C,2,FALSE)</f>
        <v>mredgrave32@cargocollective.com</v>
      </c>
      <c r="H112" s="4" t="str">
        <f>VLOOKUP(F112,customers!B:G,6,FALSE)</f>
        <v>United States</v>
      </c>
      <c r="I112" s="7" t="str">
        <f>VLOOKUP(D112,products!A:B,2,FALSE)</f>
        <v>Exc</v>
      </c>
      <c r="J112" s="7" t="str">
        <f>VLOOKUP(D112,products!A:C,3,FALSE)</f>
        <v>L</v>
      </c>
      <c r="K112" s="8">
        <f>VLOOKUP(D112,products!A:D,4,FALSE)</f>
        <v>0.2</v>
      </c>
      <c r="L112" s="9">
        <f>VLOOKUP(D112,products!A:E,5,FALSE)</f>
        <v>4.4550000000000001</v>
      </c>
      <c r="M112" s="9">
        <f t="shared" si="1"/>
        <v>13.365</v>
      </c>
      <c r="N112" s="7" t="str" cm="1">
        <f t="array" ref="N112">_xlfn.IFS(I112="Rob","Robusta",I112="Exc","Exclasia",I112="Ara","Arabia",I112="Lib","Libia")</f>
        <v>Exclasia</v>
      </c>
      <c r="O112" s="7" t="str" cm="1">
        <f t="array" ref="O112">_xlfn.IFS(J112="M","Medium",J112="D","Dark",J112="L","Light")</f>
        <v>Light</v>
      </c>
      <c r="P112" s="7" t="str">
        <f>VLOOKUP(Tablo1[[#This Row],[Customer ID]],customers!A111:I1111,9,FALSE)</f>
        <v>Yes</v>
      </c>
    </row>
    <row r="113" spans="1:16" x14ac:dyDescent="0.25">
      <c r="A113" s="4" t="s">
        <v>1111</v>
      </c>
      <c r="B113" s="6">
        <v>43642</v>
      </c>
      <c r="C113" s="4" t="s">
        <v>1112</v>
      </c>
      <c r="D113" s="7" t="s">
        <v>6171</v>
      </c>
      <c r="E113" s="4">
        <v>5</v>
      </c>
      <c r="F113" s="4" t="str">
        <f>VLOOKUP(C113,customers!A:B,2,FALSE)</f>
        <v>Betty Fominov</v>
      </c>
      <c r="G113" s="4" t="str">
        <f>VLOOKUP(F113,customers!B:C,2,FALSE)</f>
        <v>bfominov33@yale.edu</v>
      </c>
      <c r="H113" s="4" t="str">
        <f>VLOOKUP(F113,customers!B:G,6,FALSE)</f>
        <v>United States</v>
      </c>
      <c r="I113" s="7" t="str">
        <f>VLOOKUP(D113,products!A:B,2,FALSE)</f>
        <v>Rob</v>
      </c>
      <c r="J113" s="7" t="str">
        <f>VLOOKUP(D113,products!A:C,3,FALSE)</f>
        <v>D</v>
      </c>
      <c r="K113" s="8">
        <f>VLOOKUP(D113,products!A:D,4,FALSE)</f>
        <v>0.5</v>
      </c>
      <c r="L113" s="9">
        <f>VLOOKUP(D113,products!A:E,5,FALSE)</f>
        <v>5.3699999999999992</v>
      </c>
      <c r="M113" s="9">
        <f t="shared" si="1"/>
        <v>26.849999999999994</v>
      </c>
      <c r="N113" s="7" t="str" cm="1">
        <f t="array" ref="N113">_xlfn.IFS(I113="Rob","Robusta",I113="Exc","Exclasia",I113="Ara","Arabia",I113="Lib","Libia")</f>
        <v>Robusta</v>
      </c>
      <c r="O113" s="7" t="str" cm="1">
        <f t="array" ref="O113">_xlfn.IFS(J113="M","Medium",J113="D","Dark",J113="L","Light")</f>
        <v>Dark</v>
      </c>
      <c r="P113" s="7" t="str">
        <f>VLOOKUP(Tablo1[[#This Row],[Customer ID]],customers!A112:I1112,9,FALSE)</f>
        <v>No</v>
      </c>
    </row>
    <row r="114" spans="1:16" x14ac:dyDescent="0.25">
      <c r="A114" s="4" t="s">
        <v>1116</v>
      </c>
      <c r="B114" s="6">
        <v>44481</v>
      </c>
      <c r="C114" s="4" t="s">
        <v>1117</v>
      </c>
      <c r="D114" s="7" t="s">
        <v>6154</v>
      </c>
      <c r="E114" s="4">
        <v>1</v>
      </c>
      <c r="F114" s="4" t="str">
        <f>VLOOKUP(C114,customers!A:B,2,FALSE)</f>
        <v>Shawnee Critchlow</v>
      </c>
      <c r="G114" s="4" t="str">
        <f>VLOOKUP(F114,customers!B:C,2,FALSE)</f>
        <v>scritchlow34@un.org</v>
      </c>
      <c r="H114" s="4" t="str">
        <f>VLOOKUP(F114,customers!B:G,6,FALSE)</f>
        <v>United States</v>
      </c>
      <c r="I114" s="7" t="str">
        <f>VLOOKUP(D114,products!A:B,2,FALSE)</f>
        <v>Ara</v>
      </c>
      <c r="J114" s="7" t="str">
        <f>VLOOKUP(D114,products!A:C,3,FALSE)</f>
        <v>M</v>
      </c>
      <c r="K114" s="8">
        <f>VLOOKUP(D114,products!A:D,4,FALSE)</f>
        <v>1</v>
      </c>
      <c r="L114" s="9">
        <f>VLOOKUP(D114,products!A:E,5,FALSE)</f>
        <v>11.25</v>
      </c>
      <c r="M114" s="9">
        <f t="shared" si="1"/>
        <v>11.25</v>
      </c>
      <c r="N114" s="7" t="str" cm="1">
        <f t="array" ref="N114">_xlfn.IFS(I114="Rob","Robusta",I114="Exc","Exclasia",I114="Ara","Arabia",I114="Lib","Libia")</f>
        <v>Arabia</v>
      </c>
      <c r="O114" s="7" t="str" cm="1">
        <f t="array" ref="O114">_xlfn.IFS(J114="M","Medium",J114="D","Dark",J114="L","Light")</f>
        <v>Medium</v>
      </c>
      <c r="P114" s="7" t="str">
        <f>VLOOKUP(Tablo1[[#This Row],[Customer ID]],customers!A113:I1113,9,FALSE)</f>
        <v>No</v>
      </c>
    </row>
    <row r="115" spans="1:16" x14ac:dyDescent="0.25">
      <c r="A115" s="4" t="s">
        <v>1122</v>
      </c>
      <c r="B115" s="6">
        <v>43556</v>
      </c>
      <c r="C115" s="4" t="s">
        <v>1123</v>
      </c>
      <c r="D115" s="7" t="s">
        <v>6161</v>
      </c>
      <c r="E115" s="4">
        <v>1</v>
      </c>
      <c r="F115" s="4" t="str">
        <f>VLOOKUP(C115,customers!A:B,2,FALSE)</f>
        <v>Merrel Steptow</v>
      </c>
      <c r="G115" s="4" t="str">
        <f>VLOOKUP(F115,customers!B:C,2,FALSE)</f>
        <v>msteptow35@earthlink.net</v>
      </c>
      <c r="H115" s="4" t="str">
        <f>VLOOKUP(F115,customers!B:G,6,FALSE)</f>
        <v>Ireland</v>
      </c>
      <c r="I115" s="7" t="str">
        <f>VLOOKUP(D115,products!A:B,2,FALSE)</f>
        <v>Lib</v>
      </c>
      <c r="J115" s="7" t="str">
        <f>VLOOKUP(D115,products!A:C,3,FALSE)</f>
        <v>M</v>
      </c>
      <c r="K115" s="8">
        <f>VLOOKUP(D115,products!A:D,4,FALSE)</f>
        <v>1</v>
      </c>
      <c r="L115" s="9">
        <f>VLOOKUP(D115,products!A:E,5,FALSE)</f>
        <v>14.55</v>
      </c>
      <c r="M115" s="9">
        <f t="shared" si="1"/>
        <v>14.55</v>
      </c>
      <c r="N115" s="7" t="str" cm="1">
        <f t="array" ref="N115">_xlfn.IFS(I115="Rob","Robusta",I115="Exc","Exclasia",I115="Ara","Arabia",I115="Lib","Libia")</f>
        <v>Libia</v>
      </c>
      <c r="O115" s="7" t="str" cm="1">
        <f t="array" ref="O115">_xlfn.IFS(J115="M","Medium",J115="D","Dark",J115="L","Light")</f>
        <v>Medium</v>
      </c>
      <c r="P115" s="7" t="str">
        <f>VLOOKUP(Tablo1[[#This Row],[Customer ID]],customers!A114:I1114,9,FALSE)</f>
        <v>No</v>
      </c>
    </row>
    <row r="116" spans="1:16" x14ac:dyDescent="0.25">
      <c r="A116" s="4" t="s">
        <v>1128</v>
      </c>
      <c r="B116" s="6">
        <v>44265</v>
      </c>
      <c r="C116" s="4" t="s">
        <v>1129</v>
      </c>
      <c r="D116" s="7" t="s">
        <v>6177</v>
      </c>
      <c r="E116" s="4">
        <v>4</v>
      </c>
      <c r="F116" s="4" t="str">
        <f>VLOOKUP(C116,customers!A:B,2,FALSE)</f>
        <v>Carmina Hubbuck</v>
      </c>
      <c r="G116" s="4">
        <f>VLOOKUP(F116,customers!B:C,2,FALSE)</f>
        <v>0</v>
      </c>
      <c r="H116" s="4" t="str">
        <f>VLOOKUP(F116,customers!B:G,6,FALSE)</f>
        <v>United States</v>
      </c>
      <c r="I116" s="7" t="str">
        <f>VLOOKUP(D116,products!A:B,2,FALSE)</f>
        <v>Rob</v>
      </c>
      <c r="J116" s="7" t="str">
        <f>VLOOKUP(D116,products!A:C,3,FALSE)</f>
        <v>L</v>
      </c>
      <c r="K116" s="8">
        <f>VLOOKUP(D116,products!A:D,4,FALSE)</f>
        <v>0.2</v>
      </c>
      <c r="L116" s="9">
        <f>VLOOKUP(D116,products!A:E,5,FALSE)</f>
        <v>3.5849999999999995</v>
      </c>
      <c r="M116" s="9">
        <f t="shared" si="1"/>
        <v>14.339999999999998</v>
      </c>
      <c r="N116" s="7" t="str" cm="1">
        <f t="array" ref="N116">_xlfn.IFS(I116="Rob","Robusta",I116="Exc","Exclasia",I116="Ara","Arabia",I116="Lib","Libia")</f>
        <v>Robusta</v>
      </c>
      <c r="O116" s="7" t="str" cm="1">
        <f t="array" ref="O116">_xlfn.IFS(J116="M","Medium",J116="D","Dark",J116="L","Light")</f>
        <v>Light</v>
      </c>
      <c r="P116" s="7" t="str">
        <f>VLOOKUP(Tablo1[[#This Row],[Customer ID]],customers!A115:I1115,9,FALSE)</f>
        <v>No</v>
      </c>
    </row>
    <row r="117" spans="1:16" x14ac:dyDescent="0.25">
      <c r="A117" s="4" t="s">
        <v>1133</v>
      </c>
      <c r="B117" s="6">
        <v>43693</v>
      </c>
      <c r="C117" s="4" t="s">
        <v>1134</v>
      </c>
      <c r="D117" s="7" t="s">
        <v>6169</v>
      </c>
      <c r="E117" s="4">
        <v>1</v>
      </c>
      <c r="F117" s="4" t="str">
        <f>VLOOKUP(C117,customers!A:B,2,FALSE)</f>
        <v>Ingeberg Mulliner</v>
      </c>
      <c r="G117" s="4" t="str">
        <f>VLOOKUP(F117,customers!B:C,2,FALSE)</f>
        <v>imulliner37@pinterest.com</v>
      </c>
      <c r="H117" s="4" t="str">
        <f>VLOOKUP(F117,customers!B:G,6,FALSE)</f>
        <v>United Kingdom</v>
      </c>
      <c r="I117" s="7" t="str">
        <f>VLOOKUP(D117,products!A:B,2,FALSE)</f>
        <v>Lib</v>
      </c>
      <c r="J117" s="7" t="str">
        <f>VLOOKUP(D117,products!A:C,3,FALSE)</f>
        <v>L</v>
      </c>
      <c r="K117" s="8">
        <f>VLOOKUP(D117,products!A:D,4,FALSE)</f>
        <v>1</v>
      </c>
      <c r="L117" s="9">
        <f>VLOOKUP(D117,products!A:E,5,FALSE)</f>
        <v>15.85</v>
      </c>
      <c r="M117" s="9">
        <f t="shared" si="1"/>
        <v>15.85</v>
      </c>
      <c r="N117" s="7" t="str" cm="1">
        <f t="array" ref="N117">_xlfn.IFS(I117="Rob","Robusta",I117="Exc","Exclasia",I117="Ara","Arabia",I117="Lib","Libia")</f>
        <v>Libia</v>
      </c>
      <c r="O117" s="7" t="str" cm="1">
        <f t="array" ref="O117">_xlfn.IFS(J117="M","Medium",J117="D","Dark",J117="L","Light")</f>
        <v>Light</v>
      </c>
      <c r="P117" s="7" t="str">
        <f>VLOOKUP(Tablo1[[#This Row],[Customer ID]],customers!A116:I1116,9,FALSE)</f>
        <v>No</v>
      </c>
    </row>
    <row r="118" spans="1:16" x14ac:dyDescent="0.25">
      <c r="A118" s="4" t="s">
        <v>1139</v>
      </c>
      <c r="B118" s="6">
        <v>44054</v>
      </c>
      <c r="C118" s="4" t="s">
        <v>1140</v>
      </c>
      <c r="D118" s="7" t="s">
        <v>6144</v>
      </c>
      <c r="E118" s="4">
        <v>4</v>
      </c>
      <c r="F118" s="4" t="str">
        <f>VLOOKUP(C118,customers!A:B,2,FALSE)</f>
        <v>Geneva Standley</v>
      </c>
      <c r="G118" s="4" t="str">
        <f>VLOOKUP(F118,customers!B:C,2,FALSE)</f>
        <v>gstandley38@dion.ne.jp</v>
      </c>
      <c r="H118" s="4" t="str">
        <f>VLOOKUP(F118,customers!B:G,6,FALSE)</f>
        <v>Ireland</v>
      </c>
      <c r="I118" s="7" t="str">
        <f>VLOOKUP(D118,products!A:B,2,FALSE)</f>
        <v>Lib</v>
      </c>
      <c r="J118" s="7" t="str">
        <f>VLOOKUP(D118,products!A:C,3,FALSE)</f>
        <v>L</v>
      </c>
      <c r="K118" s="8">
        <f>VLOOKUP(D118,products!A:D,4,FALSE)</f>
        <v>0.2</v>
      </c>
      <c r="L118" s="9">
        <f>VLOOKUP(D118,products!A:E,5,FALSE)</f>
        <v>4.7549999999999999</v>
      </c>
      <c r="M118" s="9">
        <f t="shared" si="1"/>
        <v>19.02</v>
      </c>
      <c r="N118" s="7" t="str" cm="1">
        <f t="array" ref="N118">_xlfn.IFS(I118="Rob","Robusta",I118="Exc","Exclasia",I118="Ara","Arabia",I118="Lib","Libia")</f>
        <v>Libia</v>
      </c>
      <c r="O118" s="7" t="str" cm="1">
        <f t="array" ref="O118">_xlfn.IFS(J118="M","Medium",J118="D","Dark",J118="L","Light")</f>
        <v>Light</v>
      </c>
      <c r="P118" s="7" t="str">
        <f>VLOOKUP(Tablo1[[#This Row],[Customer ID]],customers!A117:I1117,9,FALSE)</f>
        <v>Yes</v>
      </c>
    </row>
    <row r="119" spans="1:16" x14ac:dyDescent="0.25">
      <c r="A119" s="4" t="s">
        <v>1145</v>
      </c>
      <c r="B119" s="6">
        <v>44656</v>
      </c>
      <c r="C119" s="4" t="s">
        <v>1146</v>
      </c>
      <c r="D119" s="7" t="s">
        <v>6160</v>
      </c>
      <c r="E119" s="4">
        <v>4</v>
      </c>
      <c r="F119" s="4" t="str">
        <f>VLOOKUP(C119,customers!A:B,2,FALSE)</f>
        <v>Brook Drage</v>
      </c>
      <c r="G119" s="4" t="str">
        <f>VLOOKUP(F119,customers!B:C,2,FALSE)</f>
        <v>bdrage39@youku.com</v>
      </c>
      <c r="H119" s="4" t="str">
        <f>VLOOKUP(F119,customers!B:G,6,FALSE)</f>
        <v>United States</v>
      </c>
      <c r="I119" s="7" t="str">
        <f>VLOOKUP(D119,products!A:B,2,FALSE)</f>
        <v>Lib</v>
      </c>
      <c r="J119" s="7" t="str">
        <f>VLOOKUP(D119,products!A:C,3,FALSE)</f>
        <v>L</v>
      </c>
      <c r="K119" s="8">
        <f>VLOOKUP(D119,products!A:D,4,FALSE)</f>
        <v>0.5</v>
      </c>
      <c r="L119" s="9">
        <f>VLOOKUP(D119,products!A:E,5,FALSE)</f>
        <v>9.51</v>
      </c>
      <c r="M119" s="9">
        <f t="shared" si="1"/>
        <v>38.04</v>
      </c>
      <c r="N119" s="7" t="str" cm="1">
        <f t="array" ref="N119">_xlfn.IFS(I119="Rob","Robusta",I119="Exc","Exclasia",I119="Ara","Arabia",I119="Lib","Libia")</f>
        <v>Libia</v>
      </c>
      <c r="O119" s="7" t="str" cm="1">
        <f t="array" ref="O119">_xlfn.IFS(J119="M","Medium",J119="D","Dark",J119="L","Light")</f>
        <v>Light</v>
      </c>
      <c r="P119" s="7" t="str">
        <f>VLOOKUP(Tablo1[[#This Row],[Customer ID]],customers!A118:I1118,9,FALSE)</f>
        <v>No</v>
      </c>
    </row>
    <row r="120" spans="1:16" x14ac:dyDescent="0.25">
      <c r="A120" s="4" t="s">
        <v>1151</v>
      </c>
      <c r="B120" s="6">
        <v>43760</v>
      </c>
      <c r="C120" s="4" t="s">
        <v>1152</v>
      </c>
      <c r="D120" s="7" t="s">
        <v>6143</v>
      </c>
      <c r="E120" s="4">
        <v>3</v>
      </c>
      <c r="F120" s="4" t="str">
        <f>VLOOKUP(C120,customers!A:B,2,FALSE)</f>
        <v>Muffin Yallop</v>
      </c>
      <c r="G120" s="4" t="str">
        <f>VLOOKUP(F120,customers!B:C,2,FALSE)</f>
        <v>myallop3a@fema.gov</v>
      </c>
      <c r="H120" s="4" t="str">
        <f>VLOOKUP(F120,customers!B:G,6,FALSE)</f>
        <v>United States</v>
      </c>
      <c r="I120" s="7" t="str">
        <f>VLOOKUP(D120,products!A:B,2,FALSE)</f>
        <v>Exc</v>
      </c>
      <c r="J120" s="7" t="str">
        <f>VLOOKUP(D120,products!A:C,3,FALSE)</f>
        <v>D</v>
      </c>
      <c r="K120" s="8">
        <f>VLOOKUP(D120,products!A:D,4,FALSE)</f>
        <v>0.5</v>
      </c>
      <c r="L120" s="9">
        <f>VLOOKUP(D120,products!A:E,5,FALSE)</f>
        <v>7.29</v>
      </c>
      <c r="M120" s="9">
        <f t="shared" si="1"/>
        <v>21.87</v>
      </c>
      <c r="N120" s="7" t="str" cm="1">
        <f t="array" ref="N120">_xlfn.IFS(I120="Rob","Robusta",I120="Exc","Exclasia",I120="Ara","Arabia",I120="Lib","Libia")</f>
        <v>Exclasia</v>
      </c>
      <c r="O120" s="7" t="str" cm="1">
        <f t="array" ref="O120">_xlfn.IFS(J120="M","Medium",J120="D","Dark",J120="L","Light")</f>
        <v>Dark</v>
      </c>
      <c r="P120" s="7" t="str">
        <f>VLOOKUP(Tablo1[[#This Row],[Customer ID]],customers!A119:I1119,9,FALSE)</f>
        <v>Yes</v>
      </c>
    </row>
    <row r="121" spans="1:16" x14ac:dyDescent="0.25">
      <c r="A121" s="4" t="s">
        <v>1157</v>
      </c>
      <c r="B121" s="6">
        <v>44471</v>
      </c>
      <c r="C121" s="4" t="s">
        <v>1158</v>
      </c>
      <c r="D121" s="7" t="s">
        <v>6155</v>
      </c>
      <c r="E121" s="4">
        <v>1</v>
      </c>
      <c r="F121" s="4" t="str">
        <f>VLOOKUP(C121,customers!A:B,2,FALSE)</f>
        <v>Cordi Switsur</v>
      </c>
      <c r="G121" s="4" t="str">
        <f>VLOOKUP(F121,customers!B:C,2,FALSE)</f>
        <v>cswitsur3b@chronoengine.com</v>
      </c>
      <c r="H121" s="4" t="str">
        <f>VLOOKUP(F121,customers!B:G,6,FALSE)</f>
        <v>United States</v>
      </c>
      <c r="I121" s="7" t="str">
        <f>VLOOKUP(D121,products!A:B,2,FALSE)</f>
        <v>Exc</v>
      </c>
      <c r="J121" s="7" t="str">
        <f>VLOOKUP(D121,products!A:C,3,FALSE)</f>
        <v>M</v>
      </c>
      <c r="K121" s="8">
        <f>VLOOKUP(D121,products!A:D,4,FALSE)</f>
        <v>0.2</v>
      </c>
      <c r="L121" s="9">
        <f>VLOOKUP(D121,products!A:E,5,FALSE)</f>
        <v>4.125</v>
      </c>
      <c r="M121" s="9">
        <f t="shared" si="1"/>
        <v>4.125</v>
      </c>
      <c r="N121" s="7" t="str" cm="1">
        <f t="array" ref="N121">_xlfn.IFS(I121="Rob","Robusta",I121="Exc","Exclasia",I121="Ara","Arabia",I121="Lib","Libia")</f>
        <v>Exclasia</v>
      </c>
      <c r="O121" s="7" t="str" cm="1">
        <f t="array" ref="O121">_xlfn.IFS(J121="M","Medium",J121="D","Dark",J121="L","Light")</f>
        <v>Medium</v>
      </c>
      <c r="P121" s="7" t="str">
        <f>VLOOKUP(Tablo1[[#This Row],[Customer ID]],customers!A120:I1120,9,FALSE)</f>
        <v>No</v>
      </c>
    </row>
    <row r="122" spans="1:16" x14ac:dyDescent="0.25">
      <c r="A122" s="4" t="s">
        <v>1157</v>
      </c>
      <c r="B122" s="6">
        <v>44471</v>
      </c>
      <c r="C122" s="4" t="s">
        <v>1158</v>
      </c>
      <c r="D122" s="7" t="s">
        <v>6166</v>
      </c>
      <c r="E122" s="4">
        <v>1</v>
      </c>
      <c r="F122" s="4" t="str">
        <f>VLOOKUP(C122,customers!A:B,2,FALSE)</f>
        <v>Cordi Switsur</v>
      </c>
      <c r="G122" s="4" t="str">
        <f>VLOOKUP(F122,customers!B:C,2,FALSE)</f>
        <v>cswitsur3b@chronoengine.com</v>
      </c>
      <c r="H122" s="4" t="str">
        <f>VLOOKUP(F122,customers!B:G,6,FALSE)</f>
        <v>United States</v>
      </c>
      <c r="I122" s="7" t="str">
        <f>VLOOKUP(D122,products!A:B,2,FALSE)</f>
        <v>Ara</v>
      </c>
      <c r="J122" s="7" t="str">
        <f>VLOOKUP(D122,products!A:C,3,FALSE)</f>
        <v>L</v>
      </c>
      <c r="K122" s="8">
        <f>VLOOKUP(D122,products!A:D,4,FALSE)</f>
        <v>0.2</v>
      </c>
      <c r="L122" s="9">
        <f>VLOOKUP(D122,products!A:E,5,FALSE)</f>
        <v>3.8849999999999998</v>
      </c>
      <c r="M122" s="9">
        <f t="shared" si="1"/>
        <v>3.8849999999999998</v>
      </c>
      <c r="N122" s="7" t="str" cm="1">
        <f t="array" ref="N122">_xlfn.IFS(I122="Rob","Robusta",I122="Exc","Exclasia",I122="Ara","Arabia",I122="Lib","Libia")</f>
        <v>Arabia</v>
      </c>
      <c r="O122" s="7" t="str" cm="1">
        <f t="array" ref="O122">_xlfn.IFS(J122="M","Medium",J122="D","Dark",J122="L","Light")</f>
        <v>Light</v>
      </c>
      <c r="P122" s="7" t="str">
        <f>VLOOKUP(Tablo1[[#This Row],[Customer ID]],customers!A121:I1121,9,FALSE)</f>
        <v>No</v>
      </c>
    </row>
    <row r="123" spans="1:16" x14ac:dyDescent="0.25">
      <c r="A123" s="4" t="s">
        <v>1157</v>
      </c>
      <c r="B123" s="6">
        <v>44471</v>
      </c>
      <c r="C123" s="4" t="s">
        <v>1158</v>
      </c>
      <c r="D123" s="7" t="s">
        <v>6140</v>
      </c>
      <c r="E123" s="4">
        <v>5</v>
      </c>
      <c r="F123" s="4" t="str">
        <f>VLOOKUP(C123,customers!A:B,2,FALSE)</f>
        <v>Cordi Switsur</v>
      </c>
      <c r="G123" s="4" t="str">
        <f>VLOOKUP(F123,customers!B:C,2,FALSE)</f>
        <v>cswitsur3b@chronoengine.com</v>
      </c>
      <c r="H123" s="4" t="str">
        <f>VLOOKUP(F123,customers!B:G,6,FALSE)</f>
        <v>United States</v>
      </c>
      <c r="I123" s="7" t="str">
        <f>VLOOKUP(D123,products!A:B,2,FALSE)</f>
        <v>Exc</v>
      </c>
      <c r="J123" s="7" t="str">
        <f>VLOOKUP(D123,products!A:C,3,FALSE)</f>
        <v>M</v>
      </c>
      <c r="K123" s="8">
        <f>VLOOKUP(D123,products!A:D,4,FALSE)</f>
        <v>1</v>
      </c>
      <c r="L123" s="9">
        <f>VLOOKUP(D123,products!A:E,5,FALSE)</f>
        <v>13.75</v>
      </c>
      <c r="M123" s="9">
        <f t="shared" si="1"/>
        <v>68.75</v>
      </c>
      <c r="N123" s="7" t="str" cm="1">
        <f t="array" ref="N123">_xlfn.IFS(I123="Rob","Robusta",I123="Exc","Exclasia",I123="Ara","Arabia",I123="Lib","Libia")</f>
        <v>Exclasia</v>
      </c>
      <c r="O123" s="7" t="str" cm="1">
        <f t="array" ref="O123">_xlfn.IFS(J123="M","Medium",J123="D","Dark",J123="L","Light")</f>
        <v>Medium</v>
      </c>
      <c r="P123" s="7" t="e">
        <f>VLOOKUP(Tablo1[[#This Row],[Customer ID]],customers!A122:I1122,9,FALSE)</f>
        <v>#N/A</v>
      </c>
    </row>
    <row r="124" spans="1:16" x14ac:dyDescent="0.25">
      <c r="A124" s="4" t="s">
        <v>1173</v>
      </c>
      <c r="B124" s="6">
        <v>44268</v>
      </c>
      <c r="C124" s="4" t="s">
        <v>1174</v>
      </c>
      <c r="D124" s="7" t="s">
        <v>6157</v>
      </c>
      <c r="E124" s="4">
        <v>4</v>
      </c>
      <c r="F124" s="4" t="str">
        <f>VLOOKUP(C124,customers!A:B,2,FALSE)</f>
        <v>Mahala Ludwell</v>
      </c>
      <c r="G124" s="4" t="str">
        <f>VLOOKUP(F124,customers!B:C,2,FALSE)</f>
        <v>mludwell3e@blogger.com</v>
      </c>
      <c r="H124" s="4" t="str">
        <f>VLOOKUP(F124,customers!B:G,6,FALSE)</f>
        <v>United States</v>
      </c>
      <c r="I124" s="7" t="str">
        <f>VLOOKUP(D124,products!A:B,2,FALSE)</f>
        <v>Ara</v>
      </c>
      <c r="J124" s="7" t="str">
        <f>VLOOKUP(D124,products!A:C,3,FALSE)</f>
        <v>D</v>
      </c>
      <c r="K124" s="8">
        <f>VLOOKUP(D124,products!A:D,4,FALSE)</f>
        <v>0.5</v>
      </c>
      <c r="L124" s="9">
        <f>VLOOKUP(D124,products!A:E,5,FALSE)</f>
        <v>5.97</v>
      </c>
      <c r="M124" s="9">
        <f t="shared" si="1"/>
        <v>23.88</v>
      </c>
      <c r="N124" s="7" t="str" cm="1">
        <f t="array" ref="N124">_xlfn.IFS(I124="Rob","Robusta",I124="Exc","Exclasia",I124="Ara","Arabia",I124="Lib","Libia")</f>
        <v>Arabia</v>
      </c>
      <c r="O124" s="7" t="str" cm="1">
        <f t="array" ref="O124">_xlfn.IFS(J124="M","Medium",J124="D","Dark",J124="L","Light")</f>
        <v>Dark</v>
      </c>
      <c r="P124" s="7" t="str">
        <f>VLOOKUP(Tablo1[[#This Row],[Customer ID]],customers!A123:I1123,9,FALSE)</f>
        <v>Yes</v>
      </c>
    </row>
    <row r="125" spans="1:16" x14ac:dyDescent="0.25">
      <c r="A125" s="4" t="s">
        <v>1179</v>
      </c>
      <c r="B125" s="6">
        <v>44724</v>
      </c>
      <c r="C125" s="4" t="s">
        <v>1180</v>
      </c>
      <c r="D125" s="7" t="s">
        <v>6163</v>
      </c>
      <c r="E125" s="4">
        <v>4</v>
      </c>
      <c r="F125" s="4" t="str">
        <f>VLOOKUP(C125,customers!A:B,2,FALSE)</f>
        <v>Doll Beauchamp</v>
      </c>
      <c r="G125" s="4" t="str">
        <f>VLOOKUP(F125,customers!B:C,2,FALSE)</f>
        <v>dbeauchamp3f@usda.gov</v>
      </c>
      <c r="H125" s="4" t="str">
        <f>VLOOKUP(F125,customers!B:G,6,FALSE)</f>
        <v>United States</v>
      </c>
      <c r="I125" s="7" t="str">
        <f>VLOOKUP(D125,products!A:B,2,FALSE)</f>
        <v>Lib</v>
      </c>
      <c r="J125" s="7" t="str">
        <f>VLOOKUP(D125,products!A:C,3,FALSE)</f>
        <v>L</v>
      </c>
      <c r="K125" s="8">
        <f>VLOOKUP(D125,products!A:D,4,FALSE)</f>
        <v>2.5</v>
      </c>
      <c r="L125" s="9">
        <f>VLOOKUP(D125,products!A:E,5,FALSE)</f>
        <v>36.454999999999998</v>
      </c>
      <c r="M125" s="9">
        <f t="shared" si="1"/>
        <v>145.82</v>
      </c>
      <c r="N125" s="7" t="str" cm="1">
        <f t="array" ref="N125">_xlfn.IFS(I125="Rob","Robusta",I125="Exc","Exclasia",I125="Ara","Arabia",I125="Lib","Libia")</f>
        <v>Libia</v>
      </c>
      <c r="O125" s="7" t="str" cm="1">
        <f t="array" ref="O125">_xlfn.IFS(J125="M","Medium",J125="D","Dark",J125="L","Light")</f>
        <v>Light</v>
      </c>
      <c r="P125" s="7" t="str">
        <f>VLOOKUP(Tablo1[[#This Row],[Customer ID]],customers!A124:I1124,9,FALSE)</f>
        <v>No</v>
      </c>
    </row>
    <row r="126" spans="1:16" x14ac:dyDescent="0.25">
      <c r="A126" s="4" t="s">
        <v>1185</v>
      </c>
      <c r="B126" s="6">
        <v>43582</v>
      </c>
      <c r="C126" s="4" t="s">
        <v>1186</v>
      </c>
      <c r="D126" s="7" t="s">
        <v>6158</v>
      </c>
      <c r="E126" s="4">
        <v>5</v>
      </c>
      <c r="F126" s="4" t="str">
        <f>VLOOKUP(C126,customers!A:B,2,FALSE)</f>
        <v>Stanford Rodliff</v>
      </c>
      <c r="G126" s="4" t="str">
        <f>VLOOKUP(F126,customers!B:C,2,FALSE)</f>
        <v>srodliff3g@ted.com</v>
      </c>
      <c r="H126" s="4" t="str">
        <f>VLOOKUP(F126,customers!B:G,6,FALSE)</f>
        <v>United States</v>
      </c>
      <c r="I126" s="7" t="str">
        <f>VLOOKUP(D126,products!A:B,2,FALSE)</f>
        <v>Lib</v>
      </c>
      <c r="J126" s="7" t="str">
        <f>VLOOKUP(D126,products!A:C,3,FALSE)</f>
        <v>M</v>
      </c>
      <c r="K126" s="8">
        <f>VLOOKUP(D126,products!A:D,4,FALSE)</f>
        <v>0.2</v>
      </c>
      <c r="L126" s="9">
        <f>VLOOKUP(D126,products!A:E,5,FALSE)</f>
        <v>4.3650000000000002</v>
      </c>
      <c r="M126" s="9">
        <f t="shared" si="1"/>
        <v>21.825000000000003</v>
      </c>
      <c r="N126" s="7" t="str" cm="1">
        <f t="array" ref="N126">_xlfn.IFS(I126="Rob","Robusta",I126="Exc","Exclasia",I126="Ara","Arabia",I126="Lib","Libia")</f>
        <v>Libia</v>
      </c>
      <c r="O126" s="7" t="str" cm="1">
        <f t="array" ref="O126">_xlfn.IFS(J126="M","Medium",J126="D","Dark",J126="L","Light")</f>
        <v>Medium</v>
      </c>
      <c r="P126" s="7" t="str">
        <f>VLOOKUP(Tablo1[[#This Row],[Customer ID]],customers!A125:I1125,9,FALSE)</f>
        <v>Yes</v>
      </c>
    </row>
    <row r="127" spans="1:16" x14ac:dyDescent="0.25">
      <c r="A127" s="4" t="s">
        <v>1191</v>
      </c>
      <c r="B127" s="6">
        <v>43608</v>
      </c>
      <c r="C127" s="4" t="s">
        <v>1192</v>
      </c>
      <c r="D127" s="7" t="s">
        <v>6159</v>
      </c>
      <c r="E127" s="4">
        <v>3</v>
      </c>
      <c r="F127" s="4" t="str">
        <f>VLOOKUP(C127,customers!A:B,2,FALSE)</f>
        <v>Stevana Woodham</v>
      </c>
      <c r="G127" s="4" t="str">
        <f>VLOOKUP(F127,customers!B:C,2,FALSE)</f>
        <v>swoodham3h@businesswire.com</v>
      </c>
      <c r="H127" s="4" t="str">
        <f>VLOOKUP(F127,customers!B:G,6,FALSE)</f>
        <v>Ireland</v>
      </c>
      <c r="I127" s="7" t="str">
        <f>VLOOKUP(D127,products!A:B,2,FALSE)</f>
        <v>Lib</v>
      </c>
      <c r="J127" s="7" t="str">
        <f>VLOOKUP(D127,products!A:C,3,FALSE)</f>
        <v>M</v>
      </c>
      <c r="K127" s="8">
        <f>VLOOKUP(D127,products!A:D,4,FALSE)</f>
        <v>0.5</v>
      </c>
      <c r="L127" s="9">
        <f>VLOOKUP(D127,products!A:E,5,FALSE)</f>
        <v>8.73</v>
      </c>
      <c r="M127" s="9">
        <f t="shared" si="1"/>
        <v>26.19</v>
      </c>
      <c r="N127" s="7" t="str" cm="1">
        <f t="array" ref="N127">_xlfn.IFS(I127="Rob","Robusta",I127="Exc","Exclasia",I127="Ara","Arabia",I127="Lib","Libia")</f>
        <v>Libia</v>
      </c>
      <c r="O127" s="7" t="str" cm="1">
        <f t="array" ref="O127">_xlfn.IFS(J127="M","Medium",J127="D","Dark",J127="L","Light")</f>
        <v>Medium</v>
      </c>
      <c r="P127" s="7" t="str">
        <f>VLOOKUP(Tablo1[[#This Row],[Customer ID]],customers!A126:I1126,9,FALSE)</f>
        <v>Yes</v>
      </c>
    </row>
    <row r="128" spans="1:16" x14ac:dyDescent="0.25">
      <c r="A128" s="4" t="s">
        <v>1197</v>
      </c>
      <c r="B128" s="6">
        <v>44026</v>
      </c>
      <c r="C128" s="4" t="s">
        <v>1198</v>
      </c>
      <c r="D128" s="7" t="s">
        <v>6154</v>
      </c>
      <c r="E128" s="4">
        <v>1</v>
      </c>
      <c r="F128" s="4" t="str">
        <f>VLOOKUP(C128,customers!A:B,2,FALSE)</f>
        <v>Hewet Synnot</v>
      </c>
      <c r="G128" s="4" t="str">
        <f>VLOOKUP(F128,customers!B:C,2,FALSE)</f>
        <v>hsynnot3i@about.com</v>
      </c>
      <c r="H128" s="4" t="str">
        <f>VLOOKUP(F128,customers!B:G,6,FALSE)</f>
        <v>United States</v>
      </c>
      <c r="I128" s="7" t="str">
        <f>VLOOKUP(D128,products!A:B,2,FALSE)</f>
        <v>Ara</v>
      </c>
      <c r="J128" s="7" t="str">
        <f>VLOOKUP(D128,products!A:C,3,FALSE)</f>
        <v>M</v>
      </c>
      <c r="K128" s="8">
        <f>VLOOKUP(D128,products!A:D,4,FALSE)</f>
        <v>1</v>
      </c>
      <c r="L128" s="9">
        <f>VLOOKUP(D128,products!A:E,5,FALSE)</f>
        <v>11.25</v>
      </c>
      <c r="M128" s="9">
        <f t="shared" si="1"/>
        <v>11.25</v>
      </c>
      <c r="N128" s="7" t="str" cm="1">
        <f t="array" ref="N128">_xlfn.IFS(I128="Rob","Robusta",I128="Exc","Exclasia",I128="Ara","Arabia",I128="Lib","Libia")</f>
        <v>Arabia</v>
      </c>
      <c r="O128" s="7" t="str" cm="1">
        <f t="array" ref="O128">_xlfn.IFS(J128="M","Medium",J128="D","Dark",J128="L","Light")</f>
        <v>Medium</v>
      </c>
      <c r="P128" s="7" t="str">
        <f>VLOOKUP(Tablo1[[#This Row],[Customer ID]],customers!A127:I1127,9,FALSE)</f>
        <v>No</v>
      </c>
    </row>
    <row r="129" spans="1:16" x14ac:dyDescent="0.25">
      <c r="A129" s="4" t="s">
        <v>1203</v>
      </c>
      <c r="B129" s="6">
        <v>44510</v>
      </c>
      <c r="C129" s="4" t="s">
        <v>1204</v>
      </c>
      <c r="D129" s="7" t="s">
        <v>6142</v>
      </c>
      <c r="E129" s="4">
        <v>6</v>
      </c>
      <c r="F129" s="4" t="str">
        <f>VLOOKUP(C129,customers!A:B,2,FALSE)</f>
        <v>Raleigh Lepere</v>
      </c>
      <c r="G129" s="4" t="str">
        <f>VLOOKUP(F129,customers!B:C,2,FALSE)</f>
        <v>rlepere3j@shop-pro.jp</v>
      </c>
      <c r="H129" s="4" t="str">
        <f>VLOOKUP(F129,customers!B:G,6,FALSE)</f>
        <v>Ireland</v>
      </c>
      <c r="I129" s="7" t="str">
        <f>VLOOKUP(D129,products!A:B,2,FALSE)</f>
        <v>Lib</v>
      </c>
      <c r="J129" s="7" t="str">
        <f>VLOOKUP(D129,products!A:C,3,FALSE)</f>
        <v>D</v>
      </c>
      <c r="K129" s="8">
        <f>VLOOKUP(D129,products!A:D,4,FALSE)</f>
        <v>1</v>
      </c>
      <c r="L129" s="9">
        <f>VLOOKUP(D129,products!A:E,5,FALSE)</f>
        <v>12.95</v>
      </c>
      <c r="M129" s="9">
        <f t="shared" si="1"/>
        <v>77.699999999999989</v>
      </c>
      <c r="N129" s="7" t="str" cm="1">
        <f t="array" ref="N129">_xlfn.IFS(I129="Rob","Robusta",I129="Exc","Exclasia",I129="Ara","Arabia",I129="Lib","Libia")</f>
        <v>Libia</v>
      </c>
      <c r="O129" s="7" t="str" cm="1">
        <f t="array" ref="O129">_xlfn.IFS(J129="M","Medium",J129="D","Dark",J129="L","Light")</f>
        <v>Dark</v>
      </c>
      <c r="P129" s="7" t="str">
        <f>VLOOKUP(Tablo1[[#This Row],[Customer ID]],customers!A128:I1128,9,FALSE)</f>
        <v>No</v>
      </c>
    </row>
    <row r="130" spans="1:16" x14ac:dyDescent="0.25">
      <c r="A130" s="4" t="s">
        <v>1209</v>
      </c>
      <c r="B130" s="6">
        <v>44439</v>
      </c>
      <c r="C130" s="4" t="s">
        <v>1210</v>
      </c>
      <c r="D130" s="7" t="s">
        <v>6156</v>
      </c>
      <c r="E130" s="4">
        <v>1</v>
      </c>
      <c r="F130" s="4" t="str">
        <f>VLOOKUP(C130,customers!A:B,2,FALSE)</f>
        <v>Timofei Woofinden</v>
      </c>
      <c r="G130" s="4" t="str">
        <f>VLOOKUP(F130,customers!B:C,2,FALSE)</f>
        <v>twoofinden3k@businesswire.com</v>
      </c>
      <c r="H130" s="4" t="str">
        <f>VLOOKUP(F130,customers!B:G,6,FALSE)</f>
        <v>United States</v>
      </c>
      <c r="I130" s="7" t="str">
        <f>VLOOKUP(D130,products!A:B,2,FALSE)</f>
        <v>Ara</v>
      </c>
      <c r="J130" s="7" t="str">
        <f>VLOOKUP(D130,products!A:C,3,FALSE)</f>
        <v>M</v>
      </c>
      <c r="K130" s="8">
        <f>VLOOKUP(D130,products!A:D,4,FALSE)</f>
        <v>0.5</v>
      </c>
      <c r="L130" s="9">
        <f>VLOOKUP(D130,products!A:E,5,FALSE)</f>
        <v>6.75</v>
      </c>
      <c r="M130" s="9">
        <f t="shared" si="1"/>
        <v>6.75</v>
      </c>
      <c r="N130" s="7" t="str" cm="1">
        <f t="array" ref="N130">_xlfn.IFS(I130="Rob","Robusta",I130="Exc","Exclasia",I130="Ara","Arabia",I130="Lib","Libia")</f>
        <v>Arabia</v>
      </c>
      <c r="O130" s="7" t="str" cm="1">
        <f t="array" ref="O130">_xlfn.IFS(J130="M","Medium",J130="D","Dark",J130="L","Light")</f>
        <v>Medium</v>
      </c>
      <c r="P130" s="7" t="str">
        <f>VLOOKUP(Tablo1[[#This Row],[Customer ID]],customers!A129:I1129,9,FALSE)</f>
        <v>No</v>
      </c>
    </row>
    <row r="131" spans="1:16" x14ac:dyDescent="0.25">
      <c r="A131" s="4" t="s">
        <v>1215</v>
      </c>
      <c r="B131" s="6">
        <v>43652</v>
      </c>
      <c r="C131" s="4" t="s">
        <v>1216</v>
      </c>
      <c r="D131" s="7" t="s">
        <v>6182</v>
      </c>
      <c r="E131" s="4">
        <v>1</v>
      </c>
      <c r="F131" s="4" t="str">
        <f>VLOOKUP(C131,customers!A:B,2,FALSE)</f>
        <v>Evelina Dacca</v>
      </c>
      <c r="G131" s="4" t="str">
        <f>VLOOKUP(F131,customers!B:C,2,FALSE)</f>
        <v>edacca3l@google.pl</v>
      </c>
      <c r="H131" s="4" t="str">
        <f>VLOOKUP(F131,customers!B:G,6,FALSE)</f>
        <v>United States</v>
      </c>
      <c r="I131" s="7" t="str">
        <f>VLOOKUP(D131,products!A:B,2,FALSE)</f>
        <v>Exc</v>
      </c>
      <c r="J131" s="7" t="str">
        <f>VLOOKUP(D131,products!A:C,3,FALSE)</f>
        <v>D</v>
      </c>
      <c r="K131" s="8">
        <f>VLOOKUP(D131,products!A:D,4,FALSE)</f>
        <v>1</v>
      </c>
      <c r="L131" s="9">
        <f>VLOOKUP(D131,products!A:E,5,FALSE)</f>
        <v>12.15</v>
      </c>
      <c r="M131" s="9">
        <f t="shared" ref="M131:M194" si="2">L131*E131</f>
        <v>12.15</v>
      </c>
      <c r="N131" s="7" t="str" cm="1">
        <f t="array" ref="N131">_xlfn.IFS(I131="Rob","Robusta",I131="Exc","Exclasia",I131="Ara","Arabia",I131="Lib","Libia")</f>
        <v>Exclasia</v>
      </c>
      <c r="O131" s="7" t="str" cm="1">
        <f t="array" ref="O131">_xlfn.IFS(J131="M","Medium",J131="D","Dark",J131="L","Light")</f>
        <v>Dark</v>
      </c>
      <c r="P131" s="7" t="str">
        <f>VLOOKUP(Tablo1[[#This Row],[Customer ID]],customers!A130:I1130,9,FALSE)</f>
        <v>Yes</v>
      </c>
    </row>
    <row r="132" spans="1:16" x14ac:dyDescent="0.25">
      <c r="A132" s="4" t="s">
        <v>1221</v>
      </c>
      <c r="B132" s="6">
        <v>44624</v>
      </c>
      <c r="C132" s="4" t="s">
        <v>1222</v>
      </c>
      <c r="D132" s="7" t="s">
        <v>6181</v>
      </c>
      <c r="E132" s="4">
        <v>5</v>
      </c>
      <c r="F132" s="4" t="str">
        <f>VLOOKUP(C132,customers!A:B,2,FALSE)</f>
        <v>Bidget Tremellier</v>
      </c>
      <c r="G132" s="4">
        <f>VLOOKUP(F132,customers!B:C,2,FALSE)</f>
        <v>0</v>
      </c>
      <c r="H132" s="4" t="str">
        <f>VLOOKUP(F132,customers!B:G,6,FALSE)</f>
        <v>Ireland</v>
      </c>
      <c r="I132" s="7" t="str">
        <f>VLOOKUP(D132,products!A:B,2,FALSE)</f>
        <v>Ara</v>
      </c>
      <c r="J132" s="7" t="str">
        <f>VLOOKUP(D132,products!A:C,3,FALSE)</f>
        <v>L</v>
      </c>
      <c r="K132" s="8">
        <f>VLOOKUP(D132,products!A:D,4,FALSE)</f>
        <v>2.5</v>
      </c>
      <c r="L132" s="9">
        <f>VLOOKUP(D132,products!A:E,5,FALSE)</f>
        <v>29.784999999999997</v>
      </c>
      <c r="M132" s="9">
        <f t="shared" si="2"/>
        <v>148.92499999999998</v>
      </c>
      <c r="N132" s="7" t="str" cm="1">
        <f t="array" ref="N132">_xlfn.IFS(I132="Rob","Robusta",I132="Exc","Exclasia",I132="Ara","Arabia",I132="Lib","Libia")</f>
        <v>Arabia</v>
      </c>
      <c r="O132" s="7" t="str" cm="1">
        <f t="array" ref="O132">_xlfn.IFS(J132="M","Medium",J132="D","Dark",J132="L","Light")</f>
        <v>Light</v>
      </c>
      <c r="P132" s="7" t="str">
        <f>VLOOKUP(Tablo1[[#This Row],[Customer ID]],customers!A131:I1131,9,FALSE)</f>
        <v>Yes</v>
      </c>
    </row>
    <row r="133" spans="1:16" x14ac:dyDescent="0.25">
      <c r="A133" s="4" t="s">
        <v>1226</v>
      </c>
      <c r="B133" s="6">
        <v>44196</v>
      </c>
      <c r="C133" s="4" t="s">
        <v>1227</v>
      </c>
      <c r="D133" s="7" t="s">
        <v>6143</v>
      </c>
      <c r="E133" s="4">
        <v>2</v>
      </c>
      <c r="F133" s="4" t="str">
        <f>VLOOKUP(C133,customers!A:B,2,FALSE)</f>
        <v>Bobinette Hindsberg</v>
      </c>
      <c r="G133" s="4" t="str">
        <f>VLOOKUP(F133,customers!B:C,2,FALSE)</f>
        <v>bhindsberg3n@blogs.com</v>
      </c>
      <c r="H133" s="4" t="str">
        <f>VLOOKUP(F133,customers!B:G,6,FALSE)</f>
        <v>United States</v>
      </c>
      <c r="I133" s="7" t="str">
        <f>VLOOKUP(D133,products!A:B,2,FALSE)</f>
        <v>Exc</v>
      </c>
      <c r="J133" s="7" t="str">
        <f>VLOOKUP(D133,products!A:C,3,FALSE)</f>
        <v>D</v>
      </c>
      <c r="K133" s="8">
        <f>VLOOKUP(D133,products!A:D,4,FALSE)</f>
        <v>0.5</v>
      </c>
      <c r="L133" s="9">
        <f>VLOOKUP(D133,products!A:E,5,FALSE)</f>
        <v>7.29</v>
      </c>
      <c r="M133" s="9">
        <f t="shared" si="2"/>
        <v>14.58</v>
      </c>
      <c r="N133" s="7" t="str" cm="1">
        <f t="array" ref="N133">_xlfn.IFS(I133="Rob","Robusta",I133="Exc","Exclasia",I133="Ara","Arabia",I133="Lib","Libia")</f>
        <v>Exclasia</v>
      </c>
      <c r="O133" s="7" t="str" cm="1">
        <f t="array" ref="O133">_xlfn.IFS(J133="M","Medium",J133="D","Dark",J133="L","Light")</f>
        <v>Dark</v>
      </c>
      <c r="P133" s="7" t="str">
        <f>VLOOKUP(Tablo1[[#This Row],[Customer ID]],customers!A132:I1132,9,FALSE)</f>
        <v>Yes</v>
      </c>
    </row>
    <row r="134" spans="1:16" x14ac:dyDescent="0.25">
      <c r="A134" s="4" t="s">
        <v>1232</v>
      </c>
      <c r="B134" s="6">
        <v>44043</v>
      </c>
      <c r="C134" s="4" t="s">
        <v>1233</v>
      </c>
      <c r="D134" s="7" t="s">
        <v>6181</v>
      </c>
      <c r="E134" s="4">
        <v>5</v>
      </c>
      <c r="F134" s="4" t="str">
        <f>VLOOKUP(C134,customers!A:B,2,FALSE)</f>
        <v>Osbert Robins</v>
      </c>
      <c r="G134" s="4" t="str">
        <f>VLOOKUP(F134,customers!B:C,2,FALSE)</f>
        <v>orobins3o@salon.com</v>
      </c>
      <c r="H134" s="4" t="str">
        <f>VLOOKUP(F134,customers!B:G,6,FALSE)</f>
        <v>United States</v>
      </c>
      <c r="I134" s="7" t="str">
        <f>VLOOKUP(D134,products!A:B,2,FALSE)</f>
        <v>Ara</v>
      </c>
      <c r="J134" s="7" t="str">
        <f>VLOOKUP(D134,products!A:C,3,FALSE)</f>
        <v>L</v>
      </c>
      <c r="K134" s="8">
        <f>VLOOKUP(D134,products!A:D,4,FALSE)</f>
        <v>2.5</v>
      </c>
      <c r="L134" s="9">
        <f>VLOOKUP(D134,products!A:E,5,FALSE)</f>
        <v>29.784999999999997</v>
      </c>
      <c r="M134" s="9">
        <f t="shared" si="2"/>
        <v>148.92499999999998</v>
      </c>
      <c r="N134" s="7" t="str" cm="1">
        <f t="array" ref="N134">_xlfn.IFS(I134="Rob","Robusta",I134="Exc","Exclasia",I134="Ara","Arabia",I134="Lib","Libia")</f>
        <v>Arabia</v>
      </c>
      <c r="O134" s="7" t="str" cm="1">
        <f t="array" ref="O134">_xlfn.IFS(J134="M","Medium",J134="D","Dark",J134="L","Light")</f>
        <v>Light</v>
      </c>
      <c r="P134" s="7" t="str">
        <f>VLOOKUP(Tablo1[[#This Row],[Customer ID]],customers!A133:I1133,9,FALSE)</f>
        <v>Yes</v>
      </c>
    </row>
    <row r="135" spans="1:16" x14ac:dyDescent="0.25">
      <c r="A135" s="4" t="s">
        <v>1238</v>
      </c>
      <c r="B135" s="6">
        <v>44340</v>
      </c>
      <c r="C135" s="4" t="s">
        <v>1239</v>
      </c>
      <c r="D135" s="7" t="s">
        <v>6142</v>
      </c>
      <c r="E135" s="4">
        <v>1</v>
      </c>
      <c r="F135" s="4" t="str">
        <f>VLOOKUP(C135,customers!A:B,2,FALSE)</f>
        <v>Othello Syseland</v>
      </c>
      <c r="G135" s="4" t="str">
        <f>VLOOKUP(F135,customers!B:C,2,FALSE)</f>
        <v>osyseland3p@independent.co.uk</v>
      </c>
      <c r="H135" s="4" t="str">
        <f>VLOOKUP(F135,customers!B:G,6,FALSE)</f>
        <v>United States</v>
      </c>
      <c r="I135" s="7" t="str">
        <f>VLOOKUP(D135,products!A:B,2,FALSE)</f>
        <v>Lib</v>
      </c>
      <c r="J135" s="7" t="str">
        <f>VLOOKUP(D135,products!A:C,3,FALSE)</f>
        <v>D</v>
      </c>
      <c r="K135" s="8">
        <f>VLOOKUP(D135,products!A:D,4,FALSE)</f>
        <v>1</v>
      </c>
      <c r="L135" s="9">
        <f>VLOOKUP(D135,products!A:E,5,FALSE)</f>
        <v>12.95</v>
      </c>
      <c r="M135" s="9">
        <f t="shared" si="2"/>
        <v>12.95</v>
      </c>
      <c r="N135" s="7" t="str" cm="1">
        <f t="array" ref="N135">_xlfn.IFS(I135="Rob","Robusta",I135="Exc","Exclasia",I135="Ara","Arabia",I135="Lib","Libia")</f>
        <v>Libia</v>
      </c>
      <c r="O135" s="7" t="str" cm="1">
        <f t="array" ref="O135">_xlfn.IFS(J135="M","Medium",J135="D","Dark",J135="L","Light")</f>
        <v>Dark</v>
      </c>
      <c r="P135" s="7" t="str">
        <f>VLOOKUP(Tablo1[[#This Row],[Customer ID]],customers!A134:I1134,9,FALSE)</f>
        <v>No</v>
      </c>
    </row>
    <row r="136" spans="1:16" x14ac:dyDescent="0.25">
      <c r="A136" s="4" t="s">
        <v>1244</v>
      </c>
      <c r="B136" s="6">
        <v>44758</v>
      </c>
      <c r="C136" s="4" t="s">
        <v>1245</v>
      </c>
      <c r="D136" s="7" t="s">
        <v>6165</v>
      </c>
      <c r="E136" s="4">
        <v>3</v>
      </c>
      <c r="F136" s="4" t="str">
        <f>VLOOKUP(C136,customers!A:B,2,FALSE)</f>
        <v>Ewell Hanby</v>
      </c>
      <c r="G136" s="4">
        <f>VLOOKUP(F136,customers!B:C,2,FALSE)</f>
        <v>0</v>
      </c>
      <c r="H136" s="4" t="str">
        <f>VLOOKUP(F136,customers!B:G,6,FALSE)</f>
        <v>United States</v>
      </c>
      <c r="I136" s="7" t="str">
        <f>VLOOKUP(D136,products!A:B,2,FALSE)</f>
        <v>Exc</v>
      </c>
      <c r="J136" s="7" t="str">
        <f>VLOOKUP(D136,products!A:C,3,FALSE)</f>
        <v>M</v>
      </c>
      <c r="K136" s="8">
        <f>VLOOKUP(D136,products!A:D,4,FALSE)</f>
        <v>2.5</v>
      </c>
      <c r="L136" s="9">
        <f>VLOOKUP(D136,products!A:E,5,FALSE)</f>
        <v>31.624999999999996</v>
      </c>
      <c r="M136" s="9">
        <f t="shared" si="2"/>
        <v>94.874999999999986</v>
      </c>
      <c r="N136" s="7" t="str" cm="1">
        <f t="array" ref="N136">_xlfn.IFS(I136="Rob","Robusta",I136="Exc","Exclasia",I136="Ara","Arabia",I136="Lib","Libia")</f>
        <v>Exclasia</v>
      </c>
      <c r="O136" s="7" t="str" cm="1">
        <f t="array" ref="O136">_xlfn.IFS(J136="M","Medium",J136="D","Dark",J136="L","Light")</f>
        <v>Medium</v>
      </c>
      <c r="P136" s="7" t="str">
        <f>VLOOKUP(Tablo1[[#This Row],[Customer ID]],customers!A135:I1135,9,FALSE)</f>
        <v>Yes</v>
      </c>
    </row>
    <row r="137" spans="1:16" x14ac:dyDescent="0.25">
      <c r="A137" s="4" t="s">
        <v>1248</v>
      </c>
      <c r="B137" s="6">
        <v>44232</v>
      </c>
      <c r="C137" s="4" t="s">
        <v>975</v>
      </c>
      <c r="D137" s="7" t="s">
        <v>6179</v>
      </c>
      <c r="E137" s="4">
        <v>5</v>
      </c>
      <c r="F137" s="4" t="str">
        <f>VLOOKUP(C137,customers!A:B,2,FALSE)</f>
        <v>Blancha McAmish</v>
      </c>
      <c r="G137" s="4" t="str">
        <f>VLOOKUP(F137,customers!B:C,2,FALSE)</f>
        <v>bmcamish2e@tripadvisor.com</v>
      </c>
      <c r="H137" s="4" t="str">
        <f>VLOOKUP(F137,customers!B:G,6,FALSE)</f>
        <v>United States</v>
      </c>
      <c r="I137" s="7" t="str">
        <f>VLOOKUP(D137,products!A:B,2,FALSE)</f>
        <v>Ara</v>
      </c>
      <c r="J137" s="7" t="str">
        <f>VLOOKUP(D137,products!A:C,3,FALSE)</f>
        <v>L</v>
      </c>
      <c r="K137" s="8">
        <f>VLOOKUP(D137,products!A:D,4,FALSE)</f>
        <v>0.5</v>
      </c>
      <c r="L137" s="9">
        <f>VLOOKUP(D137,products!A:E,5,FALSE)</f>
        <v>7.77</v>
      </c>
      <c r="M137" s="9">
        <f t="shared" si="2"/>
        <v>38.849999999999994</v>
      </c>
      <c r="N137" s="7" t="str" cm="1">
        <f t="array" ref="N137">_xlfn.IFS(I137="Rob","Robusta",I137="Exc","Exclasia",I137="Ara","Arabia",I137="Lib","Libia")</f>
        <v>Arabia</v>
      </c>
      <c r="O137" s="7" t="str" cm="1">
        <f t="array" ref="O137">_xlfn.IFS(J137="M","Medium",J137="D","Dark",J137="L","Light")</f>
        <v>Light</v>
      </c>
      <c r="P137" s="7" t="e">
        <f>VLOOKUP(Tablo1[[#This Row],[Customer ID]],customers!A136:I1136,9,FALSE)</f>
        <v>#N/A</v>
      </c>
    </row>
    <row r="138" spans="1:16" x14ac:dyDescent="0.25">
      <c r="A138" s="4" t="s">
        <v>1254</v>
      </c>
      <c r="B138" s="6">
        <v>44406</v>
      </c>
      <c r="C138" s="4" t="s">
        <v>1255</v>
      </c>
      <c r="D138" s="7" t="s">
        <v>6153</v>
      </c>
      <c r="E138" s="4">
        <v>4</v>
      </c>
      <c r="F138" s="4" t="str">
        <f>VLOOKUP(C138,customers!A:B,2,FALSE)</f>
        <v>Lowell Keenleyside</v>
      </c>
      <c r="G138" s="4" t="str">
        <f>VLOOKUP(F138,customers!B:C,2,FALSE)</f>
        <v>lkeenleyside3s@topsy.com</v>
      </c>
      <c r="H138" s="4" t="str">
        <f>VLOOKUP(F138,customers!B:G,6,FALSE)</f>
        <v>United States</v>
      </c>
      <c r="I138" s="7" t="str">
        <f>VLOOKUP(D138,products!A:B,2,FALSE)</f>
        <v>Ara</v>
      </c>
      <c r="J138" s="7" t="str">
        <f>VLOOKUP(D138,products!A:C,3,FALSE)</f>
        <v>D</v>
      </c>
      <c r="K138" s="8">
        <f>VLOOKUP(D138,products!A:D,4,FALSE)</f>
        <v>0.2</v>
      </c>
      <c r="L138" s="9">
        <f>VLOOKUP(D138,products!A:E,5,FALSE)</f>
        <v>2.9849999999999999</v>
      </c>
      <c r="M138" s="9">
        <f t="shared" si="2"/>
        <v>11.94</v>
      </c>
      <c r="N138" s="7" t="str" cm="1">
        <f t="array" ref="N138">_xlfn.IFS(I138="Rob","Robusta",I138="Exc","Exclasia",I138="Ara","Arabia",I138="Lib","Libia")</f>
        <v>Arabia</v>
      </c>
      <c r="O138" s="7" t="str" cm="1">
        <f t="array" ref="O138">_xlfn.IFS(J138="M","Medium",J138="D","Dark",J138="L","Light")</f>
        <v>Dark</v>
      </c>
      <c r="P138" s="7" t="str">
        <f>VLOOKUP(Tablo1[[#This Row],[Customer ID]],customers!A137:I1137,9,FALSE)</f>
        <v>No</v>
      </c>
    </row>
    <row r="139" spans="1:16" x14ac:dyDescent="0.25">
      <c r="A139" s="4" t="s">
        <v>1260</v>
      </c>
      <c r="B139" s="6">
        <v>44637</v>
      </c>
      <c r="C139" s="4" t="s">
        <v>1261</v>
      </c>
      <c r="D139" s="7" t="s">
        <v>6147</v>
      </c>
      <c r="E139" s="4">
        <v>3</v>
      </c>
      <c r="F139" s="4" t="str">
        <f>VLOOKUP(C139,customers!A:B,2,FALSE)</f>
        <v>Elonore Joliffe</v>
      </c>
      <c r="G139" s="4">
        <f>VLOOKUP(F139,customers!B:C,2,FALSE)</f>
        <v>0</v>
      </c>
      <c r="H139" s="4" t="str">
        <f>VLOOKUP(F139,customers!B:G,6,FALSE)</f>
        <v>Ireland</v>
      </c>
      <c r="I139" s="7" t="str">
        <f>VLOOKUP(D139,products!A:B,2,FALSE)</f>
        <v>Exc</v>
      </c>
      <c r="J139" s="7" t="str">
        <f>VLOOKUP(D139,products!A:C,3,FALSE)</f>
        <v>L</v>
      </c>
      <c r="K139" s="8">
        <f>VLOOKUP(D139,products!A:D,4,FALSE)</f>
        <v>2.5</v>
      </c>
      <c r="L139" s="9">
        <f>VLOOKUP(D139,products!A:E,5,FALSE)</f>
        <v>34.154999999999994</v>
      </c>
      <c r="M139" s="9">
        <f t="shared" si="2"/>
        <v>102.46499999999997</v>
      </c>
      <c r="N139" s="7" t="str" cm="1">
        <f t="array" ref="N139">_xlfn.IFS(I139="Rob","Robusta",I139="Exc","Exclasia",I139="Ara","Arabia",I139="Lib","Libia")</f>
        <v>Exclasia</v>
      </c>
      <c r="O139" s="7" t="str" cm="1">
        <f t="array" ref="O139">_xlfn.IFS(J139="M","Medium",J139="D","Dark",J139="L","Light")</f>
        <v>Light</v>
      </c>
      <c r="P139" s="7" t="str">
        <f>VLOOKUP(Tablo1[[#This Row],[Customer ID]],customers!A138:I1138,9,FALSE)</f>
        <v>No</v>
      </c>
    </row>
    <row r="140" spans="1:16" x14ac:dyDescent="0.25">
      <c r="A140" s="4" t="s">
        <v>1265</v>
      </c>
      <c r="B140" s="6">
        <v>44238</v>
      </c>
      <c r="C140" s="4" t="s">
        <v>1266</v>
      </c>
      <c r="D140" s="7" t="s">
        <v>6182</v>
      </c>
      <c r="E140" s="4">
        <v>4</v>
      </c>
      <c r="F140" s="4" t="str">
        <f>VLOOKUP(C140,customers!A:B,2,FALSE)</f>
        <v>Abraham Coleman</v>
      </c>
      <c r="G140" s="4">
        <f>VLOOKUP(F140,customers!B:C,2,FALSE)</f>
        <v>0</v>
      </c>
      <c r="H140" s="4" t="str">
        <f>VLOOKUP(F140,customers!B:G,6,FALSE)</f>
        <v>United States</v>
      </c>
      <c r="I140" s="7" t="str">
        <f>VLOOKUP(D140,products!A:B,2,FALSE)</f>
        <v>Exc</v>
      </c>
      <c r="J140" s="7" t="str">
        <f>VLOOKUP(D140,products!A:C,3,FALSE)</f>
        <v>D</v>
      </c>
      <c r="K140" s="8">
        <f>VLOOKUP(D140,products!A:D,4,FALSE)</f>
        <v>1</v>
      </c>
      <c r="L140" s="9">
        <f>VLOOKUP(D140,products!A:E,5,FALSE)</f>
        <v>12.15</v>
      </c>
      <c r="M140" s="9">
        <f t="shared" si="2"/>
        <v>48.6</v>
      </c>
      <c r="N140" s="7" t="str" cm="1">
        <f t="array" ref="N140">_xlfn.IFS(I140="Rob","Robusta",I140="Exc","Exclasia",I140="Ara","Arabia",I140="Lib","Libia")</f>
        <v>Exclasia</v>
      </c>
      <c r="O140" s="7" t="str" cm="1">
        <f t="array" ref="O140">_xlfn.IFS(J140="M","Medium",J140="D","Dark",J140="L","Light")</f>
        <v>Dark</v>
      </c>
      <c r="P140" s="7" t="str">
        <f>VLOOKUP(Tablo1[[#This Row],[Customer ID]],customers!A139:I1139,9,FALSE)</f>
        <v>No</v>
      </c>
    </row>
    <row r="141" spans="1:16" x14ac:dyDescent="0.25">
      <c r="A141" s="4" t="s">
        <v>1270</v>
      </c>
      <c r="B141" s="6">
        <v>43509</v>
      </c>
      <c r="C141" s="4" t="s">
        <v>1271</v>
      </c>
      <c r="D141" s="7" t="s">
        <v>6142</v>
      </c>
      <c r="E141" s="4">
        <v>6</v>
      </c>
      <c r="F141" s="4" t="str">
        <f>VLOOKUP(C141,customers!A:B,2,FALSE)</f>
        <v>Rivy Farington</v>
      </c>
      <c r="G141" s="4">
        <f>VLOOKUP(F141,customers!B:C,2,FALSE)</f>
        <v>0</v>
      </c>
      <c r="H141" s="4" t="str">
        <f>VLOOKUP(F141,customers!B:G,6,FALSE)</f>
        <v>United States</v>
      </c>
      <c r="I141" s="7" t="str">
        <f>VLOOKUP(D141,products!A:B,2,FALSE)</f>
        <v>Lib</v>
      </c>
      <c r="J141" s="7" t="str">
        <f>VLOOKUP(D141,products!A:C,3,FALSE)</f>
        <v>D</v>
      </c>
      <c r="K141" s="8">
        <f>VLOOKUP(D141,products!A:D,4,FALSE)</f>
        <v>1</v>
      </c>
      <c r="L141" s="9">
        <f>VLOOKUP(D141,products!A:E,5,FALSE)</f>
        <v>12.95</v>
      </c>
      <c r="M141" s="9">
        <f t="shared" si="2"/>
        <v>77.699999999999989</v>
      </c>
      <c r="N141" s="7" t="str" cm="1">
        <f t="array" ref="N141">_xlfn.IFS(I141="Rob","Robusta",I141="Exc","Exclasia",I141="Ara","Arabia",I141="Lib","Libia")</f>
        <v>Libia</v>
      </c>
      <c r="O141" s="7" t="str" cm="1">
        <f t="array" ref="O141">_xlfn.IFS(J141="M","Medium",J141="D","Dark",J141="L","Light")</f>
        <v>Dark</v>
      </c>
      <c r="P141" s="7" t="str">
        <f>VLOOKUP(Tablo1[[#This Row],[Customer ID]],customers!A140:I1140,9,FALSE)</f>
        <v>Yes</v>
      </c>
    </row>
    <row r="142" spans="1:16" x14ac:dyDescent="0.25">
      <c r="A142" s="4" t="s">
        <v>1275</v>
      </c>
      <c r="B142" s="6">
        <v>44694</v>
      </c>
      <c r="C142" s="4" t="s">
        <v>1276</v>
      </c>
      <c r="D142" s="7" t="s">
        <v>6164</v>
      </c>
      <c r="E142" s="4">
        <v>1</v>
      </c>
      <c r="F142" s="4" t="str">
        <f>VLOOKUP(C142,customers!A:B,2,FALSE)</f>
        <v>Vallie Kundt</v>
      </c>
      <c r="G142" s="4" t="str">
        <f>VLOOKUP(F142,customers!B:C,2,FALSE)</f>
        <v>vkundt3w@bigcartel.com</v>
      </c>
      <c r="H142" s="4" t="str">
        <f>VLOOKUP(F142,customers!B:G,6,FALSE)</f>
        <v>Ireland</v>
      </c>
      <c r="I142" s="7" t="str">
        <f>VLOOKUP(D142,products!A:B,2,FALSE)</f>
        <v>Lib</v>
      </c>
      <c r="J142" s="7" t="str">
        <f>VLOOKUP(D142,products!A:C,3,FALSE)</f>
        <v>D</v>
      </c>
      <c r="K142" s="8">
        <f>VLOOKUP(D142,products!A:D,4,FALSE)</f>
        <v>2.5</v>
      </c>
      <c r="L142" s="9">
        <f>VLOOKUP(D142,products!A:E,5,FALSE)</f>
        <v>29.784999999999997</v>
      </c>
      <c r="M142" s="9">
        <f t="shared" si="2"/>
        <v>29.784999999999997</v>
      </c>
      <c r="N142" s="7" t="str" cm="1">
        <f t="array" ref="N142">_xlfn.IFS(I142="Rob","Robusta",I142="Exc","Exclasia",I142="Ara","Arabia",I142="Lib","Libia")</f>
        <v>Libia</v>
      </c>
      <c r="O142" s="7" t="str" cm="1">
        <f t="array" ref="O142">_xlfn.IFS(J142="M","Medium",J142="D","Dark",J142="L","Light")</f>
        <v>Dark</v>
      </c>
      <c r="P142" s="7" t="str">
        <f>VLOOKUP(Tablo1[[#This Row],[Customer ID]],customers!A141:I1141,9,FALSE)</f>
        <v>Yes</v>
      </c>
    </row>
    <row r="143" spans="1:16" x14ac:dyDescent="0.25">
      <c r="A143" s="4" t="s">
        <v>1282</v>
      </c>
      <c r="B143" s="6">
        <v>43970</v>
      </c>
      <c r="C143" s="4" t="s">
        <v>1283</v>
      </c>
      <c r="D143" s="7" t="s">
        <v>6166</v>
      </c>
      <c r="E143" s="4">
        <v>4</v>
      </c>
      <c r="F143" s="4" t="str">
        <f>VLOOKUP(C143,customers!A:B,2,FALSE)</f>
        <v>Boyd Bett</v>
      </c>
      <c r="G143" s="4" t="str">
        <f>VLOOKUP(F143,customers!B:C,2,FALSE)</f>
        <v>bbett3x@google.de</v>
      </c>
      <c r="H143" s="4" t="str">
        <f>VLOOKUP(F143,customers!B:G,6,FALSE)</f>
        <v>United States</v>
      </c>
      <c r="I143" s="7" t="str">
        <f>VLOOKUP(D143,products!A:B,2,FALSE)</f>
        <v>Ara</v>
      </c>
      <c r="J143" s="7" t="str">
        <f>VLOOKUP(D143,products!A:C,3,FALSE)</f>
        <v>L</v>
      </c>
      <c r="K143" s="8">
        <f>VLOOKUP(D143,products!A:D,4,FALSE)</f>
        <v>0.2</v>
      </c>
      <c r="L143" s="9">
        <f>VLOOKUP(D143,products!A:E,5,FALSE)</f>
        <v>3.8849999999999998</v>
      </c>
      <c r="M143" s="9">
        <f t="shared" si="2"/>
        <v>15.54</v>
      </c>
      <c r="N143" s="7" t="str" cm="1">
        <f t="array" ref="N143">_xlfn.IFS(I143="Rob","Robusta",I143="Exc","Exclasia",I143="Ara","Arabia",I143="Lib","Libia")</f>
        <v>Arabia</v>
      </c>
      <c r="O143" s="7" t="str" cm="1">
        <f t="array" ref="O143">_xlfn.IFS(J143="M","Medium",J143="D","Dark",J143="L","Light")</f>
        <v>Light</v>
      </c>
      <c r="P143" s="7" t="str">
        <f>VLOOKUP(Tablo1[[#This Row],[Customer ID]],customers!A142:I1142,9,FALSE)</f>
        <v>Yes</v>
      </c>
    </row>
    <row r="144" spans="1:16" x14ac:dyDescent="0.25">
      <c r="A144" s="4" t="s">
        <v>1288</v>
      </c>
      <c r="B144" s="6">
        <v>44678</v>
      </c>
      <c r="C144" s="4" t="s">
        <v>1289</v>
      </c>
      <c r="D144" s="7" t="s">
        <v>6147</v>
      </c>
      <c r="E144" s="4">
        <v>4</v>
      </c>
      <c r="F144" s="4" t="str">
        <f>VLOOKUP(C144,customers!A:B,2,FALSE)</f>
        <v>Julio Armytage</v>
      </c>
      <c r="G144" s="4">
        <f>VLOOKUP(F144,customers!B:C,2,FALSE)</f>
        <v>0</v>
      </c>
      <c r="H144" s="4" t="str">
        <f>VLOOKUP(F144,customers!B:G,6,FALSE)</f>
        <v>Ireland</v>
      </c>
      <c r="I144" s="7" t="str">
        <f>VLOOKUP(D144,products!A:B,2,FALSE)</f>
        <v>Exc</v>
      </c>
      <c r="J144" s="7" t="str">
        <f>VLOOKUP(D144,products!A:C,3,FALSE)</f>
        <v>L</v>
      </c>
      <c r="K144" s="8">
        <f>VLOOKUP(D144,products!A:D,4,FALSE)</f>
        <v>2.5</v>
      </c>
      <c r="L144" s="9">
        <f>VLOOKUP(D144,products!A:E,5,FALSE)</f>
        <v>34.154999999999994</v>
      </c>
      <c r="M144" s="9">
        <f t="shared" si="2"/>
        <v>136.61999999999998</v>
      </c>
      <c r="N144" s="7" t="str" cm="1">
        <f t="array" ref="N144">_xlfn.IFS(I144="Rob","Robusta",I144="Exc","Exclasia",I144="Ara","Arabia",I144="Lib","Libia")</f>
        <v>Exclasia</v>
      </c>
      <c r="O144" s="7" t="str" cm="1">
        <f t="array" ref="O144">_xlfn.IFS(J144="M","Medium",J144="D","Dark",J144="L","Light")</f>
        <v>Light</v>
      </c>
      <c r="P144" s="7" t="str">
        <f>VLOOKUP(Tablo1[[#This Row],[Customer ID]],customers!A143:I1143,9,FALSE)</f>
        <v>Yes</v>
      </c>
    </row>
    <row r="145" spans="1:16" x14ac:dyDescent="0.25">
      <c r="A145" s="4" t="s">
        <v>1292</v>
      </c>
      <c r="B145" s="6">
        <v>44083</v>
      </c>
      <c r="C145" s="4" t="s">
        <v>1293</v>
      </c>
      <c r="D145" s="7" t="s">
        <v>6159</v>
      </c>
      <c r="E145" s="4">
        <v>2</v>
      </c>
      <c r="F145" s="4" t="str">
        <f>VLOOKUP(C145,customers!A:B,2,FALSE)</f>
        <v>Deana Staite</v>
      </c>
      <c r="G145" s="4" t="str">
        <f>VLOOKUP(F145,customers!B:C,2,FALSE)</f>
        <v>dstaite3z@scientificamerican.com</v>
      </c>
      <c r="H145" s="4" t="str">
        <f>VLOOKUP(F145,customers!B:G,6,FALSE)</f>
        <v>United States</v>
      </c>
      <c r="I145" s="7" t="str">
        <f>VLOOKUP(D145,products!A:B,2,FALSE)</f>
        <v>Lib</v>
      </c>
      <c r="J145" s="7" t="str">
        <f>VLOOKUP(D145,products!A:C,3,FALSE)</f>
        <v>M</v>
      </c>
      <c r="K145" s="8">
        <f>VLOOKUP(D145,products!A:D,4,FALSE)</f>
        <v>0.5</v>
      </c>
      <c r="L145" s="9">
        <f>VLOOKUP(D145,products!A:E,5,FALSE)</f>
        <v>8.73</v>
      </c>
      <c r="M145" s="9">
        <f t="shared" si="2"/>
        <v>17.46</v>
      </c>
      <c r="N145" s="7" t="str" cm="1">
        <f t="array" ref="N145">_xlfn.IFS(I145="Rob","Robusta",I145="Exc","Exclasia",I145="Ara","Arabia",I145="Lib","Libia")</f>
        <v>Libia</v>
      </c>
      <c r="O145" s="7" t="str" cm="1">
        <f t="array" ref="O145">_xlfn.IFS(J145="M","Medium",J145="D","Dark",J145="L","Light")</f>
        <v>Medium</v>
      </c>
      <c r="P145" s="7" t="str">
        <f>VLOOKUP(Tablo1[[#This Row],[Customer ID]],customers!A144:I1144,9,FALSE)</f>
        <v>No</v>
      </c>
    </row>
    <row r="146" spans="1:16" x14ac:dyDescent="0.25">
      <c r="A146" s="4" t="s">
        <v>1298</v>
      </c>
      <c r="B146" s="6">
        <v>44265</v>
      </c>
      <c r="C146" s="4" t="s">
        <v>1299</v>
      </c>
      <c r="D146" s="7" t="s">
        <v>6147</v>
      </c>
      <c r="E146" s="4">
        <v>2</v>
      </c>
      <c r="F146" s="4" t="str">
        <f>VLOOKUP(C146,customers!A:B,2,FALSE)</f>
        <v>Winn Keyse</v>
      </c>
      <c r="G146" s="4" t="str">
        <f>VLOOKUP(F146,customers!B:C,2,FALSE)</f>
        <v>wkeyse40@apple.com</v>
      </c>
      <c r="H146" s="4" t="str">
        <f>VLOOKUP(F146,customers!B:G,6,FALSE)</f>
        <v>United States</v>
      </c>
      <c r="I146" s="7" t="str">
        <f>VLOOKUP(D146,products!A:B,2,FALSE)</f>
        <v>Exc</v>
      </c>
      <c r="J146" s="7" t="str">
        <f>VLOOKUP(D146,products!A:C,3,FALSE)</f>
        <v>L</v>
      </c>
      <c r="K146" s="8">
        <f>VLOOKUP(D146,products!A:D,4,FALSE)</f>
        <v>2.5</v>
      </c>
      <c r="L146" s="9">
        <f>VLOOKUP(D146,products!A:E,5,FALSE)</f>
        <v>34.154999999999994</v>
      </c>
      <c r="M146" s="9">
        <f t="shared" si="2"/>
        <v>68.309999999999988</v>
      </c>
      <c r="N146" s="7" t="str" cm="1">
        <f t="array" ref="N146">_xlfn.IFS(I146="Rob","Robusta",I146="Exc","Exclasia",I146="Ara","Arabia",I146="Lib","Libia")</f>
        <v>Exclasia</v>
      </c>
      <c r="O146" s="7" t="str" cm="1">
        <f t="array" ref="O146">_xlfn.IFS(J146="M","Medium",J146="D","Dark",J146="L","Light")</f>
        <v>Light</v>
      </c>
      <c r="P146" s="7" t="str">
        <f>VLOOKUP(Tablo1[[#This Row],[Customer ID]],customers!A145:I1145,9,FALSE)</f>
        <v>Yes</v>
      </c>
    </row>
    <row r="147" spans="1:16" x14ac:dyDescent="0.25">
      <c r="A147" s="4" t="s">
        <v>1304</v>
      </c>
      <c r="B147" s="6">
        <v>43562</v>
      </c>
      <c r="C147" s="4" t="s">
        <v>1305</v>
      </c>
      <c r="D147" s="7" t="s">
        <v>6158</v>
      </c>
      <c r="E147" s="4">
        <v>4</v>
      </c>
      <c r="F147" s="4" t="str">
        <f>VLOOKUP(C147,customers!A:B,2,FALSE)</f>
        <v>Osmund Clausen-Thue</v>
      </c>
      <c r="G147" s="4" t="str">
        <f>VLOOKUP(F147,customers!B:C,2,FALSE)</f>
        <v>oclausenthue41@marriott.com</v>
      </c>
      <c r="H147" s="4" t="str">
        <f>VLOOKUP(F147,customers!B:G,6,FALSE)</f>
        <v>United States</v>
      </c>
      <c r="I147" s="7" t="str">
        <f>VLOOKUP(D147,products!A:B,2,FALSE)</f>
        <v>Lib</v>
      </c>
      <c r="J147" s="7" t="str">
        <f>VLOOKUP(D147,products!A:C,3,FALSE)</f>
        <v>M</v>
      </c>
      <c r="K147" s="8">
        <f>VLOOKUP(D147,products!A:D,4,FALSE)</f>
        <v>0.2</v>
      </c>
      <c r="L147" s="9">
        <f>VLOOKUP(D147,products!A:E,5,FALSE)</f>
        <v>4.3650000000000002</v>
      </c>
      <c r="M147" s="9">
        <f t="shared" si="2"/>
        <v>17.46</v>
      </c>
      <c r="N147" s="7" t="str" cm="1">
        <f t="array" ref="N147">_xlfn.IFS(I147="Rob","Robusta",I147="Exc","Exclasia",I147="Ara","Arabia",I147="Lib","Libia")</f>
        <v>Libia</v>
      </c>
      <c r="O147" s="7" t="str" cm="1">
        <f t="array" ref="O147">_xlfn.IFS(J147="M","Medium",J147="D","Dark",J147="L","Light")</f>
        <v>Medium</v>
      </c>
      <c r="P147" s="7" t="str">
        <f>VLOOKUP(Tablo1[[#This Row],[Customer ID]],customers!A146:I1146,9,FALSE)</f>
        <v>No</v>
      </c>
    </row>
    <row r="148" spans="1:16" x14ac:dyDescent="0.25">
      <c r="A148" s="4" t="s">
        <v>1310</v>
      </c>
      <c r="B148" s="6">
        <v>44024</v>
      </c>
      <c r="C148" s="4" t="s">
        <v>1311</v>
      </c>
      <c r="D148" s="7" t="s">
        <v>6161</v>
      </c>
      <c r="E148" s="4">
        <v>3</v>
      </c>
      <c r="F148" s="4" t="str">
        <f>VLOOKUP(C148,customers!A:B,2,FALSE)</f>
        <v>Leonore Francisco</v>
      </c>
      <c r="G148" s="4" t="str">
        <f>VLOOKUP(F148,customers!B:C,2,FALSE)</f>
        <v>lfrancisco42@fema.gov</v>
      </c>
      <c r="H148" s="4" t="str">
        <f>VLOOKUP(F148,customers!B:G,6,FALSE)</f>
        <v>United States</v>
      </c>
      <c r="I148" s="7" t="str">
        <f>VLOOKUP(D148,products!A:B,2,FALSE)</f>
        <v>Lib</v>
      </c>
      <c r="J148" s="7" t="str">
        <f>VLOOKUP(D148,products!A:C,3,FALSE)</f>
        <v>M</v>
      </c>
      <c r="K148" s="8">
        <f>VLOOKUP(D148,products!A:D,4,FALSE)</f>
        <v>1</v>
      </c>
      <c r="L148" s="9">
        <f>VLOOKUP(D148,products!A:E,5,FALSE)</f>
        <v>14.55</v>
      </c>
      <c r="M148" s="9">
        <f t="shared" si="2"/>
        <v>43.650000000000006</v>
      </c>
      <c r="N148" s="7" t="str" cm="1">
        <f t="array" ref="N148">_xlfn.IFS(I148="Rob","Robusta",I148="Exc","Exclasia",I148="Ara","Arabia",I148="Lib","Libia")</f>
        <v>Libia</v>
      </c>
      <c r="O148" s="7" t="str" cm="1">
        <f t="array" ref="O148">_xlfn.IFS(J148="M","Medium",J148="D","Dark",J148="L","Light")</f>
        <v>Medium</v>
      </c>
      <c r="P148" s="7" t="str">
        <f>VLOOKUP(Tablo1[[#This Row],[Customer ID]],customers!A147:I1147,9,FALSE)</f>
        <v>No</v>
      </c>
    </row>
    <row r="149" spans="1:16" x14ac:dyDescent="0.25">
      <c r="A149" s="4" t="s">
        <v>1310</v>
      </c>
      <c r="B149" s="6">
        <v>44024</v>
      </c>
      <c r="C149" s="4" t="s">
        <v>1311</v>
      </c>
      <c r="D149" s="7" t="s">
        <v>6140</v>
      </c>
      <c r="E149" s="4">
        <v>2</v>
      </c>
      <c r="F149" s="4" t="str">
        <f>VLOOKUP(C149,customers!A:B,2,FALSE)</f>
        <v>Leonore Francisco</v>
      </c>
      <c r="G149" s="4" t="str">
        <f>VLOOKUP(F149,customers!B:C,2,FALSE)</f>
        <v>lfrancisco42@fema.gov</v>
      </c>
      <c r="H149" s="4" t="str">
        <f>VLOOKUP(F149,customers!B:G,6,FALSE)</f>
        <v>United States</v>
      </c>
      <c r="I149" s="7" t="str">
        <f>VLOOKUP(D149,products!A:B,2,FALSE)</f>
        <v>Exc</v>
      </c>
      <c r="J149" s="7" t="str">
        <f>VLOOKUP(D149,products!A:C,3,FALSE)</f>
        <v>M</v>
      </c>
      <c r="K149" s="8">
        <f>VLOOKUP(D149,products!A:D,4,FALSE)</f>
        <v>1</v>
      </c>
      <c r="L149" s="9">
        <f>VLOOKUP(D149,products!A:E,5,FALSE)</f>
        <v>13.75</v>
      </c>
      <c r="M149" s="9">
        <f t="shared" si="2"/>
        <v>27.5</v>
      </c>
      <c r="N149" s="7" t="str" cm="1">
        <f t="array" ref="N149">_xlfn.IFS(I149="Rob","Robusta",I149="Exc","Exclasia",I149="Ara","Arabia",I149="Lib","Libia")</f>
        <v>Exclasia</v>
      </c>
      <c r="O149" s="7" t="str" cm="1">
        <f t="array" ref="O149">_xlfn.IFS(J149="M","Medium",J149="D","Dark",J149="L","Light")</f>
        <v>Medium</v>
      </c>
      <c r="P149" s="7" t="str">
        <f>VLOOKUP(Tablo1[[#This Row],[Customer ID]],customers!A148:I1148,9,FALSE)</f>
        <v>No</v>
      </c>
    </row>
    <row r="150" spans="1:16" x14ac:dyDescent="0.25">
      <c r="A150" s="4" t="s">
        <v>1321</v>
      </c>
      <c r="B150" s="6">
        <v>44551</v>
      </c>
      <c r="C150" s="4" t="s">
        <v>1322</v>
      </c>
      <c r="D150" s="7" t="s">
        <v>6152</v>
      </c>
      <c r="E150" s="4">
        <v>5</v>
      </c>
      <c r="F150" s="4" t="str">
        <f>VLOOKUP(C150,customers!A:B,2,FALSE)</f>
        <v>Giacobo Skingle</v>
      </c>
      <c r="G150" s="4" t="str">
        <f>VLOOKUP(F150,customers!B:C,2,FALSE)</f>
        <v>gskingle44@clickbank.net</v>
      </c>
      <c r="H150" s="4" t="str">
        <f>VLOOKUP(F150,customers!B:G,6,FALSE)</f>
        <v>United States</v>
      </c>
      <c r="I150" s="7" t="str">
        <f>VLOOKUP(D150,products!A:B,2,FALSE)</f>
        <v>Exc</v>
      </c>
      <c r="J150" s="7" t="str">
        <f>VLOOKUP(D150,products!A:C,3,FALSE)</f>
        <v>D</v>
      </c>
      <c r="K150" s="8">
        <f>VLOOKUP(D150,products!A:D,4,FALSE)</f>
        <v>0.2</v>
      </c>
      <c r="L150" s="9">
        <f>VLOOKUP(D150,products!A:E,5,FALSE)</f>
        <v>3.645</v>
      </c>
      <c r="M150" s="9">
        <f t="shared" si="2"/>
        <v>18.225000000000001</v>
      </c>
      <c r="N150" s="7" t="str" cm="1">
        <f t="array" ref="N150">_xlfn.IFS(I150="Rob","Robusta",I150="Exc","Exclasia",I150="Ara","Arabia",I150="Lib","Libia")</f>
        <v>Exclasia</v>
      </c>
      <c r="O150" s="7" t="str" cm="1">
        <f t="array" ref="O150">_xlfn.IFS(J150="M","Medium",J150="D","Dark",J150="L","Light")</f>
        <v>Dark</v>
      </c>
      <c r="P150" s="7" t="str">
        <f>VLOOKUP(Tablo1[[#This Row],[Customer ID]],customers!A149:I1149,9,FALSE)</f>
        <v>Yes</v>
      </c>
    </row>
    <row r="151" spans="1:16" x14ac:dyDescent="0.25">
      <c r="A151" s="4" t="s">
        <v>1327</v>
      </c>
      <c r="B151" s="6">
        <v>44108</v>
      </c>
      <c r="C151" s="4" t="s">
        <v>1328</v>
      </c>
      <c r="D151" s="7" t="s">
        <v>6174</v>
      </c>
      <c r="E151" s="4">
        <v>2</v>
      </c>
      <c r="F151" s="4" t="str">
        <f>VLOOKUP(C151,customers!A:B,2,FALSE)</f>
        <v>Gerard Pirdy</v>
      </c>
      <c r="G151" s="4">
        <f>VLOOKUP(F151,customers!B:C,2,FALSE)</f>
        <v>0</v>
      </c>
      <c r="H151" s="4" t="str">
        <f>VLOOKUP(F151,customers!B:G,6,FALSE)</f>
        <v>United States</v>
      </c>
      <c r="I151" s="7" t="str">
        <f>VLOOKUP(D151,products!A:B,2,FALSE)</f>
        <v>Ara</v>
      </c>
      <c r="J151" s="7" t="str">
        <f>VLOOKUP(D151,products!A:C,3,FALSE)</f>
        <v>M</v>
      </c>
      <c r="K151" s="8">
        <f>VLOOKUP(D151,products!A:D,4,FALSE)</f>
        <v>2.5</v>
      </c>
      <c r="L151" s="9">
        <f>VLOOKUP(D151,products!A:E,5,FALSE)</f>
        <v>25.874999999999996</v>
      </c>
      <c r="M151" s="9">
        <f t="shared" si="2"/>
        <v>51.749999999999993</v>
      </c>
      <c r="N151" s="7" t="str" cm="1">
        <f t="array" ref="N151">_xlfn.IFS(I151="Rob","Robusta",I151="Exc","Exclasia",I151="Ara","Arabia",I151="Lib","Libia")</f>
        <v>Arabia</v>
      </c>
      <c r="O151" s="7" t="str" cm="1">
        <f t="array" ref="O151">_xlfn.IFS(J151="M","Medium",J151="D","Dark",J151="L","Light")</f>
        <v>Medium</v>
      </c>
      <c r="P151" s="7" t="str">
        <f>VLOOKUP(Tablo1[[#This Row],[Customer ID]],customers!A150:I1150,9,FALSE)</f>
        <v>Yes</v>
      </c>
    </row>
    <row r="152" spans="1:16" x14ac:dyDescent="0.25">
      <c r="A152" s="4" t="s">
        <v>1332</v>
      </c>
      <c r="B152" s="6">
        <v>44051</v>
      </c>
      <c r="C152" s="4" t="s">
        <v>1333</v>
      </c>
      <c r="D152" s="7" t="s">
        <v>6142</v>
      </c>
      <c r="E152" s="4">
        <v>1</v>
      </c>
      <c r="F152" s="4" t="str">
        <f>VLOOKUP(C152,customers!A:B,2,FALSE)</f>
        <v>Jacinthe Balsillie</v>
      </c>
      <c r="G152" s="4" t="str">
        <f>VLOOKUP(F152,customers!B:C,2,FALSE)</f>
        <v>jbalsillie46@princeton.edu</v>
      </c>
      <c r="H152" s="4" t="str">
        <f>VLOOKUP(F152,customers!B:G,6,FALSE)</f>
        <v>United States</v>
      </c>
      <c r="I152" s="7" t="str">
        <f>VLOOKUP(D152,products!A:B,2,FALSE)</f>
        <v>Lib</v>
      </c>
      <c r="J152" s="7" t="str">
        <f>VLOOKUP(D152,products!A:C,3,FALSE)</f>
        <v>D</v>
      </c>
      <c r="K152" s="8">
        <f>VLOOKUP(D152,products!A:D,4,FALSE)</f>
        <v>1</v>
      </c>
      <c r="L152" s="9">
        <f>VLOOKUP(D152,products!A:E,5,FALSE)</f>
        <v>12.95</v>
      </c>
      <c r="M152" s="9">
        <f t="shared" si="2"/>
        <v>12.95</v>
      </c>
      <c r="N152" s="7" t="str" cm="1">
        <f t="array" ref="N152">_xlfn.IFS(I152="Rob","Robusta",I152="Exc","Exclasia",I152="Ara","Arabia",I152="Lib","Libia")</f>
        <v>Libia</v>
      </c>
      <c r="O152" s="7" t="str" cm="1">
        <f t="array" ref="O152">_xlfn.IFS(J152="M","Medium",J152="D","Dark",J152="L","Light")</f>
        <v>Dark</v>
      </c>
      <c r="P152" s="7" t="str">
        <f>VLOOKUP(Tablo1[[#This Row],[Customer ID]],customers!A151:I1151,9,FALSE)</f>
        <v>Yes</v>
      </c>
    </row>
    <row r="153" spans="1:16" x14ac:dyDescent="0.25">
      <c r="A153" s="4" t="s">
        <v>1338</v>
      </c>
      <c r="B153" s="6">
        <v>44115</v>
      </c>
      <c r="C153" s="4" t="s">
        <v>1339</v>
      </c>
      <c r="D153" s="7" t="s">
        <v>6154</v>
      </c>
      <c r="E153" s="4">
        <v>3</v>
      </c>
      <c r="F153" s="4" t="str">
        <f>VLOOKUP(C153,customers!A:B,2,FALSE)</f>
        <v>Quinton Fouracres</v>
      </c>
      <c r="G153" s="4">
        <f>VLOOKUP(F153,customers!B:C,2,FALSE)</f>
        <v>0</v>
      </c>
      <c r="H153" s="4" t="str">
        <f>VLOOKUP(F153,customers!B:G,6,FALSE)</f>
        <v>United States</v>
      </c>
      <c r="I153" s="7" t="str">
        <f>VLOOKUP(D153,products!A:B,2,FALSE)</f>
        <v>Ara</v>
      </c>
      <c r="J153" s="7" t="str">
        <f>VLOOKUP(D153,products!A:C,3,FALSE)</f>
        <v>M</v>
      </c>
      <c r="K153" s="8">
        <f>VLOOKUP(D153,products!A:D,4,FALSE)</f>
        <v>1</v>
      </c>
      <c r="L153" s="9">
        <f>VLOOKUP(D153,products!A:E,5,FALSE)</f>
        <v>11.25</v>
      </c>
      <c r="M153" s="9">
        <f t="shared" si="2"/>
        <v>33.75</v>
      </c>
      <c r="N153" s="7" t="str" cm="1">
        <f t="array" ref="N153">_xlfn.IFS(I153="Rob","Robusta",I153="Exc","Exclasia",I153="Ara","Arabia",I153="Lib","Libia")</f>
        <v>Arabia</v>
      </c>
      <c r="O153" s="7" t="str" cm="1">
        <f t="array" ref="O153">_xlfn.IFS(J153="M","Medium",J153="D","Dark",J153="L","Light")</f>
        <v>Medium</v>
      </c>
      <c r="P153" s="7" t="str">
        <f>VLOOKUP(Tablo1[[#This Row],[Customer ID]],customers!A152:I1152,9,FALSE)</f>
        <v>Yes</v>
      </c>
    </row>
    <row r="154" spans="1:16" x14ac:dyDescent="0.25">
      <c r="A154" s="4" t="s">
        <v>1343</v>
      </c>
      <c r="B154" s="6">
        <v>44510</v>
      </c>
      <c r="C154" s="4" t="s">
        <v>1344</v>
      </c>
      <c r="D154" s="7" t="s">
        <v>6150</v>
      </c>
      <c r="E154" s="4">
        <v>3</v>
      </c>
      <c r="F154" s="4" t="str">
        <f>VLOOKUP(C154,customers!A:B,2,FALSE)</f>
        <v>Bettina Leffek</v>
      </c>
      <c r="G154" s="4" t="str">
        <f>VLOOKUP(F154,customers!B:C,2,FALSE)</f>
        <v>bleffek48@ning.com</v>
      </c>
      <c r="H154" s="4" t="str">
        <f>VLOOKUP(F154,customers!B:G,6,FALSE)</f>
        <v>United States</v>
      </c>
      <c r="I154" s="7" t="str">
        <f>VLOOKUP(D154,products!A:B,2,FALSE)</f>
        <v>Rob</v>
      </c>
      <c r="J154" s="7" t="str">
        <f>VLOOKUP(D154,products!A:C,3,FALSE)</f>
        <v>M</v>
      </c>
      <c r="K154" s="8">
        <f>VLOOKUP(D154,products!A:D,4,FALSE)</f>
        <v>2.5</v>
      </c>
      <c r="L154" s="9">
        <f>VLOOKUP(D154,products!A:E,5,FALSE)</f>
        <v>22.884999999999998</v>
      </c>
      <c r="M154" s="9">
        <f t="shared" si="2"/>
        <v>68.655000000000001</v>
      </c>
      <c r="N154" s="7" t="str" cm="1">
        <f t="array" ref="N154">_xlfn.IFS(I154="Rob","Robusta",I154="Exc","Exclasia",I154="Ara","Arabia",I154="Lib","Libia")</f>
        <v>Robusta</v>
      </c>
      <c r="O154" s="7" t="str" cm="1">
        <f t="array" ref="O154">_xlfn.IFS(J154="M","Medium",J154="D","Dark",J154="L","Light")</f>
        <v>Medium</v>
      </c>
      <c r="P154" s="7" t="str">
        <f>VLOOKUP(Tablo1[[#This Row],[Customer ID]],customers!A153:I1153,9,FALSE)</f>
        <v>Yes</v>
      </c>
    </row>
    <row r="155" spans="1:16" x14ac:dyDescent="0.25">
      <c r="A155" s="4" t="s">
        <v>1349</v>
      </c>
      <c r="B155" s="6">
        <v>44367</v>
      </c>
      <c r="C155" s="4" t="s">
        <v>1350</v>
      </c>
      <c r="D155" s="7" t="s">
        <v>6162</v>
      </c>
      <c r="E155" s="4">
        <v>1</v>
      </c>
      <c r="F155" s="4" t="str">
        <f>VLOOKUP(C155,customers!A:B,2,FALSE)</f>
        <v>Hetti Penson</v>
      </c>
      <c r="G155" s="4">
        <f>VLOOKUP(F155,customers!B:C,2,FALSE)</f>
        <v>0</v>
      </c>
      <c r="H155" s="4" t="str">
        <f>VLOOKUP(F155,customers!B:G,6,FALSE)</f>
        <v>United States</v>
      </c>
      <c r="I155" s="7" t="str">
        <f>VLOOKUP(D155,products!A:B,2,FALSE)</f>
        <v>Rob</v>
      </c>
      <c r="J155" s="7" t="str">
        <f>VLOOKUP(D155,products!A:C,3,FALSE)</f>
        <v>D</v>
      </c>
      <c r="K155" s="8">
        <f>VLOOKUP(D155,products!A:D,4,FALSE)</f>
        <v>0.2</v>
      </c>
      <c r="L155" s="9">
        <f>VLOOKUP(D155,products!A:E,5,FALSE)</f>
        <v>2.6849999999999996</v>
      </c>
      <c r="M155" s="9">
        <f t="shared" si="2"/>
        <v>2.6849999999999996</v>
      </c>
      <c r="N155" s="7" t="str" cm="1">
        <f t="array" ref="N155">_xlfn.IFS(I155="Rob","Robusta",I155="Exc","Exclasia",I155="Ara","Arabia",I155="Lib","Libia")</f>
        <v>Robusta</v>
      </c>
      <c r="O155" s="7" t="str" cm="1">
        <f t="array" ref="O155">_xlfn.IFS(J155="M","Medium",J155="D","Dark",J155="L","Light")</f>
        <v>Dark</v>
      </c>
      <c r="P155" s="7" t="str">
        <f>VLOOKUP(Tablo1[[#This Row],[Customer ID]],customers!A154:I1154,9,FALSE)</f>
        <v>No</v>
      </c>
    </row>
    <row r="156" spans="1:16" x14ac:dyDescent="0.25">
      <c r="A156" s="4" t="s">
        <v>1354</v>
      </c>
      <c r="B156" s="6">
        <v>44473</v>
      </c>
      <c r="C156" s="4" t="s">
        <v>1355</v>
      </c>
      <c r="D156" s="7" t="s">
        <v>6167</v>
      </c>
      <c r="E156" s="4">
        <v>5</v>
      </c>
      <c r="F156" s="4" t="str">
        <f>VLOOKUP(C156,customers!A:B,2,FALSE)</f>
        <v>Jocko Pray</v>
      </c>
      <c r="G156" s="4" t="str">
        <f>VLOOKUP(F156,customers!B:C,2,FALSE)</f>
        <v>jpray4a@youtube.com</v>
      </c>
      <c r="H156" s="4" t="str">
        <f>VLOOKUP(F156,customers!B:G,6,FALSE)</f>
        <v>United States</v>
      </c>
      <c r="I156" s="7" t="str">
        <f>VLOOKUP(D156,products!A:B,2,FALSE)</f>
        <v>Ara</v>
      </c>
      <c r="J156" s="7" t="str">
        <f>VLOOKUP(D156,products!A:C,3,FALSE)</f>
        <v>D</v>
      </c>
      <c r="K156" s="8">
        <f>VLOOKUP(D156,products!A:D,4,FALSE)</f>
        <v>2.5</v>
      </c>
      <c r="L156" s="9">
        <f>VLOOKUP(D156,products!A:E,5,FALSE)</f>
        <v>22.884999999999998</v>
      </c>
      <c r="M156" s="9">
        <f t="shared" si="2"/>
        <v>114.42499999999998</v>
      </c>
      <c r="N156" s="7" t="str" cm="1">
        <f t="array" ref="N156">_xlfn.IFS(I156="Rob","Robusta",I156="Exc","Exclasia",I156="Ara","Arabia",I156="Lib","Libia")</f>
        <v>Arabia</v>
      </c>
      <c r="O156" s="7" t="str" cm="1">
        <f t="array" ref="O156">_xlfn.IFS(J156="M","Medium",J156="D","Dark",J156="L","Light")</f>
        <v>Dark</v>
      </c>
      <c r="P156" s="7" t="str">
        <f>VLOOKUP(Tablo1[[#This Row],[Customer ID]],customers!A155:I1155,9,FALSE)</f>
        <v>No</v>
      </c>
    </row>
    <row r="157" spans="1:16" x14ac:dyDescent="0.25">
      <c r="A157" s="4" t="s">
        <v>1360</v>
      </c>
      <c r="B157" s="6">
        <v>43640</v>
      </c>
      <c r="C157" s="4" t="s">
        <v>1361</v>
      </c>
      <c r="D157" s="7" t="s">
        <v>6174</v>
      </c>
      <c r="E157" s="4">
        <v>6</v>
      </c>
      <c r="F157" s="4" t="str">
        <f>VLOOKUP(C157,customers!A:B,2,FALSE)</f>
        <v>Grete Holborn</v>
      </c>
      <c r="G157" s="4" t="str">
        <f>VLOOKUP(F157,customers!B:C,2,FALSE)</f>
        <v>gholborn4b@ow.ly</v>
      </c>
      <c r="H157" s="4" t="str">
        <f>VLOOKUP(F157,customers!B:G,6,FALSE)</f>
        <v>United States</v>
      </c>
      <c r="I157" s="7" t="str">
        <f>VLOOKUP(D157,products!A:B,2,FALSE)</f>
        <v>Ara</v>
      </c>
      <c r="J157" s="7" t="str">
        <f>VLOOKUP(D157,products!A:C,3,FALSE)</f>
        <v>M</v>
      </c>
      <c r="K157" s="8">
        <f>VLOOKUP(D157,products!A:D,4,FALSE)</f>
        <v>2.5</v>
      </c>
      <c r="L157" s="9">
        <f>VLOOKUP(D157,products!A:E,5,FALSE)</f>
        <v>25.874999999999996</v>
      </c>
      <c r="M157" s="9">
        <f t="shared" si="2"/>
        <v>155.24999999999997</v>
      </c>
      <c r="N157" s="7" t="str" cm="1">
        <f t="array" ref="N157">_xlfn.IFS(I157="Rob","Robusta",I157="Exc","Exclasia",I157="Ara","Arabia",I157="Lib","Libia")</f>
        <v>Arabia</v>
      </c>
      <c r="O157" s="7" t="str" cm="1">
        <f t="array" ref="O157">_xlfn.IFS(J157="M","Medium",J157="D","Dark",J157="L","Light")</f>
        <v>Medium</v>
      </c>
      <c r="P157" s="7" t="str">
        <f>VLOOKUP(Tablo1[[#This Row],[Customer ID]],customers!A156:I1156,9,FALSE)</f>
        <v>Yes</v>
      </c>
    </row>
    <row r="158" spans="1:16" x14ac:dyDescent="0.25">
      <c r="A158" s="4" t="s">
        <v>1366</v>
      </c>
      <c r="B158" s="6">
        <v>43764</v>
      </c>
      <c r="C158" s="4" t="s">
        <v>1367</v>
      </c>
      <c r="D158" s="7" t="s">
        <v>6174</v>
      </c>
      <c r="E158" s="4">
        <v>3</v>
      </c>
      <c r="F158" s="4" t="str">
        <f>VLOOKUP(C158,customers!A:B,2,FALSE)</f>
        <v>Fielding Keinrat</v>
      </c>
      <c r="G158" s="4" t="str">
        <f>VLOOKUP(F158,customers!B:C,2,FALSE)</f>
        <v>fkeinrat4c@dailymail.co.uk</v>
      </c>
      <c r="H158" s="4" t="str">
        <f>VLOOKUP(F158,customers!B:G,6,FALSE)</f>
        <v>United States</v>
      </c>
      <c r="I158" s="7" t="str">
        <f>VLOOKUP(D158,products!A:B,2,FALSE)</f>
        <v>Ara</v>
      </c>
      <c r="J158" s="7" t="str">
        <f>VLOOKUP(D158,products!A:C,3,FALSE)</f>
        <v>M</v>
      </c>
      <c r="K158" s="8">
        <f>VLOOKUP(D158,products!A:D,4,FALSE)</f>
        <v>2.5</v>
      </c>
      <c r="L158" s="9">
        <f>VLOOKUP(D158,products!A:E,5,FALSE)</f>
        <v>25.874999999999996</v>
      </c>
      <c r="M158" s="9">
        <f t="shared" si="2"/>
        <v>77.624999999999986</v>
      </c>
      <c r="N158" s="7" t="str" cm="1">
        <f t="array" ref="N158">_xlfn.IFS(I158="Rob","Robusta",I158="Exc","Exclasia",I158="Ara","Arabia",I158="Lib","Libia")</f>
        <v>Arabia</v>
      </c>
      <c r="O158" s="7" t="str" cm="1">
        <f t="array" ref="O158">_xlfn.IFS(J158="M","Medium",J158="D","Dark",J158="L","Light")</f>
        <v>Medium</v>
      </c>
      <c r="P158" s="7" t="str">
        <f>VLOOKUP(Tablo1[[#This Row],[Customer ID]],customers!A157:I1157,9,FALSE)</f>
        <v>Yes</v>
      </c>
    </row>
    <row r="159" spans="1:16" x14ac:dyDescent="0.25">
      <c r="A159" s="4" t="s">
        <v>1372</v>
      </c>
      <c r="B159" s="6">
        <v>44374</v>
      </c>
      <c r="C159" s="4" t="s">
        <v>1373</v>
      </c>
      <c r="D159" s="7" t="s">
        <v>6148</v>
      </c>
      <c r="E159" s="4">
        <v>3</v>
      </c>
      <c r="F159" s="4" t="str">
        <f>VLOOKUP(C159,customers!A:B,2,FALSE)</f>
        <v>Paulo Yea</v>
      </c>
      <c r="G159" s="4" t="str">
        <f>VLOOKUP(F159,customers!B:C,2,FALSE)</f>
        <v>pyea4d@aol.com</v>
      </c>
      <c r="H159" s="4" t="str">
        <f>VLOOKUP(F159,customers!B:G,6,FALSE)</f>
        <v>Ireland</v>
      </c>
      <c r="I159" s="7" t="str">
        <f>VLOOKUP(D159,products!A:B,2,FALSE)</f>
        <v>Rob</v>
      </c>
      <c r="J159" s="7" t="str">
        <f>VLOOKUP(D159,products!A:C,3,FALSE)</f>
        <v>D</v>
      </c>
      <c r="K159" s="8">
        <f>VLOOKUP(D159,products!A:D,4,FALSE)</f>
        <v>2.5</v>
      </c>
      <c r="L159" s="9">
        <f>VLOOKUP(D159,products!A:E,5,FALSE)</f>
        <v>20.584999999999997</v>
      </c>
      <c r="M159" s="9">
        <f t="shared" si="2"/>
        <v>61.754999999999995</v>
      </c>
      <c r="N159" s="7" t="str" cm="1">
        <f t="array" ref="N159">_xlfn.IFS(I159="Rob","Robusta",I159="Exc","Exclasia",I159="Ara","Arabia",I159="Lib","Libia")</f>
        <v>Robusta</v>
      </c>
      <c r="O159" s="7" t="str" cm="1">
        <f t="array" ref="O159">_xlfn.IFS(J159="M","Medium",J159="D","Dark",J159="L","Light")</f>
        <v>Dark</v>
      </c>
      <c r="P159" s="7" t="str">
        <f>VLOOKUP(Tablo1[[#This Row],[Customer ID]],customers!A158:I1158,9,FALSE)</f>
        <v>No</v>
      </c>
    </row>
    <row r="160" spans="1:16" x14ac:dyDescent="0.25">
      <c r="A160" s="4" t="s">
        <v>1378</v>
      </c>
      <c r="B160" s="6">
        <v>43714</v>
      </c>
      <c r="C160" s="4" t="s">
        <v>1379</v>
      </c>
      <c r="D160" s="7" t="s">
        <v>6148</v>
      </c>
      <c r="E160" s="4">
        <v>6</v>
      </c>
      <c r="F160" s="4" t="str">
        <f>VLOOKUP(C160,customers!A:B,2,FALSE)</f>
        <v>Say Risborough</v>
      </c>
      <c r="G160" s="4">
        <f>VLOOKUP(F160,customers!B:C,2,FALSE)</f>
        <v>0</v>
      </c>
      <c r="H160" s="4" t="str">
        <f>VLOOKUP(F160,customers!B:G,6,FALSE)</f>
        <v>United States</v>
      </c>
      <c r="I160" s="7" t="str">
        <f>VLOOKUP(D160,products!A:B,2,FALSE)</f>
        <v>Rob</v>
      </c>
      <c r="J160" s="7" t="str">
        <f>VLOOKUP(D160,products!A:C,3,FALSE)</f>
        <v>D</v>
      </c>
      <c r="K160" s="8">
        <f>VLOOKUP(D160,products!A:D,4,FALSE)</f>
        <v>2.5</v>
      </c>
      <c r="L160" s="9">
        <f>VLOOKUP(D160,products!A:E,5,FALSE)</f>
        <v>20.584999999999997</v>
      </c>
      <c r="M160" s="9">
        <f t="shared" si="2"/>
        <v>123.50999999999999</v>
      </c>
      <c r="N160" s="7" t="str" cm="1">
        <f t="array" ref="N160">_xlfn.IFS(I160="Rob","Robusta",I160="Exc","Exclasia",I160="Ara","Arabia",I160="Lib","Libia")</f>
        <v>Robusta</v>
      </c>
      <c r="O160" s="7" t="str" cm="1">
        <f t="array" ref="O160">_xlfn.IFS(J160="M","Medium",J160="D","Dark",J160="L","Light")</f>
        <v>Dark</v>
      </c>
      <c r="P160" s="7" t="str">
        <f>VLOOKUP(Tablo1[[#This Row],[Customer ID]],customers!A159:I1159,9,FALSE)</f>
        <v>Yes</v>
      </c>
    </row>
    <row r="161" spans="1:16" x14ac:dyDescent="0.25">
      <c r="A161" s="4" t="s">
        <v>1383</v>
      </c>
      <c r="B161" s="6">
        <v>44316</v>
      </c>
      <c r="C161" s="4" t="s">
        <v>1384</v>
      </c>
      <c r="D161" s="7" t="s">
        <v>6163</v>
      </c>
      <c r="E161" s="4">
        <v>6</v>
      </c>
      <c r="F161" s="4" t="str">
        <f>VLOOKUP(C161,customers!A:B,2,FALSE)</f>
        <v>Alexa Sizey</v>
      </c>
      <c r="G161" s="4">
        <f>VLOOKUP(F161,customers!B:C,2,FALSE)</f>
        <v>0</v>
      </c>
      <c r="H161" s="4" t="str">
        <f>VLOOKUP(F161,customers!B:G,6,FALSE)</f>
        <v>United States</v>
      </c>
      <c r="I161" s="7" t="str">
        <f>VLOOKUP(D161,products!A:B,2,FALSE)</f>
        <v>Lib</v>
      </c>
      <c r="J161" s="7" t="str">
        <f>VLOOKUP(D161,products!A:C,3,FALSE)</f>
        <v>L</v>
      </c>
      <c r="K161" s="8">
        <f>VLOOKUP(D161,products!A:D,4,FALSE)</f>
        <v>2.5</v>
      </c>
      <c r="L161" s="9">
        <f>VLOOKUP(D161,products!A:E,5,FALSE)</f>
        <v>36.454999999999998</v>
      </c>
      <c r="M161" s="9">
        <f t="shared" si="2"/>
        <v>218.73</v>
      </c>
      <c r="N161" s="7" t="str" cm="1">
        <f t="array" ref="N161">_xlfn.IFS(I161="Rob","Robusta",I161="Exc","Exclasia",I161="Ara","Arabia",I161="Lib","Libia")</f>
        <v>Libia</v>
      </c>
      <c r="O161" s="7" t="str" cm="1">
        <f t="array" ref="O161">_xlfn.IFS(J161="M","Medium",J161="D","Dark",J161="L","Light")</f>
        <v>Light</v>
      </c>
      <c r="P161" s="7" t="str">
        <f>VLOOKUP(Tablo1[[#This Row],[Customer ID]],customers!A160:I1160,9,FALSE)</f>
        <v>No</v>
      </c>
    </row>
    <row r="162" spans="1:16" x14ac:dyDescent="0.25">
      <c r="A162" s="4" t="s">
        <v>1388</v>
      </c>
      <c r="B162" s="6">
        <v>43837</v>
      </c>
      <c r="C162" s="4" t="s">
        <v>1389</v>
      </c>
      <c r="D162" s="7" t="s">
        <v>6138</v>
      </c>
      <c r="E162" s="4">
        <v>4</v>
      </c>
      <c r="F162" s="4" t="str">
        <f>VLOOKUP(C162,customers!A:B,2,FALSE)</f>
        <v>Kari Swede</v>
      </c>
      <c r="G162" s="4" t="str">
        <f>VLOOKUP(F162,customers!B:C,2,FALSE)</f>
        <v>kswede4g@addthis.com</v>
      </c>
      <c r="H162" s="4" t="str">
        <f>VLOOKUP(F162,customers!B:G,6,FALSE)</f>
        <v>United States</v>
      </c>
      <c r="I162" s="7" t="str">
        <f>VLOOKUP(D162,products!A:B,2,FALSE)</f>
        <v>Exc</v>
      </c>
      <c r="J162" s="7" t="str">
        <f>VLOOKUP(D162,products!A:C,3,FALSE)</f>
        <v>M</v>
      </c>
      <c r="K162" s="8">
        <f>VLOOKUP(D162,products!A:D,4,FALSE)</f>
        <v>0.5</v>
      </c>
      <c r="L162" s="9">
        <f>VLOOKUP(D162,products!A:E,5,FALSE)</f>
        <v>8.25</v>
      </c>
      <c r="M162" s="9">
        <f t="shared" si="2"/>
        <v>33</v>
      </c>
      <c r="N162" s="7" t="str" cm="1">
        <f t="array" ref="N162">_xlfn.IFS(I162="Rob","Robusta",I162="Exc","Exclasia",I162="Ara","Arabia",I162="Lib","Libia")</f>
        <v>Exclasia</v>
      </c>
      <c r="O162" s="7" t="str" cm="1">
        <f t="array" ref="O162">_xlfn.IFS(J162="M","Medium",J162="D","Dark",J162="L","Light")</f>
        <v>Medium</v>
      </c>
      <c r="P162" s="7" t="str">
        <f>VLOOKUP(Tablo1[[#This Row],[Customer ID]],customers!A161:I1161,9,FALSE)</f>
        <v>No</v>
      </c>
    </row>
    <row r="163" spans="1:16" x14ac:dyDescent="0.25">
      <c r="A163" s="4" t="s">
        <v>1394</v>
      </c>
      <c r="B163" s="6">
        <v>44207</v>
      </c>
      <c r="C163" s="4" t="s">
        <v>1395</v>
      </c>
      <c r="D163" s="7" t="s">
        <v>6179</v>
      </c>
      <c r="E163" s="4">
        <v>3</v>
      </c>
      <c r="F163" s="4" t="str">
        <f>VLOOKUP(C163,customers!A:B,2,FALSE)</f>
        <v>Leontine Rubrow</v>
      </c>
      <c r="G163" s="4" t="str">
        <f>VLOOKUP(F163,customers!B:C,2,FALSE)</f>
        <v>lrubrow4h@microsoft.com</v>
      </c>
      <c r="H163" s="4" t="str">
        <f>VLOOKUP(F163,customers!B:G,6,FALSE)</f>
        <v>United States</v>
      </c>
      <c r="I163" s="7" t="str">
        <f>VLOOKUP(D163,products!A:B,2,FALSE)</f>
        <v>Ara</v>
      </c>
      <c r="J163" s="7" t="str">
        <f>VLOOKUP(D163,products!A:C,3,FALSE)</f>
        <v>L</v>
      </c>
      <c r="K163" s="8">
        <f>VLOOKUP(D163,products!A:D,4,FALSE)</f>
        <v>0.5</v>
      </c>
      <c r="L163" s="9">
        <f>VLOOKUP(D163,products!A:E,5,FALSE)</f>
        <v>7.77</v>
      </c>
      <c r="M163" s="9">
        <f t="shared" si="2"/>
        <v>23.31</v>
      </c>
      <c r="N163" s="7" t="str" cm="1">
        <f t="array" ref="N163">_xlfn.IFS(I163="Rob","Robusta",I163="Exc","Exclasia",I163="Ara","Arabia",I163="Lib","Libia")</f>
        <v>Arabia</v>
      </c>
      <c r="O163" s="7" t="str" cm="1">
        <f t="array" ref="O163">_xlfn.IFS(J163="M","Medium",J163="D","Dark",J163="L","Light")</f>
        <v>Light</v>
      </c>
      <c r="P163" s="7" t="str">
        <f>VLOOKUP(Tablo1[[#This Row],[Customer ID]],customers!A162:I1162,9,FALSE)</f>
        <v>No</v>
      </c>
    </row>
    <row r="164" spans="1:16" x14ac:dyDescent="0.25">
      <c r="A164" s="4" t="s">
        <v>1400</v>
      </c>
      <c r="B164" s="6">
        <v>44515</v>
      </c>
      <c r="C164" s="4" t="s">
        <v>1401</v>
      </c>
      <c r="D164" s="7" t="s">
        <v>6143</v>
      </c>
      <c r="E164" s="4">
        <v>3</v>
      </c>
      <c r="F164" s="4" t="str">
        <f>VLOOKUP(C164,customers!A:B,2,FALSE)</f>
        <v>Dottie Tift</v>
      </c>
      <c r="G164" s="4" t="str">
        <f>VLOOKUP(F164,customers!B:C,2,FALSE)</f>
        <v>dtift4i@netvibes.com</v>
      </c>
      <c r="H164" s="4" t="str">
        <f>VLOOKUP(F164,customers!B:G,6,FALSE)</f>
        <v>United States</v>
      </c>
      <c r="I164" s="7" t="str">
        <f>VLOOKUP(D164,products!A:B,2,FALSE)</f>
        <v>Exc</v>
      </c>
      <c r="J164" s="7" t="str">
        <f>VLOOKUP(D164,products!A:C,3,FALSE)</f>
        <v>D</v>
      </c>
      <c r="K164" s="8">
        <f>VLOOKUP(D164,products!A:D,4,FALSE)</f>
        <v>0.5</v>
      </c>
      <c r="L164" s="9">
        <f>VLOOKUP(D164,products!A:E,5,FALSE)</f>
        <v>7.29</v>
      </c>
      <c r="M164" s="9">
        <f t="shared" si="2"/>
        <v>21.87</v>
      </c>
      <c r="N164" s="7" t="str" cm="1">
        <f t="array" ref="N164">_xlfn.IFS(I164="Rob","Robusta",I164="Exc","Exclasia",I164="Ara","Arabia",I164="Lib","Libia")</f>
        <v>Exclasia</v>
      </c>
      <c r="O164" s="7" t="str" cm="1">
        <f t="array" ref="O164">_xlfn.IFS(J164="M","Medium",J164="D","Dark",J164="L","Light")</f>
        <v>Dark</v>
      </c>
      <c r="P164" s="7" t="str">
        <f>VLOOKUP(Tablo1[[#This Row],[Customer ID]],customers!A163:I1163,9,FALSE)</f>
        <v>Yes</v>
      </c>
    </row>
    <row r="165" spans="1:16" x14ac:dyDescent="0.25">
      <c r="A165" s="4" t="s">
        <v>1406</v>
      </c>
      <c r="B165" s="6">
        <v>43619</v>
      </c>
      <c r="C165" s="4" t="s">
        <v>1407</v>
      </c>
      <c r="D165" s="7" t="s">
        <v>6162</v>
      </c>
      <c r="E165" s="4">
        <v>6</v>
      </c>
      <c r="F165" s="4" t="str">
        <f>VLOOKUP(C165,customers!A:B,2,FALSE)</f>
        <v>Gerardo Schonfeld</v>
      </c>
      <c r="G165" s="4" t="str">
        <f>VLOOKUP(F165,customers!B:C,2,FALSE)</f>
        <v>gschonfeld4j@oracle.com</v>
      </c>
      <c r="H165" s="4" t="str">
        <f>VLOOKUP(F165,customers!B:G,6,FALSE)</f>
        <v>United States</v>
      </c>
      <c r="I165" s="7" t="str">
        <f>VLOOKUP(D165,products!A:B,2,FALSE)</f>
        <v>Rob</v>
      </c>
      <c r="J165" s="7" t="str">
        <f>VLOOKUP(D165,products!A:C,3,FALSE)</f>
        <v>D</v>
      </c>
      <c r="K165" s="8">
        <f>VLOOKUP(D165,products!A:D,4,FALSE)</f>
        <v>0.2</v>
      </c>
      <c r="L165" s="9">
        <f>VLOOKUP(D165,products!A:E,5,FALSE)</f>
        <v>2.6849999999999996</v>
      </c>
      <c r="M165" s="9">
        <f t="shared" si="2"/>
        <v>16.11</v>
      </c>
      <c r="N165" s="7" t="str" cm="1">
        <f t="array" ref="N165">_xlfn.IFS(I165="Rob","Robusta",I165="Exc","Exclasia",I165="Ara","Arabia",I165="Lib","Libia")</f>
        <v>Robusta</v>
      </c>
      <c r="O165" s="7" t="str" cm="1">
        <f t="array" ref="O165">_xlfn.IFS(J165="M","Medium",J165="D","Dark",J165="L","Light")</f>
        <v>Dark</v>
      </c>
      <c r="P165" s="7" t="str">
        <f>VLOOKUP(Tablo1[[#This Row],[Customer ID]],customers!A164:I1164,9,FALSE)</f>
        <v>No</v>
      </c>
    </row>
    <row r="166" spans="1:16" x14ac:dyDescent="0.25">
      <c r="A166" s="4" t="s">
        <v>1412</v>
      </c>
      <c r="B166" s="6">
        <v>44182</v>
      </c>
      <c r="C166" s="4" t="s">
        <v>1413</v>
      </c>
      <c r="D166" s="7" t="s">
        <v>6143</v>
      </c>
      <c r="E166" s="4">
        <v>4</v>
      </c>
      <c r="F166" s="4" t="str">
        <f>VLOOKUP(C166,customers!A:B,2,FALSE)</f>
        <v>Claiborne Feye</v>
      </c>
      <c r="G166" s="4" t="str">
        <f>VLOOKUP(F166,customers!B:C,2,FALSE)</f>
        <v>cfeye4k@google.co.jp</v>
      </c>
      <c r="H166" s="4" t="str">
        <f>VLOOKUP(F166,customers!B:G,6,FALSE)</f>
        <v>Ireland</v>
      </c>
      <c r="I166" s="7" t="str">
        <f>VLOOKUP(D166,products!A:B,2,FALSE)</f>
        <v>Exc</v>
      </c>
      <c r="J166" s="7" t="str">
        <f>VLOOKUP(D166,products!A:C,3,FALSE)</f>
        <v>D</v>
      </c>
      <c r="K166" s="8">
        <f>VLOOKUP(D166,products!A:D,4,FALSE)</f>
        <v>0.5</v>
      </c>
      <c r="L166" s="9">
        <f>VLOOKUP(D166,products!A:E,5,FALSE)</f>
        <v>7.29</v>
      </c>
      <c r="M166" s="9">
        <f t="shared" si="2"/>
        <v>29.16</v>
      </c>
      <c r="N166" s="7" t="str" cm="1">
        <f t="array" ref="N166">_xlfn.IFS(I166="Rob","Robusta",I166="Exc","Exclasia",I166="Ara","Arabia",I166="Lib","Libia")</f>
        <v>Exclasia</v>
      </c>
      <c r="O166" s="7" t="str" cm="1">
        <f t="array" ref="O166">_xlfn.IFS(J166="M","Medium",J166="D","Dark",J166="L","Light")</f>
        <v>Dark</v>
      </c>
      <c r="P166" s="7" t="str">
        <f>VLOOKUP(Tablo1[[#This Row],[Customer ID]],customers!A165:I1165,9,FALSE)</f>
        <v>No</v>
      </c>
    </row>
    <row r="167" spans="1:16" x14ac:dyDescent="0.25">
      <c r="A167" s="4" t="s">
        <v>1419</v>
      </c>
      <c r="B167" s="6">
        <v>44234</v>
      </c>
      <c r="C167" s="4" t="s">
        <v>1420</v>
      </c>
      <c r="D167" s="7" t="s">
        <v>6176</v>
      </c>
      <c r="E167" s="4">
        <v>6</v>
      </c>
      <c r="F167" s="4" t="str">
        <f>VLOOKUP(C167,customers!A:B,2,FALSE)</f>
        <v>Mina Elstone</v>
      </c>
      <c r="G167" s="4">
        <f>VLOOKUP(F167,customers!B:C,2,FALSE)</f>
        <v>0</v>
      </c>
      <c r="H167" s="4" t="str">
        <f>VLOOKUP(F167,customers!B:G,6,FALSE)</f>
        <v>United States</v>
      </c>
      <c r="I167" s="7" t="str">
        <f>VLOOKUP(D167,products!A:B,2,FALSE)</f>
        <v>Rob</v>
      </c>
      <c r="J167" s="7" t="str">
        <f>VLOOKUP(D167,products!A:C,3,FALSE)</f>
        <v>D</v>
      </c>
      <c r="K167" s="8">
        <f>VLOOKUP(D167,products!A:D,4,FALSE)</f>
        <v>1</v>
      </c>
      <c r="L167" s="9">
        <f>VLOOKUP(D167,products!A:E,5,FALSE)</f>
        <v>8.9499999999999993</v>
      </c>
      <c r="M167" s="9">
        <f t="shared" si="2"/>
        <v>53.699999999999996</v>
      </c>
      <c r="N167" s="7" t="str" cm="1">
        <f t="array" ref="N167">_xlfn.IFS(I167="Rob","Robusta",I167="Exc","Exclasia",I167="Ara","Arabia",I167="Lib","Libia")</f>
        <v>Robusta</v>
      </c>
      <c r="O167" s="7" t="str" cm="1">
        <f t="array" ref="O167">_xlfn.IFS(J167="M","Medium",J167="D","Dark",J167="L","Light")</f>
        <v>Dark</v>
      </c>
      <c r="P167" s="7" t="str">
        <f>VLOOKUP(Tablo1[[#This Row],[Customer ID]],customers!A166:I1166,9,FALSE)</f>
        <v>Yes</v>
      </c>
    </row>
    <row r="168" spans="1:16" x14ac:dyDescent="0.25">
      <c r="A168" s="4" t="s">
        <v>1424</v>
      </c>
      <c r="B168" s="6">
        <v>44270</v>
      </c>
      <c r="C168" s="4" t="s">
        <v>1425</v>
      </c>
      <c r="D168" s="7" t="s">
        <v>6171</v>
      </c>
      <c r="E168" s="4">
        <v>5</v>
      </c>
      <c r="F168" s="4" t="str">
        <f>VLOOKUP(C168,customers!A:B,2,FALSE)</f>
        <v>Sherman Mewrcik</v>
      </c>
      <c r="G168" s="4">
        <f>VLOOKUP(F168,customers!B:C,2,FALSE)</f>
        <v>0</v>
      </c>
      <c r="H168" s="4" t="str">
        <f>VLOOKUP(F168,customers!B:G,6,FALSE)</f>
        <v>United States</v>
      </c>
      <c r="I168" s="7" t="str">
        <f>VLOOKUP(D168,products!A:B,2,FALSE)</f>
        <v>Rob</v>
      </c>
      <c r="J168" s="7" t="str">
        <f>VLOOKUP(D168,products!A:C,3,FALSE)</f>
        <v>D</v>
      </c>
      <c r="K168" s="8">
        <f>VLOOKUP(D168,products!A:D,4,FALSE)</f>
        <v>0.5</v>
      </c>
      <c r="L168" s="9">
        <f>VLOOKUP(D168,products!A:E,5,FALSE)</f>
        <v>5.3699999999999992</v>
      </c>
      <c r="M168" s="9">
        <f t="shared" si="2"/>
        <v>26.849999999999994</v>
      </c>
      <c r="N168" s="7" t="str" cm="1">
        <f t="array" ref="N168">_xlfn.IFS(I168="Rob","Robusta",I168="Exc","Exclasia",I168="Ara","Arabia",I168="Lib","Libia")</f>
        <v>Robusta</v>
      </c>
      <c r="O168" s="7" t="str" cm="1">
        <f t="array" ref="O168">_xlfn.IFS(J168="M","Medium",J168="D","Dark",J168="L","Light")</f>
        <v>Dark</v>
      </c>
      <c r="P168" s="7" t="str">
        <f>VLOOKUP(Tablo1[[#This Row],[Customer ID]],customers!A167:I1167,9,FALSE)</f>
        <v>Yes</v>
      </c>
    </row>
    <row r="169" spans="1:16" x14ac:dyDescent="0.25">
      <c r="A169" s="4" t="s">
        <v>1429</v>
      </c>
      <c r="B169" s="6">
        <v>44777</v>
      </c>
      <c r="C169" s="4" t="s">
        <v>1430</v>
      </c>
      <c r="D169" s="7" t="s">
        <v>6138</v>
      </c>
      <c r="E169" s="4">
        <v>5</v>
      </c>
      <c r="F169" s="4" t="str">
        <f>VLOOKUP(C169,customers!A:B,2,FALSE)</f>
        <v>Tamarah Fero</v>
      </c>
      <c r="G169" s="4" t="str">
        <f>VLOOKUP(F169,customers!B:C,2,FALSE)</f>
        <v>tfero4n@comsenz.com</v>
      </c>
      <c r="H169" s="4" t="str">
        <f>VLOOKUP(F169,customers!B:G,6,FALSE)</f>
        <v>United States</v>
      </c>
      <c r="I169" s="7" t="str">
        <f>VLOOKUP(D169,products!A:B,2,FALSE)</f>
        <v>Exc</v>
      </c>
      <c r="J169" s="7" t="str">
        <f>VLOOKUP(D169,products!A:C,3,FALSE)</f>
        <v>M</v>
      </c>
      <c r="K169" s="8">
        <f>VLOOKUP(D169,products!A:D,4,FALSE)</f>
        <v>0.5</v>
      </c>
      <c r="L169" s="9">
        <f>VLOOKUP(D169,products!A:E,5,FALSE)</f>
        <v>8.25</v>
      </c>
      <c r="M169" s="9">
        <f t="shared" si="2"/>
        <v>41.25</v>
      </c>
      <c r="N169" s="7" t="str" cm="1">
        <f t="array" ref="N169">_xlfn.IFS(I169="Rob","Robusta",I169="Exc","Exclasia",I169="Ara","Arabia",I169="Lib","Libia")</f>
        <v>Exclasia</v>
      </c>
      <c r="O169" s="7" t="str" cm="1">
        <f t="array" ref="O169">_xlfn.IFS(J169="M","Medium",J169="D","Dark",J169="L","Light")</f>
        <v>Medium</v>
      </c>
      <c r="P169" s="7" t="str">
        <f>VLOOKUP(Tablo1[[#This Row],[Customer ID]],customers!A168:I1168,9,FALSE)</f>
        <v>Yes</v>
      </c>
    </row>
    <row r="170" spans="1:16" x14ac:dyDescent="0.25">
      <c r="A170" s="4" t="s">
        <v>1435</v>
      </c>
      <c r="B170" s="6">
        <v>43484</v>
      </c>
      <c r="C170" s="4" t="s">
        <v>1436</v>
      </c>
      <c r="D170" s="7" t="s">
        <v>6156</v>
      </c>
      <c r="E170" s="4">
        <v>6</v>
      </c>
      <c r="F170" s="4" t="str">
        <f>VLOOKUP(C170,customers!A:B,2,FALSE)</f>
        <v>Stanislaus Valsler</v>
      </c>
      <c r="G170" s="4">
        <f>VLOOKUP(F170,customers!B:C,2,FALSE)</f>
        <v>0</v>
      </c>
      <c r="H170" s="4" t="str">
        <f>VLOOKUP(F170,customers!B:G,6,FALSE)</f>
        <v>Ireland</v>
      </c>
      <c r="I170" s="7" t="str">
        <f>VLOOKUP(D170,products!A:B,2,FALSE)</f>
        <v>Ara</v>
      </c>
      <c r="J170" s="7" t="str">
        <f>VLOOKUP(D170,products!A:C,3,FALSE)</f>
        <v>M</v>
      </c>
      <c r="K170" s="8">
        <f>VLOOKUP(D170,products!A:D,4,FALSE)</f>
        <v>0.5</v>
      </c>
      <c r="L170" s="9">
        <f>VLOOKUP(D170,products!A:E,5,FALSE)</f>
        <v>6.75</v>
      </c>
      <c r="M170" s="9">
        <f t="shared" si="2"/>
        <v>40.5</v>
      </c>
      <c r="N170" s="7" t="str" cm="1">
        <f t="array" ref="N170">_xlfn.IFS(I170="Rob","Robusta",I170="Exc","Exclasia",I170="Ara","Arabia",I170="Lib","Libia")</f>
        <v>Arabia</v>
      </c>
      <c r="O170" s="7" t="str" cm="1">
        <f t="array" ref="O170">_xlfn.IFS(J170="M","Medium",J170="D","Dark",J170="L","Light")</f>
        <v>Medium</v>
      </c>
      <c r="P170" s="7" t="str">
        <f>VLOOKUP(Tablo1[[#This Row],[Customer ID]],customers!A169:I1169,9,FALSE)</f>
        <v>No</v>
      </c>
    </row>
    <row r="171" spans="1:16" x14ac:dyDescent="0.25">
      <c r="A171" s="4" t="s">
        <v>1440</v>
      </c>
      <c r="B171" s="6">
        <v>44643</v>
      </c>
      <c r="C171" s="4" t="s">
        <v>1441</v>
      </c>
      <c r="D171" s="7" t="s">
        <v>6176</v>
      </c>
      <c r="E171" s="4">
        <v>2</v>
      </c>
      <c r="F171" s="4" t="str">
        <f>VLOOKUP(C171,customers!A:B,2,FALSE)</f>
        <v>Felita Dauney</v>
      </c>
      <c r="G171" s="4" t="str">
        <f>VLOOKUP(F171,customers!B:C,2,FALSE)</f>
        <v>fdauney4p@sphinn.com</v>
      </c>
      <c r="H171" s="4" t="str">
        <f>VLOOKUP(F171,customers!B:G,6,FALSE)</f>
        <v>Ireland</v>
      </c>
      <c r="I171" s="7" t="str">
        <f>VLOOKUP(D171,products!A:B,2,FALSE)</f>
        <v>Rob</v>
      </c>
      <c r="J171" s="7" t="str">
        <f>VLOOKUP(D171,products!A:C,3,FALSE)</f>
        <v>D</v>
      </c>
      <c r="K171" s="8">
        <f>VLOOKUP(D171,products!A:D,4,FALSE)</f>
        <v>1</v>
      </c>
      <c r="L171" s="9">
        <f>VLOOKUP(D171,products!A:E,5,FALSE)</f>
        <v>8.9499999999999993</v>
      </c>
      <c r="M171" s="9">
        <f t="shared" si="2"/>
        <v>17.899999999999999</v>
      </c>
      <c r="N171" s="7" t="str" cm="1">
        <f t="array" ref="N171">_xlfn.IFS(I171="Rob","Robusta",I171="Exc","Exclasia",I171="Ara","Arabia",I171="Lib","Libia")</f>
        <v>Robusta</v>
      </c>
      <c r="O171" s="7" t="str" cm="1">
        <f t="array" ref="O171">_xlfn.IFS(J171="M","Medium",J171="D","Dark",J171="L","Light")</f>
        <v>Dark</v>
      </c>
      <c r="P171" s="7" t="str">
        <f>VLOOKUP(Tablo1[[#This Row],[Customer ID]],customers!A170:I1170,9,FALSE)</f>
        <v>No</v>
      </c>
    </row>
    <row r="172" spans="1:16" x14ac:dyDescent="0.25">
      <c r="A172" s="4" t="s">
        <v>1447</v>
      </c>
      <c r="B172" s="6">
        <v>44476</v>
      </c>
      <c r="C172" s="4" t="s">
        <v>1448</v>
      </c>
      <c r="D172" s="7" t="s">
        <v>6147</v>
      </c>
      <c r="E172" s="4">
        <v>2</v>
      </c>
      <c r="F172" s="4" t="str">
        <f>VLOOKUP(C172,customers!A:B,2,FALSE)</f>
        <v>Serena Earley</v>
      </c>
      <c r="G172" s="4" t="str">
        <f>VLOOKUP(F172,customers!B:C,2,FALSE)</f>
        <v>searley4q@youku.com</v>
      </c>
      <c r="H172" s="4" t="str">
        <f>VLOOKUP(F172,customers!B:G,6,FALSE)</f>
        <v>United Kingdom</v>
      </c>
      <c r="I172" s="7" t="str">
        <f>VLOOKUP(D172,products!A:B,2,FALSE)</f>
        <v>Exc</v>
      </c>
      <c r="J172" s="7" t="str">
        <f>VLOOKUP(D172,products!A:C,3,FALSE)</f>
        <v>L</v>
      </c>
      <c r="K172" s="8">
        <f>VLOOKUP(D172,products!A:D,4,FALSE)</f>
        <v>2.5</v>
      </c>
      <c r="L172" s="9">
        <f>VLOOKUP(D172,products!A:E,5,FALSE)</f>
        <v>34.154999999999994</v>
      </c>
      <c r="M172" s="9">
        <f t="shared" si="2"/>
        <v>68.309999999999988</v>
      </c>
      <c r="N172" s="7" t="str" cm="1">
        <f t="array" ref="N172">_xlfn.IFS(I172="Rob","Robusta",I172="Exc","Exclasia",I172="Ara","Arabia",I172="Lib","Libia")</f>
        <v>Exclasia</v>
      </c>
      <c r="O172" s="7" t="str" cm="1">
        <f t="array" ref="O172">_xlfn.IFS(J172="M","Medium",J172="D","Dark",J172="L","Light")</f>
        <v>Light</v>
      </c>
      <c r="P172" s="7" t="str">
        <f>VLOOKUP(Tablo1[[#This Row],[Customer ID]],customers!A171:I1171,9,FALSE)</f>
        <v>No</v>
      </c>
    </row>
    <row r="173" spans="1:16" x14ac:dyDescent="0.25">
      <c r="A173" s="4" t="s">
        <v>1452</v>
      </c>
      <c r="B173" s="6">
        <v>43544</v>
      </c>
      <c r="C173" s="4" t="s">
        <v>1453</v>
      </c>
      <c r="D173" s="7" t="s">
        <v>6165</v>
      </c>
      <c r="E173" s="4">
        <v>2</v>
      </c>
      <c r="F173" s="4" t="str">
        <f>VLOOKUP(C173,customers!A:B,2,FALSE)</f>
        <v>Minny Chamberlayne</v>
      </c>
      <c r="G173" s="4" t="str">
        <f>VLOOKUP(F173,customers!B:C,2,FALSE)</f>
        <v>mchamberlayne4r@bigcartel.com</v>
      </c>
      <c r="H173" s="4" t="str">
        <f>VLOOKUP(F173,customers!B:G,6,FALSE)</f>
        <v>United States</v>
      </c>
      <c r="I173" s="7" t="str">
        <f>VLOOKUP(D173,products!A:B,2,FALSE)</f>
        <v>Exc</v>
      </c>
      <c r="J173" s="7" t="str">
        <f>VLOOKUP(D173,products!A:C,3,FALSE)</f>
        <v>M</v>
      </c>
      <c r="K173" s="8">
        <f>VLOOKUP(D173,products!A:D,4,FALSE)</f>
        <v>2.5</v>
      </c>
      <c r="L173" s="9">
        <f>VLOOKUP(D173,products!A:E,5,FALSE)</f>
        <v>31.624999999999996</v>
      </c>
      <c r="M173" s="9">
        <f t="shared" si="2"/>
        <v>63.249999999999993</v>
      </c>
      <c r="N173" s="7" t="str" cm="1">
        <f t="array" ref="N173">_xlfn.IFS(I173="Rob","Robusta",I173="Exc","Exclasia",I173="Ara","Arabia",I173="Lib","Libia")</f>
        <v>Exclasia</v>
      </c>
      <c r="O173" s="7" t="str" cm="1">
        <f t="array" ref="O173">_xlfn.IFS(J173="M","Medium",J173="D","Dark",J173="L","Light")</f>
        <v>Medium</v>
      </c>
      <c r="P173" s="7" t="str">
        <f>VLOOKUP(Tablo1[[#This Row],[Customer ID]],customers!A172:I1172,9,FALSE)</f>
        <v>Yes</v>
      </c>
    </row>
    <row r="174" spans="1:16" x14ac:dyDescent="0.25">
      <c r="A174" s="4" t="s">
        <v>1458</v>
      </c>
      <c r="B174" s="6">
        <v>44545</v>
      </c>
      <c r="C174" s="4" t="s">
        <v>1459</v>
      </c>
      <c r="D174" s="7" t="s">
        <v>6143</v>
      </c>
      <c r="E174" s="4">
        <v>3</v>
      </c>
      <c r="F174" s="4" t="str">
        <f>VLOOKUP(C174,customers!A:B,2,FALSE)</f>
        <v>Bartholemy Flaherty</v>
      </c>
      <c r="G174" s="4" t="str">
        <f>VLOOKUP(F174,customers!B:C,2,FALSE)</f>
        <v>bflaherty4s@moonfruit.com</v>
      </c>
      <c r="H174" s="4" t="str">
        <f>VLOOKUP(F174,customers!B:G,6,FALSE)</f>
        <v>Ireland</v>
      </c>
      <c r="I174" s="7" t="str">
        <f>VLOOKUP(D174,products!A:B,2,FALSE)</f>
        <v>Exc</v>
      </c>
      <c r="J174" s="7" t="str">
        <f>VLOOKUP(D174,products!A:C,3,FALSE)</f>
        <v>D</v>
      </c>
      <c r="K174" s="8">
        <f>VLOOKUP(D174,products!A:D,4,FALSE)</f>
        <v>0.5</v>
      </c>
      <c r="L174" s="9">
        <f>VLOOKUP(D174,products!A:E,5,FALSE)</f>
        <v>7.29</v>
      </c>
      <c r="M174" s="9">
        <f t="shared" si="2"/>
        <v>21.87</v>
      </c>
      <c r="N174" s="7" t="str" cm="1">
        <f t="array" ref="N174">_xlfn.IFS(I174="Rob","Robusta",I174="Exc","Exclasia",I174="Ara","Arabia",I174="Lib","Libia")</f>
        <v>Exclasia</v>
      </c>
      <c r="O174" s="7" t="str" cm="1">
        <f t="array" ref="O174">_xlfn.IFS(J174="M","Medium",J174="D","Dark",J174="L","Light")</f>
        <v>Dark</v>
      </c>
      <c r="P174" s="7" t="str">
        <f>VLOOKUP(Tablo1[[#This Row],[Customer ID]],customers!A173:I1173,9,FALSE)</f>
        <v>No</v>
      </c>
    </row>
    <row r="175" spans="1:16" x14ac:dyDescent="0.25">
      <c r="A175" s="4" t="s">
        <v>1463</v>
      </c>
      <c r="B175" s="6">
        <v>44720</v>
      </c>
      <c r="C175" s="4" t="s">
        <v>1464</v>
      </c>
      <c r="D175" s="7" t="s">
        <v>6150</v>
      </c>
      <c r="E175" s="4">
        <v>4</v>
      </c>
      <c r="F175" s="4" t="str">
        <f>VLOOKUP(C175,customers!A:B,2,FALSE)</f>
        <v>Oran Colbeck</v>
      </c>
      <c r="G175" s="4" t="str">
        <f>VLOOKUP(F175,customers!B:C,2,FALSE)</f>
        <v>ocolbeck4t@sina.com.cn</v>
      </c>
      <c r="H175" s="4" t="str">
        <f>VLOOKUP(F175,customers!B:G,6,FALSE)</f>
        <v>United States</v>
      </c>
      <c r="I175" s="7" t="str">
        <f>VLOOKUP(D175,products!A:B,2,FALSE)</f>
        <v>Rob</v>
      </c>
      <c r="J175" s="7" t="str">
        <f>VLOOKUP(D175,products!A:C,3,FALSE)</f>
        <v>M</v>
      </c>
      <c r="K175" s="8">
        <f>VLOOKUP(D175,products!A:D,4,FALSE)</f>
        <v>2.5</v>
      </c>
      <c r="L175" s="9">
        <f>VLOOKUP(D175,products!A:E,5,FALSE)</f>
        <v>22.884999999999998</v>
      </c>
      <c r="M175" s="9">
        <f t="shared" si="2"/>
        <v>91.539999999999992</v>
      </c>
      <c r="N175" s="7" t="str" cm="1">
        <f t="array" ref="N175">_xlfn.IFS(I175="Rob","Robusta",I175="Exc","Exclasia",I175="Ara","Arabia",I175="Lib","Libia")</f>
        <v>Robusta</v>
      </c>
      <c r="O175" s="7" t="str" cm="1">
        <f t="array" ref="O175">_xlfn.IFS(J175="M","Medium",J175="D","Dark",J175="L","Light")</f>
        <v>Medium</v>
      </c>
      <c r="P175" s="7" t="str">
        <f>VLOOKUP(Tablo1[[#This Row],[Customer ID]],customers!A174:I1174,9,FALSE)</f>
        <v>No</v>
      </c>
    </row>
    <row r="176" spans="1:16" x14ac:dyDescent="0.25">
      <c r="A176" s="4" t="s">
        <v>1469</v>
      </c>
      <c r="B176" s="6">
        <v>43813</v>
      </c>
      <c r="C176" s="4" t="s">
        <v>1470</v>
      </c>
      <c r="D176" s="7" t="s">
        <v>6147</v>
      </c>
      <c r="E176" s="4">
        <v>6</v>
      </c>
      <c r="F176" s="4" t="str">
        <f>VLOOKUP(C176,customers!A:B,2,FALSE)</f>
        <v>Elysee Sketch</v>
      </c>
      <c r="G176" s="4">
        <f>VLOOKUP(F176,customers!B:C,2,FALSE)</f>
        <v>0</v>
      </c>
      <c r="H176" s="4" t="str">
        <f>VLOOKUP(F176,customers!B:G,6,FALSE)</f>
        <v>United States</v>
      </c>
      <c r="I176" s="7" t="str">
        <f>VLOOKUP(D176,products!A:B,2,FALSE)</f>
        <v>Exc</v>
      </c>
      <c r="J176" s="7" t="str">
        <f>VLOOKUP(D176,products!A:C,3,FALSE)</f>
        <v>L</v>
      </c>
      <c r="K176" s="8">
        <f>VLOOKUP(D176,products!A:D,4,FALSE)</f>
        <v>2.5</v>
      </c>
      <c r="L176" s="9">
        <f>VLOOKUP(D176,products!A:E,5,FALSE)</f>
        <v>34.154999999999994</v>
      </c>
      <c r="M176" s="9">
        <f t="shared" si="2"/>
        <v>204.92999999999995</v>
      </c>
      <c r="N176" s="7" t="str" cm="1">
        <f t="array" ref="N176">_xlfn.IFS(I176="Rob","Robusta",I176="Exc","Exclasia",I176="Ara","Arabia",I176="Lib","Libia")</f>
        <v>Exclasia</v>
      </c>
      <c r="O176" s="7" t="str" cm="1">
        <f t="array" ref="O176">_xlfn.IFS(J176="M","Medium",J176="D","Dark",J176="L","Light")</f>
        <v>Light</v>
      </c>
      <c r="P176" s="7" t="str">
        <f>VLOOKUP(Tablo1[[#This Row],[Customer ID]],customers!A175:I1175,9,FALSE)</f>
        <v>Yes</v>
      </c>
    </row>
    <row r="177" spans="1:16" x14ac:dyDescent="0.25">
      <c r="A177" s="4" t="s">
        <v>1474</v>
      </c>
      <c r="B177" s="6">
        <v>44296</v>
      </c>
      <c r="C177" s="4" t="s">
        <v>1475</v>
      </c>
      <c r="D177" s="7" t="s">
        <v>6165</v>
      </c>
      <c r="E177" s="4">
        <v>2</v>
      </c>
      <c r="F177" s="4" t="str">
        <f>VLOOKUP(C177,customers!A:B,2,FALSE)</f>
        <v>Ethelda Hobbing</v>
      </c>
      <c r="G177" s="4" t="str">
        <f>VLOOKUP(F177,customers!B:C,2,FALSE)</f>
        <v>ehobbing4v@nsw.gov.au</v>
      </c>
      <c r="H177" s="4" t="str">
        <f>VLOOKUP(F177,customers!B:G,6,FALSE)</f>
        <v>United States</v>
      </c>
      <c r="I177" s="7" t="str">
        <f>VLOOKUP(D177,products!A:B,2,FALSE)</f>
        <v>Exc</v>
      </c>
      <c r="J177" s="7" t="str">
        <f>VLOOKUP(D177,products!A:C,3,FALSE)</f>
        <v>M</v>
      </c>
      <c r="K177" s="8">
        <f>VLOOKUP(D177,products!A:D,4,FALSE)</f>
        <v>2.5</v>
      </c>
      <c r="L177" s="9">
        <f>VLOOKUP(D177,products!A:E,5,FALSE)</f>
        <v>31.624999999999996</v>
      </c>
      <c r="M177" s="9">
        <f t="shared" si="2"/>
        <v>63.249999999999993</v>
      </c>
      <c r="N177" s="7" t="str" cm="1">
        <f t="array" ref="N177">_xlfn.IFS(I177="Rob","Robusta",I177="Exc","Exclasia",I177="Ara","Arabia",I177="Lib","Libia")</f>
        <v>Exclasia</v>
      </c>
      <c r="O177" s="7" t="str" cm="1">
        <f t="array" ref="O177">_xlfn.IFS(J177="M","Medium",J177="D","Dark",J177="L","Light")</f>
        <v>Medium</v>
      </c>
      <c r="P177" s="7" t="str">
        <f>VLOOKUP(Tablo1[[#This Row],[Customer ID]],customers!A176:I1176,9,FALSE)</f>
        <v>Yes</v>
      </c>
    </row>
    <row r="178" spans="1:16" x14ac:dyDescent="0.25">
      <c r="A178" s="4" t="s">
        <v>1480</v>
      </c>
      <c r="B178" s="6">
        <v>43900</v>
      </c>
      <c r="C178" s="4" t="s">
        <v>1481</v>
      </c>
      <c r="D178" s="7" t="s">
        <v>6147</v>
      </c>
      <c r="E178" s="4">
        <v>1</v>
      </c>
      <c r="F178" s="4" t="str">
        <f>VLOOKUP(C178,customers!A:B,2,FALSE)</f>
        <v>Odille Thynne</v>
      </c>
      <c r="G178" s="4" t="str">
        <f>VLOOKUP(F178,customers!B:C,2,FALSE)</f>
        <v>othynne4w@auda.org.au</v>
      </c>
      <c r="H178" s="4" t="str">
        <f>VLOOKUP(F178,customers!B:G,6,FALSE)</f>
        <v>United States</v>
      </c>
      <c r="I178" s="7" t="str">
        <f>VLOOKUP(D178,products!A:B,2,FALSE)</f>
        <v>Exc</v>
      </c>
      <c r="J178" s="7" t="str">
        <f>VLOOKUP(D178,products!A:C,3,FALSE)</f>
        <v>L</v>
      </c>
      <c r="K178" s="8">
        <f>VLOOKUP(D178,products!A:D,4,FALSE)</f>
        <v>2.5</v>
      </c>
      <c r="L178" s="9">
        <f>VLOOKUP(D178,products!A:E,5,FALSE)</f>
        <v>34.154999999999994</v>
      </c>
      <c r="M178" s="9">
        <f t="shared" si="2"/>
        <v>34.154999999999994</v>
      </c>
      <c r="N178" s="7" t="str" cm="1">
        <f t="array" ref="N178">_xlfn.IFS(I178="Rob","Robusta",I178="Exc","Exclasia",I178="Ara","Arabia",I178="Lib","Libia")</f>
        <v>Exclasia</v>
      </c>
      <c r="O178" s="7" t="str" cm="1">
        <f t="array" ref="O178">_xlfn.IFS(J178="M","Medium",J178="D","Dark",J178="L","Light")</f>
        <v>Light</v>
      </c>
      <c r="P178" s="7" t="str">
        <f>VLOOKUP(Tablo1[[#This Row],[Customer ID]],customers!A177:I1177,9,FALSE)</f>
        <v>Yes</v>
      </c>
    </row>
    <row r="179" spans="1:16" x14ac:dyDescent="0.25">
      <c r="A179" s="4" t="s">
        <v>1486</v>
      </c>
      <c r="B179" s="6">
        <v>44120</v>
      </c>
      <c r="C179" s="4" t="s">
        <v>1487</v>
      </c>
      <c r="D179" s="7" t="s">
        <v>6141</v>
      </c>
      <c r="E179" s="4">
        <v>4</v>
      </c>
      <c r="F179" s="4" t="str">
        <f>VLOOKUP(C179,customers!A:B,2,FALSE)</f>
        <v>Emlynne Heining</v>
      </c>
      <c r="G179" s="4" t="str">
        <f>VLOOKUP(F179,customers!B:C,2,FALSE)</f>
        <v>eheining4x@flickr.com</v>
      </c>
      <c r="H179" s="4" t="str">
        <f>VLOOKUP(F179,customers!B:G,6,FALSE)</f>
        <v>United States</v>
      </c>
      <c r="I179" s="7" t="str">
        <f>VLOOKUP(D179,products!A:B,2,FALSE)</f>
        <v>Rob</v>
      </c>
      <c r="J179" s="7" t="str">
        <f>VLOOKUP(D179,products!A:C,3,FALSE)</f>
        <v>L</v>
      </c>
      <c r="K179" s="8">
        <f>VLOOKUP(D179,products!A:D,4,FALSE)</f>
        <v>2.5</v>
      </c>
      <c r="L179" s="9">
        <f>VLOOKUP(D179,products!A:E,5,FALSE)</f>
        <v>27.484999999999996</v>
      </c>
      <c r="M179" s="9">
        <f t="shared" si="2"/>
        <v>109.93999999999998</v>
      </c>
      <c r="N179" s="7" t="str" cm="1">
        <f t="array" ref="N179">_xlfn.IFS(I179="Rob","Robusta",I179="Exc","Exclasia",I179="Ara","Arabia",I179="Lib","Libia")</f>
        <v>Robusta</v>
      </c>
      <c r="O179" s="7" t="str" cm="1">
        <f t="array" ref="O179">_xlfn.IFS(J179="M","Medium",J179="D","Dark",J179="L","Light")</f>
        <v>Light</v>
      </c>
      <c r="P179" s="7" t="str">
        <f>VLOOKUP(Tablo1[[#This Row],[Customer ID]],customers!A178:I1178,9,FALSE)</f>
        <v>Yes</v>
      </c>
    </row>
    <row r="180" spans="1:16" x14ac:dyDescent="0.25">
      <c r="A180" s="4" t="s">
        <v>1491</v>
      </c>
      <c r="B180" s="6">
        <v>43746</v>
      </c>
      <c r="C180" s="4" t="s">
        <v>1492</v>
      </c>
      <c r="D180" s="7" t="s">
        <v>6139</v>
      </c>
      <c r="E180" s="4">
        <v>2</v>
      </c>
      <c r="F180" s="4" t="str">
        <f>VLOOKUP(C180,customers!A:B,2,FALSE)</f>
        <v>Katerina Melloi</v>
      </c>
      <c r="G180" s="4" t="str">
        <f>VLOOKUP(F180,customers!B:C,2,FALSE)</f>
        <v>kmelloi4y@imdb.com</v>
      </c>
      <c r="H180" s="4" t="str">
        <f>VLOOKUP(F180,customers!B:G,6,FALSE)</f>
        <v>United States</v>
      </c>
      <c r="I180" s="7" t="str">
        <f>VLOOKUP(D180,products!A:B,2,FALSE)</f>
        <v>Ara</v>
      </c>
      <c r="J180" s="7" t="str">
        <f>VLOOKUP(D180,products!A:C,3,FALSE)</f>
        <v>L</v>
      </c>
      <c r="K180" s="8">
        <f>VLOOKUP(D180,products!A:D,4,FALSE)</f>
        <v>1</v>
      </c>
      <c r="L180" s="9">
        <f>VLOOKUP(D180,products!A:E,5,FALSE)</f>
        <v>12.95</v>
      </c>
      <c r="M180" s="9">
        <f t="shared" si="2"/>
        <v>25.9</v>
      </c>
      <c r="N180" s="7" t="str" cm="1">
        <f t="array" ref="N180">_xlfn.IFS(I180="Rob","Robusta",I180="Exc","Exclasia",I180="Ara","Arabia",I180="Lib","Libia")</f>
        <v>Arabia</v>
      </c>
      <c r="O180" s="7" t="str" cm="1">
        <f t="array" ref="O180">_xlfn.IFS(J180="M","Medium",J180="D","Dark",J180="L","Light")</f>
        <v>Light</v>
      </c>
      <c r="P180" s="7" t="str">
        <f>VLOOKUP(Tablo1[[#This Row],[Customer ID]],customers!A179:I1179,9,FALSE)</f>
        <v>No</v>
      </c>
    </row>
    <row r="181" spans="1:16" x14ac:dyDescent="0.25">
      <c r="A181" s="4" t="s">
        <v>1497</v>
      </c>
      <c r="B181" s="6">
        <v>43830</v>
      </c>
      <c r="C181" s="4" t="s">
        <v>1498</v>
      </c>
      <c r="D181" s="7" t="s">
        <v>6153</v>
      </c>
      <c r="E181" s="4">
        <v>1</v>
      </c>
      <c r="F181" s="4" t="str">
        <f>VLOOKUP(C181,customers!A:B,2,FALSE)</f>
        <v>Tiffany Scardafield</v>
      </c>
      <c r="G181" s="4">
        <f>VLOOKUP(F181,customers!B:C,2,FALSE)</f>
        <v>0</v>
      </c>
      <c r="H181" s="4" t="str">
        <f>VLOOKUP(F181,customers!B:G,6,FALSE)</f>
        <v>Ireland</v>
      </c>
      <c r="I181" s="7" t="str">
        <f>VLOOKUP(D181,products!A:B,2,FALSE)</f>
        <v>Ara</v>
      </c>
      <c r="J181" s="7" t="str">
        <f>VLOOKUP(D181,products!A:C,3,FALSE)</f>
        <v>D</v>
      </c>
      <c r="K181" s="8">
        <f>VLOOKUP(D181,products!A:D,4,FALSE)</f>
        <v>0.2</v>
      </c>
      <c r="L181" s="9">
        <f>VLOOKUP(D181,products!A:E,5,FALSE)</f>
        <v>2.9849999999999999</v>
      </c>
      <c r="M181" s="9">
        <f t="shared" si="2"/>
        <v>2.9849999999999999</v>
      </c>
      <c r="N181" s="7" t="str" cm="1">
        <f t="array" ref="N181">_xlfn.IFS(I181="Rob","Robusta",I181="Exc","Exclasia",I181="Ara","Arabia",I181="Lib","Libia")</f>
        <v>Arabia</v>
      </c>
      <c r="O181" s="7" t="str" cm="1">
        <f t="array" ref="O181">_xlfn.IFS(J181="M","Medium",J181="D","Dark",J181="L","Light")</f>
        <v>Dark</v>
      </c>
      <c r="P181" s="7" t="str">
        <f>VLOOKUP(Tablo1[[#This Row],[Customer ID]],customers!A180:I1180,9,FALSE)</f>
        <v>No</v>
      </c>
    </row>
    <row r="182" spans="1:16" x14ac:dyDescent="0.25">
      <c r="A182" s="4" t="s">
        <v>1502</v>
      </c>
      <c r="B182" s="6">
        <v>43910</v>
      </c>
      <c r="C182" s="4" t="s">
        <v>1503</v>
      </c>
      <c r="D182" s="7" t="s">
        <v>6183</v>
      </c>
      <c r="E182" s="4">
        <v>5</v>
      </c>
      <c r="F182" s="4" t="str">
        <f>VLOOKUP(C182,customers!A:B,2,FALSE)</f>
        <v>Abrahan Mussen</v>
      </c>
      <c r="G182" s="4" t="str">
        <f>VLOOKUP(F182,customers!B:C,2,FALSE)</f>
        <v>amussen50@51.la</v>
      </c>
      <c r="H182" s="4" t="str">
        <f>VLOOKUP(F182,customers!B:G,6,FALSE)</f>
        <v>United States</v>
      </c>
      <c r="I182" s="7" t="str">
        <f>VLOOKUP(D182,products!A:B,2,FALSE)</f>
        <v>Exc</v>
      </c>
      <c r="J182" s="7" t="str">
        <f>VLOOKUP(D182,products!A:C,3,FALSE)</f>
        <v>L</v>
      </c>
      <c r="K182" s="8">
        <f>VLOOKUP(D182,products!A:D,4,FALSE)</f>
        <v>0.2</v>
      </c>
      <c r="L182" s="9">
        <f>VLOOKUP(D182,products!A:E,5,FALSE)</f>
        <v>4.4550000000000001</v>
      </c>
      <c r="M182" s="9">
        <f t="shared" si="2"/>
        <v>22.274999999999999</v>
      </c>
      <c r="N182" s="7" t="str" cm="1">
        <f t="array" ref="N182">_xlfn.IFS(I182="Rob","Robusta",I182="Exc","Exclasia",I182="Ara","Arabia",I182="Lib","Libia")</f>
        <v>Exclasia</v>
      </c>
      <c r="O182" s="7" t="str" cm="1">
        <f t="array" ref="O182">_xlfn.IFS(J182="M","Medium",J182="D","Dark",J182="L","Light")</f>
        <v>Light</v>
      </c>
      <c r="P182" s="7" t="str">
        <f>VLOOKUP(Tablo1[[#This Row],[Customer ID]],customers!A181:I1181,9,FALSE)</f>
        <v>No</v>
      </c>
    </row>
    <row r="183" spans="1:16" x14ac:dyDescent="0.25">
      <c r="A183" s="4" t="s">
        <v>1502</v>
      </c>
      <c r="B183" s="6">
        <v>43910</v>
      </c>
      <c r="C183" s="4" t="s">
        <v>1503</v>
      </c>
      <c r="D183" s="7" t="s">
        <v>6157</v>
      </c>
      <c r="E183" s="4">
        <v>5</v>
      </c>
      <c r="F183" s="4" t="str">
        <f>VLOOKUP(C183,customers!A:B,2,FALSE)</f>
        <v>Abrahan Mussen</v>
      </c>
      <c r="G183" s="4" t="str">
        <f>VLOOKUP(F183,customers!B:C,2,FALSE)</f>
        <v>amussen50@51.la</v>
      </c>
      <c r="H183" s="4" t="str">
        <f>VLOOKUP(F183,customers!B:G,6,FALSE)</f>
        <v>United States</v>
      </c>
      <c r="I183" s="7" t="str">
        <f>VLOOKUP(D183,products!A:B,2,FALSE)</f>
        <v>Ara</v>
      </c>
      <c r="J183" s="7" t="str">
        <f>VLOOKUP(D183,products!A:C,3,FALSE)</f>
        <v>D</v>
      </c>
      <c r="K183" s="8">
        <f>VLOOKUP(D183,products!A:D,4,FALSE)</f>
        <v>0.5</v>
      </c>
      <c r="L183" s="9">
        <f>VLOOKUP(D183,products!A:E,5,FALSE)</f>
        <v>5.97</v>
      </c>
      <c r="M183" s="9">
        <f t="shared" si="2"/>
        <v>29.849999999999998</v>
      </c>
      <c r="N183" s="7" t="str" cm="1">
        <f t="array" ref="N183">_xlfn.IFS(I183="Rob","Robusta",I183="Exc","Exclasia",I183="Ara","Arabia",I183="Lib","Libia")</f>
        <v>Arabia</v>
      </c>
      <c r="O183" s="7" t="str" cm="1">
        <f t="array" ref="O183">_xlfn.IFS(J183="M","Medium",J183="D","Dark",J183="L","Light")</f>
        <v>Dark</v>
      </c>
      <c r="P183" s="7" t="str">
        <f>VLOOKUP(Tablo1[[#This Row],[Customer ID]],customers!A182:I1182,9,FALSE)</f>
        <v>No</v>
      </c>
    </row>
    <row r="184" spans="1:16" x14ac:dyDescent="0.25">
      <c r="A184" s="4" t="s">
        <v>1513</v>
      </c>
      <c r="B184" s="6">
        <v>44284</v>
      </c>
      <c r="C184" s="4" t="s">
        <v>1514</v>
      </c>
      <c r="D184" s="7" t="s">
        <v>6171</v>
      </c>
      <c r="E184" s="4">
        <v>6</v>
      </c>
      <c r="F184" s="4" t="str">
        <f>VLOOKUP(C184,customers!A:B,2,FALSE)</f>
        <v>Anny Mundford</v>
      </c>
      <c r="G184" s="4" t="str">
        <f>VLOOKUP(F184,customers!B:C,2,FALSE)</f>
        <v>amundford52@nbcnews.com</v>
      </c>
      <c r="H184" s="4" t="str">
        <f>VLOOKUP(F184,customers!B:G,6,FALSE)</f>
        <v>United States</v>
      </c>
      <c r="I184" s="7" t="str">
        <f>VLOOKUP(D184,products!A:B,2,FALSE)</f>
        <v>Rob</v>
      </c>
      <c r="J184" s="7" t="str">
        <f>VLOOKUP(D184,products!A:C,3,FALSE)</f>
        <v>D</v>
      </c>
      <c r="K184" s="8">
        <f>VLOOKUP(D184,products!A:D,4,FALSE)</f>
        <v>0.5</v>
      </c>
      <c r="L184" s="9">
        <f>VLOOKUP(D184,products!A:E,5,FALSE)</f>
        <v>5.3699999999999992</v>
      </c>
      <c r="M184" s="9">
        <f t="shared" si="2"/>
        <v>32.22</v>
      </c>
      <c r="N184" s="7" t="str" cm="1">
        <f t="array" ref="N184">_xlfn.IFS(I184="Rob","Robusta",I184="Exc","Exclasia",I184="Ara","Arabia",I184="Lib","Libia")</f>
        <v>Robusta</v>
      </c>
      <c r="O184" s="7" t="str" cm="1">
        <f t="array" ref="O184">_xlfn.IFS(J184="M","Medium",J184="D","Dark",J184="L","Light")</f>
        <v>Dark</v>
      </c>
      <c r="P184" s="7" t="str">
        <f>VLOOKUP(Tablo1[[#This Row],[Customer ID]],customers!A183:I1183,9,FALSE)</f>
        <v>No</v>
      </c>
    </row>
    <row r="185" spans="1:16" x14ac:dyDescent="0.25">
      <c r="A185" s="4" t="s">
        <v>1519</v>
      </c>
      <c r="B185" s="6">
        <v>44512</v>
      </c>
      <c r="C185" s="4" t="s">
        <v>1520</v>
      </c>
      <c r="D185" s="7" t="s">
        <v>6155</v>
      </c>
      <c r="E185" s="4">
        <v>2</v>
      </c>
      <c r="F185" s="4" t="str">
        <f>VLOOKUP(C185,customers!A:B,2,FALSE)</f>
        <v>Tory Walas</v>
      </c>
      <c r="G185" s="4" t="str">
        <f>VLOOKUP(F185,customers!B:C,2,FALSE)</f>
        <v>twalas53@google.ca</v>
      </c>
      <c r="H185" s="4" t="str">
        <f>VLOOKUP(F185,customers!B:G,6,FALSE)</f>
        <v>United States</v>
      </c>
      <c r="I185" s="7" t="str">
        <f>VLOOKUP(D185,products!A:B,2,FALSE)</f>
        <v>Exc</v>
      </c>
      <c r="J185" s="7" t="str">
        <f>VLOOKUP(D185,products!A:C,3,FALSE)</f>
        <v>M</v>
      </c>
      <c r="K185" s="8">
        <f>VLOOKUP(D185,products!A:D,4,FALSE)</f>
        <v>0.2</v>
      </c>
      <c r="L185" s="9">
        <f>VLOOKUP(D185,products!A:E,5,FALSE)</f>
        <v>4.125</v>
      </c>
      <c r="M185" s="9">
        <f t="shared" si="2"/>
        <v>8.25</v>
      </c>
      <c r="N185" s="7" t="str" cm="1">
        <f t="array" ref="N185">_xlfn.IFS(I185="Rob","Robusta",I185="Exc","Exclasia",I185="Ara","Arabia",I185="Lib","Libia")</f>
        <v>Exclasia</v>
      </c>
      <c r="O185" s="7" t="str" cm="1">
        <f t="array" ref="O185">_xlfn.IFS(J185="M","Medium",J185="D","Dark",J185="L","Light")</f>
        <v>Medium</v>
      </c>
      <c r="P185" s="7" t="str">
        <f>VLOOKUP(Tablo1[[#This Row],[Customer ID]],customers!A184:I1184,9,FALSE)</f>
        <v>No</v>
      </c>
    </row>
    <row r="186" spans="1:16" x14ac:dyDescent="0.25">
      <c r="A186" s="4" t="s">
        <v>1525</v>
      </c>
      <c r="B186" s="6">
        <v>44397</v>
      </c>
      <c r="C186" s="4" t="s">
        <v>1526</v>
      </c>
      <c r="D186" s="7" t="s">
        <v>6179</v>
      </c>
      <c r="E186" s="4">
        <v>4</v>
      </c>
      <c r="F186" s="4" t="str">
        <f>VLOOKUP(C186,customers!A:B,2,FALSE)</f>
        <v>Isa Blazewicz</v>
      </c>
      <c r="G186" s="4" t="str">
        <f>VLOOKUP(F186,customers!B:C,2,FALSE)</f>
        <v>iblazewicz54@thetimes.co.uk</v>
      </c>
      <c r="H186" s="4" t="str">
        <f>VLOOKUP(F186,customers!B:G,6,FALSE)</f>
        <v>United States</v>
      </c>
      <c r="I186" s="7" t="str">
        <f>VLOOKUP(D186,products!A:B,2,FALSE)</f>
        <v>Ara</v>
      </c>
      <c r="J186" s="7" t="str">
        <f>VLOOKUP(D186,products!A:C,3,FALSE)</f>
        <v>L</v>
      </c>
      <c r="K186" s="8">
        <f>VLOOKUP(D186,products!A:D,4,FALSE)</f>
        <v>0.5</v>
      </c>
      <c r="L186" s="9">
        <f>VLOOKUP(D186,products!A:E,5,FALSE)</f>
        <v>7.77</v>
      </c>
      <c r="M186" s="9">
        <f t="shared" si="2"/>
        <v>31.08</v>
      </c>
      <c r="N186" s="7" t="str" cm="1">
        <f t="array" ref="N186">_xlfn.IFS(I186="Rob","Robusta",I186="Exc","Exclasia",I186="Ara","Arabia",I186="Lib","Libia")</f>
        <v>Arabia</v>
      </c>
      <c r="O186" s="7" t="str" cm="1">
        <f t="array" ref="O186">_xlfn.IFS(J186="M","Medium",J186="D","Dark",J186="L","Light")</f>
        <v>Light</v>
      </c>
      <c r="P186" s="7" t="str">
        <f>VLOOKUP(Tablo1[[#This Row],[Customer ID]],customers!A185:I1185,9,FALSE)</f>
        <v>No</v>
      </c>
    </row>
    <row r="187" spans="1:16" x14ac:dyDescent="0.25">
      <c r="A187" s="4" t="s">
        <v>1531</v>
      </c>
      <c r="B187" s="6">
        <v>43483</v>
      </c>
      <c r="C187" s="4" t="s">
        <v>1532</v>
      </c>
      <c r="D187" s="7" t="s">
        <v>6143</v>
      </c>
      <c r="E187" s="4">
        <v>5</v>
      </c>
      <c r="F187" s="4" t="str">
        <f>VLOOKUP(C187,customers!A:B,2,FALSE)</f>
        <v>Angie Rizzetti</v>
      </c>
      <c r="G187" s="4" t="str">
        <f>VLOOKUP(F187,customers!B:C,2,FALSE)</f>
        <v>arizzetti55@naver.com</v>
      </c>
      <c r="H187" s="4" t="str">
        <f>VLOOKUP(F187,customers!B:G,6,FALSE)</f>
        <v>United States</v>
      </c>
      <c r="I187" s="7" t="str">
        <f>VLOOKUP(D187,products!A:B,2,FALSE)</f>
        <v>Exc</v>
      </c>
      <c r="J187" s="7" t="str">
        <f>VLOOKUP(D187,products!A:C,3,FALSE)</f>
        <v>D</v>
      </c>
      <c r="K187" s="8">
        <f>VLOOKUP(D187,products!A:D,4,FALSE)</f>
        <v>0.5</v>
      </c>
      <c r="L187" s="9">
        <f>VLOOKUP(D187,products!A:E,5,FALSE)</f>
        <v>7.29</v>
      </c>
      <c r="M187" s="9">
        <f t="shared" si="2"/>
        <v>36.450000000000003</v>
      </c>
      <c r="N187" s="7" t="str" cm="1">
        <f t="array" ref="N187">_xlfn.IFS(I187="Rob","Robusta",I187="Exc","Exclasia",I187="Ara","Arabia",I187="Lib","Libia")</f>
        <v>Exclasia</v>
      </c>
      <c r="O187" s="7" t="str" cm="1">
        <f t="array" ref="O187">_xlfn.IFS(J187="M","Medium",J187="D","Dark",J187="L","Light")</f>
        <v>Dark</v>
      </c>
      <c r="P187" s="7" t="str">
        <f>VLOOKUP(Tablo1[[#This Row],[Customer ID]],customers!A186:I1186,9,FALSE)</f>
        <v>Yes</v>
      </c>
    </row>
    <row r="188" spans="1:16" x14ac:dyDescent="0.25">
      <c r="A188" s="4" t="s">
        <v>1537</v>
      </c>
      <c r="B188" s="6">
        <v>43684</v>
      </c>
      <c r="C188" s="4" t="s">
        <v>1538</v>
      </c>
      <c r="D188" s="7" t="s">
        <v>6150</v>
      </c>
      <c r="E188" s="4">
        <v>3</v>
      </c>
      <c r="F188" s="4" t="str">
        <f>VLOOKUP(C188,customers!A:B,2,FALSE)</f>
        <v>Mord Meriet</v>
      </c>
      <c r="G188" s="4" t="str">
        <f>VLOOKUP(F188,customers!B:C,2,FALSE)</f>
        <v>mmeriet56@noaa.gov</v>
      </c>
      <c r="H188" s="4" t="str">
        <f>VLOOKUP(F188,customers!B:G,6,FALSE)</f>
        <v>United States</v>
      </c>
      <c r="I188" s="7" t="str">
        <f>VLOOKUP(D188,products!A:B,2,FALSE)</f>
        <v>Rob</v>
      </c>
      <c r="J188" s="7" t="str">
        <f>VLOOKUP(D188,products!A:C,3,FALSE)</f>
        <v>M</v>
      </c>
      <c r="K188" s="8">
        <f>VLOOKUP(D188,products!A:D,4,FALSE)</f>
        <v>2.5</v>
      </c>
      <c r="L188" s="9">
        <f>VLOOKUP(D188,products!A:E,5,FALSE)</f>
        <v>22.884999999999998</v>
      </c>
      <c r="M188" s="9">
        <f t="shared" si="2"/>
        <v>68.655000000000001</v>
      </c>
      <c r="N188" s="7" t="str" cm="1">
        <f t="array" ref="N188">_xlfn.IFS(I188="Rob","Robusta",I188="Exc","Exclasia",I188="Ara","Arabia",I188="Lib","Libia")</f>
        <v>Robusta</v>
      </c>
      <c r="O188" s="7" t="str" cm="1">
        <f t="array" ref="O188">_xlfn.IFS(J188="M","Medium",J188="D","Dark",J188="L","Light")</f>
        <v>Medium</v>
      </c>
      <c r="P188" s="7" t="str">
        <f>VLOOKUP(Tablo1[[#This Row],[Customer ID]],customers!A187:I1187,9,FALSE)</f>
        <v>No</v>
      </c>
    </row>
    <row r="189" spans="1:16" x14ac:dyDescent="0.25">
      <c r="A189" s="4" t="s">
        <v>1543</v>
      </c>
      <c r="B189" s="6">
        <v>44633</v>
      </c>
      <c r="C189" s="4" t="s">
        <v>1544</v>
      </c>
      <c r="D189" s="7" t="s">
        <v>6159</v>
      </c>
      <c r="E189" s="4">
        <v>5</v>
      </c>
      <c r="F189" s="4" t="str">
        <f>VLOOKUP(C189,customers!A:B,2,FALSE)</f>
        <v>Lawrence Pratt</v>
      </c>
      <c r="G189" s="4" t="str">
        <f>VLOOKUP(F189,customers!B:C,2,FALSE)</f>
        <v>lpratt57@netvibes.com</v>
      </c>
      <c r="H189" s="4" t="str">
        <f>VLOOKUP(F189,customers!B:G,6,FALSE)</f>
        <v>United States</v>
      </c>
      <c r="I189" s="7" t="str">
        <f>VLOOKUP(D189,products!A:B,2,FALSE)</f>
        <v>Lib</v>
      </c>
      <c r="J189" s="7" t="str">
        <f>VLOOKUP(D189,products!A:C,3,FALSE)</f>
        <v>M</v>
      </c>
      <c r="K189" s="8">
        <f>VLOOKUP(D189,products!A:D,4,FALSE)</f>
        <v>0.5</v>
      </c>
      <c r="L189" s="9">
        <f>VLOOKUP(D189,products!A:E,5,FALSE)</f>
        <v>8.73</v>
      </c>
      <c r="M189" s="9">
        <f t="shared" si="2"/>
        <v>43.650000000000006</v>
      </c>
      <c r="N189" s="7" t="str" cm="1">
        <f t="array" ref="N189">_xlfn.IFS(I189="Rob","Robusta",I189="Exc","Exclasia",I189="Ara","Arabia",I189="Lib","Libia")</f>
        <v>Libia</v>
      </c>
      <c r="O189" s="7" t="str" cm="1">
        <f t="array" ref="O189">_xlfn.IFS(J189="M","Medium",J189="D","Dark",J189="L","Light")</f>
        <v>Medium</v>
      </c>
      <c r="P189" s="7" t="str">
        <f>VLOOKUP(Tablo1[[#This Row],[Customer ID]],customers!A188:I1188,9,FALSE)</f>
        <v>Yes</v>
      </c>
    </row>
    <row r="190" spans="1:16" x14ac:dyDescent="0.25">
      <c r="A190" s="4" t="s">
        <v>1548</v>
      </c>
      <c r="B190" s="6">
        <v>44698</v>
      </c>
      <c r="C190" s="4" t="s">
        <v>1549</v>
      </c>
      <c r="D190" s="7" t="s">
        <v>6183</v>
      </c>
      <c r="E190" s="4">
        <v>1</v>
      </c>
      <c r="F190" s="4" t="str">
        <f>VLOOKUP(C190,customers!A:B,2,FALSE)</f>
        <v>Astrix Kitchingham</v>
      </c>
      <c r="G190" s="4" t="str">
        <f>VLOOKUP(F190,customers!B:C,2,FALSE)</f>
        <v>akitchingham58@com.com</v>
      </c>
      <c r="H190" s="4" t="str">
        <f>VLOOKUP(F190,customers!B:G,6,FALSE)</f>
        <v>United States</v>
      </c>
      <c r="I190" s="7" t="str">
        <f>VLOOKUP(D190,products!A:B,2,FALSE)</f>
        <v>Exc</v>
      </c>
      <c r="J190" s="7" t="str">
        <f>VLOOKUP(D190,products!A:C,3,FALSE)</f>
        <v>L</v>
      </c>
      <c r="K190" s="8">
        <f>VLOOKUP(D190,products!A:D,4,FALSE)</f>
        <v>0.2</v>
      </c>
      <c r="L190" s="9">
        <f>VLOOKUP(D190,products!A:E,5,FALSE)</f>
        <v>4.4550000000000001</v>
      </c>
      <c r="M190" s="9">
        <f t="shared" si="2"/>
        <v>4.4550000000000001</v>
      </c>
      <c r="N190" s="7" t="str" cm="1">
        <f t="array" ref="N190">_xlfn.IFS(I190="Rob","Robusta",I190="Exc","Exclasia",I190="Ara","Arabia",I190="Lib","Libia")</f>
        <v>Exclasia</v>
      </c>
      <c r="O190" s="7" t="str" cm="1">
        <f t="array" ref="O190">_xlfn.IFS(J190="M","Medium",J190="D","Dark",J190="L","Light")</f>
        <v>Light</v>
      </c>
      <c r="P190" s="7" t="str">
        <f>VLOOKUP(Tablo1[[#This Row],[Customer ID]],customers!A189:I1189,9,FALSE)</f>
        <v>Yes</v>
      </c>
    </row>
    <row r="191" spans="1:16" x14ac:dyDescent="0.25">
      <c r="A191" s="4" t="s">
        <v>1554</v>
      </c>
      <c r="B191" s="6">
        <v>43813</v>
      </c>
      <c r="C191" s="4" t="s">
        <v>1555</v>
      </c>
      <c r="D191" s="7" t="s">
        <v>6161</v>
      </c>
      <c r="E191" s="4">
        <v>3</v>
      </c>
      <c r="F191" s="4" t="str">
        <f>VLOOKUP(C191,customers!A:B,2,FALSE)</f>
        <v>Burnard Bartholin</v>
      </c>
      <c r="G191" s="4" t="str">
        <f>VLOOKUP(F191,customers!B:C,2,FALSE)</f>
        <v>bbartholin59@xinhuanet.com</v>
      </c>
      <c r="H191" s="4" t="str">
        <f>VLOOKUP(F191,customers!B:G,6,FALSE)</f>
        <v>United States</v>
      </c>
      <c r="I191" s="7" t="str">
        <f>VLOOKUP(D191,products!A:B,2,FALSE)</f>
        <v>Lib</v>
      </c>
      <c r="J191" s="7" t="str">
        <f>VLOOKUP(D191,products!A:C,3,FALSE)</f>
        <v>M</v>
      </c>
      <c r="K191" s="8">
        <f>VLOOKUP(D191,products!A:D,4,FALSE)</f>
        <v>1</v>
      </c>
      <c r="L191" s="9">
        <f>VLOOKUP(D191,products!A:E,5,FALSE)</f>
        <v>14.55</v>
      </c>
      <c r="M191" s="9">
        <f t="shared" si="2"/>
        <v>43.650000000000006</v>
      </c>
      <c r="N191" s="7" t="str" cm="1">
        <f t="array" ref="N191">_xlfn.IFS(I191="Rob","Robusta",I191="Exc","Exclasia",I191="Ara","Arabia",I191="Lib","Libia")</f>
        <v>Libia</v>
      </c>
      <c r="O191" s="7" t="str" cm="1">
        <f t="array" ref="O191">_xlfn.IFS(J191="M","Medium",J191="D","Dark",J191="L","Light")</f>
        <v>Medium</v>
      </c>
      <c r="P191" s="7" t="str">
        <f>VLOOKUP(Tablo1[[#This Row],[Customer ID]],customers!A190:I1190,9,FALSE)</f>
        <v>Yes</v>
      </c>
    </row>
    <row r="192" spans="1:16" x14ac:dyDescent="0.25">
      <c r="A192" s="4" t="s">
        <v>1560</v>
      </c>
      <c r="B192" s="6">
        <v>43845</v>
      </c>
      <c r="C192" s="4" t="s">
        <v>1561</v>
      </c>
      <c r="D192" s="7" t="s">
        <v>6180</v>
      </c>
      <c r="E192" s="4">
        <v>1</v>
      </c>
      <c r="F192" s="4" t="str">
        <f>VLOOKUP(C192,customers!A:B,2,FALSE)</f>
        <v>Madelene Prinn</v>
      </c>
      <c r="G192" s="4" t="str">
        <f>VLOOKUP(F192,customers!B:C,2,FALSE)</f>
        <v>mprinn5a@usa.gov</v>
      </c>
      <c r="H192" s="4" t="str">
        <f>VLOOKUP(F192,customers!B:G,6,FALSE)</f>
        <v>United States</v>
      </c>
      <c r="I192" s="7" t="str">
        <f>VLOOKUP(D192,products!A:B,2,FALSE)</f>
        <v>Lib</v>
      </c>
      <c r="J192" s="7" t="str">
        <f>VLOOKUP(D192,products!A:C,3,FALSE)</f>
        <v>M</v>
      </c>
      <c r="K192" s="8">
        <f>VLOOKUP(D192,products!A:D,4,FALSE)</f>
        <v>2.5</v>
      </c>
      <c r="L192" s="9">
        <f>VLOOKUP(D192,products!A:E,5,FALSE)</f>
        <v>33.464999999999996</v>
      </c>
      <c r="M192" s="9">
        <f t="shared" si="2"/>
        <v>33.464999999999996</v>
      </c>
      <c r="N192" s="7" t="str" cm="1">
        <f t="array" ref="N192">_xlfn.IFS(I192="Rob","Robusta",I192="Exc","Exclasia",I192="Ara","Arabia",I192="Lib","Libia")</f>
        <v>Libia</v>
      </c>
      <c r="O192" s="7" t="str" cm="1">
        <f t="array" ref="O192">_xlfn.IFS(J192="M","Medium",J192="D","Dark",J192="L","Light")</f>
        <v>Medium</v>
      </c>
      <c r="P192" s="7" t="str">
        <f>VLOOKUP(Tablo1[[#This Row],[Customer ID]],customers!A191:I1191,9,FALSE)</f>
        <v>Yes</v>
      </c>
    </row>
    <row r="193" spans="1:16" x14ac:dyDescent="0.25">
      <c r="A193" s="4" t="s">
        <v>1566</v>
      </c>
      <c r="B193" s="6">
        <v>43567</v>
      </c>
      <c r="C193" s="4" t="s">
        <v>1567</v>
      </c>
      <c r="D193" s="7" t="s">
        <v>6149</v>
      </c>
      <c r="E193" s="4">
        <v>5</v>
      </c>
      <c r="F193" s="4" t="str">
        <f>VLOOKUP(C193,customers!A:B,2,FALSE)</f>
        <v>Alisun Baudino</v>
      </c>
      <c r="G193" s="4" t="str">
        <f>VLOOKUP(F193,customers!B:C,2,FALSE)</f>
        <v>abaudino5b@netvibes.com</v>
      </c>
      <c r="H193" s="4" t="str">
        <f>VLOOKUP(F193,customers!B:G,6,FALSE)</f>
        <v>United States</v>
      </c>
      <c r="I193" s="7" t="str">
        <f>VLOOKUP(D193,products!A:B,2,FALSE)</f>
        <v>Lib</v>
      </c>
      <c r="J193" s="7" t="str">
        <f>VLOOKUP(D193,products!A:C,3,FALSE)</f>
        <v>D</v>
      </c>
      <c r="K193" s="8">
        <f>VLOOKUP(D193,products!A:D,4,FALSE)</f>
        <v>0.2</v>
      </c>
      <c r="L193" s="9">
        <f>VLOOKUP(D193,products!A:E,5,FALSE)</f>
        <v>3.8849999999999998</v>
      </c>
      <c r="M193" s="9">
        <f t="shared" si="2"/>
        <v>19.424999999999997</v>
      </c>
      <c r="N193" s="7" t="str" cm="1">
        <f t="array" ref="N193">_xlfn.IFS(I193="Rob","Robusta",I193="Exc","Exclasia",I193="Ara","Arabia",I193="Lib","Libia")</f>
        <v>Libia</v>
      </c>
      <c r="O193" s="7" t="str" cm="1">
        <f t="array" ref="O193">_xlfn.IFS(J193="M","Medium",J193="D","Dark",J193="L","Light")</f>
        <v>Dark</v>
      </c>
      <c r="P193" s="7" t="str">
        <f>VLOOKUP(Tablo1[[#This Row],[Customer ID]],customers!A192:I1192,9,FALSE)</f>
        <v>Yes</v>
      </c>
    </row>
    <row r="194" spans="1:16" x14ac:dyDescent="0.25">
      <c r="A194" s="4" t="s">
        <v>1572</v>
      </c>
      <c r="B194" s="6">
        <v>43919</v>
      </c>
      <c r="C194" s="4" t="s">
        <v>1573</v>
      </c>
      <c r="D194" s="7" t="s">
        <v>6182</v>
      </c>
      <c r="E194" s="4">
        <v>6</v>
      </c>
      <c r="F194" s="4" t="str">
        <f>VLOOKUP(C194,customers!A:B,2,FALSE)</f>
        <v>Philipa Petrushanko</v>
      </c>
      <c r="G194" s="4" t="str">
        <f>VLOOKUP(F194,customers!B:C,2,FALSE)</f>
        <v>ppetrushanko5c@blinklist.com</v>
      </c>
      <c r="H194" s="4" t="str">
        <f>VLOOKUP(F194,customers!B:G,6,FALSE)</f>
        <v>Ireland</v>
      </c>
      <c r="I194" s="7" t="str">
        <f>VLOOKUP(D194,products!A:B,2,FALSE)</f>
        <v>Exc</v>
      </c>
      <c r="J194" s="7" t="str">
        <f>VLOOKUP(D194,products!A:C,3,FALSE)</f>
        <v>D</v>
      </c>
      <c r="K194" s="8">
        <f>VLOOKUP(D194,products!A:D,4,FALSE)</f>
        <v>1</v>
      </c>
      <c r="L194" s="9">
        <f>VLOOKUP(D194,products!A:E,5,FALSE)</f>
        <v>12.15</v>
      </c>
      <c r="M194" s="9">
        <f t="shared" si="2"/>
        <v>72.900000000000006</v>
      </c>
      <c r="N194" s="7" t="str" cm="1">
        <f t="array" ref="N194">_xlfn.IFS(I194="Rob","Robusta",I194="Exc","Exclasia",I194="Ara","Arabia",I194="Lib","Libia")</f>
        <v>Exclasia</v>
      </c>
      <c r="O194" s="7" t="str" cm="1">
        <f t="array" ref="O194">_xlfn.IFS(J194="M","Medium",J194="D","Dark",J194="L","Light")</f>
        <v>Dark</v>
      </c>
      <c r="P194" s="7" t="str">
        <f>VLOOKUP(Tablo1[[#This Row],[Customer ID]],customers!A193:I1193,9,FALSE)</f>
        <v>Yes</v>
      </c>
    </row>
    <row r="195" spans="1:16" x14ac:dyDescent="0.25">
      <c r="A195" s="4" t="s">
        <v>1578</v>
      </c>
      <c r="B195" s="6">
        <v>44644</v>
      </c>
      <c r="C195" s="4" t="s">
        <v>1579</v>
      </c>
      <c r="D195" s="7" t="s">
        <v>6170</v>
      </c>
      <c r="E195" s="4">
        <v>3</v>
      </c>
      <c r="F195" s="4" t="str">
        <f>VLOOKUP(C195,customers!A:B,2,FALSE)</f>
        <v>Kimberli Mustchin</v>
      </c>
      <c r="G195" s="4">
        <f>VLOOKUP(F195,customers!B:C,2,FALSE)</f>
        <v>0</v>
      </c>
      <c r="H195" s="4" t="str">
        <f>VLOOKUP(F195,customers!B:G,6,FALSE)</f>
        <v>United States</v>
      </c>
      <c r="I195" s="7" t="str">
        <f>VLOOKUP(D195,products!A:B,2,FALSE)</f>
        <v>Exc</v>
      </c>
      <c r="J195" s="7" t="str">
        <f>VLOOKUP(D195,products!A:C,3,FALSE)</f>
        <v>L</v>
      </c>
      <c r="K195" s="8">
        <f>VLOOKUP(D195,products!A:D,4,FALSE)</f>
        <v>1</v>
      </c>
      <c r="L195" s="9">
        <f>VLOOKUP(D195,products!A:E,5,FALSE)</f>
        <v>14.85</v>
      </c>
      <c r="M195" s="9">
        <f t="shared" ref="M195:M258" si="3">L195*E195</f>
        <v>44.55</v>
      </c>
      <c r="N195" s="7" t="str" cm="1">
        <f t="array" ref="N195">_xlfn.IFS(I195="Rob","Robusta",I195="Exc","Exclasia",I195="Ara","Arabia",I195="Lib","Libia")</f>
        <v>Exclasia</v>
      </c>
      <c r="O195" s="7" t="str" cm="1">
        <f t="array" ref="O195">_xlfn.IFS(J195="M","Medium",J195="D","Dark",J195="L","Light")</f>
        <v>Light</v>
      </c>
      <c r="P195" s="7" t="str">
        <f>VLOOKUP(Tablo1[[#This Row],[Customer ID]],customers!A194:I1194,9,FALSE)</f>
        <v>No</v>
      </c>
    </row>
    <row r="196" spans="1:16" x14ac:dyDescent="0.25">
      <c r="A196" s="4" t="s">
        <v>1583</v>
      </c>
      <c r="B196" s="6">
        <v>44398</v>
      </c>
      <c r="C196" s="4" t="s">
        <v>1584</v>
      </c>
      <c r="D196" s="7" t="s">
        <v>6143</v>
      </c>
      <c r="E196" s="4">
        <v>5</v>
      </c>
      <c r="F196" s="4" t="str">
        <f>VLOOKUP(C196,customers!A:B,2,FALSE)</f>
        <v>Emlynne Laird</v>
      </c>
      <c r="G196" s="4" t="str">
        <f>VLOOKUP(F196,customers!B:C,2,FALSE)</f>
        <v>elaird5e@bing.com</v>
      </c>
      <c r="H196" s="4" t="str">
        <f>VLOOKUP(F196,customers!B:G,6,FALSE)</f>
        <v>United States</v>
      </c>
      <c r="I196" s="7" t="str">
        <f>VLOOKUP(D196,products!A:B,2,FALSE)</f>
        <v>Exc</v>
      </c>
      <c r="J196" s="7" t="str">
        <f>VLOOKUP(D196,products!A:C,3,FALSE)</f>
        <v>D</v>
      </c>
      <c r="K196" s="8">
        <f>VLOOKUP(D196,products!A:D,4,FALSE)</f>
        <v>0.5</v>
      </c>
      <c r="L196" s="9">
        <f>VLOOKUP(D196,products!A:E,5,FALSE)</f>
        <v>7.29</v>
      </c>
      <c r="M196" s="9">
        <f t="shared" si="3"/>
        <v>36.450000000000003</v>
      </c>
      <c r="N196" s="7" t="str" cm="1">
        <f t="array" ref="N196">_xlfn.IFS(I196="Rob","Robusta",I196="Exc","Exclasia",I196="Ara","Arabia",I196="Lib","Libia")</f>
        <v>Exclasia</v>
      </c>
      <c r="O196" s="7" t="str" cm="1">
        <f t="array" ref="O196">_xlfn.IFS(J196="M","Medium",J196="D","Dark",J196="L","Light")</f>
        <v>Dark</v>
      </c>
      <c r="P196" s="7" t="str">
        <f>VLOOKUP(Tablo1[[#This Row],[Customer ID]],customers!A195:I1195,9,FALSE)</f>
        <v>No</v>
      </c>
    </row>
    <row r="197" spans="1:16" x14ac:dyDescent="0.25">
      <c r="A197" s="4" t="s">
        <v>1589</v>
      </c>
      <c r="B197" s="6">
        <v>43683</v>
      </c>
      <c r="C197" s="4" t="s">
        <v>1590</v>
      </c>
      <c r="D197" s="7" t="s">
        <v>6139</v>
      </c>
      <c r="E197" s="4">
        <v>3</v>
      </c>
      <c r="F197" s="4" t="str">
        <f>VLOOKUP(C197,customers!A:B,2,FALSE)</f>
        <v>Marlena Howsden</v>
      </c>
      <c r="G197" s="4" t="str">
        <f>VLOOKUP(F197,customers!B:C,2,FALSE)</f>
        <v>mhowsden5f@infoseek.co.jp</v>
      </c>
      <c r="H197" s="4" t="str">
        <f>VLOOKUP(F197,customers!B:G,6,FALSE)</f>
        <v>United States</v>
      </c>
      <c r="I197" s="7" t="str">
        <f>VLOOKUP(D197,products!A:B,2,FALSE)</f>
        <v>Ara</v>
      </c>
      <c r="J197" s="7" t="str">
        <f>VLOOKUP(D197,products!A:C,3,FALSE)</f>
        <v>L</v>
      </c>
      <c r="K197" s="8">
        <f>VLOOKUP(D197,products!A:D,4,FALSE)</f>
        <v>1</v>
      </c>
      <c r="L197" s="9">
        <f>VLOOKUP(D197,products!A:E,5,FALSE)</f>
        <v>12.95</v>
      </c>
      <c r="M197" s="9">
        <f t="shared" si="3"/>
        <v>38.849999999999994</v>
      </c>
      <c r="N197" s="7" t="str" cm="1">
        <f t="array" ref="N197">_xlfn.IFS(I197="Rob","Robusta",I197="Exc","Exclasia",I197="Ara","Arabia",I197="Lib","Libia")</f>
        <v>Arabia</v>
      </c>
      <c r="O197" s="7" t="str" cm="1">
        <f t="array" ref="O197">_xlfn.IFS(J197="M","Medium",J197="D","Dark",J197="L","Light")</f>
        <v>Light</v>
      </c>
      <c r="P197" s="7" t="str">
        <f>VLOOKUP(Tablo1[[#This Row],[Customer ID]],customers!A196:I1196,9,FALSE)</f>
        <v>No</v>
      </c>
    </row>
    <row r="198" spans="1:16" x14ac:dyDescent="0.25">
      <c r="A198" s="4" t="s">
        <v>1595</v>
      </c>
      <c r="B198" s="6">
        <v>44339</v>
      </c>
      <c r="C198" s="4" t="s">
        <v>1596</v>
      </c>
      <c r="D198" s="7" t="s">
        <v>6175</v>
      </c>
      <c r="E198" s="4">
        <v>6</v>
      </c>
      <c r="F198" s="4" t="str">
        <f>VLOOKUP(C198,customers!A:B,2,FALSE)</f>
        <v>Nealson Cuttler</v>
      </c>
      <c r="G198" s="4" t="str">
        <f>VLOOKUP(F198,customers!B:C,2,FALSE)</f>
        <v>ncuttler5g@parallels.com</v>
      </c>
      <c r="H198" s="4" t="str">
        <f>VLOOKUP(F198,customers!B:G,6,FALSE)</f>
        <v>United States</v>
      </c>
      <c r="I198" s="7" t="str">
        <f>VLOOKUP(D198,products!A:B,2,FALSE)</f>
        <v>Exc</v>
      </c>
      <c r="J198" s="7" t="str">
        <f>VLOOKUP(D198,products!A:C,3,FALSE)</f>
        <v>L</v>
      </c>
      <c r="K198" s="8">
        <f>VLOOKUP(D198,products!A:D,4,FALSE)</f>
        <v>0.5</v>
      </c>
      <c r="L198" s="9">
        <f>VLOOKUP(D198,products!A:E,5,FALSE)</f>
        <v>8.91</v>
      </c>
      <c r="M198" s="9">
        <f t="shared" si="3"/>
        <v>53.46</v>
      </c>
      <c r="N198" s="7" t="str" cm="1">
        <f t="array" ref="N198">_xlfn.IFS(I198="Rob","Robusta",I198="Exc","Exclasia",I198="Ara","Arabia",I198="Lib","Libia")</f>
        <v>Exclasia</v>
      </c>
      <c r="O198" s="7" t="str" cm="1">
        <f t="array" ref="O198">_xlfn.IFS(J198="M","Medium",J198="D","Dark",J198="L","Light")</f>
        <v>Light</v>
      </c>
      <c r="P198" s="7" t="str">
        <f>VLOOKUP(Tablo1[[#This Row],[Customer ID]],customers!A197:I1197,9,FALSE)</f>
        <v>No</v>
      </c>
    </row>
    <row r="199" spans="1:16" x14ac:dyDescent="0.25">
      <c r="A199" s="4" t="s">
        <v>1595</v>
      </c>
      <c r="B199" s="6">
        <v>44339</v>
      </c>
      <c r="C199" s="4" t="s">
        <v>1596</v>
      </c>
      <c r="D199" s="7" t="s">
        <v>6164</v>
      </c>
      <c r="E199" s="4">
        <v>2</v>
      </c>
      <c r="F199" s="4" t="str">
        <f>VLOOKUP(C199,customers!A:B,2,FALSE)</f>
        <v>Nealson Cuttler</v>
      </c>
      <c r="G199" s="4" t="str">
        <f>VLOOKUP(F199,customers!B:C,2,FALSE)</f>
        <v>ncuttler5g@parallels.com</v>
      </c>
      <c r="H199" s="4" t="str">
        <f>VLOOKUP(F199,customers!B:G,6,FALSE)</f>
        <v>United States</v>
      </c>
      <c r="I199" s="7" t="str">
        <f>VLOOKUP(D199,products!A:B,2,FALSE)</f>
        <v>Lib</v>
      </c>
      <c r="J199" s="7" t="str">
        <f>VLOOKUP(D199,products!A:C,3,FALSE)</f>
        <v>D</v>
      </c>
      <c r="K199" s="8">
        <f>VLOOKUP(D199,products!A:D,4,FALSE)</f>
        <v>2.5</v>
      </c>
      <c r="L199" s="9">
        <f>VLOOKUP(D199,products!A:E,5,FALSE)</f>
        <v>29.784999999999997</v>
      </c>
      <c r="M199" s="9">
        <f t="shared" si="3"/>
        <v>59.569999999999993</v>
      </c>
      <c r="N199" s="7" t="str" cm="1">
        <f t="array" ref="N199">_xlfn.IFS(I199="Rob","Robusta",I199="Exc","Exclasia",I199="Ara","Arabia",I199="Lib","Libia")</f>
        <v>Libia</v>
      </c>
      <c r="O199" s="7" t="str" cm="1">
        <f t="array" ref="O199">_xlfn.IFS(J199="M","Medium",J199="D","Dark",J199="L","Light")</f>
        <v>Dark</v>
      </c>
      <c r="P199" s="7" t="str">
        <f>VLOOKUP(Tablo1[[#This Row],[Customer ID]],customers!A198:I1198,9,FALSE)</f>
        <v>No</v>
      </c>
    </row>
    <row r="200" spans="1:16" x14ac:dyDescent="0.25">
      <c r="A200" s="4" t="s">
        <v>1595</v>
      </c>
      <c r="B200" s="6">
        <v>44339</v>
      </c>
      <c r="C200" s="4" t="s">
        <v>1596</v>
      </c>
      <c r="D200" s="7" t="s">
        <v>6164</v>
      </c>
      <c r="E200" s="4">
        <v>3</v>
      </c>
      <c r="F200" s="4" t="str">
        <f>VLOOKUP(C200,customers!A:B,2,FALSE)</f>
        <v>Nealson Cuttler</v>
      </c>
      <c r="G200" s="4" t="str">
        <f>VLOOKUP(F200,customers!B:C,2,FALSE)</f>
        <v>ncuttler5g@parallels.com</v>
      </c>
      <c r="H200" s="4" t="str">
        <f>VLOOKUP(F200,customers!B:G,6,FALSE)</f>
        <v>United States</v>
      </c>
      <c r="I200" s="7" t="str">
        <f>VLOOKUP(D200,products!A:B,2,FALSE)</f>
        <v>Lib</v>
      </c>
      <c r="J200" s="7" t="str">
        <f>VLOOKUP(D200,products!A:C,3,FALSE)</f>
        <v>D</v>
      </c>
      <c r="K200" s="8">
        <f>VLOOKUP(D200,products!A:D,4,FALSE)</f>
        <v>2.5</v>
      </c>
      <c r="L200" s="9">
        <f>VLOOKUP(D200,products!A:E,5,FALSE)</f>
        <v>29.784999999999997</v>
      </c>
      <c r="M200" s="9">
        <f t="shared" si="3"/>
        <v>89.35499999999999</v>
      </c>
      <c r="N200" s="7" t="str" cm="1">
        <f t="array" ref="N200">_xlfn.IFS(I200="Rob","Robusta",I200="Exc","Exclasia",I200="Ara","Arabia",I200="Lib","Libia")</f>
        <v>Libia</v>
      </c>
      <c r="O200" s="7" t="str" cm="1">
        <f t="array" ref="O200">_xlfn.IFS(J200="M","Medium",J200="D","Dark",J200="L","Light")</f>
        <v>Dark</v>
      </c>
      <c r="P200" s="7" t="e">
        <f>VLOOKUP(Tablo1[[#This Row],[Customer ID]],customers!A199:I1199,9,FALSE)</f>
        <v>#N/A</v>
      </c>
    </row>
    <row r="201" spans="1:16" x14ac:dyDescent="0.25">
      <c r="A201" s="4" t="s">
        <v>1595</v>
      </c>
      <c r="B201" s="6">
        <v>44339</v>
      </c>
      <c r="C201" s="4" t="s">
        <v>1596</v>
      </c>
      <c r="D201" s="7" t="s">
        <v>6160</v>
      </c>
      <c r="E201" s="4">
        <v>4</v>
      </c>
      <c r="F201" s="4" t="str">
        <f>VLOOKUP(C201,customers!A:B,2,FALSE)</f>
        <v>Nealson Cuttler</v>
      </c>
      <c r="G201" s="4" t="str">
        <f>VLOOKUP(F201,customers!B:C,2,FALSE)</f>
        <v>ncuttler5g@parallels.com</v>
      </c>
      <c r="H201" s="4" t="str">
        <f>VLOOKUP(F201,customers!B:G,6,FALSE)</f>
        <v>United States</v>
      </c>
      <c r="I201" s="7" t="str">
        <f>VLOOKUP(D201,products!A:B,2,FALSE)</f>
        <v>Lib</v>
      </c>
      <c r="J201" s="7" t="str">
        <f>VLOOKUP(D201,products!A:C,3,FALSE)</f>
        <v>L</v>
      </c>
      <c r="K201" s="8">
        <f>VLOOKUP(D201,products!A:D,4,FALSE)</f>
        <v>0.5</v>
      </c>
      <c r="L201" s="9">
        <f>VLOOKUP(D201,products!A:E,5,FALSE)</f>
        <v>9.51</v>
      </c>
      <c r="M201" s="9">
        <f t="shared" si="3"/>
        <v>38.04</v>
      </c>
      <c r="N201" s="7" t="str" cm="1">
        <f t="array" ref="N201">_xlfn.IFS(I201="Rob","Robusta",I201="Exc","Exclasia",I201="Ara","Arabia",I201="Lib","Libia")</f>
        <v>Libia</v>
      </c>
      <c r="O201" s="7" t="str" cm="1">
        <f t="array" ref="O201">_xlfn.IFS(J201="M","Medium",J201="D","Dark",J201="L","Light")</f>
        <v>Light</v>
      </c>
      <c r="P201" s="7" t="e">
        <f>VLOOKUP(Tablo1[[#This Row],[Customer ID]],customers!A200:I1200,9,FALSE)</f>
        <v>#N/A</v>
      </c>
    </row>
    <row r="202" spans="1:16" x14ac:dyDescent="0.25">
      <c r="A202" s="4" t="s">
        <v>1595</v>
      </c>
      <c r="B202" s="6">
        <v>44339</v>
      </c>
      <c r="C202" s="4" t="s">
        <v>1596</v>
      </c>
      <c r="D202" s="7" t="s">
        <v>6140</v>
      </c>
      <c r="E202" s="4">
        <v>3</v>
      </c>
      <c r="F202" s="4" t="str">
        <f>VLOOKUP(C202,customers!A:B,2,FALSE)</f>
        <v>Nealson Cuttler</v>
      </c>
      <c r="G202" s="4" t="str">
        <f>VLOOKUP(F202,customers!B:C,2,FALSE)</f>
        <v>ncuttler5g@parallels.com</v>
      </c>
      <c r="H202" s="4" t="str">
        <f>VLOOKUP(F202,customers!B:G,6,FALSE)</f>
        <v>United States</v>
      </c>
      <c r="I202" s="7" t="str">
        <f>VLOOKUP(D202,products!A:B,2,FALSE)</f>
        <v>Exc</v>
      </c>
      <c r="J202" s="7" t="str">
        <f>VLOOKUP(D202,products!A:C,3,FALSE)</f>
        <v>M</v>
      </c>
      <c r="K202" s="8">
        <f>VLOOKUP(D202,products!A:D,4,FALSE)</f>
        <v>1</v>
      </c>
      <c r="L202" s="9">
        <f>VLOOKUP(D202,products!A:E,5,FALSE)</f>
        <v>13.75</v>
      </c>
      <c r="M202" s="9">
        <f t="shared" si="3"/>
        <v>41.25</v>
      </c>
      <c r="N202" s="7" t="str" cm="1">
        <f t="array" ref="N202">_xlfn.IFS(I202="Rob","Robusta",I202="Exc","Exclasia",I202="Ara","Arabia",I202="Lib","Libia")</f>
        <v>Exclasia</v>
      </c>
      <c r="O202" s="7" t="str" cm="1">
        <f t="array" ref="O202">_xlfn.IFS(J202="M","Medium",J202="D","Dark",J202="L","Light")</f>
        <v>Medium</v>
      </c>
      <c r="P202" s="7" t="e">
        <f>VLOOKUP(Tablo1[[#This Row],[Customer ID]],customers!A201:I1201,9,FALSE)</f>
        <v>#N/A</v>
      </c>
    </row>
    <row r="203" spans="1:16" x14ac:dyDescent="0.25">
      <c r="A203" s="4" t="s">
        <v>1620</v>
      </c>
      <c r="B203" s="6">
        <v>44294</v>
      </c>
      <c r="C203" s="4" t="s">
        <v>1621</v>
      </c>
      <c r="D203" s="7" t="s">
        <v>6160</v>
      </c>
      <c r="E203" s="4">
        <v>6</v>
      </c>
      <c r="F203" s="4" t="str">
        <f>VLOOKUP(C203,customers!A:B,2,FALSE)</f>
        <v>Adriana Lazarus</v>
      </c>
      <c r="G203" s="4">
        <f>VLOOKUP(F203,customers!B:C,2,FALSE)</f>
        <v>0</v>
      </c>
      <c r="H203" s="4" t="str">
        <f>VLOOKUP(F203,customers!B:G,6,FALSE)</f>
        <v>United States</v>
      </c>
      <c r="I203" s="7" t="str">
        <f>VLOOKUP(D203,products!A:B,2,FALSE)</f>
        <v>Lib</v>
      </c>
      <c r="J203" s="7" t="str">
        <f>VLOOKUP(D203,products!A:C,3,FALSE)</f>
        <v>L</v>
      </c>
      <c r="K203" s="8">
        <f>VLOOKUP(D203,products!A:D,4,FALSE)</f>
        <v>0.5</v>
      </c>
      <c r="L203" s="9">
        <f>VLOOKUP(D203,products!A:E,5,FALSE)</f>
        <v>9.51</v>
      </c>
      <c r="M203" s="9">
        <f t="shared" si="3"/>
        <v>57.06</v>
      </c>
      <c r="N203" s="7" t="str" cm="1">
        <f t="array" ref="N203">_xlfn.IFS(I203="Rob","Robusta",I203="Exc","Exclasia",I203="Ara","Arabia",I203="Lib","Libia")</f>
        <v>Libia</v>
      </c>
      <c r="O203" s="7" t="str" cm="1">
        <f t="array" ref="O203">_xlfn.IFS(J203="M","Medium",J203="D","Dark",J203="L","Light")</f>
        <v>Light</v>
      </c>
      <c r="P203" s="7" t="str">
        <f>VLOOKUP(Tablo1[[#This Row],[Customer ID]],customers!A202:I1202,9,FALSE)</f>
        <v>No</v>
      </c>
    </row>
    <row r="204" spans="1:16" x14ac:dyDescent="0.25">
      <c r="A204" s="4" t="s">
        <v>1625</v>
      </c>
      <c r="B204" s="6">
        <v>44486</v>
      </c>
      <c r="C204" s="4" t="s">
        <v>1626</v>
      </c>
      <c r="D204" s="7" t="s">
        <v>6164</v>
      </c>
      <c r="E204" s="4">
        <v>6</v>
      </c>
      <c r="F204" s="4" t="str">
        <f>VLOOKUP(C204,customers!A:B,2,FALSE)</f>
        <v>Tallie felip</v>
      </c>
      <c r="G204" s="4" t="str">
        <f>VLOOKUP(F204,customers!B:C,2,FALSE)</f>
        <v>tfelip5m@typepad.com</v>
      </c>
      <c r="H204" s="4" t="str">
        <f>VLOOKUP(F204,customers!B:G,6,FALSE)</f>
        <v>United States</v>
      </c>
      <c r="I204" s="7" t="str">
        <f>VLOOKUP(D204,products!A:B,2,FALSE)</f>
        <v>Lib</v>
      </c>
      <c r="J204" s="7" t="str">
        <f>VLOOKUP(D204,products!A:C,3,FALSE)</f>
        <v>D</v>
      </c>
      <c r="K204" s="8">
        <f>VLOOKUP(D204,products!A:D,4,FALSE)</f>
        <v>2.5</v>
      </c>
      <c r="L204" s="9">
        <f>VLOOKUP(D204,products!A:E,5,FALSE)</f>
        <v>29.784999999999997</v>
      </c>
      <c r="M204" s="9">
        <f t="shared" si="3"/>
        <v>178.70999999999998</v>
      </c>
      <c r="N204" s="7" t="str" cm="1">
        <f t="array" ref="N204">_xlfn.IFS(I204="Rob","Robusta",I204="Exc","Exclasia",I204="Ara","Arabia",I204="Lib","Libia")</f>
        <v>Libia</v>
      </c>
      <c r="O204" s="7" t="str" cm="1">
        <f t="array" ref="O204">_xlfn.IFS(J204="M","Medium",J204="D","Dark",J204="L","Light")</f>
        <v>Dark</v>
      </c>
      <c r="P204" s="7" t="str">
        <f>VLOOKUP(Tablo1[[#This Row],[Customer ID]],customers!A203:I1203,9,FALSE)</f>
        <v>Yes</v>
      </c>
    </row>
    <row r="205" spans="1:16" x14ac:dyDescent="0.25">
      <c r="A205" s="4" t="s">
        <v>1631</v>
      </c>
      <c r="B205" s="6">
        <v>44608</v>
      </c>
      <c r="C205" s="4" t="s">
        <v>1632</v>
      </c>
      <c r="D205" s="7" t="s">
        <v>6144</v>
      </c>
      <c r="E205" s="4">
        <v>1</v>
      </c>
      <c r="F205" s="4" t="str">
        <f>VLOOKUP(C205,customers!A:B,2,FALSE)</f>
        <v>Vanna Le - Count</v>
      </c>
      <c r="G205" s="4" t="str">
        <f>VLOOKUP(F205,customers!B:C,2,FALSE)</f>
        <v>vle5n@disqus.com</v>
      </c>
      <c r="H205" s="4" t="str">
        <f>VLOOKUP(F205,customers!B:G,6,FALSE)</f>
        <v>United States</v>
      </c>
      <c r="I205" s="7" t="str">
        <f>VLOOKUP(D205,products!A:B,2,FALSE)</f>
        <v>Lib</v>
      </c>
      <c r="J205" s="7" t="str">
        <f>VLOOKUP(D205,products!A:C,3,FALSE)</f>
        <v>L</v>
      </c>
      <c r="K205" s="8">
        <f>VLOOKUP(D205,products!A:D,4,FALSE)</f>
        <v>0.2</v>
      </c>
      <c r="L205" s="9">
        <f>VLOOKUP(D205,products!A:E,5,FALSE)</f>
        <v>4.7549999999999999</v>
      </c>
      <c r="M205" s="9">
        <f t="shared" si="3"/>
        <v>4.7549999999999999</v>
      </c>
      <c r="N205" s="7" t="str" cm="1">
        <f t="array" ref="N205">_xlfn.IFS(I205="Rob","Robusta",I205="Exc","Exclasia",I205="Ara","Arabia",I205="Lib","Libia")</f>
        <v>Libia</v>
      </c>
      <c r="O205" s="7" t="str" cm="1">
        <f t="array" ref="O205">_xlfn.IFS(J205="M","Medium",J205="D","Dark",J205="L","Light")</f>
        <v>Light</v>
      </c>
      <c r="P205" s="7" t="str">
        <f>VLOOKUP(Tablo1[[#This Row],[Customer ID]],customers!A204:I1204,9,FALSE)</f>
        <v>No</v>
      </c>
    </row>
    <row r="206" spans="1:16" x14ac:dyDescent="0.25">
      <c r="A206" s="4" t="s">
        <v>1637</v>
      </c>
      <c r="B206" s="6">
        <v>44027</v>
      </c>
      <c r="C206" s="4" t="s">
        <v>1638</v>
      </c>
      <c r="D206" s="7" t="s">
        <v>6140</v>
      </c>
      <c r="E206" s="4">
        <v>6</v>
      </c>
      <c r="F206" s="4" t="str">
        <f>VLOOKUP(C206,customers!A:B,2,FALSE)</f>
        <v>Sarette Ducarel</v>
      </c>
      <c r="G206" s="4">
        <f>VLOOKUP(F206,customers!B:C,2,FALSE)</f>
        <v>0</v>
      </c>
      <c r="H206" s="4" t="str">
        <f>VLOOKUP(F206,customers!B:G,6,FALSE)</f>
        <v>United States</v>
      </c>
      <c r="I206" s="7" t="str">
        <f>VLOOKUP(D206,products!A:B,2,FALSE)</f>
        <v>Exc</v>
      </c>
      <c r="J206" s="7" t="str">
        <f>VLOOKUP(D206,products!A:C,3,FALSE)</f>
        <v>M</v>
      </c>
      <c r="K206" s="8">
        <f>VLOOKUP(D206,products!A:D,4,FALSE)</f>
        <v>1</v>
      </c>
      <c r="L206" s="9">
        <f>VLOOKUP(D206,products!A:E,5,FALSE)</f>
        <v>13.75</v>
      </c>
      <c r="M206" s="9">
        <f t="shared" si="3"/>
        <v>82.5</v>
      </c>
      <c r="N206" s="7" t="str" cm="1">
        <f t="array" ref="N206">_xlfn.IFS(I206="Rob","Robusta",I206="Exc","Exclasia",I206="Ara","Arabia",I206="Lib","Libia")</f>
        <v>Exclasia</v>
      </c>
      <c r="O206" s="7" t="str" cm="1">
        <f t="array" ref="O206">_xlfn.IFS(J206="M","Medium",J206="D","Dark",J206="L","Light")</f>
        <v>Medium</v>
      </c>
      <c r="P206" s="7" t="str">
        <f>VLOOKUP(Tablo1[[#This Row],[Customer ID]],customers!A205:I1205,9,FALSE)</f>
        <v>No</v>
      </c>
    </row>
    <row r="207" spans="1:16" x14ac:dyDescent="0.25">
      <c r="A207" s="4" t="s">
        <v>1642</v>
      </c>
      <c r="B207" s="6">
        <v>43883</v>
      </c>
      <c r="C207" s="4" t="s">
        <v>1643</v>
      </c>
      <c r="D207" s="7" t="s">
        <v>6162</v>
      </c>
      <c r="E207" s="4">
        <v>3</v>
      </c>
      <c r="F207" s="4" t="str">
        <f>VLOOKUP(C207,customers!A:B,2,FALSE)</f>
        <v>Kendra Glison</v>
      </c>
      <c r="G207" s="4">
        <f>VLOOKUP(F207,customers!B:C,2,FALSE)</f>
        <v>0</v>
      </c>
      <c r="H207" s="4" t="str">
        <f>VLOOKUP(F207,customers!B:G,6,FALSE)</f>
        <v>United States</v>
      </c>
      <c r="I207" s="7" t="str">
        <f>VLOOKUP(D207,products!A:B,2,FALSE)</f>
        <v>Rob</v>
      </c>
      <c r="J207" s="7" t="str">
        <f>VLOOKUP(D207,products!A:C,3,FALSE)</f>
        <v>D</v>
      </c>
      <c r="K207" s="8">
        <f>VLOOKUP(D207,products!A:D,4,FALSE)</f>
        <v>0.2</v>
      </c>
      <c r="L207" s="9">
        <f>VLOOKUP(D207,products!A:E,5,FALSE)</f>
        <v>2.6849999999999996</v>
      </c>
      <c r="M207" s="9">
        <f t="shared" si="3"/>
        <v>8.0549999999999997</v>
      </c>
      <c r="N207" s="7" t="str" cm="1">
        <f t="array" ref="N207">_xlfn.IFS(I207="Rob","Robusta",I207="Exc","Exclasia",I207="Ara","Arabia",I207="Lib","Libia")</f>
        <v>Robusta</v>
      </c>
      <c r="O207" s="7" t="str" cm="1">
        <f t="array" ref="O207">_xlfn.IFS(J207="M","Medium",J207="D","Dark",J207="L","Light")</f>
        <v>Dark</v>
      </c>
      <c r="P207" s="7" t="str">
        <f>VLOOKUP(Tablo1[[#This Row],[Customer ID]],customers!A206:I1206,9,FALSE)</f>
        <v>Yes</v>
      </c>
    </row>
    <row r="208" spans="1:16" x14ac:dyDescent="0.25">
      <c r="A208" s="4" t="s">
        <v>1647</v>
      </c>
      <c r="B208" s="6">
        <v>44211</v>
      </c>
      <c r="C208" s="4" t="s">
        <v>1648</v>
      </c>
      <c r="D208" s="7" t="s">
        <v>6154</v>
      </c>
      <c r="E208" s="4">
        <v>2</v>
      </c>
      <c r="F208" s="4" t="str">
        <f>VLOOKUP(C208,customers!A:B,2,FALSE)</f>
        <v>Nertie Poolman</v>
      </c>
      <c r="G208" s="4" t="str">
        <f>VLOOKUP(F208,customers!B:C,2,FALSE)</f>
        <v>npoolman5q@howstuffworks.com</v>
      </c>
      <c r="H208" s="4" t="str">
        <f>VLOOKUP(F208,customers!B:G,6,FALSE)</f>
        <v>United States</v>
      </c>
      <c r="I208" s="7" t="str">
        <f>VLOOKUP(D208,products!A:B,2,FALSE)</f>
        <v>Ara</v>
      </c>
      <c r="J208" s="7" t="str">
        <f>VLOOKUP(D208,products!A:C,3,FALSE)</f>
        <v>M</v>
      </c>
      <c r="K208" s="8">
        <f>VLOOKUP(D208,products!A:D,4,FALSE)</f>
        <v>1</v>
      </c>
      <c r="L208" s="9">
        <f>VLOOKUP(D208,products!A:E,5,FALSE)</f>
        <v>11.25</v>
      </c>
      <c r="M208" s="9">
        <f t="shared" si="3"/>
        <v>22.5</v>
      </c>
      <c r="N208" s="7" t="str" cm="1">
        <f t="array" ref="N208">_xlfn.IFS(I208="Rob","Robusta",I208="Exc","Exclasia",I208="Ara","Arabia",I208="Lib","Libia")</f>
        <v>Arabia</v>
      </c>
      <c r="O208" s="7" t="str" cm="1">
        <f t="array" ref="O208">_xlfn.IFS(J208="M","Medium",J208="D","Dark",J208="L","Light")</f>
        <v>Medium</v>
      </c>
      <c r="P208" s="7" t="str">
        <f>VLOOKUP(Tablo1[[#This Row],[Customer ID]],customers!A207:I1207,9,FALSE)</f>
        <v>No</v>
      </c>
    </row>
    <row r="209" spans="1:16" x14ac:dyDescent="0.25">
      <c r="A209" s="4" t="s">
        <v>1652</v>
      </c>
      <c r="B209" s="6">
        <v>44207</v>
      </c>
      <c r="C209" s="4" t="s">
        <v>1653</v>
      </c>
      <c r="D209" s="7" t="s">
        <v>6156</v>
      </c>
      <c r="E209" s="4">
        <v>6</v>
      </c>
      <c r="F209" s="4" t="str">
        <f>VLOOKUP(C209,customers!A:B,2,FALSE)</f>
        <v>Orbadiah Duny</v>
      </c>
      <c r="G209" s="4" t="str">
        <f>VLOOKUP(F209,customers!B:C,2,FALSE)</f>
        <v>oduny5r@constantcontact.com</v>
      </c>
      <c r="H209" s="4" t="str">
        <f>VLOOKUP(F209,customers!B:G,6,FALSE)</f>
        <v>United States</v>
      </c>
      <c r="I209" s="7" t="str">
        <f>VLOOKUP(D209,products!A:B,2,FALSE)</f>
        <v>Ara</v>
      </c>
      <c r="J209" s="7" t="str">
        <f>VLOOKUP(D209,products!A:C,3,FALSE)</f>
        <v>M</v>
      </c>
      <c r="K209" s="8">
        <f>VLOOKUP(D209,products!A:D,4,FALSE)</f>
        <v>0.5</v>
      </c>
      <c r="L209" s="9">
        <f>VLOOKUP(D209,products!A:E,5,FALSE)</f>
        <v>6.75</v>
      </c>
      <c r="M209" s="9">
        <f t="shared" si="3"/>
        <v>40.5</v>
      </c>
      <c r="N209" s="7" t="str" cm="1">
        <f t="array" ref="N209">_xlfn.IFS(I209="Rob","Robusta",I209="Exc","Exclasia",I209="Ara","Arabia",I209="Lib","Libia")</f>
        <v>Arabia</v>
      </c>
      <c r="O209" s="7" t="str" cm="1">
        <f t="array" ref="O209">_xlfn.IFS(J209="M","Medium",J209="D","Dark",J209="L","Light")</f>
        <v>Medium</v>
      </c>
      <c r="P209" s="7" t="str">
        <f>VLOOKUP(Tablo1[[#This Row],[Customer ID]],customers!A208:I1208,9,FALSE)</f>
        <v>Yes</v>
      </c>
    </row>
    <row r="210" spans="1:16" x14ac:dyDescent="0.25">
      <c r="A210" s="4" t="s">
        <v>1658</v>
      </c>
      <c r="B210" s="6">
        <v>44659</v>
      </c>
      <c r="C210" s="4" t="s">
        <v>1659</v>
      </c>
      <c r="D210" s="7" t="s">
        <v>6143</v>
      </c>
      <c r="E210" s="4">
        <v>4</v>
      </c>
      <c r="F210" s="4" t="str">
        <f>VLOOKUP(C210,customers!A:B,2,FALSE)</f>
        <v>Constance Halfhide</v>
      </c>
      <c r="G210" s="4" t="str">
        <f>VLOOKUP(F210,customers!B:C,2,FALSE)</f>
        <v>chalfhide5s@google.ru</v>
      </c>
      <c r="H210" s="4" t="str">
        <f>VLOOKUP(F210,customers!B:G,6,FALSE)</f>
        <v>Ireland</v>
      </c>
      <c r="I210" s="7" t="str">
        <f>VLOOKUP(D210,products!A:B,2,FALSE)</f>
        <v>Exc</v>
      </c>
      <c r="J210" s="7" t="str">
        <f>VLOOKUP(D210,products!A:C,3,FALSE)</f>
        <v>D</v>
      </c>
      <c r="K210" s="8">
        <f>VLOOKUP(D210,products!A:D,4,FALSE)</f>
        <v>0.5</v>
      </c>
      <c r="L210" s="9">
        <f>VLOOKUP(D210,products!A:E,5,FALSE)</f>
        <v>7.29</v>
      </c>
      <c r="M210" s="9">
        <f t="shared" si="3"/>
        <v>29.16</v>
      </c>
      <c r="N210" s="7" t="str" cm="1">
        <f t="array" ref="N210">_xlfn.IFS(I210="Rob","Robusta",I210="Exc","Exclasia",I210="Ara","Arabia",I210="Lib","Libia")</f>
        <v>Exclasia</v>
      </c>
      <c r="O210" s="7" t="str" cm="1">
        <f t="array" ref="O210">_xlfn.IFS(J210="M","Medium",J210="D","Dark",J210="L","Light")</f>
        <v>Dark</v>
      </c>
      <c r="P210" s="7" t="str">
        <f>VLOOKUP(Tablo1[[#This Row],[Customer ID]],customers!A209:I1209,9,FALSE)</f>
        <v>Yes</v>
      </c>
    </row>
    <row r="211" spans="1:16" x14ac:dyDescent="0.25">
      <c r="A211" s="4" t="s">
        <v>1664</v>
      </c>
      <c r="B211" s="6">
        <v>44105</v>
      </c>
      <c r="C211" s="4" t="s">
        <v>1665</v>
      </c>
      <c r="D211" s="7" t="s">
        <v>6156</v>
      </c>
      <c r="E211" s="4">
        <v>1</v>
      </c>
      <c r="F211" s="4" t="str">
        <f>VLOOKUP(C211,customers!A:B,2,FALSE)</f>
        <v>Fransisco Malecky</v>
      </c>
      <c r="G211" s="4" t="str">
        <f>VLOOKUP(F211,customers!B:C,2,FALSE)</f>
        <v>fmalecky5t@list-manage.com</v>
      </c>
      <c r="H211" s="4" t="str">
        <f>VLOOKUP(F211,customers!B:G,6,FALSE)</f>
        <v>United Kingdom</v>
      </c>
      <c r="I211" s="7" t="str">
        <f>VLOOKUP(D211,products!A:B,2,FALSE)</f>
        <v>Ara</v>
      </c>
      <c r="J211" s="7" t="str">
        <f>VLOOKUP(D211,products!A:C,3,FALSE)</f>
        <v>M</v>
      </c>
      <c r="K211" s="8">
        <f>VLOOKUP(D211,products!A:D,4,FALSE)</f>
        <v>0.5</v>
      </c>
      <c r="L211" s="9">
        <f>VLOOKUP(D211,products!A:E,5,FALSE)</f>
        <v>6.75</v>
      </c>
      <c r="M211" s="9">
        <f t="shared" si="3"/>
        <v>6.75</v>
      </c>
      <c r="N211" s="7" t="str" cm="1">
        <f t="array" ref="N211">_xlfn.IFS(I211="Rob","Robusta",I211="Exc","Exclasia",I211="Ara","Arabia",I211="Lib","Libia")</f>
        <v>Arabia</v>
      </c>
      <c r="O211" s="7" t="str" cm="1">
        <f t="array" ref="O211">_xlfn.IFS(J211="M","Medium",J211="D","Dark",J211="L","Light")</f>
        <v>Medium</v>
      </c>
      <c r="P211" s="7" t="str">
        <f>VLOOKUP(Tablo1[[#This Row],[Customer ID]],customers!A210:I1210,9,FALSE)</f>
        <v>No</v>
      </c>
    </row>
    <row r="212" spans="1:16" x14ac:dyDescent="0.25">
      <c r="A212" s="4" t="s">
        <v>1670</v>
      </c>
      <c r="B212" s="6">
        <v>43766</v>
      </c>
      <c r="C212" s="4" t="s">
        <v>1671</v>
      </c>
      <c r="D212" s="7" t="s">
        <v>6142</v>
      </c>
      <c r="E212" s="4">
        <v>4</v>
      </c>
      <c r="F212" s="4" t="str">
        <f>VLOOKUP(C212,customers!A:B,2,FALSE)</f>
        <v>Anselma Attwater</v>
      </c>
      <c r="G212" s="4" t="str">
        <f>VLOOKUP(F212,customers!B:C,2,FALSE)</f>
        <v>aattwater5u@wikia.com</v>
      </c>
      <c r="H212" s="4" t="str">
        <f>VLOOKUP(F212,customers!B:G,6,FALSE)</f>
        <v>United States</v>
      </c>
      <c r="I212" s="7" t="str">
        <f>VLOOKUP(D212,products!A:B,2,FALSE)</f>
        <v>Lib</v>
      </c>
      <c r="J212" s="7" t="str">
        <f>VLOOKUP(D212,products!A:C,3,FALSE)</f>
        <v>D</v>
      </c>
      <c r="K212" s="8">
        <f>VLOOKUP(D212,products!A:D,4,FALSE)</f>
        <v>1</v>
      </c>
      <c r="L212" s="9">
        <f>VLOOKUP(D212,products!A:E,5,FALSE)</f>
        <v>12.95</v>
      </c>
      <c r="M212" s="9">
        <f t="shared" si="3"/>
        <v>51.8</v>
      </c>
      <c r="N212" s="7" t="str" cm="1">
        <f t="array" ref="N212">_xlfn.IFS(I212="Rob","Robusta",I212="Exc","Exclasia",I212="Ara","Arabia",I212="Lib","Libia")</f>
        <v>Libia</v>
      </c>
      <c r="O212" s="7" t="str" cm="1">
        <f t="array" ref="O212">_xlfn.IFS(J212="M","Medium",J212="D","Dark",J212="L","Light")</f>
        <v>Dark</v>
      </c>
      <c r="P212" s="7" t="str">
        <f>VLOOKUP(Tablo1[[#This Row],[Customer ID]],customers!A211:I1211,9,FALSE)</f>
        <v>Yes</v>
      </c>
    </row>
    <row r="213" spans="1:16" x14ac:dyDescent="0.25">
      <c r="A213" s="4" t="s">
        <v>1676</v>
      </c>
      <c r="B213" s="6">
        <v>44283</v>
      </c>
      <c r="C213" s="4" t="s">
        <v>1677</v>
      </c>
      <c r="D213" s="7" t="s">
        <v>6175</v>
      </c>
      <c r="E213" s="4">
        <v>6</v>
      </c>
      <c r="F213" s="4" t="str">
        <f>VLOOKUP(C213,customers!A:B,2,FALSE)</f>
        <v>Minette Whellans</v>
      </c>
      <c r="G213" s="4" t="str">
        <f>VLOOKUP(F213,customers!B:C,2,FALSE)</f>
        <v>mwhellans5v@mapquest.com</v>
      </c>
      <c r="H213" s="4" t="str">
        <f>VLOOKUP(F213,customers!B:G,6,FALSE)</f>
        <v>United States</v>
      </c>
      <c r="I213" s="7" t="str">
        <f>VLOOKUP(D213,products!A:B,2,FALSE)</f>
        <v>Exc</v>
      </c>
      <c r="J213" s="7" t="str">
        <f>VLOOKUP(D213,products!A:C,3,FALSE)</f>
        <v>L</v>
      </c>
      <c r="K213" s="8">
        <f>VLOOKUP(D213,products!A:D,4,FALSE)</f>
        <v>0.5</v>
      </c>
      <c r="L213" s="9">
        <f>VLOOKUP(D213,products!A:E,5,FALSE)</f>
        <v>8.91</v>
      </c>
      <c r="M213" s="9">
        <f t="shared" si="3"/>
        <v>53.46</v>
      </c>
      <c r="N213" s="7" t="str" cm="1">
        <f t="array" ref="N213">_xlfn.IFS(I213="Rob","Robusta",I213="Exc","Exclasia",I213="Ara","Arabia",I213="Lib","Libia")</f>
        <v>Exclasia</v>
      </c>
      <c r="O213" s="7" t="str" cm="1">
        <f t="array" ref="O213">_xlfn.IFS(J213="M","Medium",J213="D","Dark",J213="L","Light")</f>
        <v>Light</v>
      </c>
      <c r="P213" s="7" t="str">
        <f>VLOOKUP(Tablo1[[#This Row],[Customer ID]],customers!A212:I1212,9,FALSE)</f>
        <v>No</v>
      </c>
    </row>
    <row r="214" spans="1:16" x14ac:dyDescent="0.25">
      <c r="A214" s="4" t="s">
        <v>1681</v>
      </c>
      <c r="B214" s="6">
        <v>43921</v>
      </c>
      <c r="C214" s="4" t="s">
        <v>1682</v>
      </c>
      <c r="D214" s="7" t="s">
        <v>6152</v>
      </c>
      <c r="E214" s="4">
        <v>4</v>
      </c>
      <c r="F214" s="4" t="str">
        <f>VLOOKUP(C214,customers!A:B,2,FALSE)</f>
        <v>Dael Camilletti</v>
      </c>
      <c r="G214" s="4" t="str">
        <f>VLOOKUP(F214,customers!B:C,2,FALSE)</f>
        <v>dcamilletti5w@businesswire.com</v>
      </c>
      <c r="H214" s="4" t="str">
        <f>VLOOKUP(F214,customers!B:G,6,FALSE)</f>
        <v>United States</v>
      </c>
      <c r="I214" s="7" t="str">
        <f>VLOOKUP(D214,products!A:B,2,FALSE)</f>
        <v>Exc</v>
      </c>
      <c r="J214" s="7" t="str">
        <f>VLOOKUP(D214,products!A:C,3,FALSE)</f>
        <v>D</v>
      </c>
      <c r="K214" s="8">
        <f>VLOOKUP(D214,products!A:D,4,FALSE)</f>
        <v>0.2</v>
      </c>
      <c r="L214" s="9">
        <f>VLOOKUP(D214,products!A:E,5,FALSE)</f>
        <v>3.645</v>
      </c>
      <c r="M214" s="9">
        <f t="shared" si="3"/>
        <v>14.58</v>
      </c>
      <c r="N214" s="7" t="str" cm="1">
        <f t="array" ref="N214">_xlfn.IFS(I214="Rob","Robusta",I214="Exc","Exclasia",I214="Ara","Arabia",I214="Lib","Libia")</f>
        <v>Exclasia</v>
      </c>
      <c r="O214" s="7" t="str" cm="1">
        <f t="array" ref="O214">_xlfn.IFS(J214="M","Medium",J214="D","Dark",J214="L","Light")</f>
        <v>Dark</v>
      </c>
      <c r="P214" s="7" t="str">
        <f>VLOOKUP(Tablo1[[#This Row],[Customer ID]],customers!A213:I1213,9,FALSE)</f>
        <v>Yes</v>
      </c>
    </row>
    <row r="215" spans="1:16" x14ac:dyDescent="0.25">
      <c r="A215" s="4" t="s">
        <v>1687</v>
      </c>
      <c r="B215" s="6">
        <v>44646</v>
      </c>
      <c r="C215" s="4" t="s">
        <v>1688</v>
      </c>
      <c r="D215" s="7" t="s">
        <v>6148</v>
      </c>
      <c r="E215" s="4">
        <v>1</v>
      </c>
      <c r="F215" s="4" t="str">
        <f>VLOOKUP(C215,customers!A:B,2,FALSE)</f>
        <v>Emiline Galgey</v>
      </c>
      <c r="G215" s="4" t="str">
        <f>VLOOKUP(F215,customers!B:C,2,FALSE)</f>
        <v>egalgey5x@wufoo.com</v>
      </c>
      <c r="H215" s="4" t="str">
        <f>VLOOKUP(F215,customers!B:G,6,FALSE)</f>
        <v>United States</v>
      </c>
      <c r="I215" s="7" t="str">
        <f>VLOOKUP(D215,products!A:B,2,FALSE)</f>
        <v>Rob</v>
      </c>
      <c r="J215" s="7" t="str">
        <f>VLOOKUP(D215,products!A:C,3,FALSE)</f>
        <v>D</v>
      </c>
      <c r="K215" s="8">
        <f>VLOOKUP(D215,products!A:D,4,FALSE)</f>
        <v>2.5</v>
      </c>
      <c r="L215" s="9">
        <f>VLOOKUP(D215,products!A:E,5,FALSE)</f>
        <v>20.584999999999997</v>
      </c>
      <c r="M215" s="9">
        <f t="shared" si="3"/>
        <v>20.584999999999997</v>
      </c>
      <c r="N215" s="7" t="str" cm="1">
        <f t="array" ref="N215">_xlfn.IFS(I215="Rob","Robusta",I215="Exc","Exclasia",I215="Ara","Arabia",I215="Lib","Libia")</f>
        <v>Robusta</v>
      </c>
      <c r="O215" s="7" t="str" cm="1">
        <f t="array" ref="O215">_xlfn.IFS(J215="M","Medium",J215="D","Dark",J215="L","Light")</f>
        <v>Dark</v>
      </c>
      <c r="P215" s="7" t="str">
        <f>VLOOKUP(Tablo1[[#This Row],[Customer ID]],customers!A214:I1214,9,FALSE)</f>
        <v>No</v>
      </c>
    </row>
    <row r="216" spans="1:16" x14ac:dyDescent="0.25">
      <c r="A216" s="4" t="s">
        <v>1693</v>
      </c>
      <c r="B216" s="6">
        <v>43775</v>
      </c>
      <c r="C216" s="4" t="s">
        <v>1694</v>
      </c>
      <c r="D216" s="7" t="s">
        <v>6169</v>
      </c>
      <c r="E216" s="4">
        <v>2</v>
      </c>
      <c r="F216" s="4" t="str">
        <f>VLOOKUP(C216,customers!A:B,2,FALSE)</f>
        <v>Murdock Hame</v>
      </c>
      <c r="G216" s="4" t="str">
        <f>VLOOKUP(F216,customers!B:C,2,FALSE)</f>
        <v>mhame5y@newsvine.com</v>
      </c>
      <c r="H216" s="4" t="str">
        <f>VLOOKUP(F216,customers!B:G,6,FALSE)</f>
        <v>Ireland</v>
      </c>
      <c r="I216" s="7" t="str">
        <f>VLOOKUP(D216,products!A:B,2,FALSE)</f>
        <v>Lib</v>
      </c>
      <c r="J216" s="7" t="str">
        <f>VLOOKUP(D216,products!A:C,3,FALSE)</f>
        <v>L</v>
      </c>
      <c r="K216" s="8">
        <f>VLOOKUP(D216,products!A:D,4,FALSE)</f>
        <v>1</v>
      </c>
      <c r="L216" s="9">
        <f>VLOOKUP(D216,products!A:E,5,FALSE)</f>
        <v>15.85</v>
      </c>
      <c r="M216" s="9">
        <f t="shared" si="3"/>
        <v>31.7</v>
      </c>
      <c r="N216" s="7" t="str" cm="1">
        <f t="array" ref="N216">_xlfn.IFS(I216="Rob","Robusta",I216="Exc","Exclasia",I216="Ara","Arabia",I216="Lib","Libia")</f>
        <v>Libia</v>
      </c>
      <c r="O216" s="7" t="str" cm="1">
        <f t="array" ref="O216">_xlfn.IFS(J216="M","Medium",J216="D","Dark",J216="L","Light")</f>
        <v>Light</v>
      </c>
      <c r="P216" s="7" t="str">
        <f>VLOOKUP(Tablo1[[#This Row],[Customer ID]],customers!A215:I1215,9,FALSE)</f>
        <v>No</v>
      </c>
    </row>
    <row r="217" spans="1:16" x14ac:dyDescent="0.25">
      <c r="A217" s="4" t="s">
        <v>1700</v>
      </c>
      <c r="B217" s="6">
        <v>43829</v>
      </c>
      <c r="C217" s="4" t="s">
        <v>1701</v>
      </c>
      <c r="D217" s="7" t="s">
        <v>6149</v>
      </c>
      <c r="E217" s="4">
        <v>6</v>
      </c>
      <c r="F217" s="4" t="str">
        <f>VLOOKUP(C217,customers!A:B,2,FALSE)</f>
        <v>Ilka Gurnee</v>
      </c>
      <c r="G217" s="4" t="str">
        <f>VLOOKUP(F217,customers!B:C,2,FALSE)</f>
        <v>igurnee5z@usnews.com</v>
      </c>
      <c r="H217" s="4" t="str">
        <f>VLOOKUP(F217,customers!B:G,6,FALSE)</f>
        <v>United States</v>
      </c>
      <c r="I217" s="7" t="str">
        <f>VLOOKUP(D217,products!A:B,2,FALSE)</f>
        <v>Lib</v>
      </c>
      <c r="J217" s="7" t="str">
        <f>VLOOKUP(D217,products!A:C,3,FALSE)</f>
        <v>D</v>
      </c>
      <c r="K217" s="8">
        <f>VLOOKUP(D217,products!A:D,4,FALSE)</f>
        <v>0.2</v>
      </c>
      <c r="L217" s="9">
        <f>VLOOKUP(D217,products!A:E,5,FALSE)</f>
        <v>3.8849999999999998</v>
      </c>
      <c r="M217" s="9">
        <f t="shared" si="3"/>
        <v>23.31</v>
      </c>
      <c r="N217" s="7" t="str" cm="1">
        <f t="array" ref="N217">_xlfn.IFS(I217="Rob","Robusta",I217="Exc","Exclasia",I217="Ara","Arabia",I217="Lib","Libia")</f>
        <v>Libia</v>
      </c>
      <c r="O217" s="7" t="str" cm="1">
        <f t="array" ref="O217">_xlfn.IFS(J217="M","Medium",J217="D","Dark",J217="L","Light")</f>
        <v>Dark</v>
      </c>
      <c r="P217" s="7" t="str">
        <f>VLOOKUP(Tablo1[[#This Row],[Customer ID]],customers!A216:I1216,9,FALSE)</f>
        <v>No</v>
      </c>
    </row>
    <row r="218" spans="1:16" x14ac:dyDescent="0.25">
      <c r="A218" s="4" t="s">
        <v>1706</v>
      </c>
      <c r="B218" s="6">
        <v>44470</v>
      </c>
      <c r="C218" s="4" t="s">
        <v>1707</v>
      </c>
      <c r="D218" s="7" t="s">
        <v>6161</v>
      </c>
      <c r="E218" s="4">
        <v>4</v>
      </c>
      <c r="F218" s="4" t="str">
        <f>VLOOKUP(C218,customers!A:B,2,FALSE)</f>
        <v>Alfy Snowding</v>
      </c>
      <c r="G218" s="4" t="str">
        <f>VLOOKUP(F218,customers!B:C,2,FALSE)</f>
        <v>asnowding60@comsenz.com</v>
      </c>
      <c r="H218" s="4" t="str">
        <f>VLOOKUP(F218,customers!B:G,6,FALSE)</f>
        <v>United States</v>
      </c>
      <c r="I218" s="7" t="str">
        <f>VLOOKUP(D218,products!A:B,2,FALSE)</f>
        <v>Lib</v>
      </c>
      <c r="J218" s="7" t="str">
        <f>VLOOKUP(D218,products!A:C,3,FALSE)</f>
        <v>M</v>
      </c>
      <c r="K218" s="8">
        <f>VLOOKUP(D218,products!A:D,4,FALSE)</f>
        <v>1</v>
      </c>
      <c r="L218" s="9">
        <f>VLOOKUP(D218,products!A:E,5,FALSE)</f>
        <v>14.55</v>
      </c>
      <c r="M218" s="9">
        <f t="shared" si="3"/>
        <v>58.2</v>
      </c>
      <c r="N218" s="7" t="str" cm="1">
        <f t="array" ref="N218">_xlfn.IFS(I218="Rob","Robusta",I218="Exc","Exclasia",I218="Ara","Arabia",I218="Lib","Libia")</f>
        <v>Libia</v>
      </c>
      <c r="O218" s="7" t="str" cm="1">
        <f t="array" ref="O218">_xlfn.IFS(J218="M","Medium",J218="D","Dark",J218="L","Light")</f>
        <v>Medium</v>
      </c>
      <c r="P218" s="7" t="str">
        <f>VLOOKUP(Tablo1[[#This Row],[Customer ID]],customers!A217:I1217,9,FALSE)</f>
        <v>Yes</v>
      </c>
    </row>
    <row r="219" spans="1:16" x14ac:dyDescent="0.25">
      <c r="A219" s="4" t="s">
        <v>1712</v>
      </c>
      <c r="B219" s="6">
        <v>44174</v>
      </c>
      <c r="C219" s="4" t="s">
        <v>1713</v>
      </c>
      <c r="D219" s="7" t="s">
        <v>6175</v>
      </c>
      <c r="E219" s="4">
        <v>4</v>
      </c>
      <c r="F219" s="4" t="str">
        <f>VLOOKUP(C219,customers!A:B,2,FALSE)</f>
        <v>Godfry Poinsett</v>
      </c>
      <c r="G219" s="4" t="str">
        <f>VLOOKUP(F219,customers!B:C,2,FALSE)</f>
        <v>gpoinsett61@berkeley.edu</v>
      </c>
      <c r="H219" s="4" t="str">
        <f>VLOOKUP(F219,customers!B:G,6,FALSE)</f>
        <v>United States</v>
      </c>
      <c r="I219" s="7" t="str">
        <f>VLOOKUP(D219,products!A:B,2,FALSE)</f>
        <v>Exc</v>
      </c>
      <c r="J219" s="7" t="str">
        <f>VLOOKUP(D219,products!A:C,3,FALSE)</f>
        <v>L</v>
      </c>
      <c r="K219" s="8">
        <f>VLOOKUP(D219,products!A:D,4,FALSE)</f>
        <v>0.5</v>
      </c>
      <c r="L219" s="9">
        <f>VLOOKUP(D219,products!A:E,5,FALSE)</f>
        <v>8.91</v>
      </c>
      <c r="M219" s="9">
        <f t="shared" si="3"/>
        <v>35.64</v>
      </c>
      <c r="N219" s="7" t="str" cm="1">
        <f t="array" ref="N219">_xlfn.IFS(I219="Rob","Robusta",I219="Exc","Exclasia",I219="Ara","Arabia",I219="Lib","Libia")</f>
        <v>Exclasia</v>
      </c>
      <c r="O219" s="7" t="str" cm="1">
        <f t="array" ref="O219">_xlfn.IFS(J219="M","Medium",J219="D","Dark",J219="L","Light")</f>
        <v>Light</v>
      </c>
      <c r="P219" s="7" t="str">
        <f>VLOOKUP(Tablo1[[#This Row],[Customer ID]],customers!A218:I1218,9,FALSE)</f>
        <v>No</v>
      </c>
    </row>
    <row r="220" spans="1:16" x14ac:dyDescent="0.25">
      <c r="A220" s="4" t="s">
        <v>1718</v>
      </c>
      <c r="B220" s="6">
        <v>44317</v>
      </c>
      <c r="C220" s="4" t="s">
        <v>1719</v>
      </c>
      <c r="D220" s="7" t="s">
        <v>6154</v>
      </c>
      <c r="E220" s="4">
        <v>5</v>
      </c>
      <c r="F220" s="4" t="str">
        <f>VLOOKUP(C220,customers!A:B,2,FALSE)</f>
        <v>Rem Furman</v>
      </c>
      <c r="G220" s="4" t="str">
        <f>VLOOKUP(F220,customers!B:C,2,FALSE)</f>
        <v>rfurman62@t.co</v>
      </c>
      <c r="H220" s="4" t="str">
        <f>VLOOKUP(F220,customers!B:G,6,FALSE)</f>
        <v>Ireland</v>
      </c>
      <c r="I220" s="7" t="str">
        <f>VLOOKUP(D220,products!A:B,2,FALSE)</f>
        <v>Ara</v>
      </c>
      <c r="J220" s="7" t="str">
        <f>VLOOKUP(D220,products!A:C,3,FALSE)</f>
        <v>M</v>
      </c>
      <c r="K220" s="8">
        <f>VLOOKUP(D220,products!A:D,4,FALSE)</f>
        <v>1</v>
      </c>
      <c r="L220" s="9">
        <f>VLOOKUP(D220,products!A:E,5,FALSE)</f>
        <v>11.25</v>
      </c>
      <c r="M220" s="9">
        <f t="shared" si="3"/>
        <v>56.25</v>
      </c>
      <c r="N220" s="7" t="str" cm="1">
        <f t="array" ref="N220">_xlfn.IFS(I220="Rob","Robusta",I220="Exc","Exclasia",I220="Ara","Arabia",I220="Lib","Libia")</f>
        <v>Arabia</v>
      </c>
      <c r="O220" s="7" t="str" cm="1">
        <f t="array" ref="O220">_xlfn.IFS(J220="M","Medium",J220="D","Dark",J220="L","Light")</f>
        <v>Medium</v>
      </c>
      <c r="P220" s="7" t="str">
        <f>VLOOKUP(Tablo1[[#This Row],[Customer ID]],customers!A219:I1219,9,FALSE)</f>
        <v>Yes</v>
      </c>
    </row>
    <row r="221" spans="1:16" x14ac:dyDescent="0.25">
      <c r="A221" s="4" t="s">
        <v>1724</v>
      </c>
      <c r="B221" s="6">
        <v>44777</v>
      </c>
      <c r="C221" s="4" t="s">
        <v>1725</v>
      </c>
      <c r="D221" s="7" t="s">
        <v>6177</v>
      </c>
      <c r="E221" s="4">
        <v>3</v>
      </c>
      <c r="F221" s="4" t="str">
        <f>VLOOKUP(C221,customers!A:B,2,FALSE)</f>
        <v>Charis Crosier</v>
      </c>
      <c r="G221" s="4" t="str">
        <f>VLOOKUP(F221,customers!B:C,2,FALSE)</f>
        <v>ccrosier63@xrea.com</v>
      </c>
      <c r="H221" s="4" t="str">
        <f>VLOOKUP(F221,customers!B:G,6,FALSE)</f>
        <v>United States</v>
      </c>
      <c r="I221" s="7" t="str">
        <f>VLOOKUP(D221,products!A:B,2,FALSE)</f>
        <v>Rob</v>
      </c>
      <c r="J221" s="7" t="str">
        <f>VLOOKUP(D221,products!A:C,3,FALSE)</f>
        <v>L</v>
      </c>
      <c r="K221" s="8">
        <f>VLOOKUP(D221,products!A:D,4,FALSE)</f>
        <v>0.2</v>
      </c>
      <c r="L221" s="9">
        <f>VLOOKUP(D221,products!A:E,5,FALSE)</f>
        <v>3.5849999999999995</v>
      </c>
      <c r="M221" s="9">
        <f t="shared" si="3"/>
        <v>10.754999999999999</v>
      </c>
      <c r="N221" s="7" t="str" cm="1">
        <f t="array" ref="N221">_xlfn.IFS(I221="Rob","Robusta",I221="Exc","Exclasia",I221="Ara","Arabia",I221="Lib","Libia")</f>
        <v>Robusta</v>
      </c>
      <c r="O221" s="7" t="str" cm="1">
        <f t="array" ref="O221">_xlfn.IFS(J221="M","Medium",J221="D","Dark",J221="L","Light")</f>
        <v>Light</v>
      </c>
      <c r="P221" s="7" t="str">
        <f>VLOOKUP(Tablo1[[#This Row],[Customer ID]],customers!A220:I1220,9,FALSE)</f>
        <v>No</v>
      </c>
    </row>
    <row r="222" spans="1:16" x14ac:dyDescent="0.25">
      <c r="A222" s="4" t="s">
        <v>1724</v>
      </c>
      <c r="B222" s="6">
        <v>44777</v>
      </c>
      <c r="C222" s="4" t="s">
        <v>1725</v>
      </c>
      <c r="D222" s="7" t="s">
        <v>6173</v>
      </c>
      <c r="E222" s="4">
        <v>5</v>
      </c>
      <c r="F222" s="4" t="str">
        <f>VLOOKUP(C222,customers!A:B,2,FALSE)</f>
        <v>Charis Crosier</v>
      </c>
      <c r="G222" s="4" t="str">
        <f>VLOOKUP(F222,customers!B:C,2,FALSE)</f>
        <v>ccrosier63@xrea.com</v>
      </c>
      <c r="H222" s="4" t="str">
        <f>VLOOKUP(F222,customers!B:G,6,FALSE)</f>
        <v>United States</v>
      </c>
      <c r="I222" s="7" t="str">
        <f>VLOOKUP(D222,products!A:B,2,FALSE)</f>
        <v>Rob</v>
      </c>
      <c r="J222" s="7" t="str">
        <f>VLOOKUP(D222,products!A:C,3,FALSE)</f>
        <v>M</v>
      </c>
      <c r="K222" s="8">
        <f>VLOOKUP(D222,products!A:D,4,FALSE)</f>
        <v>0.2</v>
      </c>
      <c r="L222" s="9">
        <f>VLOOKUP(D222,products!A:E,5,FALSE)</f>
        <v>2.9849999999999999</v>
      </c>
      <c r="M222" s="9">
        <f t="shared" si="3"/>
        <v>14.924999999999999</v>
      </c>
      <c r="N222" s="7" t="str" cm="1">
        <f t="array" ref="N222">_xlfn.IFS(I222="Rob","Robusta",I222="Exc","Exclasia",I222="Ara","Arabia",I222="Lib","Libia")</f>
        <v>Robusta</v>
      </c>
      <c r="O222" s="7" t="str" cm="1">
        <f t="array" ref="O222">_xlfn.IFS(J222="M","Medium",J222="D","Dark",J222="L","Light")</f>
        <v>Medium</v>
      </c>
      <c r="P222" s="7" t="str">
        <f>VLOOKUP(Tablo1[[#This Row],[Customer ID]],customers!A221:I1221,9,FALSE)</f>
        <v>No</v>
      </c>
    </row>
    <row r="223" spans="1:16" x14ac:dyDescent="0.25">
      <c r="A223" s="4" t="s">
        <v>1735</v>
      </c>
      <c r="B223" s="6">
        <v>44513</v>
      </c>
      <c r="C223" s="4" t="s">
        <v>1736</v>
      </c>
      <c r="D223" s="7" t="s">
        <v>6139</v>
      </c>
      <c r="E223" s="4">
        <v>6</v>
      </c>
      <c r="F223" s="4" t="str">
        <f>VLOOKUP(C223,customers!A:B,2,FALSE)</f>
        <v>Lenka Rushmer</v>
      </c>
      <c r="G223" s="4" t="str">
        <f>VLOOKUP(F223,customers!B:C,2,FALSE)</f>
        <v>lrushmer65@europa.eu</v>
      </c>
      <c r="H223" s="4" t="str">
        <f>VLOOKUP(F223,customers!B:G,6,FALSE)</f>
        <v>United States</v>
      </c>
      <c r="I223" s="7" t="str">
        <f>VLOOKUP(D223,products!A:B,2,FALSE)</f>
        <v>Ara</v>
      </c>
      <c r="J223" s="7" t="str">
        <f>VLOOKUP(D223,products!A:C,3,FALSE)</f>
        <v>L</v>
      </c>
      <c r="K223" s="8">
        <f>VLOOKUP(D223,products!A:D,4,FALSE)</f>
        <v>1</v>
      </c>
      <c r="L223" s="9">
        <f>VLOOKUP(D223,products!A:E,5,FALSE)</f>
        <v>12.95</v>
      </c>
      <c r="M223" s="9">
        <f t="shared" si="3"/>
        <v>77.699999999999989</v>
      </c>
      <c r="N223" s="7" t="str" cm="1">
        <f t="array" ref="N223">_xlfn.IFS(I223="Rob","Robusta",I223="Exc","Exclasia",I223="Ara","Arabia",I223="Lib","Libia")</f>
        <v>Arabia</v>
      </c>
      <c r="O223" s="7" t="str" cm="1">
        <f t="array" ref="O223">_xlfn.IFS(J223="M","Medium",J223="D","Dark",J223="L","Light")</f>
        <v>Light</v>
      </c>
      <c r="P223" s="7" t="str">
        <f>VLOOKUP(Tablo1[[#This Row],[Customer ID]],customers!A222:I1222,9,FALSE)</f>
        <v>Yes</v>
      </c>
    </row>
    <row r="224" spans="1:16" x14ac:dyDescent="0.25">
      <c r="A224" s="4" t="s">
        <v>1741</v>
      </c>
      <c r="B224" s="6">
        <v>44090</v>
      </c>
      <c r="C224" s="4" t="s">
        <v>1742</v>
      </c>
      <c r="D224" s="7" t="s">
        <v>6168</v>
      </c>
      <c r="E224" s="4">
        <v>3</v>
      </c>
      <c r="F224" s="4" t="str">
        <f>VLOOKUP(C224,customers!A:B,2,FALSE)</f>
        <v>Waneta Edinborough</v>
      </c>
      <c r="G224" s="4" t="str">
        <f>VLOOKUP(F224,customers!B:C,2,FALSE)</f>
        <v>wedinborough66@github.io</v>
      </c>
      <c r="H224" s="4" t="str">
        <f>VLOOKUP(F224,customers!B:G,6,FALSE)</f>
        <v>United States</v>
      </c>
      <c r="I224" s="7" t="str">
        <f>VLOOKUP(D224,products!A:B,2,FALSE)</f>
        <v>Lib</v>
      </c>
      <c r="J224" s="7" t="str">
        <f>VLOOKUP(D224,products!A:C,3,FALSE)</f>
        <v>D</v>
      </c>
      <c r="K224" s="8">
        <f>VLOOKUP(D224,products!A:D,4,FALSE)</f>
        <v>0.5</v>
      </c>
      <c r="L224" s="9">
        <f>VLOOKUP(D224,products!A:E,5,FALSE)</f>
        <v>7.77</v>
      </c>
      <c r="M224" s="9">
        <f t="shared" si="3"/>
        <v>23.31</v>
      </c>
      <c r="N224" s="7" t="str" cm="1">
        <f t="array" ref="N224">_xlfn.IFS(I224="Rob","Robusta",I224="Exc","Exclasia",I224="Ara","Arabia",I224="Lib","Libia")</f>
        <v>Libia</v>
      </c>
      <c r="O224" s="7" t="str" cm="1">
        <f t="array" ref="O224">_xlfn.IFS(J224="M","Medium",J224="D","Dark",J224="L","Light")</f>
        <v>Dark</v>
      </c>
      <c r="P224" s="7" t="str">
        <f>VLOOKUP(Tablo1[[#This Row],[Customer ID]],customers!A223:I1223,9,FALSE)</f>
        <v>No</v>
      </c>
    </row>
    <row r="225" spans="1:16" x14ac:dyDescent="0.25">
      <c r="A225" s="4" t="s">
        <v>1747</v>
      </c>
      <c r="B225" s="6">
        <v>44109</v>
      </c>
      <c r="C225" s="4" t="s">
        <v>1748</v>
      </c>
      <c r="D225" s="7" t="s">
        <v>6170</v>
      </c>
      <c r="E225" s="4">
        <v>4</v>
      </c>
      <c r="F225" s="4" t="str">
        <f>VLOOKUP(C225,customers!A:B,2,FALSE)</f>
        <v>Bobbe Piggott</v>
      </c>
      <c r="G225" s="4">
        <f>VLOOKUP(F225,customers!B:C,2,FALSE)</f>
        <v>0</v>
      </c>
      <c r="H225" s="4" t="str">
        <f>VLOOKUP(F225,customers!B:G,6,FALSE)</f>
        <v>United States</v>
      </c>
      <c r="I225" s="7" t="str">
        <f>VLOOKUP(D225,products!A:B,2,FALSE)</f>
        <v>Exc</v>
      </c>
      <c r="J225" s="7" t="str">
        <f>VLOOKUP(D225,products!A:C,3,FALSE)</f>
        <v>L</v>
      </c>
      <c r="K225" s="8">
        <f>VLOOKUP(D225,products!A:D,4,FALSE)</f>
        <v>1</v>
      </c>
      <c r="L225" s="9">
        <f>VLOOKUP(D225,products!A:E,5,FALSE)</f>
        <v>14.85</v>
      </c>
      <c r="M225" s="9">
        <f t="shared" si="3"/>
        <v>59.4</v>
      </c>
      <c r="N225" s="7" t="str" cm="1">
        <f t="array" ref="N225">_xlfn.IFS(I225="Rob","Robusta",I225="Exc","Exclasia",I225="Ara","Arabia",I225="Lib","Libia")</f>
        <v>Exclasia</v>
      </c>
      <c r="O225" s="7" t="str" cm="1">
        <f t="array" ref="O225">_xlfn.IFS(J225="M","Medium",J225="D","Dark",J225="L","Light")</f>
        <v>Light</v>
      </c>
      <c r="P225" s="7" t="str">
        <f>VLOOKUP(Tablo1[[#This Row],[Customer ID]],customers!A224:I1224,9,FALSE)</f>
        <v>Yes</v>
      </c>
    </row>
    <row r="226" spans="1:16" x14ac:dyDescent="0.25">
      <c r="A226" s="4" t="s">
        <v>1752</v>
      </c>
      <c r="B226" s="6">
        <v>43836</v>
      </c>
      <c r="C226" s="4" t="s">
        <v>1753</v>
      </c>
      <c r="D226" s="7" t="s">
        <v>6164</v>
      </c>
      <c r="E226" s="4">
        <v>4</v>
      </c>
      <c r="F226" s="4" t="str">
        <f>VLOOKUP(C226,customers!A:B,2,FALSE)</f>
        <v>Ketty Bromehead</v>
      </c>
      <c r="G226" s="4" t="str">
        <f>VLOOKUP(F226,customers!B:C,2,FALSE)</f>
        <v>kbromehead68@un.org</v>
      </c>
      <c r="H226" s="4" t="str">
        <f>VLOOKUP(F226,customers!B:G,6,FALSE)</f>
        <v>United States</v>
      </c>
      <c r="I226" s="7" t="str">
        <f>VLOOKUP(D226,products!A:B,2,FALSE)</f>
        <v>Lib</v>
      </c>
      <c r="J226" s="7" t="str">
        <f>VLOOKUP(D226,products!A:C,3,FALSE)</f>
        <v>D</v>
      </c>
      <c r="K226" s="8">
        <f>VLOOKUP(D226,products!A:D,4,FALSE)</f>
        <v>2.5</v>
      </c>
      <c r="L226" s="9">
        <f>VLOOKUP(D226,products!A:E,5,FALSE)</f>
        <v>29.784999999999997</v>
      </c>
      <c r="M226" s="9">
        <f t="shared" si="3"/>
        <v>119.13999999999999</v>
      </c>
      <c r="N226" s="7" t="str" cm="1">
        <f t="array" ref="N226">_xlfn.IFS(I226="Rob","Robusta",I226="Exc","Exclasia",I226="Ara","Arabia",I226="Lib","Libia")</f>
        <v>Libia</v>
      </c>
      <c r="O226" s="7" t="str" cm="1">
        <f t="array" ref="O226">_xlfn.IFS(J226="M","Medium",J226="D","Dark",J226="L","Light")</f>
        <v>Dark</v>
      </c>
      <c r="P226" s="7" t="str">
        <f>VLOOKUP(Tablo1[[#This Row],[Customer ID]],customers!A225:I1225,9,FALSE)</f>
        <v>Yes</v>
      </c>
    </row>
    <row r="227" spans="1:16" x14ac:dyDescent="0.25">
      <c r="A227" s="4" t="s">
        <v>1758</v>
      </c>
      <c r="B227" s="6">
        <v>44337</v>
      </c>
      <c r="C227" s="4" t="s">
        <v>1759</v>
      </c>
      <c r="D227" s="7" t="s">
        <v>6177</v>
      </c>
      <c r="E227" s="4">
        <v>4</v>
      </c>
      <c r="F227" s="4" t="str">
        <f>VLOOKUP(C227,customers!A:B,2,FALSE)</f>
        <v>Elsbeth Westerman</v>
      </c>
      <c r="G227" s="4" t="str">
        <f>VLOOKUP(F227,customers!B:C,2,FALSE)</f>
        <v>ewesterman69@si.edu</v>
      </c>
      <c r="H227" s="4" t="str">
        <f>VLOOKUP(F227,customers!B:G,6,FALSE)</f>
        <v>Ireland</v>
      </c>
      <c r="I227" s="7" t="str">
        <f>VLOOKUP(D227,products!A:B,2,FALSE)</f>
        <v>Rob</v>
      </c>
      <c r="J227" s="7" t="str">
        <f>VLOOKUP(D227,products!A:C,3,FALSE)</f>
        <v>L</v>
      </c>
      <c r="K227" s="8">
        <f>VLOOKUP(D227,products!A:D,4,FALSE)</f>
        <v>0.2</v>
      </c>
      <c r="L227" s="9">
        <f>VLOOKUP(D227,products!A:E,5,FALSE)</f>
        <v>3.5849999999999995</v>
      </c>
      <c r="M227" s="9">
        <f t="shared" si="3"/>
        <v>14.339999999999998</v>
      </c>
      <c r="N227" s="7" t="str" cm="1">
        <f t="array" ref="N227">_xlfn.IFS(I227="Rob","Robusta",I227="Exc","Exclasia",I227="Ara","Arabia",I227="Lib","Libia")</f>
        <v>Robusta</v>
      </c>
      <c r="O227" s="7" t="str" cm="1">
        <f t="array" ref="O227">_xlfn.IFS(J227="M","Medium",J227="D","Dark",J227="L","Light")</f>
        <v>Light</v>
      </c>
      <c r="P227" s="7" t="str">
        <f>VLOOKUP(Tablo1[[#This Row],[Customer ID]],customers!A226:I1226,9,FALSE)</f>
        <v>No</v>
      </c>
    </row>
    <row r="228" spans="1:16" x14ac:dyDescent="0.25">
      <c r="A228" s="4" t="s">
        <v>1764</v>
      </c>
      <c r="B228" s="6">
        <v>43887</v>
      </c>
      <c r="C228" s="4" t="s">
        <v>1765</v>
      </c>
      <c r="D228" s="7" t="s">
        <v>6174</v>
      </c>
      <c r="E228" s="4">
        <v>5</v>
      </c>
      <c r="F228" s="4" t="str">
        <f>VLOOKUP(C228,customers!A:B,2,FALSE)</f>
        <v>Anabelle Hutchens</v>
      </c>
      <c r="G228" s="4" t="str">
        <f>VLOOKUP(F228,customers!B:C,2,FALSE)</f>
        <v>ahutchens6a@amazonaws.com</v>
      </c>
      <c r="H228" s="4" t="str">
        <f>VLOOKUP(F228,customers!B:G,6,FALSE)</f>
        <v>United States</v>
      </c>
      <c r="I228" s="7" t="str">
        <f>VLOOKUP(D228,products!A:B,2,FALSE)</f>
        <v>Ara</v>
      </c>
      <c r="J228" s="7" t="str">
        <f>VLOOKUP(D228,products!A:C,3,FALSE)</f>
        <v>M</v>
      </c>
      <c r="K228" s="8">
        <f>VLOOKUP(D228,products!A:D,4,FALSE)</f>
        <v>2.5</v>
      </c>
      <c r="L228" s="9">
        <f>VLOOKUP(D228,products!A:E,5,FALSE)</f>
        <v>25.874999999999996</v>
      </c>
      <c r="M228" s="9">
        <f t="shared" si="3"/>
        <v>129.37499999999997</v>
      </c>
      <c r="N228" s="7" t="str" cm="1">
        <f t="array" ref="N228">_xlfn.IFS(I228="Rob","Robusta",I228="Exc","Exclasia",I228="Ara","Arabia",I228="Lib","Libia")</f>
        <v>Arabia</v>
      </c>
      <c r="O228" s="7" t="str" cm="1">
        <f t="array" ref="O228">_xlfn.IFS(J228="M","Medium",J228="D","Dark",J228="L","Light")</f>
        <v>Medium</v>
      </c>
      <c r="P228" s="7" t="str">
        <f>VLOOKUP(Tablo1[[#This Row],[Customer ID]],customers!A227:I1227,9,FALSE)</f>
        <v>No</v>
      </c>
    </row>
    <row r="229" spans="1:16" x14ac:dyDescent="0.25">
      <c r="A229" s="4" t="s">
        <v>1770</v>
      </c>
      <c r="B229" s="6">
        <v>43880</v>
      </c>
      <c r="C229" s="4" t="s">
        <v>1771</v>
      </c>
      <c r="D229" s="7" t="s">
        <v>6162</v>
      </c>
      <c r="E229" s="4">
        <v>6</v>
      </c>
      <c r="F229" s="4" t="str">
        <f>VLOOKUP(C229,customers!A:B,2,FALSE)</f>
        <v>Noak Wyvill</v>
      </c>
      <c r="G229" s="4" t="str">
        <f>VLOOKUP(F229,customers!B:C,2,FALSE)</f>
        <v>nwyvill6b@naver.com</v>
      </c>
      <c r="H229" s="4" t="str">
        <f>VLOOKUP(F229,customers!B:G,6,FALSE)</f>
        <v>United Kingdom</v>
      </c>
      <c r="I229" s="7" t="str">
        <f>VLOOKUP(D229,products!A:B,2,FALSE)</f>
        <v>Rob</v>
      </c>
      <c r="J229" s="7" t="str">
        <f>VLOOKUP(D229,products!A:C,3,FALSE)</f>
        <v>D</v>
      </c>
      <c r="K229" s="8">
        <f>VLOOKUP(D229,products!A:D,4,FALSE)</f>
        <v>0.2</v>
      </c>
      <c r="L229" s="9">
        <f>VLOOKUP(D229,products!A:E,5,FALSE)</f>
        <v>2.6849999999999996</v>
      </c>
      <c r="M229" s="9">
        <f t="shared" si="3"/>
        <v>16.11</v>
      </c>
      <c r="N229" s="7" t="str" cm="1">
        <f t="array" ref="N229">_xlfn.IFS(I229="Rob","Robusta",I229="Exc","Exclasia",I229="Ara","Arabia",I229="Lib","Libia")</f>
        <v>Robusta</v>
      </c>
      <c r="O229" s="7" t="str" cm="1">
        <f t="array" ref="O229">_xlfn.IFS(J229="M","Medium",J229="D","Dark",J229="L","Light")</f>
        <v>Dark</v>
      </c>
      <c r="P229" s="7" t="str">
        <f>VLOOKUP(Tablo1[[#This Row],[Customer ID]],customers!A228:I1228,9,FALSE)</f>
        <v>Yes</v>
      </c>
    </row>
    <row r="230" spans="1:16" x14ac:dyDescent="0.25">
      <c r="A230" s="4" t="s">
        <v>1776</v>
      </c>
      <c r="B230" s="6">
        <v>44376</v>
      </c>
      <c r="C230" s="4" t="s">
        <v>1777</v>
      </c>
      <c r="D230" s="7" t="s">
        <v>6177</v>
      </c>
      <c r="E230" s="4">
        <v>5</v>
      </c>
      <c r="F230" s="4" t="str">
        <f>VLOOKUP(C230,customers!A:B,2,FALSE)</f>
        <v>Beltran Mathon</v>
      </c>
      <c r="G230" s="4" t="str">
        <f>VLOOKUP(F230,customers!B:C,2,FALSE)</f>
        <v>bmathon6c@barnesandnoble.com</v>
      </c>
      <c r="H230" s="4" t="str">
        <f>VLOOKUP(F230,customers!B:G,6,FALSE)</f>
        <v>United States</v>
      </c>
      <c r="I230" s="7" t="str">
        <f>VLOOKUP(D230,products!A:B,2,FALSE)</f>
        <v>Rob</v>
      </c>
      <c r="J230" s="7" t="str">
        <f>VLOOKUP(D230,products!A:C,3,FALSE)</f>
        <v>L</v>
      </c>
      <c r="K230" s="8">
        <f>VLOOKUP(D230,products!A:D,4,FALSE)</f>
        <v>0.2</v>
      </c>
      <c r="L230" s="9">
        <f>VLOOKUP(D230,products!A:E,5,FALSE)</f>
        <v>3.5849999999999995</v>
      </c>
      <c r="M230" s="9">
        <f t="shared" si="3"/>
        <v>17.924999999999997</v>
      </c>
      <c r="N230" s="7" t="str" cm="1">
        <f t="array" ref="N230">_xlfn.IFS(I230="Rob","Robusta",I230="Exc","Exclasia",I230="Ara","Arabia",I230="Lib","Libia")</f>
        <v>Robusta</v>
      </c>
      <c r="O230" s="7" t="str" cm="1">
        <f t="array" ref="O230">_xlfn.IFS(J230="M","Medium",J230="D","Dark",J230="L","Light")</f>
        <v>Light</v>
      </c>
      <c r="P230" s="7" t="str">
        <f>VLOOKUP(Tablo1[[#This Row],[Customer ID]],customers!A229:I1229,9,FALSE)</f>
        <v>No</v>
      </c>
    </row>
    <row r="231" spans="1:16" x14ac:dyDescent="0.25">
      <c r="A231" s="4" t="s">
        <v>1782</v>
      </c>
      <c r="B231" s="6">
        <v>44282</v>
      </c>
      <c r="C231" s="4" t="s">
        <v>1783</v>
      </c>
      <c r="D231" s="7" t="s">
        <v>6158</v>
      </c>
      <c r="E231" s="4">
        <v>2</v>
      </c>
      <c r="F231" s="4" t="str">
        <f>VLOOKUP(C231,customers!A:B,2,FALSE)</f>
        <v>Kristos Streight</v>
      </c>
      <c r="G231" s="4" t="str">
        <f>VLOOKUP(F231,customers!B:C,2,FALSE)</f>
        <v>kstreight6d@about.com</v>
      </c>
      <c r="H231" s="4" t="str">
        <f>VLOOKUP(F231,customers!B:G,6,FALSE)</f>
        <v>United States</v>
      </c>
      <c r="I231" s="7" t="str">
        <f>VLOOKUP(D231,products!A:B,2,FALSE)</f>
        <v>Lib</v>
      </c>
      <c r="J231" s="7" t="str">
        <f>VLOOKUP(D231,products!A:C,3,FALSE)</f>
        <v>M</v>
      </c>
      <c r="K231" s="8">
        <f>VLOOKUP(D231,products!A:D,4,FALSE)</f>
        <v>0.2</v>
      </c>
      <c r="L231" s="9">
        <f>VLOOKUP(D231,products!A:E,5,FALSE)</f>
        <v>4.3650000000000002</v>
      </c>
      <c r="M231" s="9">
        <f t="shared" si="3"/>
        <v>8.73</v>
      </c>
      <c r="N231" s="7" t="str" cm="1">
        <f t="array" ref="N231">_xlfn.IFS(I231="Rob","Robusta",I231="Exc","Exclasia",I231="Ara","Arabia",I231="Lib","Libia")</f>
        <v>Libia</v>
      </c>
      <c r="O231" s="7" t="str" cm="1">
        <f t="array" ref="O231">_xlfn.IFS(J231="M","Medium",J231="D","Dark",J231="L","Light")</f>
        <v>Medium</v>
      </c>
      <c r="P231" s="7" t="str">
        <f>VLOOKUP(Tablo1[[#This Row],[Customer ID]],customers!A230:I1230,9,FALSE)</f>
        <v>No</v>
      </c>
    </row>
    <row r="232" spans="1:16" x14ac:dyDescent="0.25">
      <c r="A232" s="4" t="s">
        <v>1788</v>
      </c>
      <c r="B232" s="6">
        <v>44496</v>
      </c>
      <c r="C232" s="4" t="s">
        <v>1789</v>
      </c>
      <c r="D232" s="7" t="s">
        <v>6174</v>
      </c>
      <c r="E232" s="4">
        <v>2</v>
      </c>
      <c r="F232" s="4" t="str">
        <f>VLOOKUP(C232,customers!A:B,2,FALSE)</f>
        <v>Portie Cutchie</v>
      </c>
      <c r="G232" s="4" t="str">
        <f>VLOOKUP(F232,customers!B:C,2,FALSE)</f>
        <v>pcutchie6e@globo.com</v>
      </c>
      <c r="H232" s="4" t="str">
        <f>VLOOKUP(F232,customers!B:G,6,FALSE)</f>
        <v>United States</v>
      </c>
      <c r="I232" s="7" t="str">
        <f>VLOOKUP(D232,products!A:B,2,FALSE)</f>
        <v>Ara</v>
      </c>
      <c r="J232" s="7" t="str">
        <f>VLOOKUP(D232,products!A:C,3,FALSE)</f>
        <v>M</v>
      </c>
      <c r="K232" s="8">
        <f>VLOOKUP(D232,products!A:D,4,FALSE)</f>
        <v>2.5</v>
      </c>
      <c r="L232" s="9">
        <f>VLOOKUP(D232,products!A:E,5,FALSE)</f>
        <v>25.874999999999996</v>
      </c>
      <c r="M232" s="9">
        <f t="shared" si="3"/>
        <v>51.749999999999993</v>
      </c>
      <c r="N232" s="7" t="str" cm="1">
        <f t="array" ref="N232">_xlfn.IFS(I232="Rob","Robusta",I232="Exc","Exclasia",I232="Ara","Arabia",I232="Lib","Libia")</f>
        <v>Arabia</v>
      </c>
      <c r="O232" s="7" t="str" cm="1">
        <f t="array" ref="O232">_xlfn.IFS(J232="M","Medium",J232="D","Dark",J232="L","Light")</f>
        <v>Medium</v>
      </c>
      <c r="P232" s="7" t="str">
        <f>VLOOKUP(Tablo1[[#This Row],[Customer ID]],customers!A231:I1231,9,FALSE)</f>
        <v>No</v>
      </c>
    </row>
    <row r="233" spans="1:16" x14ac:dyDescent="0.25">
      <c r="A233" s="4" t="s">
        <v>1794</v>
      </c>
      <c r="B233" s="6">
        <v>43628</v>
      </c>
      <c r="C233" s="4" t="s">
        <v>1795</v>
      </c>
      <c r="D233" s="7" t="s">
        <v>6158</v>
      </c>
      <c r="E233" s="4">
        <v>2</v>
      </c>
      <c r="F233" s="4" t="str">
        <f>VLOOKUP(C233,customers!A:B,2,FALSE)</f>
        <v>Sinclare Edsell</v>
      </c>
      <c r="G233" s="4">
        <f>VLOOKUP(F233,customers!B:C,2,FALSE)</f>
        <v>0</v>
      </c>
      <c r="H233" s="4" t="str">
        <f>VLOOKUP(F233,customers!B:G,6,FALSE)</f>
        <v>United States</v>
      </c>
      <c r="I233" s="7" t="str">
        <f>VLOOKUP(D233,products!A:B,2,FALSE)</f>
        <v>Lib</v>
      </c>
      <c r="J233" s="7" t="str">
        <f>VLOOKUP(D233,products!A:C,3,FALSE)</f>
        <v>M</v>
      </c>
      <c r="K233" s="8">
        <f>VLOOKUP(D233,products!A:D,4,FALSE)</f>
        <v>0.2</v>
      </c>
      <c r="L233" s="9">
        <f>VLOOKUP(D233,products!A:E,5,FALSE)</f>
        <v>4.3650000000000002</v>
      </c>
      <c r="M233" s="9">
        <f t="shared" si="3"/>
        <v>8.73</v>
      </c>
      <c r="N233" s="7" t="str" cm="1">
        <f t="array" ref="N233">_xlfn.IFS(I233="Rob","Robusta",I233="Exc","Exclasia",I233="Ara","Arabia",I233="Lib","Libia")</f>
        <v>Libia</v>
      </c>
      <c r="O233" s="7" t="str" cm="1">
        <f t="array" ref="O233">_xlfn.IFS(J233="M","Medium",J233="D","Dark",J233="L","Light")</f>
        <v>Medium</v>
      </c>
      <c r="P233" s="7" t="str">
        <f>VLOOKUP(Tablo1[[#This Row],[Customer ID]],customers!A232:I1232,9,FALSE)</f>
        <v>Yes</v>
      </c>
    </row>
    <row r="234" spans="1:16" x14ac:dyDescent="0.25">
      <c r="A234" s="4" t="s">
        <v>1799</v>
      </c>
      <c r="B234" s="6">
        <v>44010</v>
      </c>
      <c r="C234" s="4" t="s">
        <v>1800</v>
      </c>
      <c r="D234" s="7" t="s">
        <v>6144</v>
      </c>
      <c r="E234" s="4">
        <v>5</v>
      </c>
      <c r="F234" s="4" t="str">
        <f>VLOOKUP(C234,customers!A:B,2,FALSE)</f>
        <v>Conny Gheraldi</v>
      </c>
      <c r="G234" s="4" t="str">
        <f>VLOOKUP(F234,customers!B:C,2,FALSE)</f>
        <v>cgheraldi6g@opera.com</v>
      </c>
      <c r="H234" s="4" t="str">
        <f>VLOOKUP(F234,customers!B:G,6,FALSE)</f>
        <v>United Kingdom</v>
      </c>
      <c r="I234" s="7" t="str">
        <f>VLOOKUP(D234,products!A:B,2,FALSE)</f>
        <v>Lib</v>
      </c>
      <c r="J234" s="7" t="str">
        <f>VLOOKUP(D234,products!A:C,3,FALSE)</f>
        <v>L</v>
      </c>
      <c r="K234" s="8">
        <f>VLOOKUP(D234,products!A:D,4,FALSE)</f>
        <v>0.2</v>
      </c>
      <c r="L234" s="9">
        <f>VLOOKUP(D234,products!A:E,5,FALSE)</f>
        <v>4.7549999999999999</v>
      </c>
      <c r="M234" s="9">
        <f t="shared" si="3"/>
        <v>23.774999999999999</v>
      </c>
      <c r="N234" s="7" t="str" cm="1">
        <f t="array" ref="N234">_xlfn.IFS(I234="Rob","Robusta",I234="Exc","Exclasia",I234="Ara","Arabia",I234="Lib","Libia")</f>
        <v>Libia</v>
      </c>
      <c r="O234" s="7" t="str" cm="1">
        <f t="array" ref="O234">_xlfn.IFS(J234="M","Medium",J234="D","Dark",J234="L","Light")</f>
        <v>Light</v>
      </c>
      <c r="P234" s="7" t="str">
        <f>VLOOKUP(Tablo1[[#This Row],[Customer ID]],customers!A233:I1233,9,FALSE)</f>
        <v>No</v>
      </c>
    </row>
    <row r="235" spans="1:16" x14ac:dyDescent="0.25">
      <c r="A235" s="4" t="s">
        <v>1805</v>
      </c>
      <c r="B235" s="6">
        <v>44278</v>
      </c>
      <c r="C235" s="4" t="s">
        <v>1806</v>
      </c>
      <c r="D235" s="7" t="s">
        <v>6155</v>
      </c>
      <c r="E235" s="4">
        <v>5</v>
      </c>
      <c r="F235" s="4" t="str">
        <f>VLOOKUP(C235,customers!A:B,2,FALSE)</f>
        <v>Beryle Kenwell</v>
      </c>
      <c r="G235" s="4" t="str">
        <f>VLOOKUP(F235,customers!B:C,2,FALSE)</f>
        <v>bkenwell6h@over-blog.com</v>
      </c>
      <c r="H235" s="4" t="str">
        <f>VLOOKUP(F235,customers!B:G,6,FALSE)</f>
        <v>United States</v>
      </c>
      <c r="I235" s="7" t="str">
        <f>VLOOKUP(D235,products!A:B,2,FALSE)</f>
        <v>Exc</v>
      </c>
      <c r="J235" s="7" t="str">
        <f>VLOOKUP(D235,products!A:C,3,FALSE)</f>
        <v>M</v>
      </c>
      <c r="K235" s="8">
        <f>VLOOKUP(D235,products!A:D,4,FALSE)</f>
        <v>0.2</v>
      </c>
      <c r="L235" s="9">
        <f>VLOOKUP(D235,products!A:E,5,FALSE)</f>
        <v>4.125</v>
      </c>
      <c r="M235" s="9">
        <f t="shared" si="3"/>
        <v>20.625</v>
      </c>
      <c r="N235" s="7" t="str" cm="1">
        <f t="array" ref="N235">_xlfn.IFS(I235="Rob","Robusta",I235="Exc","Exclasia",I235="Ara","Arabia",I235="Lib","Libia")</f>
        <v>Exclasia</v>
      </c>
      <c r="O235" s="7" t="str" cm="1">
        <f t="array" ref="O235">_xlfn.IFS(J235="M","Medium",J235="D","Dark",J235="L","Light")</f>
        <v>Medium</v>
      </c>
      <c r="P235" s="7" t="str">
        <f>VLOOKUP(Tablo1[[#This Row],[Customer ID]],customers!A234:I1234,9,FALSE)</f>
        <v>No</v>
      </c>
    </row>
    <row r="236" spans="1:16" x14ac:dyDescent="0.25">
      <c r="A236" s="4" t="s">
        <v>1811</v>
      </c>
      <c r="B236" s="6">
        <v>44602</v>
      </c>
      <c r="C236" s="4" t="s">
        <v>1812</v>
      </c>
      <c r="D236" s="7" t="s">
        <v>6163</v>
      </c>
      <c r="E236" s="4">
        <v>1</v>
      </c>
      <c r="F236" s="4" t="str">
        <f>VLOOKUP(C236,customers!A:B,2,FALSE)</f>
        <v>Tomas Sutty</v>
      </c>
      <c r="G236" s="4" t="str">
        <f>VLOOKUP(F236,customers!B:C,2,FALSE)</f>
        <v>tsutty6i@google.es</v>
      </c>
      <c r="H236" s="4" t="str">
        <f>VLOOKUP(F236,customers!B:G,6,FALSE)</f>
        <v>United States</v>
      </c>
      <c r="I236" s="7" t="str">
        <f>VLOOKUP(D236,products!A:B,2,FALSE)</f>
        <v>Lib</v>
      </c>
      <c r="J236" s="7" t="str">
        <f>VLOOKUP(D236,products!A:C,3,FALSE)</f>
        <v>L</v>
      </c>
      <c r="K236" s="8">
        <f>VLOOKUP(D236,products!A:D,4,FALSE)</f>
        <v>2.5</v>
      </c>
      <c r="L236" s="9">
        <f>VLOOKUP(D236,products!A:E,5,FALSE)</f>
        <v>36.454999999999998</v>
      </c>
      <c r="M236" s="9">
        <f t="shared" si="3"/>
        <v>36.454999999999998</v>
      </c>
      <c r="N236" s="7" t="str" cm="1">
        <f t="array" ref="N236">_xlfn.IFS(I236="Rob","Robusta",I236="Exc","Exclasia",I236="Ara","Arabia",I236="Lib","Libia")</f>
        <v>Libia</v>
      </c>
      <c r="O236" s="7" t="str" cm="1">
        <f t="array" ref="O236">_xlfn.IFS(J236="M","Medium",J236="D","Dark",J236="L","Light")</f>
        <v>Light</v>
      </c>
      <c r="P236" s="7" t="str">
        <f>VLOOKUP(Tablo1[[#This Row],[Customer ID]],customers!A235:I1235,9,FALSE)</f>
        <v>No</v>
      </c>
    </row>
    <row r="237" spans="1:16" x14ac:dyDescent="0.25">
      <c r="A237" s="4" t="s">
        <v>1817</v>
      </c>
      <c r="B237" s="6">
        <v>43571</v>
      </c>
      <c r="C237" s="4" t="s">
        <v>1818</v>
      </c>
      <c r="D237" s="7" t="s">
        <v>6163</v>
      </c>
      <c r="E237" s="4">
        <v>5</v>
      </c>
      <c r="F237" s="4" t="str">
        <f>VLOOKUP(C237,customers!A:B,2,FALSE)</f>
        <v>Samuele Ales0</v>
      </c>
      <c r="G237" s="4">
        <f>VLOOKUP(F237,customers!B:C,2,FALSE)</f>
        <v>0</v>
      </c>
      <c r="H237" s="4" t="str">
        <f>VLOOKUP(F237,customers!B:G,6,FALSE)</f>
        <v>Ireland</v>
      </c>
      <c r="I237" s="7" t="str">
        <f>VLOOKUP(D237,products!A:B,2,FALSE)</f>
        <v>Lib</v>
      </c>
      <c r="J237" s="7" t="str">
        <f>VLOOKUP(D237,products!A:C,3,FALSE)</f>
        <v>L</v>
      </c>
      <c r="K237" s="8">
        <f>VLOOKUP(D237,products!A:D,4,FALSE)</f>
        <v>2.5</v>
      </c>
      <c r="L237" s="9">
        <f>VLOOKUP(D237,products!A:E,5,FALSE)</f>
        <v>36.454999999999998</v>
      </c>
      <c r="M237" s="9">
        <f t="shared" si="3"/>
        <v>182.27499999999998</v>
      </c>
      <c r="N237" s="7" t="str" cm="1">
        <f t="array" ref="N237">_xlfn.IFS(I237="Rob","Robusta",I237="Exc","Exclasia",I237="Ara","Arabia",I237="Lib","Libia")</f>
        <v>Libia</v>
      </c>
      <c r="O237" s="7" t="str" cm="1">
        <f t="array" ref="O237">_xlfn.IFS(J237="M","Medium",J237="D","Dark",J237="L","Light")</f>
        <v>Light</v>
      </c>
      <c r="P237" s="7" t="str">
        <f>VLOOKUP(Tablo1[[#This Row],[Customer ID]],customers!A236:I1236,9,FALSE)</f>
        <v>No</v>
      </c>
    </row>
    <row r="238" spans="1:16" x14ac:dyDescent="0.25">
      <c r="A238" s="4" t="s">
        <v>1821</v>
      </c>
      <c r="B238" s="6">
        <v>43873</v>
      </c>
      <c r="C238" s="4" t="s">
        <v>1822</v>
      </c>
      <c r="D238" s="7" t="s">
        <v>6164</v>
      </c>
      <c r="E238" s="4">
        <v>3</v>
      </c>
      <c r="F238" s="4" t="str">
        <f>VLOOKUP(C238,customers!A:B,2,FALSE)</f>
        <v>Carlie Harce</v>
      </c>
      <c r="G238" s="4" t="str">
        <f>VLOOKUP(F238,customers!B:C,2,FALSE)</f>
        <v>charce6k@cafepress.com</v>
      </c>
      <c r="H238" s="4" t="str">
        <f>VLOOKUP(F238,customers!B:G,6,FALSE)</f>
        <v>Ireland</v>
      </c>
      <c r="I238" s="7" t="str">
        <f>VLOOKUP(D238,products!A:B,2,FALSE)</f>
        <v>Lib</v>
      </c>
      <c r="J238" s="7" t="str">
        <f>VLOOKUP(D238,products!A:C,3,FALSE)</f>
        <v>D</v>
      </c>
      <c r="K238" s="8">
        <f>VLOOKUP(D238,products!A:D,4,FALSE)</f>
        <v>2.5</v>
      </c>
      <c r="L238" s="9">
        <f>VLOOKUP(D238,products!A:E,5,FALSE)</f>
        <v>29.784999999999997</v>
      </c>
      <c r="M238" s="9">
        <f t="shared" si="3"/>
        <v>89.35499999999999</v>
      </c>
      <c r="N238" s="7" t="str" cm="1">
        <f t="array" ref="N238">_xlfn.IFS(I238="Rob","Robusta",I238="Exc","Exclasia",I238="Ara","Arabia",I238="Lib","Libia")</f>
        <v>Libia</v>
      </c>
      <c r="O238" s="7" t="str" cm="1">
        <f t="array" ref="O238">_xlfn.IFS(J238="M","Medium",J238="D","Dark",J238="L","Light")</f>
        <v>Dark</v>
      </c>
      <c r="P238" s="7" t="str">
        <f>VLOOKUP(Tablo1[[#This Row],[Customer ID]],customers!A237:I1237,9,FALSE)</f>
        <v>No</v>
      </c>
    </row>
    <row r="239" spans="1:16" x14ac:dyDescent="0.25">
      <c r="A239" s="4" t="s">
        <v>1827</v>
      </c>
      <c r="B239" s="6">
        <v>44563</v>
      </c>
      <c r="C239" s="4" t="s">
        <v>1828</v>
      </c>
      <c r="D239" s="7" t="s">
        <v>6177</v>
      </c>
      <c r="E239" s="4">
        <v>1</v>
      </c>
      <c r="F239" s="4" t="str">
        <f>VLOOKUP(C239,customers!A:B,2,FALSE)</f>
        <v>Craggy Bril</v>
      </c>
      <c r="G239" s="4">
        <f>VLOOKUP(F239,customers!B:C,2,FALSE)</f>
        <v>0</v>
      </c>
      <c r="H239" s="4" t="str">
        <f>VLOOKUP(F239,customers!B:G,6,FALSE)</f>
        <v>United States</v>
      </c>
      <c r="I239" s="7" t="str">
        <f>VLOOKUP(D239,products!A:B,2,FALSE)</f>
        <v>Rob</v>
      </c>
      <c r="J239" s="7" t="str">
        <f>VLOOKUP(D239,products!A:C,3,FALSE)</f>
        <v>L</v>
      </c>
      <c r="K239" s="8">
        <f>VLOOKUP(D239,products!A:D,4,FALSE)</f>
        <v>0.2</v>
      </c>
      <c r="L239" s="9">
        <f>VLOOKUP(D239,products!A:E,5,FALSE)</f>
        <v>3.5849999999999995</v>
      </c>
      <c r="M239" s="9">
        <f t="shared" si="3"/>
        <v>3.5849999999999995</v>
      </c>
      <c r="N239" s="7" t="str" cm="1">
        <f t="array" ref="N239">_xlfn.IFS(I239="Rob","Robusta",I239="Exc","Exclasia",I239="Ara","Arabia",I239="Lib","Libia")</f>
        <v>Robusta</v>
      </c>
      <c r="O239" s="7" t="str" cm="1">
        <f t="array" ref="O239">_xlfn.IFS(J239="M","Medium",J239="D","Dark",J239="L","Light")</f>
        <v>Light</v>
      </c>
      <c r="P239" s="7" t="str">
        <f>VLOOKUP(Tablo1[[#This Row],[Customer ID]],customers!A238:I1238,9,FALSE)</f>
        <v>Yes</v>
      </c>
    </row>
    <row r="240" spans="1:16" x14ac:dyDescent="0.25">
      <c r="A240" s="4" t="s">
        <v>1832</v>
      </c>
      <c r="B240" s="6">
        <v>44172</v>
      </c>
      <c r="C240" s="4" t="s">
        <v>1833</v>
      </c>
      <c r="D240" s="7" t="s">
        <v>6150</v>
      </c>
      <c r="E240" s="4">
        <v>2</v>
      </c>
      <c r="F240" s="4" t="str">
        <f>VLOOKUP(C240,customers!A:B,2,FALSE)</f>
        <v>Friederike Drysdale</v>
      </c>
      <c r="G240" s="4" t="str">
        <f>VLOOKUP(F240,customers!B:C,2,FALSE)</f>
        <v>fdrysdale6m@symantec.com</v>
      </c>
      <c r="H240" s="4" t="str">
        <f>VLOOKUP(F240,customers!B:G,6,FALSE)</f>
        <v>United States</v>
      </c>
      <c r="I240" s="7" t="str">
        <f>VLOOKUP(D240,products!A:B,2,FALSE)</f>
        <v>Rob</v>
      </c>
      <c r="J240" s="7" t="str">
        <f>VLOOKUP(D240,products!A:C,3,FALSE)</f>
        <v>M</v>
      </c>
      <c r="K240" s="8">
        <f>VLOOKUP(D240,products!A:D,4,FALSE)</f>
        <v>2.5</v>
      </c>
      <c r="L240" s="9">
        <f>VLOOKUP(D240,products!A:E,5,FALSE)</f>
        <v>22.884999999999998</v>
      </c>
      <c r="M240" s="9">
        <f t="shared" si="3"/>
        <v>45.769999999999996</v>
      </c>
      <c r="N240" s="7" t="str" cm="1">
        <f t="array" ref="N240">_xlfn.IFS(I240="Rob","Robusta",I240="Exc","Exclasia",I240="Ara","Arabia",I240="Lib","Libia")</f>
        <v>Robusta</v>
      </c>
      <c r="O240" s="7" t="str" cm="1">
        <f t="array" ref="O240">_xlfn.IFS(J240="M","Medium",J240="D","Dark",J240="L","Light")</f>
        <v>Medium</v>
      </c>
      <c r="P240" s="7" t="str">
        <f>VLOOKUP(Tablo1[[#This Row],[Customer ID]],customers!A239:I1239,9,FALSE)</f>
        <v>Yes</v>
      </c>
    </row>
    <row r="241" spans="1:16" x14ac:dyDescent="0.25">
      <c r="A241" s="4" t="s">
        <v>1838</v>
      </c>
      <c r="B241" s="6">
        <v>43881</v>
      </c>
      <c r="C241" s="4" t="s">
        <v>1839</v>
      </c>
      <c r="D241" s="7" t="s">
        <v>6170</v>
      </c>
      <c r="E241" s="4">
        <v>4</v>
      </c>
      <c r="F241" s="4" t="str">
        <f>VLOOKUP(C241,customers!A:B,2,FALSE)</f>
        <v>Devon Magowan</v>
      </c>
      <c r="G241" s="4" t="str">
        <f>VLOOKUP(F241,customers!B:C,2,FALSE)</f>
        <v>dmagowan6n@fc2.com</v>
      </c>
      <c r="H241" s="4" t="str">
        <f>VLOOKUP(F241,customers!B:G,6,FALSE)</f>
        <v>United States</v>
      </c>
      <c r="I241" s="7" t="str">
        <f>VLOOKUP(D241,products!A:B,2,FALSE)</f>
        <v>Exc</v>
      </c>
      <c r="J241" s="7" t="str">
        <f>VLOOKUP(D241,products!A:C,3,FALSE)</f>
        <v>L</v>
      </c>
      <c r="K241" s="8">
        <f>VLOOKUP(D241,products!A:D,4,FALSE)</f>
        <v>1</v>
      </c>
      <c r="L241" s="9">
        <f>VLOOKUP(D241,products!A:E,5,FALSE)</f>
        <v>14.85</v>
      </c>
      <c r="M241" s="9">
        <f t="shared" si="3"/>
        <v>59.4</v>
      </c>
      <c r="N241" s="7" t="str" cm="1">
        <f t="array" ref="N241">_xlfn.IFS(I241="Rob","Robusta",I241="Exc","Exclasia",I241="Ara","Arabia",I241="Lib","Libia")</f>
        <v>Exclasia</v>
      </c>
      <c r="O241" s="7" t="str" cm="1">
        <f t="array" ref="O241">_xlfn.IFS(J241="M","Medium",J241="D","Dark",J241="L","Light")</f>
        <v>Light</v>
      </c>
      <c r="P241" s="7" t="str">
        <f>VLOOKUP(Tablo1[[#This Row],[Customer ID]],customers!A240:I1240,9,FALSE)</f>
        <v>No</v>
      </c>
    </row>
    <row r="242" spans="1:16" x14ac:dyDescent="0.25">
      <c r="A242" s="4" t="s">
        <v>1844</v>
      </c>
      <c r="B242" s="6">
        <v>43993</v>
      </c>
      <c r="C242" s="4" t="s">
        <v>1845</v>
      </c>
      <c r="D242" s="7" t="s">
        <v>6174</v>
      </c>
      <c r="E242" s="4">
        <v>6</v>
      </c>
      <c r="F242" s="4" t="str">
        <f>VLOOKUP(C242,customers!A:B,2,FALSE)</f>
        <v>Codi Littrell</v>
      </c>
      <c r="G242" s="4">
        <f>VLOOKUP(F242,customers!B:C,2,FALSE)</f>
        <v>0</v>
      </c>
      <c r="H242" s="4" t="str">
        <f>VLOOKUP(F242,customers!B:G,6,FALSE)</f>
        <v>United States</v>
      </c>
      <c r="I242" s="7" t="str">
        <f>VLOOKUP(D242,products!A:B,2,FALSE)</f>
        <v>Ara</v>
      </c>
      <c r="J242" s="7" t="str">
        <f>VLOOKUP(D242,products!A:C,3,FALSE)</f>
        <v>M</v>
      </c>
      <c r="K242" s="8">
        <f>VLOOKUP(D242,products!A:D,4,FALSE)</f>
        <v>2.5</v>
      </c>
      <c r="L242" s="9">
        <f>VLOOKUP(D242,products!A:E,5,FALSE)</f>
        <v>25.874999999999996</v>
      </c>
      <c r="M242" s="9">
        <f t="shared" si="3"/>
        <v>155.24999999999997</v>
      </c>
      <c r="N242" s="7" t="str" cm="1">
        <f t="array" ref="N242">_xlfn.IFS(I242="Rob","Robusta",I242="Exc","Exclasia",I242="Ara","Arabia",I242="Lib","Libia")</f>
        <v>Arabia</v>
      </c>
      <c r="O242" s="7" t="str" cm="1">
        <f t="array" ref="O242">_xlfn.IFS(J242="M","Medium",J242="D","Dark",J242="L","Light")</f>
        <v>Medium</v>
      </c>
      <c r="P242" s="7" t="str">
        <f>VLOOKUP(Tablo1[[#This Row],[Customer ID]],customers!A241:I1241,9,FALSE)</f>
        <v>Yes</v>
      </c>
    </row>
    <row r="243" spans="1:16" x14ac:dyDescent="0.25">
      <c r="A243" s="4" t="s">
        <v>1848</v>
      </c>
      <c r="B243" s="6">
        <v>44082</v>
      </c>
      <c r="C243" s="4" t="s">
        <v>1849</v>
      </c>
      <c r="D243" s="7" t="s">
        <v>6150</v>
      </c>
      <c r="E243" s="4">
        <v>2</v>
      </c>
      <c r="F243" s="4" t="str">
        <f>VLOOKUP(C243,customers!A:B,2,FALSE)</f>
        <v>Christel Speak</v>
      </c>
      <c r="G243" s="4">
        <f>VLOOKUP(F243,customers!B:C,2,FALSE)</f>
        <v>0</v>
      </c>
      <c r="H243" s="4" t="str">
        <f>VLOOKUP(F243,customers!B:G,6,FALSE)</f>
        <v>United States</v>
      </c>
      <c r="I243" s="7" t="str">
        <f>VLOOKUP(D243,products!A:B,2,FALSE)</f>
        <v>Rob</v>
      </c>
      <c r="J243" s="7" t="str">
        <f>VLOOKUP(D243,products!A:C,3,FALSE)</f>
        <v>M</v>
      </c>
      <c r="K243" s="8">
        <f>VLOOKUP(D243,products!A:D,4,FALSE)</f>
        <v>2.5</v>
      </c>
      <c r="L243" s="9">
        <f>VLOOKUP(D243,products!A:E,5,FALSE)</f>
        <v>22.884999999999998</v>
      </c>
      <c r="M243" s="9">
        <f t="shared" si="3"/>
        <v>45.769999999999996</v>
      </c>
      <c r="N243" s="7" t="str" cm="1">
        <f t="array" ref="N243">_xlfn.IFS(I243="Rob","Robusta",I243="Exc","Exclasia",I243="Ara","Arabia",I243="Lib","Libia")</f>
        <v>Robusta</v>
      </c>
      <c r="O243" s="7" t="str" cm="1">
        <f t="array" ref="O243">_xlfn.IFS(J243="M","Medium",J243="D","Dark",J243="L","Light")</f>
        <v>Medium</v>
      </c>
      <c r="P243" s="7" t="str">
        <f>VLOOKUP(Tablo1[[#This Row],[Customer ID]],customers!A242:I1242,9,FALSE)</f>
        <v>No</v>
      </c>
    </row>
    <row r="244" spans="1:16" x14ac:dyDescent="0.25">
      <c r="A244" s="4" t="s">
        <v>1853</v>
      </c>
      <c r="B244" s="6">
        <v>43918</v>
      </c>
      <c r="C244" s="4" t="s">
        <v>1854</v>
      </c>
      <c r="D244" s="7" t="s">
        <v>6182</v>
      </c>
      <c r="E244" s="4">
        <v>3</v>
      </c>
      <c r="F244" s="4" t="str">
        <f>VLOOKUP(C244,customers!A:B,2,FALSE)</f>
        <v>Sibella Rushbrooke</v>
      </c>
      <c r="G244" s="4" t="str">
        <f>VLOOKUP(F244,customers!B:C,2,FALSE)</f>
        <v>srushbrooke6q@youku.com</v>
      </c>
      <c r="H244" s="4" t="str">
        <f>VLOOKUP(F244,customers!B:G,6,FALSE)</f>
        <v>United States</v>
      </c>
      <c r="I244" s="7" t="str">
        <f>VLOOKUP(D244,products!A:B,2,FALSE)</f>
        <v>Exc</v>
      </c>
      <c r="J244" s="7" t="str">
        <f>VLOOKUP(D244,products!A:C,3,FALSE)</f>
        <v>D</v>
      </c>
      <c r="K244" s="8">
        <f>VLOOKUP(D244,products!A:D,4,FALSE)</f>
        <v>1</v>
      </c>
      <c r="L244" s="9">
        <f>VLOOKUP(D244,products!A:E,5,FALSE)</f>
        <v>12.15</v>
      </c>
      <c r="M244" s="9">
        <f t="shared" si="3"/>
        <v>36.450000000000003</v>
      </c>
      <c r="N244" s="7" t="str" cm="1">
        <f t="array" ref="N244">_xlfn.IFS(I244="Rob","Robusta",I244="Exc","Exclasia",I244="Ara","Arabia",I244="Lib","Libia")</f>
        <v>Exclasia</v>
      </c>
      <c r="O244" s="7" t="str" cm="1">
        <f t="array" ref="O244">_xlfn.IFS(J244="M","Medium",J244="D","Dark",J244="L","Light")</f>
        <v>Dark</v>
      </c>
      <c r="P244" s="7" t="str">
        <f>VLOOKUP(Tablo1[[#This Row],[Customer ID]],customers!A243:I1243,9,FALSE)</f>
        <v>Yes</v>
      </c>
    </row>
    <row r="245" spans="1:16" x14ac:dyDescent="0.25">
      <c r="A245" s="4" t="s">
        <v>1859</v>
      </c>
      <c r="B245" s="6">
        <v>44114</v>
      </c>
      <c r="C245" s="4" t="s">
        <v>1860</v>
      </c>
      <c r="D245" s="7" t="s">
        <v>6143</v>
      </c>
      <c r="E245" s="4">
        <v>4</v>
      </c>
      <c r="F245" s="4" t="str">
        <f>VLOOKUP(C245,customers!A:B,2,FALSE)</f>
        <v>Tammie Drynan</v>
      </c>
      <c r="G245" s="4" t="str">
        <f>VLOOKUP(F245,customers!B:C,2,FALSE)</f>
        <v>tdrynan6r@deviantart.com</v>
      </c>
      <c r="H245" s="4" t="str">
        <f>VLOOKUP(F245,customers!B:G,6,FALSE)</f>
        <v>United States</v>
      </c>
      <c r="I245" s="7" t="str">
        <f>VLOOKUP(D245,products!A:B,2,FALSE)</f>
        <v>Exc</v>
      </c>
      <c r="J245" s="7" t="str">
        <f>VLOOKUP(D245,products!A:C,3,FALSE)</f>
        <v>D</v>
      </c>
      <c r="K245" s="8">
        <f>VLOOKUP(D245,products!A:D,4,FALSE)</f>
        <v>0.5</v>
      </c>
      <c r="L245" s="9">
        <f>VLOOKUP(D245,products!A:E,5,FALSE)</f>
        <v>7.29</v>
      </c>
      <c r="M245" s="9">
        <f t="shared" si="3"/>
        <v>29.16</v>
      </c>
      <c r="N245" s="7" t="str" cm="1">
        <f t="array" ref="N245">_xlfn.IFS(I245="Rob","Robusta",I245="Exc","Exclasia",I245="Ara","Arabia",I245="Lib","Libia")</f>
        <v>Exclasia</v>
      </c>
      <c r="O245" s="7" t="str" cm="1">
        <f t="array" ref="O245">_xlfn.IFS(J245="M","Medium",J245="D","Dark",J245="L","Light")</f>
        <v>Dark</v>
      </c>
      <c r="P245" s="7" t="str">
        <f>VLOOKUP(Tablo1[[#This Row],[Customer ID]],customers!A244:I1244,9,FALSE)</f>
        <v>Yes</v>
      </c>
    </row>
    <row r="246" spans="1:16" x14ac:dyDescent="0.25">
      <c r="A246" s="4" t="s">
        <v>1865</v>
      </c>
      <c r="B246" s="6">
        <v>44702</v>
      </c>
      <c r="C246" s="4" t="s">
        <v>1866</v>
      </c>
      <c r="D246" s="7" t="s">
        <v>6180</v>
      </c>
      <c r="E246" s="4">
        <v>4</v>
      </c>
      <c r="F246" s="4" t="str">
        <f>VLOOKUP(C246,customers!A:B,2,FALSE)</f>
        <v>Effie Yurkov</v>
      </c>
      <c r="G246" s="4" t="str">
        <f>VLOOKUP(F246,customers!B:C,2,FALSE)</f>
        <v>eyurkov6s@hud.gov</v>
      </c>
      <c r="H246" s="4" t="str">
        <f>VLOOKUP(F246,customers!B:G,6,FALSE)</f>
        <v>United States</v>
      </c>
      <c r="I246" s="7" t="str">
        <f>VLOOKUP(D246,products!A:B,2,FALSE)</f>
        <v>Lib</v>
      </c>
      <c r="J246" s="7" t="str">
        <f>VLOOKUP(D246,products!A:C,3,FALSE)</f>
        <v>M</v>
      </c>
      <c r="K246" s="8">
        <f>VLOOKUP(D246,products!A:D,4,FALSE)</f>
        <v>2.5</v>
      </c>
      <c r="L246" s="9">
        <f>VLOOKUP(D246,products!A:E,5,FALSE)</f>
        <v>33.464999999999996</v>
      </c>
      <c r="M246" s="9">
        <f t="shared" si="3"/>
        <v>133.85999999999999</v>
      </c>
      <c r="N246" s="7" t="str" cm="1">
        <f t="array" ref="N246">_xlfn.IFS(I246="Rob","Robusta",I246="Exc","Exclasia",I246="Ara","Arabia",I246="Lib","Libia")</f>
        <v>Libia</v>
      </c>
      <c r="O246" s="7" t="str" cm="1">
        <f t="array" ref="O246">_xlfn.IFS(J246="M","Medium",J246="D","Dark",J246="L","Light")</f>
        <v>Medium</v>
      </c>
      <c r="P246" s="7" t="str">
        <f>VLOOKUP(Tablo1[[#This Row],[Customer ID]],customers!A245:I1245,9,FALSE)</f>
        <v>No</v>
      </c>
    </row>
    <row r="247" spans="1:16" x14ac:dyDescent="0.25">
      <c r="A247" s="4" t="s">
        <v>1871</v>
      </c>
      <c r="B247" s="6">
        <v>43951</v>
      </c>
      <c r="C247" s="4" t="s">
        <v>1872</v>
      </c>
      <c r="D247" s="7" t="s">
        <v>6144</v>
      </c>
      <c r="E247" s="4">
        <v>5</v>
      </c>
      <c r="F247" s="4" t="str">
        <f>VLOOKUP(C247,customers!A:B,2,FALSE)</f>
        <v>Lexie Mallan</v>
      </c>
      <c r="G247" s="4" t="str">
        <f>VLOOKUP(F247,customers!B:C,2,FALSE)</f>
        <v>lmallan6t@state.gov</v>
      </c>
      <c r="H247" s="4" t="str">
        <f>VLOOKUP(F247,customers!B:G,6,FALSE)</f>
        <v>United States</v>
      </c>
      <c r="I247" s="7" t="str">
        <f>VLOOKUP(D247,products!A:B,2,FALSE)</f>
        <v>Lib</v>
      </c>
      <c r="J247" s="7" t="str">
        <f>VLOOKUP(D247,products!A:C,3,FALSE)</f>
        <v>L</v>
      </c>
      <c r="K247" s="8">
        <f>VLOOKUP(D247,products!A:D,4,FALSE)</f>
        <v>0.2</v>
      </c>
      <c r="L247" s="9">
        <f>VLOOKUP(D247,products!A:E,5,FALSE)</f>
        <v>4.7549999999999999</v>
      </c>
      <c r="M247" s="9">
        <f t="shared" si="3"/>
        <v>23.774999999999999</v>
      </c>
      <c r="N247" s="7" t="str" cm="1">
        <f t="array" ref="N247">_xlfn.IFS(I247="Rob","Robusta",I247="Exc","Exclasia",I247="Ara","Arabia",I247="Lib","Libia")</f>
        <v>Libia</v>
      </c>
      <c r="O247" s="7" t="str" cm="1">
        <f t="array" ref="O247">_xlfn.IFS(J247="M","Medium",J247="D","Dark",J247="L","Light")</f>
        <v>Light</v>
      </c>
      <c r="P247" s="7" t="str">
        <f>VLOOKUP(Tablo1[[#This Row],[Customer ID]],customers!A246:I1246,9,FALSE)</f>
        <v>Yes</v>
      </c>
    </row>
    <row r="248" spans="1:16" x14ac:dyDescent="0.25">
      <c r="A248" s="4" t="s">
        <v>1877</v>
      </c>
      <c r="B248" s="6">
        <v>44542</v>
      </c>
      <c r="C248" s="4" t="s">
        <v>1878</v>
      </c>
      <c r="D248" s="7" t="s">
        <v>6142</v>
      </c>
      <c r="E248" s="4">
        <v>3</v>
      </c>
      <c r="F248" s="4" t="str">
        <f>VLOOKUP(C248,customers!A:B,2,FALSE)</f>
        <v>Georgena Bentjens</v>
      </c>
      <c r="G248" s="4" t="str">
        <f>VLOOKUP(F248,customers!B:C,2,FALSE)</f>
        <v>gbentjens6u@netlog.com</v>
      </c>
      <c r="H248" s="4" t="str">
        <f>VLOOKUP(F248,customers!B:G,6,FALSE)</f>
        <v>United Kingdom</v>
      </c>
      <c r="I248" s="7" t="str">
        <f>VLOOKUP(D248,products!A:B,2,FALSE)</f>
        <v>Lib</v>
      </c>
      <c r="J248" s="7" t="str">
        <f>VLOOKUP(D248,products!A:C,3,FALSE)</f>
        <v>D</v>
      </c>
      <c r="K248" s="8">
        <f>VLOOKUP(D248,products!A:D,4,FALSE)</f>
        <v>1</v>
      </c>
      <c r="L248" s="9">
        <f>VLOOKUP(D248,products!A:E,5,FALSE)</f>
        <v>12.95</v>
      </c>
      <c r="M248" s="9">
        <f t="shared" si="3"/>
        <v>38.849999999999994</v>
      </c>
      <c r="N248" s="7" t="str" cm="1">
        <f t="array" ref="N248">_xlfn.IFS(I248="Rob","Robusta",I248="Exc","Exclasia",I248="Ara","Arabia",I248="Lib","Libia")</f>
        <v>Libia</v>
      </c>
      <c r="O248" s="7" t="str" cm="1">
        <f t="array" ref="O248">_xlfn.IFS(J248="M","Medium",J248="D","Dark",J248="L","Light")</f>
        <v>Dark</v>
      </c>
      <c r="P248" s="7" t="str">
        <f>VLOOKUP(Tablo1[[#This Row],[Customer ID]],customers!A247:I1247,9,FALSE)</f>
        <v>No</v>
      </c>
    </row>
    <row r="249" spans="1:16" x14ac:dyDescent="0.25">
      <c r="A249" s="4" t="s">
        <v>1883</v>
      </c>
      <c r="B249" s="6">
        <v>44131</v>
      </c>
      <c r="C249" s="4" t="s">
        <v>1884</v>
      </c>
      <c r="D249" s="7" t="s">
        <v>6177</v>
      </c>
      <c r="E249" s="4">
        <v>6</v>
      </c>
      <c r="F249" s="4" t="str">
        <f>VLOOKUP(C249,customers!A:B,2,FALSE)</f>
        <v>Delmar Beasant</v>
      </c>
      <c r="G249" s="4">
        <f>VLOOKUP(F249,customers!B:C,2,FALSE)</f>
        <v>0</v>
      </c>
      <c r="H249" s="4" t="str">
        <f>VLOOKUP(F249,customers!B:G,6,FALSE)</f>
        <v>Ireland</v>
      </c>
      <c r="I249" s="7" t="str">
        <f>VLOOKUP(D249,products!A:B,2,FALSE)</f>
        <v>Rob</v>
      </c>
      <c r="J249" s="7" t="str">
        <f>VLOOKUP(D249,products!A:C,3,FALSE)</f>
        <v>L</v>
      </c>
      <c r="K249" s="8">
        <f>VLOOKUP(D249,products!A:D,4,FALSE)</f>
        <v>0.2</v>
      </c>
      <c r="L249" s="9">
        <f>VLOOKUP(D249,products!A:E,5,FALSE)</f>
        <v>3.5849999999999995</v>
      </c>
      <c r="M249" s="9">
        <f t="shared" si="3"/>
        <v>21.509999999999998</v>
      </c>
      <c r="N249" s="7" t="str" cm="1">
        <f t="array" ref="N249">_xlfn.IFS(I249="Rob","Robusta",I249="Exc","Exclasia",I249="Ara","Arabia",I249="Lib","Libia")</f>
        <v>Robusta</v>
      </c>
      <c r="O249" s="7" t="str" cm="1">
        <f t="array" ref="O249">_xlfn.IFS(J249="M","Medium",J249="D","Dark",J249="L","Light")</f>
        <v>Light</v>
      </c>
      <c r="P249" s="7" t="str">
        <f>VLOOKUP(Tablo1[[#This Row],[Customer ID]],customers!A248:I1248,9,FALSE)</f>
        <v>Yes</v>
      </c>
    </row>
    <row r="250" spans="1:16" x14ac:dyDescent="0.25">
      <c r="A250" s="4" t="s">
        <v>1888</v>
      </c>
      <c r="B250" s="6">
        <v>44019</v>
      </c>
      <c r="C250" s="4" t="s">
        <v>1889</v>
      </c>
      <c r="D250" s="7" t="s">
        <v>6146</v>
      </c>
      <c r="E250" s="4">
        <v>1</v>
      </c>
      <c r="F250" s="4" t="str">
        <f>VLOOKUP(C250,customers!A:B,2,FALSE)</f>
        <v>Lyn Entwistle</v>
      </c>
      <c r="G250" s="4" t="str">
        <f>VLOOKUP(F250,customers!B:C,2,FALSE)</f>
        <v>lentwistle6w@omniture.com</v>
      </c>
      <c r="H250" s="4" t="str">
        <f>VLOOKUP(F250,customers!B:G,6,FALSE)</f>
        <v>United States</v>
      </c>
      <c r="I250" s="7" t="str">
        <f>VLOOKUP(D250,products!A:B,2,FALSE)</f>
        <v>Ara</v>
      </c>
      <c r="J250" s="7" t="str">
        <f>VLOOKUP(D250,products!A:C,3,FALSE)</f>
        <v>D</v>
      </c>
      <c r="K250" s="8">
        <f>VLOOKUP(D250,products!A:D,4,FALSE)</f>
        <v>1</v>
      </c>
      <c r="L250" s="9">
        <f>VLOOKUP(D250,products!A:E,5,FALSE)</f>
        <v>9.9499999999999993</v>
      </c>
      <c r="M250" s="9">
        <f t="shared" si="3"/>
        <v>9.9499999999999993</v>
      </c>
      <c r="N250" s="7" t="str" cm="1">
        <f t="array" ref="N250">_xlfn.IFS(I250="Rob","Robusta",I250="Exc","Exclasia",I250="Ara","Arabia",I250="Lib","Libia")</f>
        <v>Arabia</v>
      </c>
      <c r="O250" s="7" t="str" cm="1">
        <f t="array" ref="O250">_xlfn.IFS(J250="M","Medium",J250="D","Dark",J250="L","Light")</f>
        <v>Dark</v>
      </c>
      <c r="P250" s="7" t="str">
        <f>VLOOKUP(Tablo1[[#This Row],[Customer ID]],customers!A249:I1249,9,FALSE)</f>
        <v>Yes</v>
      </c>
    </row>
    <row r="251" spans="1:16" x14ac:dyDescent="0.25">
      <c r="A251" s="4" t="s">
        <v>1894</v>
      </c>
      <c r="B251" s="6">
        <v>43861</v>
      </c>
      <c r="C251" s="4" t="s">
        <v>1934</v>
      </c>
      <c r="D251" s="7" t="s">
        <v>6169</v>
      </c>
      <c r="E251" s="4">
        <v>1</v>
      </c>
      <c r="F251" s="4" t="str">
        <f>VLOOKUP(C251,customers!A:B,2,FALSE)</f>
        <v>Zacharias Kiffe</v>
      </c>
      <c r="G251" s="4" t="str">
        <f>VLOOKUP(F251,customers!B:C,2,FALSE)</f>
        <v>zkiffe74@cyberchimps.com</v>
      </c>
      <c r="H251" s="4" t="str">
        <f>VLOOKUP(F251,customers!B:G,6,FALSE)</f>
        <v>United States</v>
      </c>
      <c r="I251" s="7" t="str">
        <f>VLOOKUP(D251,products!A:B,2,FALSE)</f>
        <v>Lib</v>
      </c>
      <c r="J251" s="7" t="str">
        <f>VLOOKUP(D251,products!A:C,3,FALSE)</f>
        <v>L</v>
      </c>
      <c r="K251" s="8">
        <f>VLOOKUP(D251,products!A:D,4,FALSE)</f>
        <v>1</v>
      </c>
      <c r="L251" s="9">
        <f>VLOOKUP(D251,products!A:E,5,FALSE)</f>
        <v>15.85</v>
      </c>
      <c r="M251" s="9">
        <f t="shared" si="3"/>
        <v>15.85</v>
      </c>
      <c r="N251" s="7" t="str" cm="1">
        <f t="array" ref="N251">_xlfn.IFS(I251="Rob","Robusta",I251="Exc","Exclasia",I251="Ara","Arabia",I251="Lib","Libia")</f>
        <v>Libia</v>
      </c>
      <c r="O251" s="7" t="str" cm="1">
        <f t="array" ref="O251">_xlfn.IFS(J251="M","Medium",J251="D","Dark",J251="L","Light")</f>
        <v>Light</v>
      </c>
      <c r="P251" s="7" t="str">
        <f>VLOOKUP(Tablo1[[#This Row],[Customer ID]],customers!A250:I1250,9,FALSE)</f>
        <v>Yes</v>
      </c>
    </row>
    <row r="252" spans="1:16" x14ac:dyDescent="0.25">
      <c r="A252" s="4" t="s">
        <v>1899</v>
      </c>
      <c r="B252" s="6">
        <v>43879</v>
      </c>
      <c r="C252" s="4" t="s">
        <v>1900</v>
      </c>
      <c r="D252" s="7" t="s">
        <v>6173</v>
      </c>
      <c r="E252" s="4">
        <v>1</v>
      </c>
      <c r="F252" s="4" t="str">
        <f>VLOOKUP(C252,customers!A:B,2,FALSE)</f>
        <v>Mercedes Acott</v>
      </c>
      <c r="G252" s="4" t="str">
        <f>VLOOKUP(F252,customers!B:C,2,FALSE)</f>
        <v>macott6y@pagesperso-orange.fr</v>
      </c>
      <c r="H252" s="4" t="str">
        <f>VLOOKUP(F252,customers!B:G,6,FALSE)</f>
        <v>United States</v>
      </c>
      <c r="I252" s="7" t="str">
        <f>VLOOKUP(D252,products!A:B,2,FALSE)</f>
        <v>Rob</v>
      </c>
      <c r="J252" s="7" t="str">
        <f>VLOOKUP(D252,products!A:C,3,FALSE)</f>
        <v>M</v>
      </c>
      <c r="K252" s="8">
        <f>VLOOKUP(D252,products!A:D,4,FALSE)</f>
        <v>0.2</v>
      </c>
      <c r="L252" s="9">
        <f>VLOOKUP(D252,products!A:E,5,FALSE)</f>
        <v>2.9849999999999999</v>
      </c>
      <c r="M252" s="9">
        <f t="shared" si="3"/>
        <v>2.9849999999999999</v>
      </c>
      <c r="N252" s="7" t="str" cm="1">
        <f t="array" ref="N252">_xlfn.IFS(I252="Rob","Robusta",I252="Exc","Exclasia",I252="Ara","Arabia",I252="Lib","Libia")</f>
        <v>Robusta</v>
      </c>
      <c r="O252" s="7" t="str" cm="1">
        <f t="array" ref="O252">_xlfn.IFS(J252="M","Medium",J252="D","Dark",J252="L","Light")</f>
        <v>Medium</v>
      </c>
      <c r="P252" s="7" t="str">
        <f>VLOOKUP(Tablo1[[#This Row],[Customer ID]],customers!A251:I1251,9,FALSE)</f>
        <v>Yes</v>
      </c>
    </row>
    <row r="253" spans="1:16" x14ac:dyDescent="0.25">
      <c r="A253" s="4" t="s">
        <v>1905</v>
      </c>
      <c r="B253" s="6">
        <v>44360</v>
      </c>
      <c r="C253" s="4" t="s">
        <v>1906</v>
      </c>
      <c r="D253" s="7" t="s">
        <v>6140</v>
      </c>
      <c r="E253" s="4">
        <v>5</v>
      </c>
      <c r="F253" s="4" t="str">
        <f>VLOOKUP(C253,customers!A:B,2,FALSE)</f>
        <v>Connor Heaviside</v>
      </c>
      <c r="G253" s="4" t="str">
        <f>VLOOKUP(F253,customers!B:C,2,FALSE)</f>
        <v>cheaviside6z@rediff.com</v>
      </c>
      <c r="H253" s="4" t="str">
        <f>VLOOKUP(F253,customers!B:G,6,FALSE)</f>
        <v>United States</v>
      </c>
      <c r="I253" s="7" t="str">
        <f>VLOOKUP(D253,products!A:B,2,FALSE)</f>
        <v>Exc</v>
      </c>
      <c r="J253" s="7" t="str">
        <f>VLOOKUP(D253,products!A:C,3,FALSE)</f>
        <v>M</v>
      </c>
      <c r="K253" s="8">
        <f>VLOOKUP(D253,products!A:D,4,FALSE)</f>
        <v>1</v>
      </c>
      <c r="L253" s="9">
        <f>VLOOKUP(D253,products!A:E,5,FALSE)</f>
        <v>13.75</v>
      </c>
      <c r="M253" s="9">
        <f t="shared" si="3"/>
        <v>68.75</v>
      </c>
      <c r="N253" s="7" t="str" cm="1">
        <f t="array" ref="N253">_xlfn.IFS(I253="Rob","Robusta",I253="Exc","Exclasia",I253="Ara","Arabia",I253="Lib","Libia")</f>
        <v>Exclasia</v>
      </c>
      <c r="O253" s="7" t="str" cm="1">
        <f t="array" ref="O253">_xlfn.IFS(J253="M","Medium",J253="D","Dark",J253="L","Light")</f>
        <v>Medium</v>
      </c>
      <c r="P253" s="7" t="str">
        <f>VLOOKUP(Tablo1[[#This Row],[Customer ID]],customers!A252:I1252,9,FALSE)</f>
        <v>Yes</v>
      </c>
    </row>
    <row r="254" spans="1:16" x14ac:dyDescent="0.25">
      <c r="A254" s="4" t="s">
        <v>1911</v>
      </c>
      <c r="B254" s="6">
        <v>44779</v>
      </c>
      <c r="C254" s="4" t="s">
        <v>1912</v>
      </c>
      <c r="D254" s="7" t="s">
        <v>6146</v>
      </c>
      <c r="E254" s="4">
        <v>3</v>
      </c>
      <c r="F254" s="4" t="str">
        <f>VLOOKUP(C254,customers!A:B,2,FALSE)</f>
        <v>Devy Bulbrook</v>
      </c>
      <c r="G254" s="4">
        <f>VLOOKUP(F254,customers!B:C,2,FALSE)</f>
        <v>0</v>
      </c>
      <c r="H254" s="4" t="str">
        <f>VLOOKUP(F254,customers!B:G,6,FALSE)</f>
        <v>United States</v>
      </c>
      <c r="I254" s="7" t="str">
        <f>VLOOKUP(D254,products!A:B,2,FALSE)</f>
        <v>Ara</v>
      </c>
      <c r="J254" s="7" t="str">
        <f>VLOOKUP(D254,products!A:C,3,FALSE)</f>
        <v>D</v>
      </c>
      <c r="K254" s="8">
        <f>VLOOKUP(D254,products!A:D,4,FALSE)</f>
        <v>1</v>
      </c>
      <c r="L254" s="9">
        <f>VLOOKUP(D254,products!A:E,5,FALSE)</f>
        <v>9.9499999999999993</v>
      </c>
      <c r="M254" s="9">
        <f t="shared" si="3"/>
        <v>29.849999999999998</v>
      </c>
      <c r="N254" s="7" t="str" cm="1">
        <f t="array" ref="N254">_xlfn.IFS(I254="Rob","Robusta",I254="Exc","Exclasia",I254="Ara","Arabia",I254="Lib","Libia")</f>
        <v>Arabia</v>
      </c>
      <c r="O254" s="7" t="str" cm="1">
        <f t="array" ref="O254">_xlfn.IFS(J254="M","Medium",J254="D","Dark",J254="L","Light")</f>
        <v>Dark</v>
      </c>
      <c r="P254" s="7" t="str">
        <f>VLOOKUP(Tablo1[[#This Row],[Customer ID]],customers!A253:I1253,9,FALSE)</f>
        <v>No</v>
      </c>
    </row>
    <row r="255" spans="1:16" x14ac:dyDescent="0.25">
      <c r="A255" s="4" t="s">
        <v>1916</v>
      </c>
      <c r="B255" s="6">
        <v>44523</v>
      </c>
      <c r="C255" s="4" t="s">
        <v>1917</v>
      </c>
      <c r="D255" s="7" t="s">
        <v>6161</v>
      </c>
      <c r="E255" s="4">
        <v>4</v>
      </c>
      <c r="F255" s="4" t="str">
        <f>VLOOKUP(C255,customers!A:B,2,FALSE)</f>
        <v>Leia Kernan</v>
      </c>
      <c r="G255" s="4" t="str">
        <f>VLOOKUP(F255,customers!B:C,2,FALSE)</f>
        <v>lkernan71@wsj.com</v>
      </c>
      <c r="H255" s="4" t="str">
        <f>VLOOKUP(F255,customers!B:G,6,FALSE)</f>
        <v>United States</v>
      </c>
      <c r="I255" s="7" t="str">
        <f>VLOOKUP(D255,products!A:B,2,FALSE)</f>
        <v>Lib</v>
      </c>
      <c r="J255" s="7" t="str">
        <f>VLOOKUP(D255,products!A:C,3,FALSE)</f>
        <v>M</v>
      </c>
      <c r="K255" s="8">
        <f>VLOOKUP(D255,products!A:D,4,FALSE)</f>
        <v>1</v>
      </c>
      <c r="L255" s="9">
        <f>VLOOKUP(D255,products!A:E,5,FALSE)</f>
        <v>14.55</v>
      </c>
      <c r="M255" s="9">
        <f t="shared" si="3"/>
        <v>58.2</v>
      </c>
      <c r="N255" s="7" t="str" cm="1">
        <f t="array" ref="N255">_xlfn.IFS(I255="Rob","Robusta",I255="Exc","Exclasia",I255="Ara","Arabia",I255="Lib","Libia")</f>
        <v>Libia</v>
      </c>
      <c r="O255" s="7" t="str" cm="1">
        <f t="array" ref="O255">_xlfn.IFS(J255="M","Medium",J255="D","Dark",J255="L","Light")</f>
        <v>Medium</v>
      </c>
      <c r="P255" s="7" t="str">
        <f>VLOOKUP(Tablo1[[#This Row],[Customer ID]],customers!A254:I1254,9,FALSE)</f>
        <v>No</v>
      </c>
    </row>
    <row r="256" spans="1:16" x14ac:dyDescent="0.25">
      <c r="A256" s="4" t="s">
        <v>1922</v>
      </c>
      <c r="B256" s="6">
        <v>44482</v>
      </c>
      <c r="C256" s="4" t="s">
        <v>1923</v>
      </c>
      <c r="D256" s="7" t="s">
        <v>6172</v>
      </c>
      <c r="E256" s="4">
        <v>4</v>
      </c>
      <c r="F256" s="4" t="str">
        <f>VLOOKUP(C256,customers!A:B,2,FALSE)</f>
        <v>Rosaline McLae</v>
      </c>
      <c r="G256" s="4" t="str">
        <f>VLOOKUP(F256,customers!B:C,2,FALSE)</f>
        <v>rmclae72@dailymotion.com</v>
      </c>
      <c r="H256" s="4" t="str">
        <f>VLOOKUP(F256,customers!B:G,6,FALSE)</f>
        <v>United Kingdom</v>
      </c>
      <c r="I256" s="7" t="str">
        <f>VLOOKUP(D256,products!A:B,2,FALSE)</f>
        <v>Rob</v>
      </c>
      <c r="J256" s="7" t="str">
        <f>VLOOKUP(D256,products!A:C,3,FALSE)</f>
        <v>L</v>
      </c>
      <c r="K256" s="8">
        <f>VLOOKUP(D256,products!A:D,4,FALSE)</f>
        <v>0.5</v>
      </c>
      <c r="L256" s="9">
        <f>VLOOKUP(D256,products!A:E,5,FALSE)</f>
        <v>7.169999999999999</v>
      </c>
      <c r="M256" s="9">
        <f t="shared" si="3"/>
        <v>28.679999999999996</v>
      </c>
      <c r="N256" s="7" t="str" cm="1">
        <f t="array" ref="N256">_xlfn.IFS(I256="Rob","Robusta",I256="Exc","Exclasia",I256="Ara","Arabia",I256="Lib","Libia")</f>
        <v>Robusta</v>
      </c>
      <c r="O256" s="7" t="str" cm="1">
        <f t="array" ref="O256">_xlfn.IFS(J256="M","Medium",J256="D","Dark",J256="L","Light")</f>
        <v>Light</v>
      </c>
      <c r="P256" s="7" t="str">
        <f>VLOOKUP(Tablo1[[#This Row],[Customer ID]],customers!A255:I1255,9,FALSE)</f>
        <v>No</v>
      </c>
    </row>
    <row r="257" spans="1:16" x14ac:dyDescent="0.25">
      <c r="A257" s="4" t="s">
        <v>1927</v>
      </c>
      <c r="B257" s="6">
        <v>44439</v>
      </c>
      <c r="C257" s="4" t="s">
        <v>1928</v>
      </c>
      <c r="D257" s="7" t="s">
        <v>6172</v>
      </c>
      <c r="E257" s="4">
        <v>3</v>
      </c>
      <c r="F257" s="4" t="str">
        <f>VLOOKUP(C257,customers!A:B,2,FALSE)</f>
        <v>Cleve Blowfelde</v>
      </c>
      <c r="G257" s="4" t="str">
        <f>VLOOKUP(F257,customers!B:C,2,FALSE)</f>
        <v>cblowfelde73@ustream.tv</v>
      </c>
      <c r="H257" s="4" t="str">
        <f>VLOOKUP(F257,customers!B:G,6,FALSE)</f>
        <v>United States</v>
      </c>
      <c r="I257" s="7" t="str">
        <f>VLOOKUP(D257,products!A:B,2,FALSE)</f>
        <v>Rob</v>
      </c>
      <c r="J257" s="7" t="str">
        <f>VLOOKUP(D257,products!A:C,3,FALSE)</f>
        <v>L</v>
      </c>
      <c r="K257" s="8">
        <f>VLOOKUP(D257,products!A:D,4,FALSE)</f>
        <v>0.5</v>
      </c>
      <c r="L257" s="9">
        <f>VLOOKUP(D257,products!A:E,5,FALSE)</f>
        <v>7.169999999999999</v>
      </c>
      <c r="M257" s="9">
        <f t="shared" si="3"/>
        <v>21.509999999999998</v>
      </c>
      <c r="N257" s="7" t="str" cm="1">
        <f t="array" ref="N257">_xlfn.IFS(I257="Rob","Robusta",I257="Exc","Exclasia",I257="Ara","Arabia",I257="Lib","Libia")</f>
        <v>Robusta</v>
      </c>
      <c r="O257" s="7" t="str" cm="1">
        <f t="array" ref="O257">_xlfn.IFS(J257="M","Medium",J257="D","Dark",J257="L","Light")</f>
        <v>Light</v>
      </c>
      <c r="P257" s="7" t="str">
        <f>VLOOKUP(Tablo1[[#This Row],[Customer ID]],customers!A256:I1256,9,FALSE)</f>
        <v>No</v>
      </c>
    </row>
    <row r="258" spans="1:16" x14ac:dyDescent="0.25">
      <c r="A258" s="4" t="s">
        <v>1933</v>
      </c>
      <c r="B258" s="6">
        <v>43846</v>
      </c>
      <c r="C258" s="4" t="s">
        <v>1934</v>
      </c>
      <c r="D258" s="7" t="s">
        <v>6159</v>
      </c>
      <c r="E258" s="4">
        <v>2</v>
      </c>
      <c r="F258" s="4" t="str">
        <f>VLOOKUP(C258,customers!A:B,2,FALSE)</f>
        <v>Zacharias Kiffe</v>
      </c>
      <c r="G258" s="4" t="str">
        <f>VLOOKUP(F258,customers!B:C,2,FALSE)</f>
        <v>zkiffe74@cyberchimps.com</v>
      </c>
      <c r="H258" s="4" t="str">
        <f>VLOOKUP(F258,customers!B:G,6,FALSE)</f>
        <v>United States</v>
      </c>
      <c r="I258" s="7" t="str">
        <f>VLOOKUP(D258,products!A:B,2,FALSE)</f>
        <v>Lib</v>
      </c>
      <c r="J258" s="7" t="str">
        <f>VLOOKUP(D258,products!A:C,3,FALSE)</f>
        <v>M</v>
      </c>
      <c r="K258" s="8">
        <f>VLOOKUP(D258,products!A:D,4,FALSE)</f>
        <v>0.5</v>
      </c>
      <c r="L258" s="9">
        <f>VLOOKUP(D258,products!A:E,5,FALSE)</f>
        <v>8.73</v>
      </c>
      <c r="M258" s="9">
        <f t="shared" si="3"/>
        <v>17.46</v>
      </c>
      <c r="N258" s="7" t="str" cm="1">
        <f t="array" ref="N258">_xlfn.IFS(I258="Rob","Robusta",I258="Exc","Exclasia",I258="Ara","Arabia",I258="Lib","Libia")</f>
        <v>Libia</v>
      </c>
      <c r="O258" s="7" t="str" cm="1">
        <f t="array" ref="O258">_xlfn.IFS(J258="M","Medium",J258="D","Dark",J258="L","Light")</f>
        <v>Medium</v>
      </c>
      <c r="P258" s="7" t="str">
        <f>VLOOKUP(Tablo1[[#This Row],[Customer ID]],customers!A257:I1257,9,FALSE)</f>
        <v>Yes</v>
      </c>
    </row>
    <row r="259" spans="1:16" x14ac:dyDescent="0.25">
      <c r="A259" s="4" t="s">
        <v>1939</v>
      </c>
      <c r="B259" s="6">
        <v>44676</v>
      </c>
      <c r="C259" s="4" t="s">
        <v>1940</v>
      </c>
      <c r="D259" s="7" t="s">
        <v>6184</v>
      </c>
      <c r="E259" s="4">
        <v>1</v>
      </c>
      <c r="F259" s="4" t="str">
        <f>VLOOKUP(C259,customers!A:B,2,FALSE)</f>
        <v>Denyse O'Calleran</v>
      </c>
      <c r="G259" s="4" t="str">
        <f>VLOOKUP(F259,customers!B:C,2,FALSE)</f>
        <v>docalleran75@ucla.edu</v>
      </c>
      <c r="H259" s="4" t="str">
        <f>VLOOKUP(F259,customers!B:G,6,FALSE)</f>
        <v>United States</v>
      </c>
      <c r="I259" s="7" t="str">
        <f>VLOOKUP(D259,products!A:B,2,FALSE)</f>
        <v>Exc</v>
      </c>
      <c r="J259" s="7" t="str">
        <f>VLOOKUP(D259,products!A:C,3,FALSE)</f>
        <v>D</v>
      </c>
      <c r="K259" s="8">
        <f>VLOOKUP(D259,products!A:D,4,FALSE)</f>
        <v>2.5</v>
      </c>
      <c r="L259" s="9">
        <f>VLOOKUP(D259,products!A:E,5,FALSE)</f>
        <v>27.945</v>
      </c>
      <c r="M259" s="9">
        <f t="shared" ref="M259:M322" si="4">L259*E259</f>
        <v>27.945</v>
      </c>
      <c r="N259" s="7" t="str" cm="1">
        <f t="array" ref="N259">_xlfn.IFS(I259="Rob","Robusta",I259="Exc","Exclasia",I259="Ara","Arabia",I259="Lib","Libia")</f>
        <v>Exclasia</v>
      </c>
      <c r="O259" s="7" t="str" cm="1">
        <f t="array" ref="O259">_xlfn.IFS(J259="M","Medium",J259="D","Dark",J259="L","Light")</f>
        <v>Dark</v>
      </c>
      <c r="P259" s="7" t="str">
        <f>VLOOKUP(Tablo1[[#This Row],[Customer ID]],customers!A258:I1258,9,FALSE)</f>
        <v>Yes</v>
      </c>
    </row>
    <row r="260" spans="1:16" x14ac:dyDescent="0.25">
      <c r="A260" s="4" t="s">
        <v>1945</v>
      </c>
      <c r="B260" s="6">
        <v>44513</v>
      </c>
      <c r="C260" s="4" t="s">
        <v>1946</v>
      </c>
      <c r="D260" s="7" t="s">
        <v>6184</v>
      </c>
      <c r="E260" s="4">
        <v>5</v>
      </c>
      <c r="F260" s="4" t="str">
        <f>VLOOKUP(C260,customers!A:B,2,FALSE)</f>
        <v>Cobby Cromwell</v>
      </c>
      <c r="G260" s="4" t="str">
        <f>VLOOKUP(F260,customers!B:C,2,FALSE)</f>
        <v>ccromwell76@desdev.cn</v>
      </c>
      <c r="H260" s="4" t="str">
        <f>VLOOKUP(F260,customers!B:G,6,FALSE)</f>
        <v>United States</v>
      </c>
      <c r="I260" s="7" t="str">
        <f>VLOOKUP(D260,products!A:B,2,FALSE)</f>
        <v>Exc</v>
      </c>
      <c r="J260" s="7" t="str">
        <f>VLOOKUP(D260,products!A:C,3,FALSE)</f>
        <v>D</v>
      </c>
      <c r="K260" s="8">
        <f>VLOOKUP(D260,products!A:D,4,FALSE)</f>
        <v>2.5</v>
      </c>
      <c r="L260" s="9">
        <f>VLOOKUP(D260,products!A:E,5,FALSE)</f>
        <v>27.945</v>
      </c>
      <c r="M260" s="9">
        <f t="shared" si="4"/>
        <v>139.72499999999999</v>
      </c>
      <c r="N260" s="7" t="str" cm="1">
        <f t="array" ref="N260">_xlfn.IFS(I260="Rob","Robusta",I260="Exc","Exclasia",I260="Ara","Arabia",I260="Lib","Libia")</f>
        <v>Exclasia</v>
      </c>
      <c r="O260" s="7" t="str" cm="1">
        <f t="array" ref="O260">_xlfn.IFS(J260="M","Medium",J260="D","Dark",J260="L","Light")</f>
        <v>Dark</v>
      </c>
      <c r="P260" s="7" t="str">
        <f>VLOOKUP(Tablo1[[#This Row],[Customer ID]],customers!A259:I1259,9,FALSE)</f>
        <v>No</v>
      </c>
    </row>
    <row r="261" spans="1:16" x14ac:dyDescent="0.25">
      <c r="A261" s="4" t="s">
        <v>1951</v>
      </c>
      <c r="B261" s="6">
        <v>44355</v>
      </c>
      <c r="C261" s="4" t="s">
        <v>1952</v>
      </c>
      <c r="D261" s="7" t="s">
        <v>6173</v>
      </c>
      <c r="E261" s="4">
        <v>2</v>
      </c>
      <c r="F261" s="4" t="str">
        <f>VLOOKUP(C261,customers!A:B,2,FALSE)</f>
        <v>Irv Hay</v>
      </c>
      <c r="G261" s="4" t="str">
        <f>VLOOKUP(F261,customers!B:C,2,FALSE)</f>
        <v>ihay77@lulu.com</v>
      </c>
      <c r="H261" s="4" t="str">
        <f>VLOOKUP(F261,customers!B:G,6,FALSE)</f>
        <v>United Kingdom</v>
      </c>
      <c r="I261" s="7" t="str">
        <f>VLOOKUP(D261,products!A:B,2,FALSE)</f>
        <v>Rob</v>
      </c>
      <c r="J261" s="7" t="str">
        <f>VLOOKUP(D261,products!A:C,3,FALSE)</f>
        <v>M</v>
      </c>
      <c r="K261" s="8">
        <f>VLOOKUP(D261,products!A:D,4,FALSE)</f>
        <v>0.2</v>
      </c>
      <c r="L261" s="9">
        <f>VLOOKUP(D261,products!A:E,5,FALSE)</f>
        <v>2.9849999999999999</v>
      </c>
      <c r="M261" s="9">
        <f t="shared" si="4"/>
        <v>5.97</v>
      </c>
      <c r="N261" s="7" t="str" cm="1">
        <f t="array" ref="N261">_xlfn.IFS(I261="Rob","Robusta",I261="Exc","Exclasia",I261="Ara","Arabia",I261="Lib","Libia")</f>
        <v>Robusta</v>
      </c>
      <c r="O261" s="7" t="str" cm="1">
        <f t="array" ref="O261">_xlfn.IFS(J261="M","Medium",J261="D","Dark",J261="L","Light")</f>
        <v>Medium</v>
      </c>
      <c r="P261" s="7" t="str">
        <f>VLOOKUP(Tablo1[[#This Row],[Customer ID]],customers!A260:I1260,9,FALSE)</f>
        <v>No</v>
      </c>
    </row>
    <row r="262" spans="1:16" x14ac:dyDescent="0.25">
      <c r="A262" s="4" t="s">
        <v>1957</v>
      </c>
      <c r="B262" s="6">
        <v>44156</v>
      </c>
      <c r="C262" s="4" t="s">
        <v>1958</v>
      </c>
      <c r="D262" s="7" t="s">
        <v>6141</v>
      </c>
      <c r="E262" s="4">
        <v>1</v>
      </c>
      <c r="F262" s="4" t="str">
        <f>VLOOKUP(C262,customers!A:B,2,FALSE)</f>
        <v>Tani Taffarello</v>
      </c>
      <c r="G262" s="4" t="str">
        <f>VLOOKUP(F262,customers!B:C,2,FALSE)</f>
        <v>ttaffarello78@sciencedaily.com</v>
      </c>
      <c r="H262" s="4" t="str">
        <f>VLOOKUP(F262,customers!B:G,6,FALSE)</f>
        <v>United States</v>
      </c>
      <c r="I262" s="7" t="str">
        <f>VLOOKUP(D262,products!A:B,2,FALSE)</f>
        <v>Rob</v>
      </c>
      <c r="J262" s="7" t="str">
        <f>VLOOKUP(D262,products!A:C,3,FALSE)</f>
        <v>L</v>
      </c>
      <c r="K262" s="8">
        <f>VLOOKUP(D262,products!A:D,4,FALSE)</f>
        <v>2.5</v>
      </c>
      <c r="L262" s="9">
        <f>VLOOKUP(D262,products!A:E,5,FALSE)</f>
        <v>27.484999999999996</v>
      </c>
      <c r="M262" s="9">
        <f t="shared" si="4"/>
        <v>27.484999999999996</v>
      </c>
      <c r="N262" s="7" t="str" cm="1">
        <f t="array" ref="N262">_xlfn.IFS(I262="Rob","Robusta",I262="Exc","Exclasia",I262="Ara","Arabia",I262="Lib","Libia")</f>
        <v>Robusta</v>
      </c>
      <c r="O262" s="7" t="str" cm="1">
        <f t="array" ref="O262">_xlfn.IFS(J262="M","Medium",J262="D","Dark",J262="L","Light")</f>
        <v>Light</v>
      </c>
      <c r="P262" s="7" t="str">
        <f>VLOOKUP(Tablo1[[#This Row],[Customer ID]],customers!A261:I1261,9,FALSE)</f>
        <v>Yes</v>
      </c>
    </row>
    <row r="263" spans="1:16" x14ac:dyDescent="0.25">
      <c r="A263" s="4" t="s">
        <v>1962</v>
      </c>
      <c r="B263" s="6">
        <v>43538</v>
      </c>
      <c r="C263" s="4" t="s">
        <v>1963</v>
      </c>
      <c r="D263" s="7" t="s">
        <v>6178</v>
      </c>
      <c r="E263" s="4">
        <v>5</v>
      </c>
      <c r="F263" s="4" t="str">
        <f>VLOOKUP(C263,customers!A:B,2,FALSE)</f>
        <v>Monique Canty</v>
      </c>
      <c r="G263" s="4" t="str">
        <f>VLOOKUP(F263,customers!B:C,2,FALSE)</f>
        <v>mcanty79@jigsy.com</v>
      </c>
      <c r="H263" s="4" t="str">
        <f>VLOOKUP(F263,customers!B:G,6,FALSE)</f>
        <v>United States</v>
      </c>
      <c r="I263" s="7" t="str">
        <f>VLOOKUP(D263,products!A:B,2,FALSE)</f>
        <v>Rob</v>
      </c>
      <c r="J263" s="7" t="str">
        <f>VLOOKUP(D263,products!A:C,3,FALSE)</f>
        <v>L</v>
      </c>
      <c r="K263" s="8">
        <f>VLOOKUP(D263,products!A:D,4,FALSE)</f>
        <v>1</v>
      </c>
      <c r="L263" s="9">
        <f>VLOOKUP(D263,products!A:E,5,FALSE)</f>
        <v>11.95</v>
      </c>
      <c r="M263" s="9">
        <f t="shared" si="4"/>
        <v>59.75</v>
      </c>
      <c r="N263" s="7" t="str" cm="1">
        <f t="array" ref="N263">_xlfn.IFS(I263="Rob","Robusta",I263="Exc","Exclasia",I263="Ara","Arabia",I263="Lib","Libia")</f>
        <v>Robusta</v>
      </c>
      <c r="O263" s="7" t="str" cm="1">
        <f t="array" ref="O263">_xlfn.IFS(J263="M","Medium",J263="D","Dark",J263="L","Light")</f>
        <v>Light</v>
      </c>
      <c r="P263" s="7" t="str">
        <f>VLOOKUP(Tablo1[[#This Row],[Customer ID]],customers!A262:I1262,9,FALSE)</f>
        <v>Yes</v>
      </c>
    </row>
    <row r="264" spans="1:16" x14ac:dyDescent="0.25">
      <c r="A264" s="4" t="s">
        <v>1968</v>
      </c>
      <c r="B264" s="6">
        <v>43693</v>
      </c>
      <c r="C264" s="4" t="s">
        <v>1969</v>
      </c>
      <c r="D264" s="7" t="s">
        <v>6140</v>
      </c>
      <c r="E264" s="4">
        <v>3</v>
      </c>
      <c r="F264" s="4" t="str">
        <f>VLOOKUP(C264,customers!A:B,2,FALSE)</f>
        <v>Javier Kopke</v>
      </c>
      <c r="G264" s="4" t="str">
        <f>VLOOKUP(F264,customers!B:C,2,FALSE)</f>
        <v>jkopke7a@auda.org.au</v>
      </c>
      <c r="H264" s="4" t="str">
        <f>VLOOKUP(F264,customers!B:G,6,FALSE)</f>
        <v>United States</v>
      </c>
      <c r="I264" s="7" t="str">
        <f>VLOOKUP(D264,products!A:B,2,FALSE)</f>
        <v>Exc</v>
      </c>
      <c r="J264" s="7" t="str">
        <f>VLOOKUP(D264,products!A:C,3,FALSE)</f>
        <v>M</v>
      </c>
      <c r="K264" s="8">
        <f>VLOOKUP(D264,products!A:D,4,FALSE)</f>
        <v>1</v>
      </c>
      <c r="L264" s="9">
        <f>VLOOKUP(D264,products!A:E,5,FALSE)</f>
        <v>13.75</v>
      </c>
      <c r="M264" s="9">
        <f t="shared" si="4"/>
        <v>41.25</v>
      </c>
      <c r="N264" s="7" t="str" cm="1">
        <f t="array" ref="N264">_xlfn.IFS(I264="Rob","Robusta",I264="Exc","Exclasia",I264="Ara","Arabia",I264="Lib","Libia")</f>
        <v>Exclasia</v>
      </c>
      <c r="O264" s="7" t="str" cm="1">
        <f t="array" ref="O264">_xlfn.IFS(J264="M","Medium",J264="D","Dark",J264="L","Light")</f>
        <v>Medium</v>
      </c>
      <c r="P264" s="7" t="str">
        <f>VLOOKUP(Tablo1[[#This Row],[Customer ID]],customers!A263:I1263,9,FALSE)</f>
        <v>No</v>
      </c>
    </row>
    <row r="265" spans="1:16" x14ac:dyDescent="0.25">
      <c r="A265" s="4" t="s">
        <v>1974</v>
      </c>
      <c r="B265" s="6">
        <v>43577</v>
      </c>
      <c r="C265" s="4" t="s">
        <v>1975</v>
      </c>
      <c r="D265" s="7" t="s">
        <v>6180</v>
      </c>
      <c r="E265" s="4">
        <v>4</v>
      </c>
      <c r="F265" s="4" t="str">
        <f>VLOOKUP(C265,customers!A:B,2,FALSE)</f>
        <v>Mar McIver</v>
      </c>
      <c r="G265" s="4">
        <f>VLOOKUP(F265,customers!B:C,2,FALSE)</f>
        <v>0</v>
      </c>
      <c r="H265" s="4" t="str">
        <f>VLOOKUP(F265,customers!B:G,6,FALSE)</f>
        <v>United States</v>
      </c>
      <c r="I265" s="7" t="str">
        <f>VLOOKUP(D265,products!A:B,2,FALSE)</f>
        <v>Lib</v>
      </c>
      <c r="J265" s="7" t="str">
        <f>VLOOKUP(D265,products!A:C,3,FALSE)</f>
        <v>M</v>
      </c>
      <c r="K265" s="8">
        <f>VLOOKUP(D265,products!A:D,4,FALSE)</f>
        <v>2.5</v>
      </c>
      <c r="L265" s="9">
        <f>VLOOKUP(D265,products!A:E,5,FALSE)</f>
        <v>33.464999999999996</v>
      </c>
      <c r="M265" s="9">
        <f t="shared" si="4"/>
        <v>133.85999999999999</v>
      </c>
      <c r="N265" s="7" t="str" cm="1">
        <f t="array" ref="N265">_xlfn.IFS(I265="Rob","Robusta",I265="Exc","Exclasia",I265="Ara","Arabia",I265="Lib","Libia")</f>
        <v>Libia</v>
      </c>
      <c r="O265" s="7" t="str" cm="1">
        <f t="array" ref="O265">_xlfn.IFS(J265="M","Medium",J265="D","Dark",J265="L","Light")</f>
        <v>Medium</v>
      </c>
      <c r="P265" s="7" t="str">
        <f>VLOOKUP(Tablo1[[#This Row],[Customer ID]],customers!A264:I1264,9,FALSE)</f>
        <v>No</v>
      </c>
    </row>
    <row r="266" spans="1:16" x14ac:dyDescent="0.25">
      <c r="A266" s="4" t="s">
        <v>1979</v>
      </c>
      <c r="B266" s="6">
        <v>44683</v>
      </c>
      <c r="C266" s="4" t="s">
        <v>1980</v>
      </c>
      <c r="D266" s="7" t="s">
        <v>6178</v>
      </c>
      <c r="E266" s="4">
        <v>5</v>
      </c>
      <c r="F266" s="4" t="str">
        <f>VLOOKUP(C266,customers!A:B,2,FALSE)</f>
        <v>Arabella Fransewich</v>
      </c>
      <c r="G266" s="4">
        <f>VLOOKUP(F266,customers!B:C,2,FALSE)</f>
        <v>0</v>
      </c>
      <c r="H266" s="4" t="str">
        <f>VLOOKUP(F266,customers!B:G,6,FALSE)</f>
        <v>Ireland</v>
      </c>
      <c r="I266" s="7" t="str">
        <f>VLOOKUP(D266,products!A:B,2,FALSE)</f>
        <v>Rob</v>
      </c>
      <c r="J266" s="7" t="str">
        <f>VLOOKUP(D266,products!A:C,3,FALSE)</f>
        <v>L</v>
      </c>
      <c r="K266" s="8">
        <f>VLOOKUP(D266,products!A:D,4,FALSE)</f>
        <v>1</v>
      </c>
      <c r="L266" s="9">
        <f>VLOOKUP(D266,products!A:E,5,FALSE)</f>
        <v>11.95</v>
      </c>
      <c r="M266" s="9">
        <f t="shared" si="4"/>
        <v>59.75</v>
      </c>
      <c r="N266" s="7" t="str" cm="1">
        <f t="array" ref="N266">_xlfn.IFS(I266="Rob","Robusta",I266="Exc","Exclasia",I266="Ara","Arabia",I266="Lib","Libia")</f>
        <v>Robusta</v>
      </c>
      <c r="O266" s="7" t="str" cm="1">
        <f t="array" ref="O266">_xlfn.IFS(J266="M","Medium",J266="D","Dark",J266="L","Light")</f>
        <v>Light</v>
      </c>
      <c r="P266" s="7" t="str">
        <f>VLOOKUP(Tablo1[[#This Row],[Customer ID]],customers!A265:I1265,9,FALSE)</f>
        <v>Yes</v>
      </c>
    </row>
    <row r="267" spans="1:16" x14ac:dyDescent="0.25">
      <c r="A267" s="4" t="s">
        <v>1985</v>
      </c>
      <c r="B267" s="6">
        <v>43872</v>
      </c>
      <c r="C267" s="4" t="s">
        <v>1986</v>
      </c>
      <c r="D267" s="7" t="s">
        <v>6157</v>
      </c>
      <c r="E267" s="4">
        <v>1</v>
      </c>
      <c r="F267" s="4" t="str">
        <f>VLOOKUP(C267,customers!A:B,2,FALSE)</f>
        <v>Violette Hellmore</v>
      </c>
      <c r="G267" s="4" t="str">
        <f>VLOOKUP(F267,customers!B:C,2,FALSE)</f>
        <v>vhellmore7d@bbc.co.uk</v>
      </c>
      <c r="H267" s="4" t="str">
        <f>VLOOKUP(F267,customers!B:G,6,FALSE)</f>
        <v>United States</v>
      </c>
      <c r="I267" s="7" t="str">
        <f>VLOOKUP(D267,products!A:B,2,FALSE)</f>
        <v>Ara</v>
      </c>
      <c r="J267" s="7" t="str">
        <f>VLOOKUP(D267,products!A:C,3,FALSE)</f>
        <v>D</v>
      </c>
      <c r="K267" s="8">
        <f>VLOOKUP(D267,products!A:D,4,FALSE)</f>
        <v>0.5</v>
      </c>
      <c r="L267" s="9">
        <f>VLOOKUP(D267,products!A:E,5,FALSE)</f>
        <v>5.97</v>
      </c>
      <c r="M267" s="9">
        <f t="shared" si="4"/>
        <v>5.97</v>
      </c>
      <c r="N267" s="7" t="str" cm="1">
        <f t="array" ref="N267">_xlfn.IFS(I267="Rob","Robusta",I267="Exc","Exclasia",I267="Ara","Arabia",I267="Lib","Libia")</f>
        <v>Arabia</v>
      </c>
      <c r="O267" s="7" t="str" cm="1">
        <f t="array" ref="O267">_xlfn.IFS(J267="M","Medium",J267="D","Dark",J267="L","Light")</f>
        <v>Dark</v>
      </c>
      <c r="P267" s="7" t="str">
        <f>VLOOKUP(Tablo1[[#This Row],[Customer ID]],customers!A266:I1266,9,FALSE)</f>
        <v>Yes</v>
      </c>
    </row>
    <row r="268" spans="1:16" x14ac:dyDescent="0.25">
      <c r="A268" s="4" t="s">
        <v>1991</v>
      </c>
      <c r="B268" s="6">
        <v>44283</v>
      </c>
      <c r="C268" s="4" t="s">
        <v>1992</v>
      </c>
      <c r="D268" s="7" t="s">
        <v>6182</v>
      </c>
      <c r="E268" s="4">
        <v>2</v>
      </c>
      <c r="F268" s="4" t="str">
        <f>VLOOKUP(C268,customers!A:B,2,FALSE)</f>
        <v>Myles Seawright</v>
      </c>
      <c r="G268" s="4" t="str">
        <f>VLOOKUP(F268,customers!B:C,2,FALSE)</f>
        <v>mseawright7e@nbcnews.com</v>
      </c>
      <c r="H268" s="4" t="str">
        <f>VLOOKUP(F268,customers!B:G,6,FALSE)</f>
        <v>United Kingdom</v>
      </c>
      <c r="I268" s="7" t="str">
        <f>VLOOKUP(D268,products!A:B,2,FALSE)</f>
        <v>Exc</v>
      </c>
      <c r="J268" s="7" t="str">
        <f>VLOOKUP(D268,products!A:C,3,FALSE)</f>
        <v>D</v>
      </c>
      <c r="K268" s="8">
        <f>VLOOKUP(D268,products!A:D,4,FALSE)</f>
        <v>1</v>
      </c>
      <c r="L268" s="9">
        <f>VLOOKUP(D268,products!A:E,5,FALSE)</f>
        <v>12.15</v>
      </c>
      <c r="M268" s="9">
        <f t="shared" si="4"/>
        <v>24.3</v>
      </c>
      <c r="N268" s="7" t="str" cm="1">
        <f t="array" ref="N268">_xlfn.IFS(I268="Rob","Robusta",I268="Exc","Exclasia",I268="Ara","Arabia",I268="Lib","Libia")</f>
        <v>Exclasia</v>
      </c>
      <c r="O268" s="7" t="str" cm="1">
        <f t="array" ref="O268">_xlfn.IFS(J268="M","Medium",J268="D","Dark",J268="L","Light")</f>
        <v>Dark</v>
      </c>
      <c r="P268" s="7" t="str">
        <f>VLOOKUP(Tablo1[[#This Row],[Customer ID]],customers!A267:I1267,9,FALSE)</f>
        <v>No</v>
      </c>
    </row>
    <row r="269" spans="1:16" x14ac:dyDescent="0.25">
      <c r="A269" s="4" t="s">
        <v>1997</v>
      </c>
      <c r="B269" s="6">
        <v>44324</v>
      </c>
      <c r="C269" s="4" t="s">
        <v>1998</v>
      </c>
      <c r="D269" s="7" t="s">
        <v>6152</v>
      </c>
      <c r="E269" s="4">
        <v>6</v>
      </c>
      <c r="F269" s="4" t="str">
        <f>VLOOKUP(C269,customers!A:B,2,FALSE)</f>
        <v>Silvana Northeast</v>
      </c>
      <c r="G269" s="4" t="str">
        <f>VLOOKUP(F269,customers!B:C,2,FALSE)</f>
        <v>snortheast7f@mashable.com</v>
      </c>
      <c r="H269" s="4" t="str">
        <f>VLOOKUP(F269,customers!B:G,6,FALSE)</f>
        <v>United States</v>
      </c>
      <c r="I269" s="7" t="str">
        <f>VLOOKUP(D269,products!A:B,2,FALSE)</f>
        <v>Exc</v>
      </c>
      <c r="J269" s="7" t="str">
        <f>VLOOKUP(D269,products!A:C,3,FALSE)</f>
        <v>D</v>
      </c>
      <c r="K269" s="8">
        <f>VLOOKUP(D269,products!A:D,4,FALSE)</f>
        <v>0.2</v>
      </c>
      <c r="L269" s="9">
        <f>VLOOKUP(D269,products!A:E,5,FALSE)</f>
        <v>3.645</v>
      </c>
      <c r="M269" s="9">
        <f t="shared" si="4"/>
        <v>21.87</v>
      </c>
      <c r="N269" s="7" t="str" cm="1">
        <f t="array" ref="N269">_xlfn.IFS(I269="Rob","Robusta",I269="Exc","Exclasia",I269="Ara","Arabia",I269="Lib","Libia")</f>
        <v>Exclasia</v>
      </c>
      <c r="O269" s="7" t="str" cm="1">
        <f t="array" ref="O269">_xlfn.IFS(J269="M","Medium",J269="D","Dark",J269="L","Light")</f>
        <v>Dark</v>
      </c>
      <c r="P269" s="7" t="str">
        <f>VLOOKUP(Tablo1[[#This Row],[Customer ID]],customers!A268:I1268,9,FALSE)</f>
        <v>Yes</v>
      </c>
    </row>
    <row r="270" spans="1:16" x14ac:dyDescent="0.25">
      <c r="A270" s="4" t="s">
        <v>2003</v>
      </c>
      <c r="B270" s="6">
        <v>43790</v>
      </c>
      <c r="C270" s="4" t="s">
        <v>1671</v>
      </c>
      <c r="D270" s="7" t="s">
        <v>6146</v>
      </c>
      <c r="E270" s="4">
        <v>2</v>
      </c>
      <c r="F270" s="4" t="str">
        <f>VLOOKUP(C270,customers!A:B,2,FALSE)</f>
        <v>Anselma Attwater</v>
      </c>
      <c r="G270" s="4" t="str">
        <f>VLOOKUP(F270,customers!B:C,2,FALSE)</f>
        <v>aattwater5u@wikia.com</v>
      </c>
      <c r="H270" s="4" t="str">
        <f>VLOOKUP(F270,customers!B:G,6,FALSE)</f>
        <v>United States</v>
      </c>
      <c r="I270" s="7" t="str">
        <f>VLOOKUP(D270,products!A:B,2,FALSE)</f>
        <v>Ara</v>
      </c>
      <c r="J270" s="7" t="str">
        <f>VLOOKUP(D270,products!A:C,3,FALSE)</f>
        <v>D</v>
      </c>
      <c r="K270" s="8">
        <f>VLOOKUP(D270,products!A:D,4,FALSE)</f>
        <v>1</v>
      </c>
      <c r="L270" s="9">
        <f>VLOOKUP(D270,products!A:E,5,FALSE)</f>
        <v>9.9499999999999993</v>
      </c>
      <c r="M270" s="9">
        <f t="shared" si="4"/>
        <v>19.899999999999999</v>
      </c>
      <c r="N270" s="7" t="str" cm="1">
        <f t="array" ref="N270">_xlfn.IFS(I270="Rob","Robusta",I270="Exc","Exclasia",I270="Ara","Arabia",I270="Lib","Libia")</f>
        <v>Arabia</v>
      </c>
      <c r="O270" s="7" t="str" cm="1">
        <f t="array" ref="O270">_xlfn.IFS(J270="M","Medium",J270="D","Dark",J270="L","Light")</f>
        <v>Dark</v>
      </c>
      <c r="P270" s="7" t="e">
        <f>VLOOKUP(Tablo1[[#This Row],[Customer ID]],customers!A269:I1269,9,FALSE)</f>
        <v>#N/A</v>
      </c>
    </row>
    <row r="271" spans="1:16" x14ac:dyDescent="0.25">
      <c r="A271" s="4" t="s">
        <v>2008</v>
      </c>
      <c r="B271" s="6">
        <v>44333</v>
      </c>
      <c r="C271" s="4" t="s">
        <v>2009</v>
      </c>
      <c r="D271" s="7" t="s">
        <v>6153</v>
      </c>
      <c r="E271" s="4">
        <v>2</v>
      </c>
      <c r="F271" s="4" t="str">
        <f>VLOOKUP(C271,customers!A:B,2,FALSE)</f>
        <v>Monica Fearon</v>
      </c>
      <c r="G271" s="4" t="str">
        <f>VLOOKUP(F271,customers!B:C,2,FALSE)</f>
        <v>mfearon7h@reverbnation.com</v>
      </c>
      <c r="H271" s="4" t="str">
        <f>VLOOKUP(F271,customers!B:G,6,FALSE)</f>
        <v>United States</v>
      </c>
      <c r="I271" s="7" t="str">
        <f>VLOOKUP(D271,products!A:B,2,FALSE)</f>
        <v>Ara</v>
      </c>
      <c r="J271" s="7" t="str">
        <f>VLOOKUP(D271,products!A:C,3,FALSE)</f>
        <v>D</v>
      </c>
      <c r="K271" s="8">
        <f>VLOOKUP(D271,products!A:D,4,FALSE)</f>
        <v>0.2</v>
      </c>
      <c r="L271" s="9">
        <f>VLOOKUP(D271,products!A:E,5,FALSE)</f>
        <v>2.9849999999999999</v>
      </c>
      <c r="M271" s="9">
        <f t="shared" si="4"/>
        <v>5.97</v>
      </c>
      <c r="N271" s="7" t="str" cm="1">
        <f t="array" ref="N271">_xlfn.IFS(I271="Rob","Robusta",I271="Exc","Exclasia",I271="Ara","Arabia",I271="Lib","Libia")</f>
        <v>Arabia</v>
      </c>
      <c r="O271" s="7" t="str" cm="1">
        <f t="array" ref="O271">_xlfn.IFS(J271="M","Medium",J271="D","Dark",J271="L","Light")</f>
        <v>Dark</v>
      </c>
      <c r="P271" s="7" t="str">
        <f>VLOOKUP(Tablo1[[#This Row],[Customer ID]],customers!A270:I1270,9,FALSE)</f>
        <v>No</v>
      </c>
    </row>
    <row r="272" spans="1:16" x14ac:dyDescent="0.25">
      <c r="A272" s="4" t="s">
        <v>2014</v>
      </c>
      <c r="B272" s="6">
        <v>43655</v>
      </c>
      <c r="C272" s="4" t="s">
        <v>2015</v>
      </c>
      <c r="D272" s="7" t="s">
        <v>6143</v>
      </c>
      <c r="E272" s="4">
        <v>1</v>
      </c>
      <c r="F272" s="4" t="str">
        <f>VLOOKUP(C272,customers!A:B,2,FALSE)</f>
        <v>Barney Chisnell</v>
      </c>
      <c r="G272" s="4">
        <f>VLOOKUP(F272,customers!B:C,2,FALSE)</f>
        <v>0</v>
      </c>
      <c r="H272" s="4" t="str">
        <f>VLOOKUP(F272,customers!B:G,6,FALSE)</f>
        <v>Ireland</v>
      </c>
      <c r="I272" s="7" t="str">
        <f>VLOOKUP(D272,products!A:B,2,FALSE)</f>
        <v>Exc</v>
      </c>
      <c r="J272" s="7" t="str">
        <f>VLOOKUP(D272,products!A:C,3,FALSE)</f>
        <v>D</v>
      </c>
      <c r="K272" s="8">
        <f>VLOOKUP(D272,products!A:D,4,FALSE)</f>
        <v>0.5</v>
      </c>
      <c r="L272" s="9">
        <f>VLOOKUP(D272,products!A:E,5,FALSE)</f>
        <v>7.29</v>
      </c>
      <c r="M272" s="9">
        <f t="shared" si="4"/>
        <v>7.29</v>
      </c>
      <c r="N272" s="7" t="str" cm="1">
        <f t="array" ref="N272">_xlfn.IFS(I272="Rob","Robusta",I272="Exc","Exclasia",I272="Ara","Arabia",I272="Lib","Libia")</f>
        <v>Exclasia</v>
      </c>
      <c r="O272" s="7" t="str" cm="1">
        <f t="array" ref="O272">_xlfn.IFS(J272="M","Medium",J272="D","Dark",J272="L","Light")</f>
        <v>Dark</v>
      </c>
      <c r="P272" s="7" t="str">
        <f>VLOOKUP(Tablo1[[#This Row],[Customer ID]],customers!A271:I1271,9,FALSE)</f>
        <v>Yes</v>
      </c>
    </row>
    <row r="273" spans="1:16" x14ac:dyDescent="0.25">
      <c r="A273" s="4" t="s">
        <v>2018</v>
      </c>
      <c r="B273" s="6">
        <v>43971</v>
      </c>
      <c r="C273" s="4" t="s">
        <v>2019</v>
      </c>
      <c r="D273" s="7" t="s">
        <v>6153</v>
      </c>
      <c r="E273" s="4">
        <v>4</v>
      </c>
      <c r="F273" s="4" t="str">
        <f>VLOOKUP(C273,customers!A:B,2,FALSE)</f>
        <v>Jasper Sisneros</v>
      </c>
      <c r="G273" s="4" t="str">
        <f>VLOOKUP(F273,customers!B:C,2,FALSE)</f>
        <v>jsisneros7j@a8.net</v>
      </c>
      <c r="H273" s="4" t="str">
        <f>VLOOKUP(F273,customers!B:G,6,FALSE)</f>
        <v>United States</v>
      </c>
      <c r="I273" s="7" t="str">
        <f>VLOOKUP(D273,products!A:B,2,FALSE)</f>
        <v>Ara</v>
      </c>
      <c r="J273" s="7" t="str">
        <f>VLOOKUP(D273,products!A:C,3,FALSE)</f>
        <v>D</v>
      </c>
      <c r="K273" s="8">
        <f>VLOOKUP(D273,products!A:D,4,FALSE)</f>
        <v>0.2</v>
      </c>
      <c r="L273" s="9">
        <f>VLOOKUP(D273,products!A:E,5,FALSE)</f>
        <v>2.9849999999999999</v>
      </c>
      <c r="M273" s="9">
        <f t="shared" si="4"/>
        <v>11.94</v>
      </c>
      <c r="N273" s="7" t="str" cm="1">
        <f t="array" ref="N273">_xlfn.IFS(I273="Rob","Robusta",I273="Exc","Exclasia",I273="Ara","Arabia",I273="Lib","Libia")</f>
        <v>Arabia</v>
      </c>
      <c r="O273" s="7" t="str" cm="1">
        <f t="array" ref="O273">_xlfn.IFS(J273="M","Medium",J273="D","Dark",J273="L","Light")</f>
        <v>Dark</v>
      </c>
      <c r="P273" s="7" t="str">
        <f>VLOOKUP(Tablo1[[#This Row],[Customer ID]],customers!A272:I1272,9,FALSE)</f>
        <v>Yes</v>
      </c>
    </row>
    <row r="274" spans="1:16" x14ac:dyDescent="0.25">
      <c r="A274" s="4" t="s">
        <v>2024</v>
      </c>
      <c r="B274" s="6">
        <v>44435</v>
      </c>
      <c r="C274" s="4" t="s">
        <v>2025</v>
      </c>
      <c r="D274" s="7" t="s">
        <v>6178</v>
      </c>
      <c r="E274" s="4">
        <v>6</v>
      </c>
      <c r="F274" s="4" t="str">
        <f>VLOOKUP(C274,customers!A:B,2,FALSE)</f>
        <v>Zachariah Carlson</v>
      </c>
      <c r="G274" s="4" t="str">
        <f>VLOOKUP(F274,customers!B:C,2,FALSE)</f>
        <v>zcarlson7k@bigcartel.com</v>
      </c>
      <c r="H274" s="4" t="str">
        <f>VLOOKUP(F274,customers!B:G,6,FALSE)</f>
        <v>Ireland</v>
      </c>
      <c r="I274" s="7" t="str">
        <f>VLOOKUP(D274,products!A:B,2,FALSE)</f>
        <v>Rob</v>
      </c>
      <c r="J274" s="7" t="str">
        <f>VLOOKUP(D274,products!A:C,3,FALSE)</f>
        <v>L</v>
      </c>
      <c r="K274" s="8">
        <f>VLOOKUP(D274,products!A:D,4,FALSE)</f>
        <v>1</v>
      </c>
      <c r="L274" s="9">
        <f>VLOOKUP(D274,products!A:E,5,FALSE)</f>
        <v>11.95</v>
      </c>
      <c r="M274" s="9">
        <f t="shared" si="4"/>
        <v>71.699999999999989</v>
      </c>
      <c r="N274" s="7" t="str" cm="1">
        <f t="array" ref="N274">_xlfn.IFS(I274="Rob","Robusta",I274="Exc","Exclasia",I274="Ara","Arabia",I274="Lib","Libia")</f>
        <v>Robusta</v>
      </c>
      <c r="O274" s="7" t="str" cm="1">
        <f t="array" ref="O274">_xlfn.IFS(J274="M","Medium",J274="D","Dark",J274="L","Light")</f>
        <v>Light</v>
      </c>
      <c r="P274" s="7" t="str">
        <f>VLOOKUP(Tablo1[[#This Row],[Customer ID]],customers!A273:I1273,9,FALSE)</f>
        <v>Yes</v>
      </c>
    </row>
    <row r="275" spans="1:16" x14ac:dyDescent="0.25">
      <c r="A275" s="4" t="s">
        <v>2031</v>
      </c>
      <c r="B275" s="6">
        <v>44681</v>
      </c>
      <c r="C275" s="4" t="s">
        <v>2032</v>
      </c>
      <c r="D275" s="7" t="s">
        <v>6166</v>
      </c>
      <c r="E275" s="4">
        <v>2</v>
      </c>
      <c r="F275" s="4" t="str">
        <f>VLOOKUP(C275,customers!A:B,2,FALSE)</f>
        <v>Warner Maddox</v>
      </c>
      <c r="G275" s="4" t="str">
        <f>VLOOKUP(F275,customers!B:C,2,FALSE)</f>
        <v>wmaddox7l@timesonline.co.uk</v>
      </c>
      <c r="H275" s="4" t="str">
        <f>VLOOKUP(F275,customers!B:G,6,FALSE)</f>
        <v>United States</v>
      </c>
      <c r="I275" s="7" t="str">
        <f>VLOOKUP(D275,products!A:B,2,FALSE)</f>
        <v>Ara</v>
      </c>
      <c r="J275" s="7" t="str">
        <f>VLOOKUP(D275,products!A:C,3,FALSE)</f>
        <v>L</v>
      </c>
      <c r="K275" s="8">
        <f>VLOOKUP(D275,products!A:D,4,FALSE)</f>
        <v>0.2</v>
      </c>
      <c r="L275" s="9">
        <f>VLOOKUP(D275,products!A:E,5,FALSE)</f>
        <v>3.8849999999999998</v>
      </c>
      <c r="M275" s="9">
        <f t="shared" si="4"/>
        <v>7.77</v>
      </c>
      <c r="N275" s="7" t="str" cm="1">
        <f t="array" ref="N275">_xlfn.IFS(I275="Rob","Robusta",I275="Exc","Exclasia",I275="Ara","Arabia",I275="Lib","Libia")</f>
        <v>Arabia</v>
      </c>
      <c r="O275" s="7" t="str" cm="1">
        <f t="array" ref="O275">_xlfn.IFS(J275="M","Medium",J275="D","Dark",J275="L","Light")</f>
        <v>Light</v>
      </c>
      <c r="P275" s="7" t="str">
        <f>VLOOKUP(Tablo1[[#This Row],[Customer ID]],customers!A274:I1274,9,FALSE)</f>
        <v>No</v>
      </c>
    </row>
    <row r="276" spans="1:16" x14ac:dyDescent="0.25">
      <c r="A276" s="4" t="s">
        <v>2037</v>
      </c>
      <c r="B276" s="6">
        <v>43985</v>
      </c>
      <c r="C276" s="4" t="s">
        <v>2038</v>
      </c>
      <c r="D276" s="7" t="s">
        <v>6174</v>
      </c>
      <c r="E276" s="4">
        <v>1</v>
      </c>
      <c r="F276" s="4" t="str">
        <f>VLOOKUP(C276,customers!A:B,2,FALSE)</f>
        <v>Donnie Hedlestone</v>
      </c>
      <c r="G276" s="4" t="str">
        <f>VLOOKUP(F276,customers!B:C,2,FALSE)</f>
        <v>dhedlestone7m@craigslist.org</v>
      </c>
      <c r="H276" s="4" t="str">
        <f>VLOOKUP(F276,customers!B:G,6,FALSE)</f>
        <v>United States</v>
      </c>
      <c r="I276" s="7" t="str">
        <f>VLOOKUP(D276,products!A:B,2,FALSE)</f>
        <v>Ara</v>
      </c>
      <c r="J276" s="7" t="str">
        <f>VLOOKUP(D276,products!A:C,3,FALSE)</f>
        <v>M</v>
      </c>
      <c r="K276" s="8">
        <f>VLOOKUP(D276,products!A:D,4,FALSE)</f>
        <v>2.5</v>
      </c>
      <c r="L276" s="9">
        <f>VLOOKUP(D276,products!A:E,5,FALSE)</f>
        <v>25.874999999999996</v>
      </c>
      <c r="M276" s="9">
        <f t="shared" si="4"/>
        <v>25.874999999999996</v>
      </c>
      <c r="N276" s="7" t="str" cm="1">
        <f t="array" ref="N276">_xlfn.IFS(I276="Rob","Robusta",I276="Exc","Exclasia",I276="Ara","Arabia",I276="Lib","Libia")</f>
        <v>Arabia</v>
      </c>
      <c r="O276" s="7" t="str" cm="1">
        <f t="array" ref="O276">_xlfn.IFS(J276="M","Medium",J276="D","Dark",J276="L","Light")</f>
        <v>Medium</v>
      </c>
      <c r="P276" s="7" t="str">
        <f>VLOOKUP(Tablo1[[#This Row],[Customer ID]],customers!A275:I1275,9,FALSE)</f>
        <v>No</v>
      </c>
    </row>
    <row r="277" spans="1:16" x14ac:dyDescent="0.25">
      <c r="A277" s="4" t="s">
        <v>2043</v>
      </c>
      <c r="B277" s="6">
        <v>44725</v>
      </c>
      <c r="C277" s="4" t="s">
        <v>2044</v>
      </c>
      <c r="D277" s="7" t="s">
        <v>6147</v>
      </c>
      <c r="E277" s="4">
        <v>6</v>
      </c>
      <c r="F277" s="4" t="str">
        <f>VLOOKUP(C277,customers!A:B,2,FALSE)</f>
        <v>Teddi Crowthe</v>
      </c>
      <c r="G277" s="4" t="str">
        <f>VLOOKUP(F277,customers!B:C,2,FALSE)</f>
        <v>tcrowthe7n@europa.eu</v>
      </c>
      <c r="H277" s="4" t="str">
        <f>VLOOKUP(F277,customers!B:G,6,FALSE)</f>
        <v>United States</v>
      </c>
      <c r="I277" s="7" t="str">
        <f>VLOOKUP(D277,products!A:B,2,FALSE)</f>
        <v>Exc</v>
      </c>
      <c r="J277" s="7" t="str">
        <f>VLOOKUP(D277,products!A:C,3,FALSE)</f>
        <v>L</v>
      </c>
      <c r="K277" s="8">
        <f>VLOOKUP(D277,products!A:D,4,FALSE)</f>
        <v>2.5</v>
      </c>
      <c r="L277" s="9">
        <f>VLOOKUP(D277,products!A:E,5,FALSE)</f>
        <v>34.154999999999994</v>
      </c>
      <c r="M277" s="9">
        <f t="shared" si="4"/>
        <v>204.92999999999995</v>
      </c>
      <c r="N277" s="7" t="str" cm="1">
        <f t="array" ref="N277">_xlfn.IFS(I277="Rob","Robusta",I277="Exc","Exclasia",I277="Ara","Arabia",I277="Lib","Libia")</f>
        <v>Exclasia</v>
      </c>
      <c r="O277" s="7" t="str" cm="1">
        <f t="array" ref="O277">_xlfn.IFS(J277="M","Medium",J277="D","Dark",J277="L","Light")</f>
        <v>Light</v>
      </c>
      <c r="P277" s="7" t="str">
        <f>VLOOKUP(Tablo1[[#This Row],[Customer ID]],customers!A276:I1276,9,FALSE)</f>
        <v>No</v>
      </c>
    </row>
    <row r="278" spans="1:16" x14ac:dyDescent="0.25">
      <c r="A278" s="4" t="s">
        <v>2049</v>
      </c>
      <c r="B278" s="6">
        <v>43992</v>
      </c>
      <c r="C278" s="4" t="s">
        <v>2050</v>
      </c>
      <c r="D278" s="7" t="s">
        <v>6141</v>
      </c>
      <c r="E278" s="4">
        <v>4</v>
      </c>
      <c r="F278" s="4" t="str">
        <f>VLOOKUP(C278,customers!A:B,2,FALSE)</f>
        <v>Dorelia Bury</v>
      </c>
      <c r="G278" s="4" t="str">
        <f>VLOOKUP(F278,customers!B:C,2,FALSE)</f>
        <v>dbury7o@tinyurl.com</v>
      </c>
      <c r="H278" s="4" t="str">
        <f>VLOOKUP(F278,customers!B:G,6,FALSE)</f>
        <v>Ireland</v>
      </c>
      <c r="I278" s="7" t="str">
        <f>VLOOKUP(D278,products!A:B,2,FALSE)</f>
        <v>Rob</v>
      </c>
      <c r="J278" s="7" t="str">
        <f>VLOOKUP(D278,products!A:C,3,FALSE)</f>
        <v>L</v>
      </c>
      <c r="K278" s="8">
        <f>VLOOKUP(D278,products!A:D,4,FALSE)</f>
        <v>2.5</v>
      </c>
      <c r="L278" s="9">
        <f>VLOOKUP(D278,products!A:E,5,FALSE)</f>
        <v>27.484999999999996</v>
      </c>
      <c r="M278" s="9">
        <f t="shared" si="4"/>
        <v>109.93999999999998</v>
      </c>
      <c r="N278" s="7" t="str" cm="1">
        <f t="array" ref="N278">_xlfn.IFS(I278="Rob","Robusta",I278="Exc","Exclasia",I278="Ara","Arabia",I278="Lib","Libia")</f>
        <v>Robusta</v>
      </c>
      <c r="O278" s="7" t="str" cm="1">
        <f t="array" ref="O278">_xlfn.IFS(J278="M","Medium",J278="D","Dark",J278="L","Light")</f>
        <v>Light</v>
      </c>
      <c r="P278" s="7" t="str">
        <f>VLOOKUP(Tablo1[[#This Row],[Customer ID]],customers!A277:I1277,9,FALSE)</f>
        <v>Yes</v>
      </c>
    </row>
    <row r="279" spans="1:16" x14ac:dyDescent="0.25">
      <c r="A279" s="4" t="s">
        <v>2055</v>
      </c>
      <c r="B279" s="6">
        <v>44183</v>
      </c>
      <c r="C279" s="4" t="s">
        <v>2056</v>
      </c>
      <c r="D279" s="7" t="s">
        <v>6170</v>
      </c>
      <c r="E279" s="4">
        <v>6</v>
      </c>
      <c r="F279" s="4" t="str">
        <f>VLOOKUP(C279,customers!A:B,2,FALSE)</f>
        <v>Gussy Broadbear</v>
      </c>
      <c r="G279" s="4" t="str">
        <f>VLOOKUP(F279,customers!B:C,2,FALSE)</f>
        <v>gbroadbear7p@omniture.com</v>
      </c>
      <c r="H279" s="4" t="str">
        <f>VLOOKUP(F279,customers!B:G,6,FALSE)</f>
        <v>United States</v>
      </c>
      <c r="I279" s="7" t="str">
        <f>VLOOKUP(D279,products!A:B,2,FALSE)</f>
        <v>Exc</v>
      </c>
      <c r="J279" s="7" t="str">
        <f>VLOOKUP(D279,products!A:C,3,FALSE)</f>
        <v>L</v>
      </c>
      <c r="K279" s="8">
        <f>VLOOKUP(D279,products!A:D,4,FALSE)</f>
        <v>1</v>
      </c>
      <c r="L279" s="9">
        <f>VLOOKUP(D279,products!A:E,5,FALSE)</f>
        <v>14.85</v>
      </c>
      <c r="M279" s="9">
        <f t="shared" si="4"/>
        <v>89.1</v>
      </c>
      <c r="N279" s="7" t="str" cm="1">
        <f t="array" ref="N279">_xlfn.IFS(I279="Rob","Robusta",I279="Exc","Exclasia",I279="Ara","Arabia",I279="Lib","Libia")</f>
        <v>Exclasia</v>
      </c>
      <c r="O279" s="7" t="str" cm="1">
        <f t="array" ref="O279">_xlfn.IFS(J279="M","Medium",J279="D","Dark",J279="L","Light")</f>
        <v>Light</v>
      </c>
      <c r="P279" s="7" t="str">
        <f>VLOOKUP(Tablo1[[#This Row],[Customer ID]],customers!A278:I1278,9,FALSE)</f>
        <v>No</v>
      </c>
    </row>
    <row r="280" spans="1:16" x14ac:dyDescent="0.25">
      <c r="A280" s="4" t="s">
        <v>2061</v>
      </c>
      <c r="B280" s="6">
        <v>43708</v>
      </c>
      <c r="C280" s="4" t="s">
        <v>2062</v>
      </c>
      <c r="D280" s="7" t="s">
        <v>6166</v>
      </c>
      <c r="E280" s="4">
        <v>2</v>
      </c>
      <c r="F280" s="4" t="str">
        <f>VLOOKUP(C280,customers!A:B,2,FALSE)</f>
        <v>Emlynne Palfrey</v>
      </c>
      <c r="G280" s="4" t="str">
        <f>VLOOKUP(F280,customers!B:C,2,FALSE)</f>
        <v>epalfrey7q@devhub.com</v>
      </c>
      <c r="H280" s="4" t="str">
        <f>VLOOKUP(F280,customers!B:G,6,FALSE)</f>
        <v>United States</v>
      </c>
      <c r="I280" s="7" t="str">
        <f>VLOOKUP(D280,products!A:B,2,FALSE)</f>
        <v>Ara</v>
      </c>
      <c r="J280" s="7" t="str">
        <f>VLOOKUP(D280,products!A:C,3,FALSE)</f>
        <v>L</v>
      </c>
      <c r="K280" s="8">
        <f>VLOOKUP(D280,products!A:D,4,FALSE)</f>
        <v>0.2</v>
      </c>
      <c r="L280" s="9">
        <f>VLOOKUP(D280,products!A:E,5,FALSE)</f>
        <v>3.8849999999999998</v>
      </c>
      <c r="M280" s="9">
        <f t="shared" si="4"/>
        <v>7.77</v>
      </c>
      <c r="N280" s="7" t="str" cm="1">
        <f t="array" ref="N280">_xlfn.IFS(I280="Rob","Robusta",I280="Exc","Exclasia",I280="Ara","Arabia",I280="Lib","Libia")</f>
        <v>Arabia</v>
      </c>
      <c r="O280" s="7" t="str" cm="1">
        <f t="array" ref="O280">_xlfn.IFS(J280="M","Medium",J280="D","Dark",J280="L","Light")</f>
        <v>Light</v>
      </c>
      <c r="P280" s="7" t="str">
        <f>VLOOKUP(Tablo1[[#This Row],[Customer ID]],customers!A279:I1279,9,FALSE)</f>
        <v>Yes</v>
      </c>
    </row>
    <row r="281" spans="1:16" x14ac:dyDescent="0.25">
      <c r="A281" s="4" t="s">
        <v>2067</v>
      </c>
      <c r="B281" s="6">
        <v>43521</v>
      </c>
      <c r="C281" s="4" t="s">
        <v>2068</v>
      </c>
      <c r="D281" s="7" t="s">
        <v>6180</v>
      </c>
      <c r="E281" s="4">
        <v>1</v>
      </c>
      <c r="F281" s="4" t="str">
        <f>VLOOKUP(C281,customers!A:B,2,FALSE)</f>
        <v>Parsifal Metrick</v>
      </c>
      <c r="G281" s="4" t="str">
        <f>VLOOKUP(F281,customers!B:C,2,FALSE)</f>
        <v>pmetrick7r@rakuten.co.jp</v>
      </c>
      <c r="H281" s="4" t="str">
        <f>VLOOKUP(F281,customers!B:G,6,FALSE)</f>
        <v>United States</v>
      </c>
      <c r="I281" s="7" t="str">
        <f>VLOOKUP(D281,products!A:B,2,FALSE)</f>
        <v>Lib</v>
      </c>
      <c r="J281" s="7" t="str">
        <f>VLOOKUP(D281,products!A:C,3,FALSE)</f>
        <v>M</v>
      </c>
      <c r="K281" s="8">
        <f>VLOOKUP(D281,products!A:D,4,FALSE)</f>
        <v>2.5</v>
      </c>
      <c r="L281" s="9">
        <f>VLOOKUP(D281,products!A:E,5,FALSE)</f>
        <v>33.464999999999996</v>
      </c>
      <c r="M281" s="9">
        <f t="shared" si="4"/>
        <v>33.464999999999996</v>
      </c>
      <c r="N281" s="7" t="str" cm="1">
        <f t="array" ref="N281">_xlfn.IFS(I281="Rob","Robusta",I281="Exc","Exclasia",I281="Ara","Arabia",I281="Lib","Libia")</f>
        <v>Libia</v>
      </c>
      <c r="O281" s="7" t="str" cm="1">
        <f t="array" ref="O281">_xlfn.IFS(J281="M","Medium",J281="D","Dark",J281="L","Light")</f>
        <v>Medium</v>
      </c>
      <c r="P281" s="7" t="str">
        <f>VLOOKUP(Tablo1[[#This Row],[Customer ID]],customers!A280:I1280,9,FALSE)</f>
        <v>Yes</v>
      </c>
    </row>
    <row r="282" spans="1:16" x14ac:dyDescent="0.25">
      <c r="A282" s="4" t="s">
        <v>2073</v>
      </c>
      <c r="B282" s="6">
        <v>44234</v>
      </c>
      <c r="C282" s="4" t="s">
        <v>2074</v>
      </c>
      <c r="D282" s="7" t="s">
        <v>6138</v>
      </c>
      <c r="E282" s="4">
        <v>5</v>
      </c>
      <c r="F282" s="4" t="str">
        <f>VLOOKUP(C282,customers!A:B,2,FALSE)</f>
        <v>Christopher Grieveson</v>
      </c>
      <c r="G282" s="4">
        <f>VLOOKUP(F282,customers!B:C,2,FALSE)</f>
        <v>0</v>
      </c>
      <c r="H282" s="4" t="str">
        <f>VLOOKUP(F282,customers!B:G,6,FALSE)</f>
        <v>United States</v>
      </c>
      <c r="I282" s="7" t="str">
        <f>VLOOKUP(D282,products!A:B,2,FALSE)</f>
        <v>Exc</v>
      </c>
      <c r="J282" s="7" t="str">
        <f>VLOOKUP(D282,products!A:C,3,FALSE)</f>
        <v>M</v>
      </c>
      <c r="K282" s="8">
        <f>VLOOKUP(D282,products!A:D,4,FALSE)</f>
        <v>0.5</v>
      </c>
      <c r="L282" s="9">
        <f>VLOOKUP(D282,products!A:E,5,FALSE)</f>
        <v>8.25</v>
      </c>
      <c r="M282" s="9">
        <f t="shared" si="4"/>
        <v>41.25</v>
      </c>
      <c r="N282" s="7" t="str" cm="1">
        <f t="array" ref="N282">_xlfn.IFS(I282="Rob","Robusta",I282="Exc","Exclasia",I282="Ara","Arabia",I282="Lib","Libia")</f>
        <v>Exclasia</v>
      </c>
      <c r="O282" s="7" t="str" cm="1">
        <f t="array" ref="O282">_xlfn.IFS(J282="M","Medium",J282="D","Dark",J282="L","Light")</f>
        <v>Medium</v>
      </c>
      <c r="P282" s="7" t="str">
        <f>VLOOKUP(Tablo1[[#This Row],[Customer ID]],customers!A281:I1281,9,FALSE)</f>
        <v>Yes</v>
      </c>
    </row>
    <row r="283" spans="1:16" x14ac:dyDescent="0.25">
      <c r="A283" s="4" t="s">
        <v>2078</v>
      </c>
      <c r="B283" s="6">
        <v>44210</v>
      </c>
      <c r="C283" s="4" t="s">
        <v>2079</v>
      </c>
      <c r="D283" s="7" t="s">
        <v>6170</v>
      </c>
      <c r="E283" s="4">
        <v>4</v>
      </c>
      <c r="F283" s="4" t="str">
        <f>VLOOKUP(C283,customers!A:B,2,FALSE)</f>
        <v>Karlan Karby</v>
      </c>
      <c r="G283" s="4" t="str">
        <f>VLOOKUP(F283,customers!B:C,2,FALSE)</f>
        <v>kkarby7t@sbwire.com</v>
      </c>
      <c r="H283" s="4" t="str">
        <f>VLOOKUP(F283,customers!B:G,6,FALSE)</f>
        <v>United States</v>
      </c>
      <c r="I283" s="7" t="str">
        <f>VLOOKUP(D283,products!A:B,2,FALSE)</f>
        <v>Exc</v>
      </c>
      <c r="J283" s="7" t="str">
        <f>VLOOKUP(D283,products!A:C,3,FALSE)</f>
        <v>L</v>
      </c>
      <c r="K283" s="8">
        <f>VLOOKUP(D283,products!A:D,4,FALSE)</f>
        <v>1</v>
      </c>
      <c r="L283" s="9">
        <f>VLOOKUP(D283,products!A:E,5,FALSE)</f>
        <v>14.85</v>
      </c>
      <c r="M283" s="9">
        <f t="shared" si="4"/>
        <v>59.4</v>
      </c>
      <c r="N283" s="7" t="str" cm="1">
        <f t="array" ref="N283">_xlfn.IFS(I283="Rob","Robusta",I283="Exc","Exclasia",I283="Ara","Arabia",I283="Lib","Libia")</f>
        <v>Exclasia</v>
      </c>
      <c r="O283" s="7" t="str" cm="1">
        <f t="array" ref="O283">_xlfn.IFS(J283="M","Medium",J283="D","Dark",J283="L","Light")</f>
        <v>Light</v>
      </c>
      <c r="P283" s="7" t="str">
        <f>VLOOKUP(Tablo1[[#This Row],[Customer ID]],customers!A282:I1282,9,FALSE)</f>
        <v>Yes</v>
      </c>
    </row>
    <row r="284" spans="1:16" x14ac:dyDescent="0.25">
      <c r="A284" s="4" t="s">
        <v>2084</v>
      </c>
      <c r="B284" s="6">
        <v>43520</v>
      </c>
      <c r="C284" s="4" t="s">
        <v>2085</v>
      </c>
      <c r="D284" s="7" t="s">
        <v>6179</v>
      </c>
      <c r="E284" s="4">
        <v>1</v>
      </c>
      <c r="F284" s="4" t="str">
        <f>VLOOKUP(C284,customers!A:B,2,FALSE)</f>
        <v>Flory Crumpe</v>
      </c>
      <c r="G284" s="4" t="str">
        <f>VLOOKUP(F284,customers!B:C,2,FALSE)</f>
        <v>fcrumpe7u@ftc.gov</v>
      </c>
      <c r="H284" s="4" t="str">
        <f>VLOOKUP(F284,customers!B:G,6,FALSE)</f>
        <v>United Kingdom</v>
      </c>
      <c r="I284" s="7" t="str">
        <f>VLOOKUP(D284,products!A:B,2,FALSE)</f>
        <v>Ara</v>
      </c>
      <c r="J284" s="7" t="str">
        <f>VLOOKUP(D284,products!A:C,3,FALSE)</f>
        <v>L</v>
      </c>
      <c r="K284" s="8">
        <f>VLOOKUP(D284,products!A:D,4,FALSE)</f>
        <v>0.5</v>
      </c>
      <c r="L284" s="9">
        <f>VLOOKUP(D284,products!A:E,5,FALSE)</f>
        <v>7.77</v>
      </c>
      <c r="M284" s="9">
        <f t="shared" si="4"/>
        <v>7.77</v>
      </c>
      <c r="N284" s="7" t="str" cm="1">
        <f t="array" ref="N284">_xlfn.IFS(I284="Rob","Robusta",I284="Exc","Exclasia",I284="Ara","Arabia",I284="Lib","Libia")</f>
        <v>Arabia</v>
      </c>
      <c r="O284" s="7" t="str" cm="1">
        <f t="array" ref="O284">_xlfn.IFS(J284="M","Medium",J284="D","Dark",J284="L","Light")</f>
        <v>Light</v>
      </c>
      <c r="P284" s="7" t="str">
        <f>VLOOKUP(Tablo1[[#This Row],[Customer ID]],customers!A283:I1283,9,FALSE)</f>
        <v>No</v>
      </c>
    </row>
    <row r="285" spans="1:16" x14ac:dyDescent="0.25">
      <c r="A285" s="4" t="s">
        <v>2090</v>
      </c>
      <c r="B285" s="6">
        <v>43639</v>
      </c>
      <c r="C285" s="4" t="s">
        <v>2091</v>
      </c>
      <c r="D285" s="7" t="s">
        <v>6171</v>
      </c>
      <c r="E285" s="4">
        <v>1</v>
      </c>
      <c r="F285" s="4" t="str">
        <f>VLOOKUP(C285,customers!A:B,2,FALSE)</f>
        <v>Amity Chatto</v>
      </c>
      <c r="G285" s="4" t="str">
        <f>VLOOKUP(F285,customers!B:C,2,FALSE)</f>
        <v>achatto7v@sakura.ne.jp</v>
      </c>
      <c r="H285" s="4" t="str">
        <f>VLOOKUP(F285,customers!B:G,6,FALSE)</f>
        <v>United Kingdom</v>
      </c>
      <c r="I285" s="7" t="str">
        <f>VLOOKUP(D285,products!A:B,2,FALSE)</f>
        <v>Rob</v>
      </c>
      <c r="J285" s="7" t="str">
        <f>VLOOKUP(D285,products!A:C,3,FALSE)</f>
        <v>D</v>
      </c>
      <c r="K285" s="8">
        <f>VLOOKUP(D285,products!A:D,4,FALSE)</f>
        <v>0.5</v>
      </c>
      <c r="L285" s="9">
        <f>VLOOKUP(D285,products!A:E,5,FALSE)</f>
        <v>5.3699999999999992</v>
      </c>
      <c r="M285" s="9">
        <f t="shared" si="4"/>
        <v>5.3699999999999992</v>
      </c>
      <c r="N285" s="7" t="str" cm="1">
        <f t="array" ref="N285">_xlfn.IFS(I285="Rob","Robusta",I285="Exc","Exclasia",I285="Ara","Arabia",I285="Lib","Libia")</f>
        <v>Robusta</v>
      </c>
      <c r="O285" s="7" t="str" cm="1">
        <f t="array" ref="O285">_xlfn.IFS(J285="M","Medium",J285="D","Dark",J285="L","Light")</f>
        <v>Dark</v>
      </c>
      <c r="P285" s="7" t="str">
        <f>VLOOKUP(Tablo1[[#This Row],[Customer ID]],customers!A284:I1284,9,FALSE)</f>
        <v>Yes</v>
      </c>
    </row>
    <row r="286" spans="1:16" x14ac:dyDescent="0.25">
      <c r="A286" s="4" t="s">
        <v>2096</v>
      </c>
      <c r="B286" s="6">
        <v>43960</v>
      </c>
      <c r="C286" s="4" t="s">
        <v>2097</v>
      </c>
      <c r="D286" s="7" t="s">
        <v>6165</v>
      </c>
      <c r="E286" s="4">
        <v>3</v>
      </c>
      <c r="F286" s="4" t="str">
        <f>VLOOKUP(C286,customers!A:B,2,FALSE)</f>
        <v>Nanine McCarthy</v>
      </c>
      <c r="G286" s="4">
        <f>VLOOKUP(F286,customers!B:C,2,FALSE)</f>
        <v>0</v>
      </c>
      <c r="H286" s="4" t="str">
        <f>VLOOKUP(F286,customers!B:G,6,FALSE)</f>
        <v>United States</v>
      </c>
      <c r="I286" s="7" t="str">
        <f>VLOOKUP(D286,products!A:B,2,FALSE)</f>
        <v>Exc</v>
      </c>
      <c r="J286" s="7" t="str">
        <f>VLOOKUP(D286,products!A:C,3,FALSE)</f>
        <v>M</v>
      </c>
      <c r="K286" s="8">
        <f>VLOOKUP(D286,products!A:D,4,FALSE)</f>
        <v>2.5</v>
      </c>
      <c r="L286" s="9">
        <f>VLOOKUP(D286,products!A:E,5,FALSE)</f>
        <v>31.624999999999996</v>
      </c>
      <c r="M286" s="9">
        <f t="shared" si="4"/>
        <v>94.874999999999986</v>
      </c>
      <c r="N286" s="7" t="str" cm="1">
        <f t="array" ref="N286">_xlfn.IFS(I286="Rob","Robusta",I286="Exc","Exclasia",I286="Ara","Arabia",I286="Lib","Libia")</f>
        <v>Exclasia</v>
      </c>
      <c r="O286" s="7" t="str" cm="1">
        <f t="array" ref="O286">_xlfn.IFS(J286="M","Medium",J286="D","Dark",J286="L","Light")</f>
        <v>Medium</v>
      </c>
      <c r="P286" s="7" t="str">
        <f>VLOOKUP(Tablo1[[#This Row],[Customer ID]],customers!A285:I1285,9,FALSE)</f>
        <v>No</v>
      </c>
    </row>
    <row r="287" spans="1:16" x14ac:dyDescent="0.25">
      <c r="A287" s="4" t="s">
        <v>2101</v>
      </c>
      <c r="B287" s="6">
        <v>44030</v>
      </c>
      <c r="C287" s="4" t="s">
        <v>2102</v>
      </c>
      <c r="D287" s="7" t="s">
        <v>6163</v>
      </c>
      <c r="E287" s="4">
        <v>1</v>
      </c>
      <c r="F287" s="4" t="str">
        <f>VLOOKUP(C287,customers!A:B,2,FALSE)</f>
        <v>Lyndsey Megany</v>
      </c>
      <c r="G287" s="4">
        <f>VLOOKUP(F287,customers!B:C,2,FALSE)</f>
        <v>0</v>
      </c>
      <c r="H287" s="4" t="str">
        <f>VLOOKUP(F287,customers!B:G,6,FALSE)</f>
        <v>United States</v>
      </c>
      <c r="I287" s="7" t="str">
        <f>VLOOKUP(D287,products!A:B,2,FALSE)</f>
        <v>Lib</v>
      </c>
      <c r="J287" s="7" t="str">
        <f>VLOOKUP(D287,products!A:C,3,FALSE)</f>
        <v>L</v>
      </c>
      <c r="K287" s="8">
        <f>VLOOKUP(D287,products!A:D,4,FALSE)</f>
        <v>2.5</v>
      </c>
      <c r="L287" s="9">
        <f>VLOOKUP(D287,products!A:E,5,FALSE)</f>
        <v>36.454999999999998</v>
      </c>
      <c r="M287" s="9">
        <f t="shared" si="4"/>
        <v>36.454999999999998</v>
      </c>
      <c r="N287" s="7" t="str" cm="1">
        <f t="array" ref="N287">_xlfn.IFS(I287="Rob","Robusta",I287="Exc","Exclasia",I287="Ara","Arabia",I287="Lib","Libia")</f>
        <v>Libia</v>
      </c>
      <c r="O287" s="7" t="str" cm="1">
        <f t="array" ref="O287">_xlfn.IFS(J287="M","Medium",J287="D","Dark",J287="L","Light")</f>
        <v>Light</v>
      </c>
      <c r="P287" s="7" t="str">
        <f>VLOOKUP(Tablo1[[#This Row],[Customer ID]],customers!A286:I1286,9,FALSE)</f>
        <v>No</v>
      </c>
    </row>
    <row r="288" spans="1:16" x14ac:dyDescent="0.25">
      <c r="A288" s="4" t="s">
        <v>2106</v>
      </c>
      <c r="B288" s="6">
        <v>43755</v>
      </c>
      <c r="C288" s="4" t="s">
        <v>2107</v>
      </c>
      <c r="D288" s="7" t="s">
        <v>6151</v>
      </c>
      <c r="E288" s="4">
        <v>4</v>
      </c>
      <c r="F288" s="4" t="str">
        <f>VLOOKUP(C288,customers!A:B,2,FALSE)</f>
        <v>Byram Mergue</v>
      </c>
      <c r="G288" s="4" t="str">
        <f>VLOOKUP(F288,customers!B:C,2,FALSE)</f>
        <v>bmergue7y@umn.edu</v>
      </c>
      <c r="H288" s="4" t="str">
        <f>VLOOKUP(F288,customers!B:G,6,FALSE)</f>
        <v>United States</v>
      </c>
      <c r="I288" s="7" t="str">
        <f>VLOOKUP(D288,products!A:B,2,FALSE)</f>
        <v>Ara</v>
      </c>
      <c r="J288" s="7" t="str">
        <f>VLOOKUP(D288,products!A:C,3,FALSE)</f>
        <v>M</v>
      </c>
      <c r="K288" s="8">
        <f>VLOOKUP(D288,products!A:D,4,FALSE)</f>
        <v>0.2</v>
      </c>
      <c r="L288" s="9">
        <f>VLOOKUP(D288,products!A:E,5,FALSE)</f>
        <v>3.375</v>
      </c>
      <c r="M288" s="9">
        <f t="shared" si="4"/>
        <v>13.5</v>
      </c>
      <c r="N288" s="7" t="str" cm="1">
        <f t="array" ref="N288">_xlfn.IFS(I288="Rob","Robusta",I288="Exc","Exclasia",I288="Ara","Arabia",I288="Lib","Libia")</f>
        <v>Arabia</v>
      </c>
      <c r="O288" s="7" t="str" cm="1">
        <f t="array" ref="O288">_xlfn.IFS(J288="M","Medium",J288="D","Dark",J288="L","Light")</f>
        <v>Medium</v>
      </c>
      <c r="P288" s="7" t="str">
        <f>VLOOKUP(Tablo1[[#This Row],[Customer ID]],customers!A287:I1287,9,FALSE)</f>
        <v>Yes</v>
      </c>
    </row>
    <row r="289" spans="1:16" x14ac:dyDescent="0.25">
      <c r="A289" s="4" t="s">
        <v>2111</v>
      </c>
      <c r="B289" s="6">
        <v>44697</v>
      </c>
      <c r="C289" s="4" t="s">
        <v>2112</v>
      </c>
      <c r="D289" s="7" t="s">
        <v>6177</v>
      </c>
      <c r="E289" s="4">
        <v>4</v>
      </c>
      <c r="F289" s="4" t="str">
        <f>VLOOKUP(C289,customers!A:B,2,FALSE)</f>
        <v>Kerr Patise</v>
      </c>
      <c r="G289" s="4" t="str">
        <f>VLOOKUP(F289,customers!B:C,2,FALSE)</f>
        <v>kpatise7z@jigsy.com</v>
      </c>
      <c r="H289" s="4" t="str">
        <f>VLOOKUP(F289,customers!B:G,6,FALSE)</f>
        <v>United States</v>
      </c>
      <c r="I289" s="7" t="str">
        <f>VLOOKUP(D289,products!A:B,2,FALSE)</f>
        <v>Rob</v>
      </c>
      <c r="J289" s="7" t="str">
        <f>VLOOKUP(D289,products!A:C,3,FALSE)</f>
        <v>L</v>
      </c>
      <c r="K289" s="8">
        <f>VLOOKUP(D289,products!A:D,4,FALSE)</f>
        <v>0.2</v>
      </c>
      <c r="L289" s="9">
        <f>VLOOKUP(D289,products!A:E,5,FALSE)</f>
        <v>3.5849999999999995</v>
      </c>
      <c r="M289" s="9">
        <f t="shared" si="4"/>
        <v>14.339999999999998</v>
      </c>
      <c r="N289" s="7" t="str" cm="1">
        <f t="array" ref="N289">_xlfn.IFS(I289="Rob","Robusta",I289="Exc","Exclasia",I289="Ara","Arabia",I289="Lib","Libia")</f>
        <v>Robusta</v>
      </c>
      <c r="O289" s="7" t="str" cm="1">
        <f t="array" ref="O289">_xlfn.IFS(J289="M","Medium",J289="D","Dark",J289="L","Light")</f>
        <v>Light</v>
      </c>
      <c r="P289" s="7" t="str">
        <f>VLOOKUP(Tablo1[[#This Row],[Customer ID]],customers!A288:I1288,9,FALSE)</f>
        <v>No</v>
      </c>
    </row>
    <row r="290" spans="1:16" x14ac:dyDescent="0.25">
      <c r="A290" s="4" t="s">
        <v>2117</v>
      </c>
      <c r="B290" s="6">
        <v>44279</v>
      </c>
      <c r="C290" s="4" t="s">
        <v>2118</v>
      </c>
      <c r="D290" s="7" t="s">
        <v>6138</v>
      </c>
      <c r="E290" s="4">
        <v>1</v>
      </c>
      <c r="F290" s="4" t="str">
        <f>VLOOKUP(C290,customers!A:B,2,FALSE)</f>
        <v>Mathew Goulter</v>
      </c>
      <c r="G290" s="4">
        <f>VLOOKUP(F290,customers!B:C,2,FALSE)</f>
        <v>0</v>
      </c>
      <c r="H290" s="4" t="str">
        <f>VLOOKUP(F290,customers!B:G,6,FALSE)</f>
        <v>Ireland</v>
      </c>
      <c r="I290" s="7" t="str">
        <f>VLOOKUP(D290,products!A:B,2,FALSE)</f>
        <v>Exc</v>
      </c>
      <c r="J290" s="7" t="str">
        <f>VLOOKUP(D290,products!A:C,3,FALSE)</f>
        <v>M</v>
      </c>
      <c r="K290" s="8">
        <f>VLOOKUP(D290,products!A:D,4,FALSE)</f>
        <v>0.5</v>
      </c>
      <c r="L290" s="9">
        <f>VLOOKUP(D290,products!A:E,5,FALSE)</f>
        <v>8.25</v>
      </c>
      <c r="M290" s="9">
        <f t="shared" si="4"/>
        <v>8.25</v>
      </c>
      <c r="N290" s="7" t="str" cm="1">
        <f t="array" ref="N290">_xlfn.IFS(I290="Rob","Robusta",I290="Exc","Exclasia",I290="Ara","Arabia",I290="Lib","Libia")</f>
        <v>Exclasia</v>
      </c>
      <c r="O290" s="7" t="str" cm="1">
        <f t="array" ref="O290">_xlfn.IFS(J290="M","Medium",J290="D","Dark",J290="L","Light")</f>
        <v>Medium</v>
      </c>
      <c r="P290" s="7" t="str">
        <f>VLOOKUP(Tablo1[[#This Row],[Customer ID]],customers!A289:I1289,9,FALSE)</f>
        <v>Yes</v>
      </c>
    </row>
    <row r="291" spans="1:16" x14ac:dyDescent="0.25">
      <c r="A291" s="4" t="s">
        <v>2122</v>
      </c>
      <c r="B291" s="6">
        <v>43772</v>
      </c>
      <c r="C291" s="4" t="s">
        <v>2123</v>
      </c>
      <c r="D291" s="7" t="s">
        <v>6162</v>
      </c>
      <c r="E291" s="4">
        <v>5</v>
      </c>
      <c r="F291" s="4" t="str">
        <f>VLOOKUP(C291,customers!A:B,2,FALSE)</f>
        <v>Marris Grcic</v>
      </c>
      <c r="G291" s="4">
        <f>VLOOKUP(F291,customers!B:C,2,FALSE)</f>
        <v>0</v>
      </c>
      <c r="H291" s="4" t="str">
        <f>VLOOKUP(F291,customers!B:G,6,FALSE)</f>
        <v>United States</v>
      </c>
      <c r="I291" s="7" t="str">
        <f>VLOOKUP(D291,products!A:B,2,FALSE)</f>
        <v>Rob</v>
      </c>
      <c r="J291" s="7" t="str">
        <f>VLOOKUP(D291,products!A:C,3,FALSE)</f>
        <v>D</v>
      </c>
      <c r="K291" s="8">
        <f>VLOOKUP(D291,products!A:D,4,FALSE)</f>
        <v>0.2</v>
      </c>
      <c r="L291" s="9">
        <f>VLOOKUP(D291,products!A:E,5,FALSE)</f>
        <v>2.6849999999999996</v>
      </c>
      <c r="M291" s="9">
        <f t="shared" si="4"/>
        <v>13.424999999999997</v>
      </c>
      <c r="N291" s="7" t="str" cm="1">
        <f t="array" ref="N291">_xlfn.IFS(I291="Rob","Robusta",I291="Exc","Exclasia",I291="Ara","Arabia",I291="Lib","Libia")</f>
        <v>Robusta</v>
      </c>
      <c r="O291" s="7" t="str" cm="1">
        <f t="array" ref="O291">_xlfn.IFS(J291="M","Medium",J291="D","Dark",J291="L","Light")</f>
        <v>Dark</v>
      </c>
      <c r="P291" s="7" t="str">
        <f>VLOOKUP(Tablo1[[#This Row],[Customer ID]],customers!A290:I1290,9,FALSE)</f>
        <v>Yes</v>
      </c>
    </row>
    <row r="292" spans="1:16" x14ac:dyDescent="0.25">
      <c r="A292" s="4" t="s">
        <v>2126</v>
      </c>
      <c r="B292" s="6">
        <v>44497</v>
      </c>
      <c r="C292" s="4" t="s">
        <v>2127</v>
      </c>
      <c r="D292" s="7" t="s">
        <v>6146</v>
      </c>
      <c r="E292" s="4">
        <v>5</v>
      </c>
      <c r="F292" s="4" t="str">
        <f>VLOOKUP(C292,customers!A:B,2,FALSE)</f>
        <v>Domeniga Duke</v>
      </c>
      <c r="G292" s="4" t="str">
        <f>VLOOKUP(F292,customers!B:C,2,FALSE)</f>
        <v>dduke82@vkontakte.ru</v>
      </c>
      <c r="H292" s="4" t="str">
        <f>VLOOKUP(F292,customers!B:G,6,FALSE)</f>
        <v>United States</v>
      </c>
      <c r="I292" s="7" t="str">
        <f>VLOOKUP(D292,products!A:B,2,FALSE)</f>
        <v>Ara</v>
      </c>
      <c r="J292" s="7" t="str">
        <f>VLOOKUP(D292,products!A:C,3,FALSE)</f>
        <v>D</v>
      </c>
      <c r="K292" s="8">
        <f>VLOOKUP(D292,products!A:D,4,FALSE)</f>
        <v>1</v>
      </c>
      <c r="L292" s="9">
        <f>VLOOKUP(D292,products!A:E,5,FALSE)</f>
        <v>9.9499999999999993</v>
      </c>
      <c r="M292" s="9">
        <f t="shared" si="4"/>
        <v>49.75</v>
      </c>
      <c r="N292" s="7" t="str" cm="1">
        <f t="array" ref="N292">_xlfn.IFS(I292="Rob","Robusta",I292="Exc","Exclasia",I292="Ara","Arabia",I292="Lib","Libia")</f>
        <v>Arabia</v>
      </c>
      <c r="O292" s="7" t="str" cm="1">
        <f t="array" ref="O292">_xlfn.IFS(J292="M","Medium",J292="D","Dark",J292="L","Light")</f>
        <v>Dark</v>
      </c>
      <c r="P292" s="7" t="str">
        <f>VLOOKUP(Tablo1[[#This Row],[Customer ID]],customers!A291:I1291,9,FALSE)</f>
        <v>No</v>
      </c>
    </row>
    <row r="293" spans="1:16" x14ac:dyDescent="0.25">
      <c r="A293" s="4" t="s">
        <v>2132</v>
      </c>
      <c r="B293" s="6">
        <v>44181</v>
      </c>
      <c r="C293" s="4" t="s">
        <v>2133</v>
      </c>
      <c r="D293" s="7" t="s">
        <v>6138</v>
      </c>
      <c r="E293" s="4">
        <v>2</v>
      </c>
      <c r="F293" s="4" t="str">
        <f>VLOOKUP(C293,customers!A:B,2,FALSE)</f>
        <v>Violante Skouling</v>
      </c>
      <c r="G293" s="4">
        <f>VLOOKUP(F293,customers!B:C,2,FALSE)</f>
        <v>0</v>
      </c>
      <c r="H293" s="4" t="str">
        <f>VLOOKUP(F293,customers!B:G,6,FALSE)</f>
        <v>Ireland</v>
      </c>
      <c r="I293" s="7" t="str">
        <f>VLOOKUP(D293,products!A:B,2,FALSE)</f>
        <v>Exc</v>
      </c>
      <c r="J293" s="7" t="str">
        <f>VLOOKUP(D293,products!A:C,3,FALSE)</f>
        <v>M</v>
      </c>
      <c r="K293" s="8">
        <f>VLOOKUP(D293,products!A:D,4,FALSE)</f>
        <v>0.5</v>
      </c>
      <c r="L293" s="9">
        <f>VLOOKUP(D293,products!A:E,5,FALSE)</f>
        <v>8.25</v>
      </c>
      <c r="M293" s="9">
        <f t="shared" si="4"/>
        <v>16.5</v>
      </c>
      <c r="N293" s="7" t="str" cm="1">
        <f t="array" ref="N293">_xlfn.IFS(I293="Rob","Robusta",I293="Exc","Exclasia",I293="Ara","Arabia",I293="Lib","Libia")</f>
        <v>Exclasia</v>
      </c>
      <c r="O293" s="7" t="str" cm="1">
        <f t="array" ref="O293">_xlfn.IFS(J293="M","Medium",J293="D","Dark",J293="L","Light")</f>
        <v>Medium</v>
      </c>
      <c r="P293" s="7" t="str">
        <f>VLOOKUP(Tablo1[[#This Row],[Customer ID]],customers!A292:I1292,9,FALSE)</f>
        <v>No</v>
      </c>
    </row>
    <row r="294" spans="1:16" x14ac:dyDescent="0.25">
      <c r="A294" s="4" t="s">
        <v>2136</v>
      </c>
      <c r="B294" s="6">
        <v>44529</v>
      </c>
      <c r="C294" s="4" t="s">
        <v>2137</v>
      </c>
      <c r="D294" s="7" t="s">
        <v>6157</v>
      </c>
      <c r="E294" s="4">
        <v>3</v>
      </c>
      <c r="F294" s="4" t="str">
        <f>VLOOKUP(C294,customers!A:B,2,FALSE)</f>
        <v>Isidore Hussey</v>
      </c>
      <c r="G294" s="4" t="str">
        <f>VLOOKUP(F294,customers!B:C,2,FALSE)</f>
        <v>ihussey84@mapy.cz</v>
      </c>
      <c r="H294" s="4" t="str">
        <f>VLOOKUP(F294,customers!B:G,6,FALSE)</f>
        <v>United States</v>
      </c>
      <c r="I294" s="7" t="str">
        <f>VLOOKUP(D294,products!A:B,2,FALSE)</f>
        <v>Ara</v>
      </c>
      <c r="J294" s="7" t="str">
        <f>VLOOKUP(D294,products!A:C,3,FALSE)</f>
        <v>D</v>
      </c>
      <c r="K294" s="8">
        <f>VLOOKUP(D294,products!A:D,4,FALSE)</f>
        <v>0.5</v>
      </c>
      <c r="L294" s="9">
        <f>VLOOKUP(D294,products!A:E,5,FALSE)</f>
        <v>5.97</v>
      </c>
      <c r="M294" s="9">
        <f t="shared" si="4"/>
        <v>17.91</v>
      </c>
      <c r="N294" s="7" t="str" cm="1">
        <f t="array" ref="N294">_xlfn.IFS(I294="Rob","Robusta",I294="Exc","Exclasia",I294="Ara","Arabia",I294="Lib","Libia")</f>
        <v>Arabia</v>
      </c>
      <c r="O294" s="7" t="str" cm="1">
        <f t="array" ref="O294">_xlfn.IFS(J294="M","Medium",J294="D","Dark",J294="L","Light")</f>
        <v>Dark</v>
      </c>
      <c r="P294" s="7" t="str">
        <f>VLOOKUP(Tablo1[[#This Row],[Customer ID]],customers!A293:I1293,9,FALSE)</f>
        <v>No</v>
      </c>
    </row>
    <row r="295" spans="1:16" x14ac:dyDescent="0.25">
      <c r="A295" s="4" t="s">
        <v>2141</v>
      </c>
      <c r="B295" s="6">
        <v>44275</v>
      </c>
      <c r="C295" s="4" t="s">
        <v>2142</v>
      </c>
      <c r="D295" s="7" t="s">
        <v>6157</v>
      </c>
      <c r="E295" s="4">
        <v>5</v>
      </c>
      <c r="F295" s="4" t="str">
        <f>VLOOKUP(C295,customers!A:B,2,FALSE)</f>
        <v>Cassie Pinkerton</v>
      </c>
      <c r="G295" s="4" t="str">
        <f>VLOOKUP(F295,customers!B:C,2,FALSE)</f>
        <v>cpinkerton85@upenn.edu</v>
      </c>
      <c r="H295" s="4" t="str">
        <f>VLOOKUP(F295,customers!B:G,6,FALSE)</f>
        <v>United States</v>
      </c>
      <c r="I295" s="7" t="str">
        <f>VLOOKUP(D295,products!A:B,2,FALSE)</f>
        <v>Ara</v>
      </c>
      <c r="J295" s="7" t="str">
        <f>VLOOKUP(D295,products!A:C,3,FALSE)</f>
        <v>D</v>
      </c>
      <c r="K295" s="8">
        <f>VLOOKUP(D295,products!A:D,4,FALSE)</f>
        <v>0.5</v>
      </c>
      <c r="L295" s="9">
        <f>VLOOKUP(D295,products!A:E,5,FALSE)</f>
        <v>5.97</v>
      </c>
      <c r="M295" s="9">
        <f t="shared" si="4"/>
        <v>29.849999999999998</v>
      </c>
      <c r="N295" s="7" t="str" cm="1">
        <f t="array" ref="N295">_xlfn.IFS(I295="Rob","Robusta",I295="Exc","Exclasia",I295="Ara","Arabia",I295="Lib","Libia")</f>
        <v>Arabia</v>
      </c>
      <c r="O295" s="7" t="str" cm="1">
        <f t="array" ref="O295">_xlfn.IFS(J295="M","Medium",J295="D","Dark",J295="L","Light")</f>
        <v>Dark</v>
      </c>
      <c r="P295" s="7" t="str">
        <f>VLOOKUP(Tablo1[[#This Row],[Customer ID]],customers!A294:I1294,9,FALSE)</f>
        <v>No</v>
      </c>
    </row>
    <row r="296" spans="1:16" x14ac:dyDescent="0.25">
      <c r="A296" s="4" t="s">
        <v>2147</v>
      </c>
      <c r="B296" s="6">
        <v>44659</v>
      </c>
      <c r="C296" s="4" t="s">
        <v>2148</v>
      </c>
      <c r="D296" s="7" t="s">
        <v>6170</v>
      </c>
      <c r="E296" s="4">
        <v>3</v>
      </c>
      <c r="F296" s="4" t="str">
        <f>VLOOKUP(C296,customers!A:B,2,FALSE)</f>
        <v>Micki Fero</v>
      </c>
      <c r="G296" s="4">
        <f>VLOOKUP(F296,customers!B:C,2,FALSE)</f>
        <v>0</v>
      </c>
      <c r="H296" s="4" t="str">
        <f>VLOOKUP(F296,customers!B:G,6,FALSE)</f>
        <v>United States</v>
      </c>
      <c r="I296" s="7" t="str">
        <f>VLOOKUP(D296,products!A:B,2,FALSE)</f>
        <v>Exc</v>
      </c>
      <c r="J296" s="7" t="str">
        <f>VLOOKUP(D296,products!A:C,3,FALSE)</f>
        <v>L</v>
      </c>
      <c r="K296" s="8">
        <f>VLOOKUP(D296,products!A:D,4,FALSE)</f>
        <v>1</v>
      </c>
      <c r="L296" s="9">
        <f>VLOOKUP(D296,products!A:E,5,FALSE)</f>
        <v>14.85</v>
      </c>
      <c r="M296" s="9">
        <f t="shared" si="4"/>
        <v>44.55</v>
      </c>
      <c r="N296" s="7" t="str" cm="1">
        <f t="array" ref="N296">_xlfn.IFS(I296="Rob","Robusta",I296="Exc","Exclasia",I296="Ara","Arabia",I296="Lib","Libia")</f>
        <v>Exclasia</v>
      </c>
      <c r="O296" s="7" t="str" cm="1">
        <f t="array" ref="O296">_xlfn.IFS(J296="M","Medium",J296="D","Dark",J296="L","Light")</f>
        <v>Light</v>
      </c>
      <c r="P296" s="7" t="str">
        <f>VLOOKUP(Tablo1[[#This Row],[Customer ID]],customers!A295:I1295,9,FALSE)</f>
        <v>No</v>
      </c>
    </row>
    <row r="297" spans="1:16" x14ac:dyDescent="0.25">
      <c r="A297" s="4" t="s">
        <v>2152</v>
      </c>
      <c r="B297" s="6">
        <v>44057</v>
      </c>
      <c r="C297" s="4" t="s">
        <v>2153</v>
      </c>
      <c r="D297" s="7" t="s">
        <v>6140</v>
      </c>
      <c r="E297" s="4">
        <v>2</v>
      </c>
      <c r="F297" s="4" t="str">
        <f>VLOOKUP(C297,customers!A:B,2,FALSE)</f>
        <v>Cybill Graddell</v>
      </c>
      <c r="G297" s="4">
        <f>VLOOKUP(F297,customers!B:C,2,FALSE)</f>
        <v>0</v>
      </c>
      <c r="H297" s="4" t="str">
        <f>VLOOKUP(F297,customers!B:G,6,FALSE)</f>
        <v>United States</v>
      </c>
      <c r="I297" s="7" t="str">
        <f>VLOOKUP(D297,products!A:B,2,FALSE)</f>
        <v>Exc</v>
      </c>
      <c r="J297" s="7" t="str">
        <f>VLOOKUP(D297,products!A:C,3,FALSE)</f>
        <v>M</v>
      </c>
      <c r="K297" s="8">
        <f>VLOOKUP(D297,products!A:D,4,FALSE)</f>
        <v>1</v>
      </c>
      <c r="L297" s="9">
        <f>VLOOKUP(D297,products!A:E,5,FALSE)</f>
        <v>13.75</v>
      </c>
      <c r="M297" s="9">
        <f t="shared" si="4"/>
        <v>27.5</v>
      </c>
      <c r="N297" s="7" t="str" cm="1">
        <f t="array" ref="N297">_xlfn.IFS(I297="Rob","Robusta",I297="Exc","Exclasia",I297="Ara","Arabia",I297="Lib","Libia")</f>
        <v>Exclasia</v>
      </c>
      <c r="O297" s="7" t="str" cm="1">
        <f t="array" ref="O297">_xlfn.IFS(J297="M","Medium",J297="D","Dark",J297="L","Light")</f>
        <v>Medium</v>
      </c>
      <c r="P297" s="7" t="str">
        <f>VLOOKUP(Tablo1[[#This Row],[Customer ID]],customers!A296:I1296,9,FALSE)</f>
        <v>No</v>
      </c>
    </row>
    <row r="298" spans="1:16" x14ac:dyDescent="0.25">
      <c r="A298" s="4" t="s">
        <v>2156</v>
      </c>
      <c r="B298" s="6">
        <v>43597</v>
      </c>
      <c r="C298" s="4" t="s">
        <v>2157</v>
      </c>
      <c r="D298" s="7" t="s">
        <v>6145</v>
      </c>
      <c r="E298" s="4">
        <v>6</v>
      </c>
      <c r="F298" s="4" t="str">
        <f>VLOOKUP(C298,customers!A:B,2,FALSE)</f>
        <v>Dorian Vizor</v>
      </c>
      <c r="G298" s="4" t="str">
        <f>VLOOKUP(F298,customers!B:C,2,FALSE)</f>
        <v>dvizor88@furl.net</v>
      </c>
      <c r="H298" s="4" t="str">
        <f>VLOOKUP(F298,customers!B:G,6,FALSE)</f>
        <v>United States</v>
      </c>
      <c r="I298" s="7" t="str">
        <f>VLOOKUP(D298,products!A:B,2,FALSE)</f>
        <v>Rob</v>
      </c>
      <c r="J298" s="7" t="str">
        <f>VLOOKUP(D298,products!A:C,3,FALSE)</f>
        <v>M</v>
      </c>
      <c r="K298" s="8">
        <f>VLOOKUP(D298,products!A:D,4,FALSE)</f>
        <v>0.5</v>
      </c>
      <c r="L298" s="9">
        <f>VLOOKUP(D298,products!A:E,5,FALSE)</f>
        <v>5.97</v>
      </c>
      <c r="M298" s="9">
        <f t="shared" si="4"/>
        <v>35.82</v>
      </c>
      <c r="N298" s="7" t="str" cm="1">
        <f t="array" ref="N298">_xlfn.IFS(I298="Rob","Robusta",I298="Exc","Exclasia",I298="Ara","Arabia",I298="Lib","Libia")</f>
        <v>Robusta</v>
      </c>
      <c r="O298" s="7" t="str" cm="1">
        <f t="array" ref="O298">_xlfn.IFS(J298="M","Medium",J298="D","Dark",J298="L","Light")</f>
        <v>Medium</v>
      </c>
      <c r="P298" s="7" t="str">
        <f>VLOOKUP(Tablo1[[#This Row],[Customer ID]],customers!A297:I1297,9,FALSE)</f>
        <v>Yes</v>
      </c>
    </row>
    <row r="299" spans="1:16" x14ac:dyDescent="0.25">
      <c r="A299" s="4" t="s">
        <v>2162</v>
      </c>
      <c r="B299" s="6">
        <v>44258</v>
      </c>
      <c r="C299" s="4" t="s">
        <v>2163</v>
      </c>
      <c r="D299" s="7" t="s">
        <v>6171</v>
      </c>
      <c r="E299" s="4">
        <v>3</v>
      </c>
      <c r="F299" s="4" t="str">
        <f>VLOOKUP(C299,customers!A:B,2,FALSE)</f>
        <v>Eddi Sedgebeer</v>
      </c>
      <c r="G299" s="4" t="str">
        <f>VLOOKUP(F299,customers!B:C,2,FALSE)</f>
        <v>esedgebeer89@oaic.gov.au</v>
      </c>
      <c r="H299" s="4" t="str">
        <f>VLOOKUP(F299,customers!B:G,6,FALSE)</f>
        <v>United States</v>
      </c>
      <c r="I299" s="7" t="str">
        <f>VLOOKUP(D299,products!A:B,2,FALSE)</f>
        <v>Rob</v>
      </c>
      <c r="J299" s="7" t="str">
        <f>VLOOKUP(D299,products!A:C,3,FALSE)</f>
        <v>D</v>
      </c>
      <c r="K299" s="8">
        <f>VLOOKUP(D299,products!A:D,4,FALSE)</f>
        <v>0.5</v>
      </c>
      <c r="L299" s="9">
        <f>VLOOKUP(D299,products!A:E,5,FALSE)</f>
        <v>5.3699999999999992</v>
      </c>
      <c r="M299" s="9">
        <f t="shared" si="4"/>
        <v>16.11</v>
      </c>
      <c r="N299" s="7" t="str" cm="1">
        <f t="array" ref="N299">_xlfn.IFS(I299="Rob","Robusta",I299="Exc","Exclasia",I299="Ara","Arabia",I299="Lib","Libia")</f>
        <v>Robusta</v>
      </c>
      <c r="O299" s="7" t="str" cm="1">
        <f t="array" ref="O299">_xlfn.IFS(J299="M","Medium",J299="D","Dark",J299="L","Light")</f>
        <v>Dark</v>
      </c>
      <c r="P299" s="7" t="str">
        <f>VLOOKUP(Tablo1[[#This Row],[Customer ID]],customers!A298:I1298,9,FALSE)</f>
        <v>Yes</v>
      </c>
    </row>
    <row r="300" spans="1:16" x14ac:dyDescent="0.25">
      <c r="A300" s="4" t="s">
        <v>2168</v>
      </c>
      <c r="B300" s="6">
        <v>43872</v>
      </c>
      <c r="C300" s="4" t="s">
        <v>2169</v>
      </c>
      <c r="D300" s="7" t="s">
        <v>6183</v>
      </c>
      <c r="E300" s="4">
        <v>6</v>
      </c>
      <c r="F300" s="4" t="str">
        <f>VLOOKUP(C300,customers!A:B,2,FALSE)</f>
        <v>Ken Lestrange</v>
      </c>
      <c r="G300" s="4" t="str">
        <f>VLOOKUP(F300,customers!B:C,2,FALSE)</f>
        <v>klestrange8a@lulu.com</v>
      </c>
      <c r="H300" s="4" t="str">
        <f>VLOOKUP(F300,customers!B:G,6,FALSE)</f>
        <v>United States</v>
      </c>
      <c r="I300" s="7" t="str">
        <f>VLOOKUP(D300,products!A:B,2,FALSE)</f>
        <v>Exc</v>
      </c>
      <c r="J300" s="7" t="str">
        <f>VLOOKUP(D300,products!A:C,3,FALSE)</f>
        <v>L</v>
      </c>
      <c r="K300" s="8">
        <f>VLOOKUP(D300,products!A:D,4,FALSE)</f>
        <v>0.2</v>
      </c>
      <c r="L300" s="9">
        <f>VLOOKUP(D300,products!A:E,5,FALSE)</f>
        <v>4.4550000000000001</v>
      </c>
      <c r="M300" s="9">
        <f t="shared" si="4"/>
        <v>26.73</v>
      </c>
      <c r="N300" s="7" t="str" cm="1">
        <f t="array" ref="N300">_xlfn.IFS(I300="Rob","Robusta",I300="Exc","Exclasia",I300="Ara","Arabia",I300="Lib","Libia")</f>
        <v>Exclasia</v>
      </c>
      <c r="O300" s="7" t="str" cm="1">
        <f t="array" ref="O300">_xlfn.IFS(J300="M","Medium",J300="D","Dark",J300="L","Light")</f>
        <v>Light</v>
      </c>
      <c r="P300" s="7" t="str">
        <f>VLOOKUP(Tablo1[[#This Row],[Customer ID]],customers!A299:I1299,9,FALSE)</f>
        <v>Yes</v>
      </c>
    </row>
    <row r="301" spans="1:16" x14ac:dyDescent="0.25">
      <c r="A301" s="4" t="s">
        <v>2174</v>
      </c>
      <c r="B301" s="6">
        <v>43582</v>
      </c>
      <c r="C301" s="4" t="s">
        <v>2175</v>
      </c>
      <c r="D301" s="7" t="s">
        <v>6147</v>
      </c>
      <c r="E301" s="4">
        <v>6</v>
      </c>
      <c r="F301" s="4" t="str">
        <f>VLOOKUP(C301,customers!A:B,2,FALSE)</f>
        <v>Lacee Tanti</v>
      </c>
      <c r="G301" s="4" t="str">
        <f>VLOOKUP(F301,customers!B:C,2,FALSE)</f>
        <v>ltanti8b@techcrunch.com</v>
      </c>
      <c r="H301" s="4" t="str">
        <f>VLOOKUP(F301,customers!B:G,6,FALSE)</f>
        <v>United States</v>
      </c>
      <c r="I301" s="7" t="str">
        <f>VLOOKUP(D301,products!A:B,2,FALSE)</f>
        <v>Exc</v>
      </c>
      <c r="J301" s="7" t="str">
        <f>VLOOKUP(D301,products!A:C,3,FALSE)</f>
        <v>L</v>
      </c>
      <c r="K301" s="8">
        <f>VLOOKUP(D301,products!A:D,4,FALSE)</f>
        <v>2.5</v>
      </c>
      <c r="L301" s="9">
        <f>VLOOKUP(D301,products!A:E,5,FALSE)</f>
        <v>34.154999999999994</v>
      </c>
      <c r="M301" s="9">
        <f t="shared" si="4"/>
        <v>204.92999999999995</v>
      </c>
      <c r="N301" s="7" t="str" cm="1">
        <f t="array" ref="N301">_xlfn.IFS(I301="Rob","Robusta",I301="Exc","Exclasia",I301="Ara","Arabia",I301="Lib","Libia")</f>
        <v>Exclasia</v>
      </c>
      <c r="O301" s="7" t="str" cm="1">
        <f t="array" ref="O301">_xlfn.IFS(J301="M","Medium",J301="D","Dark",J301="L","Light")</f>
        <v>Light</v>
      </c>
      <c r="P301" s="7" t="str">
        <f>VLOOKUP(Tablo1[[#This Row],[Customer ID]],customers!A300:I1300,9,FALSE)</f>
        <v>Yes</v>
      </c>
    </row>
    <row r="302" spans="1:16" x14ac:dyDescent="0.25">
      <c r="A302" s="4" t="s">
        <v>2180</v>
      </c>
      <c r="B302" s="6">
        <v>44646</v>
      </c>
      <c r="C302" s="4" t="s">
        <v>2181</v>
      </c>
      <c r="D302" s="7" t="s">
        <v>6139</v>
      </c>
      <c r="E302" s="4">
        <v>3</v>
      </c>
      <c r="F302" s="4" t="str">
        <f>VLOOKUP(C302,customers!A:B,2,FALSE)</f>
        <v>Arel De Lasci</v>
      </c>
      <c r="G302" s="4" t="str">
        <f>VLOOKUP(F302,customers!B:C,2,FALSE)</f>
        <v>ade8c@1und1.de</v>
      </c>
      <c r="H302" s="4" t="str">
        <f>VLOOKUP(F302,customers!B:G,6,FALSE)</f>
        <v>United States</v>
      </c>
      <c r="I302" s="7" t="str">
        <f>VLOOKUP(D302,products!A:B,2,FALSE)</f>
        <v>Ara</v>
      </c>
      <c r="J302" s="7" t="str">
        <f>VLOOKUP(D302,products!A:C,3,FALSE)</f>
        <v>L</v>
      </c>
      <c r="K302" s="8">
        <f>VLOOKUP(D302,products!A:D,4,FALSE)</f>
        <v>1</v>
      </c>
      <c r="L302" s="9">
        <f>VLOOKUP(D302,products!A:E,5,FALSE)</f>
        <v>12.95</v>
      </c>
      <c r="M302" s="9">
        <f t="shared" si="4"/>
        <v>38.849999999999994</v>
      </c>
      <c r="N302" s="7" t="str" cm="1">
        <f t="array" ref="N302">_xlfn.IFS(I302="Rob","Robusta",I302="Exc","Exclasia",I302="Ara","Arabia",I302="Lib","Libia")</f>
        <v>Arabia</v>
      </c>
      <c r="O302" s="7" t="str" cm="1">
        <f t="array" ref="O302">_xlfn.IFS(J302="M","Medium",J302="D","Dark",J302="L","Light")</f>
        <v>Light</v>
      </c>
      <c r="P302" s="7" t="str">
        <f>VLOOKUP(Tablo1[[#This Row],[Customer ID]],customers!A301:I1301,9,FALSE)</f>
        <v>Yes</v>
      </c>
    </row>
    <row r="303" spans="1:16" x14ac:dyDescent="0.25">
      <c r="A303" s="4" t="s">
        <v>2186</v>
      </c>
      <c r="B303" s="6">
        <v>44102</v>
      </c>
      <c r="C303" s="4" t="s">
        <v>2187</v>
      </c>
      <c r="D303" s="7" t="s">
        <v>6149</v>
      </c>
      <c r="E303" s="4">
        <v>4</v>
      </c>
      <c r="F303" s="4" t="str">
        <f>VLOOKUP(C303,customers!A:B,2,FALSE)</f>
        <v>Trescha Jedrachowicz</v>
      </c>
      <c r="G303" s="4" t="str">
        <f>VLOOKUP(F303,customers!B:C,2,FALSE)</f>
        <v>tjedrachowicz8d@acquirethisname.com</v>
      </c>
      <c r="H303" s="4" t="str">
        <f>VLOOKUP(F303,customers!B:G,6,FALSE)</f>
        <v>United States</v>
      </c>
      <c r="I303" s="7" t="str">
        <f>VLOOKUP(D303,products!A:B,2,FALSE)</f>
        <v>Lib</v>
      </c>
      <c r="J303" s="7" t="str">
        <f>VLOOKUP(D303,products!A:C,3,FALSE)</f>
        <v>D</v>
      </c>
      <c r="K303" s="8">
        <f>VLOOKUP(D303,products!A:D,4,FALSE)</f>
        <v>0.2</v>
      </c>
      <c r="L303" s="9">
        <f>VLOOKUP(D303,products!A:E,5,FALSE)</f>
        <v>3.8849999999999998</v>
      </c>
      <c r="M303" s="9">
        <f t="shared" si="4"/>
        <v>15.54</v>
      </c>
      <c r="N303" s="7" t="str" cm="1">
        <f t="array" ref="N303">_xlfn.IFS(I303="Rob","Robusta",I303="Exc","Exclasia",I303="Ara","Arabia",I303="Lib","Libia")</f>
        <v>Libia</v>
      </c>
      <c r="O303" s="7" t="str" cm="1">
        <f t="array" ref="O303">_xlfn.IFS(J303="M","Medium",J303="D","Dark",J303="L","Light")</f>
        <v>Dark</v>
      </c>
      <c r="P303" s="7" t="str">
        <f>VLOOKUP(Tablo1[[#This Row],[Customer ID]],customers!A302:I1302,9,FALSE)</f>
        <v>Yes</v>
      </c>
    </row>
    <row r="304" spans="1:16" x14ac:dyDescent="0.25">
      <c r="A304" s="4" t="s">
        <v>2192</v>
      </c>
      <c r="B304" s="6">
        <v>43762</v>
      </c>
      <c r="C304" s="4" t="s">
        <v>2193</v>
      </c>
      <c r="D304" s="7" t="s">
        <v>6156</v>
      </c>
      <c r="E304" s="4">
        <v>1</v>
      </c>
      <c r="F304" s="4" t="str">
        <f>VLOOKUP(C304,customers!A:B,2,FALSE)</f>
        <v>Perkin Stonner</v>
      </c>
      <c r="G304" s="4" t="str">
        <f>VLOOKUP(F304,customers!B:C,2,FALSE)</f>
        <v>pstonner8e@moonfruit.com</v>
      </c>
      <c r="H304" s="4" t="str">
        <f>VLOOKUP(F304,customers!B:G,6,FALSE)</f>
        <v>United States</v>
      </c>
      <c r="I304" s="7" t="str">
        <f>VLOOKUP(D304,products!A:B,2,FALSE)</f>
        <v>Ara</v>
      </c>
      <c r="J304" s="7" t="str">
        <f>VLOOKUP(D304,products!A:C,3,FALSE)</f>
        <v>M</v>
      </c>
      <c r="K304" s="8">
        <f>VLOOKUP(D304,products!A:D,4,FALSE)</f>
        <v>0.5</v>
      </c>
      <c r="L304" s="9">
        <f>VLOOKUP(D304,products!A:E,5,FALSE)</f>
        <v>6.75</v>
      </c>
      <c r="M304" s="9">
        <f t="shared" si="4"/>
        <v>6.75</v>
      </c>
      <c r="N304" s="7" t="str" cm="1">
        <f t="array" ref="N304">_xlfn.IFS(I304="Rob","Robusta",I304="Exc","Exclasia",I304="Ara","Arabia",I304="Lib","Libia")</f>
        <v>Arabia</v>
      </c>
      <c r="O304" s="7" t="str" cm="1">
        <f t="array" ref="O304">_xlfn.IFS(J304="M","Medium",J304="D","Dark",J304="L","Light")</f>
        <v>Medium</v>
      </c>
      <c r="P304" s="7" t="str">
        <f>VLOOKUP(Tablo1[[#This Row],[Customer ID]],customers!A303:I1303,9,FALSE)</f>
        <v>No</v>
      </c>
    </row>
    <row r="305" spans="1:16" x14ac:dyDescent="0.25">
      <c r="A305" s="4" t="s">
        <v>2198</v>
      </c>
      <c r="B305" s="6">
        <v>44412</v>
      </c>
      <c r="C305" s="4" t="s">
        <v>2199</v>
      </c>
      <c r="D305" s="7" t="s">
        <v>6184</v>
      </c>
      <c r="E305" s="4">
        <v>4</v>
      </c>
      <c r="F305" s="4" t="str">
        <f>VLOOKUP(C305,customers!A:B,2,FALSE)</f>
        <v>Darrin Tingly</v>
      </c>
      <c r="G305" s="4" t="str">
        <f>VLOOKUP(F305,customers!B:C,2,FALSE)</f>
        <v>dtingly8f@goo.ne.jp</v>
      </c>
      <c r="H305" s="4" t="str">
        <f>VLOOKUP(F305,customers!B:G,6,FALSE)</f>
        <v>United States</v>
      </c>
      <c r="I305" s="7" t="str">
        <f>VLOOKUP(D305,products!A:B,2,FALSE)</f>
        <v>Exc</v>
      </c>
      <c r="J305" s="7" t="str">
        <f>VLOOKUP(D305,products!A:C,3,FALSE)</f>
        <v>D</v>
      </c>
      <c r="K305" s="8">
        <f>VLOOKUP(D305,products!A:D,4,FALSE)</f>
        <v>2.5</v>
      </c>
      <c r="L305" s="9">
        <f>VLOOKUP(D305,products!A:E,5,FALSE)</f>
        <v>27.945</v>
      </c>
      <c r="M305" s="9">
        <f t="shared" si="4"/>
        <v>111.78</v>
      </c>
      <c r="N305" s="7" t="str" cm="1">
        <f t="array" ref="N305">_xlfn.IFS(I305="Rob","Robusta",I305="Exc","Exclasia",I305="Ara","Arabia",I305="Lib","Libia")</f>
        <v>Exclasia</v>
      </c>
      <c r="O305" s="7" t="str" cm="1">
        <f t="array" ref="O305">_xlfn.IFS(J305="M","Medium",J305="D","Dark",J305="L","Light")</f>
        <v>Dark</v>
      </c>
      <c r="P305" s="7" t="str">
        <f>VLOOKUP(Tablo1[[#This Row],[Customer ID]],customers!A304:I1304,9,FALSE)</f>
        <v>Yes</v>
      </c>
    </row>
    <row r="306" spans="1:16" x14ac:dyDescent="0.25">
      <c r="A306" s="4" t="s">
        <v>2203</v>
      </c>
      <c r="B306" s="6">
        <v>43828</v>
      </c>
      <c r="C306" s="4" t="s">
        <v>2244</v>
      </c>
      <c r="D306" s="7" t="s">
        <v>6166</v>
      </c>
      <c r="E306" s="4">
        <v>1</v>
      </c>
      <c r="F306" s="4" t="str">
        <f>VLOOKUP(C306,customers!A:B,2,FALSE)</f>
        <v>Claudetta Rushe</v>
      </c>
      <c r="G306" s="4" t="str">
        <f>VLOOKUP(F306,customers!B:C,2,FALSE)</f>
        <v>crushe8n@about.me</v>
      </c>
      <c r="H306" s="4" t="str">
        <f>VLOOKUP(F306,customers!B:G,6,FALSE)</f>
        <v>United States</v>
      </c>
      <c r="I306" s="7" t="str">
        <f>VLOOKUP(D306,products!A:B,2,FALSE)</f>
        <v>Ara</v>
      </c>
      <c r="J306" s="7" t="str">
        <f>VLOOKUP(D306,products!A:C,3,FALSE)</f>
        <v>L</v>
      </c>
      <c r="K306" s="8">
        <f>VLOOKUP(D306,products!A:D,4,FALSE)</f>
        <v>0.2</v>
      </c>
      <c r="L306" s="9">
        <f>VLOOKUP(D306,products!A:E,5,FALSE)</f>
        <v>3.8849999999999998</v>
      </c>
      <c r="M306" s="9">
        <f t="shared" si="4"/>
        <v>3.8849999999999998</v>
      </c>
      <c r="N306" s="7" t="str" cm="1">
        <f t="array" ref="N306">_xlfn.IFS(I306="Rob","Robusta",I306="Exc","Exclasia",I306="Ara","Arabia",I306="Lib","Libia")</f>
        <v>Arabia</v>
      </c>
      <c r="O306" s="7" t="str" cm="1">
        <f t="array" ref="O306">_xlfn.IFS(J306="M","Medium",J306="D","Dark",J306="L","Light")</f>
        <v>Light</v>
      </c>
      <c r="P306" s="7" t="str">
        <f>VLOOKUP(Tablo1[[#This Row],[Customer ID]],customers!A305:I1305,9,FALSE)</f>
        <v>Yes</v>
      </c>
    </row>
    <row r="307" spans="1:16" x14ac:dyDescent="0.25">
      <c r="A307" s="4" t="s">
        <v>2208</v>
      </c>
      <c r="B307" s="6">
        <v>43796</v>
      </c>
      <c r="C307" s="4" t="s">
        <v>2209</v>
      </c>
      <c r="D307" s="7" t="s">
        <v>6158</v>
      </c>
      <c r="E307" s="4">
        <v>5</v>
      </c>
      <c r="F307" s="4" t="str">
        <f>VLOOKUP(C307,customers!A:B,2,FALSE)</f>
        <v>Benn Checci</v>
      </c>
      <c r="G307" s="4" t="str">
        <f>VLOOKUP(F307,customers!B:C,2,FALSE)</f>
        <v>bchecci8h@usa.gov</v>
      </c>
      <c r="H307" s="4" t="str">
        <f>VLOOKUP(F307,customers!B:G,6,FALSE)</f>
        <v>United Kingdom</v>
      </c>
      <c r="I307" s="7" t="str">
        <f>VLOOKUP(D307,products!A:B,2,FALSE)</f>
        <v>Lib</v>
      </c>
      <c r="J307" s="7" t="str">
        <f>VLOOKUP(D307,products!A:C,3,FALSE)</f>
        <v>M</v>
      </c>
      <c r="K307" s="8">
        <f>VLOOKUP(D307,products!A:D,4,FALSE)</f>
        <v>0.2</v>
      </c>
      <c r="L307" s="9">
        <f>VLOOKUP(D307,products!A:E,5,FALSE)</f>
        <v>4.3650000000000002</v>
      </c>
      <c r="M307" s="9">
        <f t="shared" si="4"/>
        <v>21.825000000000003</v>
      </c>
      <c r="N307" s="7" t="str" cm="1">
        <f t="array" ref="N307">_xlfn.IFS(I307="Rob","Robusta",I307="Exc","Exclasia",I307="Ara","Arabia",I307="Lib","Libia")</f>
        <v>Libia</v>
      </c>
      <c r="O307" s="7" t="str" cm="1">
        <f t="array" ref="O307">_xlfn.IFS(J307="M","Medium",J307="D","Dark",J307="L","Light")</f>
        <v>Medium</v>
      </c>
      <c r="P307" s="7" t="str">
        <f>VLOOKUP(Tablo1[[#This Row],[Customer ID]],customers!A306:I1306,9,FALSE)</f>
        <v>No</v>
      </c>
    </row>
    <row r="308" spans="1:16" x14ac:dyDescent="0.25">
      <c r="A308" s="4" t="s">
        <v>2214</v>
      </c>
      <c r="B308" s="6">
        <v>43890</v>
      </c>
      <c r="C308" s="4" t="s">
        <v>2215</v>
      </c>
      <c r="D308" s="7" t="s">
        <v>6173</v>
      </c>
      <c r="E308" s="4">
        <v>5</v>
      </c>
      <c r="F308" s="4" t="str">
        <f>VLOOKUP(C308,customers!A:B,2,FALSE)</f>
        <v>Janifer Bagot</v>
      </c>
      <c r="G308" s="4" t="str">
        <f>VLOOKUP(F308,customers!B:C,2,FALSE)</f>
        <v>jbagot8i@mac.com</v>
      </c>
      <c r="H308" s="4" t="str">
        <f>VLOOKUP(F308,customers!B:G,6,FALSE)</f>
        <v>United States</v>
      </c>
      <c r="I308" s="7" t="str">
        <f>VLOOKUP(D308,products!A:B,2,FALSE)</f>
        <v>Rob</v>
      </c>
      <c r="J308" s="7" t="str">
        <f>VLOOKUP(D308,products!A:C,3,FALSE)</f>
        <v>M</v>
      </c>
      <c r="K308" s="8">
        <f>VLOOKUP(D308,products!A:D,4,FALSE)</f>
        <v>0.2</v>
      </c>
      <c r="L308" s="9">
        <f>VLOOKUP(D308,products!A:E,5,FALSE)</f>
        <v>2.9849999999999999</v>
      </c>
      <c r="M308" s="9">
        <f t="shared" si="4"/>
        <v>14.924999999999999</v>
      </c>
      <c r="N308" s="7" t="str" cm="1">
        <f t="array" ref="N308">_xlfn.IFS(I308="Rob","Robusta",I308="Exc","Exclasia",I308="Ara","Arabia",I308="Lib","Libia")</f>
        <v>Robusta</v>
      </c>
      <c r="O308" s="7" t="str" cm="1">
        <f t="array" ref="O308">_xlfn.IFS(J308="M","Medium",J308="D","Dark",J308="L","Light")</f>
        <v>Medium</v>
      </c>
      <c r="P308" s="7" t="str">
        <f>VLOOKUP(Tablo1[[#This Row],[Customer ID]],customers!A307:I1307,9,FALSE)</f>
        <v>No</v>
      </c>
    </row>
    <row r="309" spans="1:16" x14ac:dyDescent="0.25">
      <c r="A309" s="4" t="s">
        <v>2220</v>
      </c>
      <c r="B309" s="6">
        <v>44227</v>
      </c>
      <c r="C309" s="4" t="s">
        <v>2221</v>
      </c>
      <c r="D309" s="7" t="s">
        <v>6154</v>
      </c>
      <c r="E309" s="4">
        <v>3</v>
      </c>
      <c r="F309" s="4" t="str">
        <f>VLOOKUP(C309,customers!A:B,2,FALSE)</f>
        <v>Ermin Beeble</v>
      </c>
      <c r="G309" s="4" t="str">
        <f>VLOOKUP(F309,customers!B:C,2,FALSE)</f>
        <v>ebeeble8j@soundcloud.com</v>
      </c>
      <c r="H309" s="4" t="str">
        <f>VLOOKUP(F309,customers!B:G,6,FALSE)</f>
        <v>United States</v>
      </c>
      <c r="I309" s="7" t="str">
        <f>VLOOKUP(D309,products!A:B,2,FALSE)</f>
        <v>Ara</v>
      </c>
      <c r="J309" s="7" t="str">
        <f>VLOOKUP(D309,products!A:C,3,FALSE)</f>
        <v>M</v>
      </c>
      <c r="K309" s="8">
        <f>VLOOKUP(D309,products!A:D,4,FALSE)</f>
        <v>1</v>
      </c>
      <c r="L309" s="9">
        <f>VLOOKUP(D309,products!A:E,5,FALSE)</f>
        <v>11.25</v>
      </c>
      <c r="M309" s="9">
        <f t="shared" si="4"/>
        <v>33.75</v>
      </c>
      <c r="N309" s="7" t="str" cm="1">
        <f t="array" ref="N309">_xlfn.IFS(I309="Rob","Robusta",I309="Exc","Exclasia",I309="Ara","Arabia",I309="Lib","Libia")</f>
        <v>Arabia</v>
      </c>
      <c r="O309" s="7" t="str" cm="1">
        <f t="array" ref="O309">_xlfn.IFS(J309="M","Medium",J309="D","Dark",J309="L","Light")</f>
        <v>Medium</v>
      </c>
      <c r="P309" s="7" t="str">
        <f>VLOOKUP(Tablo1[[#This Row],[Customer ID]],customers!A308:I1308,9,FALSE)</f>
        <v>Yes</v>
      </c>
    </row>
    <row r="310" spans="1:16" x14ac:dyDescent="0.25">
      <c r="A310" s="4" t="s">
        <v>2226</v>
      </c>
      <c r="B310" s="6">
        <v>44729</v>
      </c>
      <c r="C310" s="4" t="s">
        <v>2227</v>
      </c>
      <c r="D310" s="7" t="s">
        <v>6154</v>
      </c>
      <c r="E310" s="4">
        <v>3</v>
      </c>
      <c r="F310" s="4" t="str">
        <f>VLOOKUP(C310,customers!A:B,2,FALSE)</f>
        <v>Cos Fluin</v>
      </c>
      <c r="G310" s="4" t="str">
        <f>VLOOKUP(F310,customers!B:C,2,FALSE)</f>
        <v>cfluin8k@flickr.com</v>
      </c>
      <c r="H310" s="4" t="str">
        <f>VLOOKUP(F310,customers!B:G,6,FALSE)</f>
        <v>United Kingdom</v>
      </c>
      <c r="I310" s="7" t="str">
        <f>VLOOKUP(D310,products!A:B,2,FALSE)</f>
        <v>Ara</v>
      </c>
      <c r="J310" s="7" t="str">
        <f>VLOOKUP(D310,products!A:C,3,FALSE)</f>
        <v>M</v>
      </c>
      <c r="K310" s="8">
        <f>VLOOKUP(D310,products!A:D,4,FALSE)</f>
        <v>1</v>
      </c>
      <c r="L310" s="9">
        <f>VLOOKUP(D310,products!A:E,5,FALSE)</f>
        <v>11.25</v>
      </c>
      <c r="M310" s="9">
        <f t="shared" si="4"/>
        <v>33.75</v>
      </c>
      <c r="N310" s="7" t="str" cm="1">
        <f t="array" ref="N310">_xlfn.IFS(I310="Rob","Robusta",I310="Exc","Exclasia",I310="Ara","Arabia",I310="Lib","Libia")</f>
        <v>Arabia</v>
      </c>
      <c r="O310" s="7" t="str" cm="1">
        <f t="array" ref="O310">_xlfn.IFS(J310="M","Medium",J310="D","Dark",J310="L","Light")</f>
        <v>Medium</v>
      </c>
      <c r="P310" s="7" t="str">
        <f>VLOOKUP(Tablo1[[#This Row],[Customer ID]],customers!A309:I1309,9,FALSE)</f>
        <v>No</v>
      </c>
    </row>
    <row r="311" spans="1:16" x14ac:dyDescent="0.25">
      <c r="A311" s="4" t="s">
        <v>2231</v>
      </c>
      <c r="B311" s="6">
        <v>43864</v>
      </c>
      <c r="C311" s="4" t="s">
        <v>2232</v>
      </c>
      <c r="D311" s="7" t="s">
        <v>6158</v>
      </c>
      <c r="E311" s="4">
        <v>6</v>
      </c>
      <c r="F311" s="4" t="str">
        <f>VLOOKUP(C311,customers!A:B,2,FALSE)</f>
        <v>Eveleen Bletsor</v>
      </c>
      <c r="G311" s="4" t="str">
        <f>VLOOKUP(F311,customers!B:C,2,FALSE)</f>
        <v>ebletsor8l@vinaora.com</v>
      </c>
      <c r="H311" s="4" t="str">
        <f>VLOOKUP(F311,customers!B:G,6,FALSE)</f>
        <v>United States</v>
      </c>
      <c r="I311" s="7" t="str">
        <f>VLOOKUP(D311,products!A:B,2,FALSE)</f>
        <v>Lib</v>
      </c>
      <c r="J311" s="7" t="str">
        <f>VLOOKUP(D311,products!A:C,3,FALSE)</f>
        <v>M</v>
      </c>
      <c r="K311" s="8">
        <f>VLOOKUP(D311,products!A:D,4,FALSE)</f>
        <v>0.2</v>
      </c>
      <c r="L311" s="9">
        <f>VLOOKUP(D311,products!A:E,5,FALSE)</f>
        <v>4.3650000000000002</v>
      </c>
      <c r="M311" s="9">
        <f t="shared" si="4"/>
        <v>26.19</v>
      </c>
      <c r="N311" s="7" t="str" cm="1">
        <f t="array" ref="N311">_xlfn.IFS(I311="Rob","Robusta",I311="Exc","Exclasia",I311="Ara","Arabia",I311="Lib","Libia")</f>
        <v>Libia</v>
      </c>
      <c r="O311" s="7" t="str" cm="1">
        <f t="array" ref="O311">_xlfn.IFS(J311="M","Medium",J311="D","Dark",J311="L","Light")</f>
        <v>Medium</v>
      </c>
      <c r="P311" s="7" t="str">
        <f>VLOOKUP(Tablo1[[#This Row],[Customer ID]],customers!A310:I1310,9,FALSE)</f>
        <v>Yes</v>
      </c>
    </row>
    <row r="312" spans="1:16" x14ac:dyDescent="0.25">
      <c r="A312" s="4" t="s">
        <v>2237</v>
      </c>
      <c r="B312" s="6">
        <v>44586</v>
      </c>
      <c r="C312" s="4" t="s">
        <v>2238</v>
      </c>
      <c r="D312" s="7" t="s">
        <v>6170</v>
      </c>
      <c r="E312" s="4">
        <v>1</v>
      </c>
      <c r="F312" s="4" t="str">
        <f>VLOOKUP(C312,customers!A:B,2,FALSE)</f>
        <v>Paola Brydell</v>
      </c>
      <c r="G312" s="4" t="str">
        <f>VLOOKUP(F312,customers!B:C,2,FALSE)</f>
        <v>pbrydell8m@bloglovin.com</v>
      </c>
      <c r="H312" s="4" t="str">
        <f>VLOOKUP(F312,customers!B:G,6,FALSE)</f>
        <v>Ireland</v>
      </c>
      <c r="I312" s="7" t="str">
        <f>VLOOKUP(D312,products!A:B,2,FALSE)</f>
        <v>Exc</v>
      </c>
      <c r="J312" s="7" t="str">
        <f>VLOOKUP(D312,products!A:C,3,FALSE)</f>
        <v>L</v>
      </c>
      <c r="K312" s="8">
        <f>VLOOKUP(D312,products!A:D,4,FALSE)</f>
        <v>1</v>
      </c>
      <c r="L312" s="9">
        <f>VLOOKUP(D312,products!A:E,5,FALSE)</f>
        <v>14.85</v>
      </c>
      <c r="M312" s="9">
        <f t="shared" si="4"/>
        <v>14.85</v>
      </c>
      <c r="N312" s="7" t="str" cm="1">
        <f t="array" ref="N312">_xlfn.IFS(I312="Rob","Robusta",I312="Exc","Exclasia",I312="Ara","Arabia",I312="Lib","Libia")</f>
        <v>Exclasia</v>
      </c>
      <c r="O312" s="7" t="str" cm="1">
        <f t="array" ref="O312">_xlfn.IFS(J312="M","Medium",J312="D","Dark",J312="L","Light")</f>
        <v>Light</v>
      </c>
      <c r="P312" s="7" t="str">
        <f>VLOOKUP(Tablo1[[#This Row],[Customer ID]],customers!A311:I1311,9,FALSE)</f>
        <v>No</v>
      </c>
    </row>
    <row r="313" spans="1:16" x14ac:dyDescent="0.25">
      <c r="A313" s="4" t="s">
        <v>2243</v>
      </c>
      <c r="B313" s="6">
        <v>43951</v>
      </c>
      <c r="C313" s="4" t="s">
        <v>2244</v>
      </c>
      <c r="D313" s="7" t="s">
        <v>6165</v>
      </c>
      <c r="E313" s="4">
        <v>6</v>
      </c>
      <c r="F313" s="4" t="str">
        <f>VLOOKUP(C313,customers!A:B,2,FALSE)</f>
        <v>Claudetta Rushe</v>
      </c>
      <c r="G313" s="4" t="str">
        <f>VLOOKUP(F313,customers!B:C,2,FALSE)</f>
        <v>crushe8n@about.me</v>
      </c>
      <c r="H313" s="4" t="str">
        <f>VLOOKUP(F313,customers!B:G,6,FALSE)</f>
        <v>United States</v>
      </c>
      <c r="I313" s="7" t="str">
        <f>VLOOKUP(D313,products!A:B,2,FALSE)</f>
        <v>Exc</v>
      </c>
      <c r="J313" s="7" t="str">
        <f>VLOOKUP(D313,products!A:C,3,FALSE)</f>
        <v>M</v>
      </c>
      <c r="K313" s="8">
        <f>VLOOKUP(D313,products!A:D,4,FALSE)</f>
        <v>2.5</v>
      </c>
      <c r="L313" s="9">
        <f>VLOOKUP(D313,products!A:E,5,FALSE)</f>
        <v>31.624999999999996</v>
      </c>
      <c r="M313" s="9">
        <f t="shared" si="4"/>
        <v>189.74999999999997</v>
      </c>
      <c r="N313" s="7" t="str" cm="1">
        <f t="array" ref="N313">_xlfn.IFS(I313="Rob","Robusta",I313="Exc","Exclasia",I313="Ara","Arabia",I313="Lib","Libia")</f>
        <v>Exclasia</v>
      </c>
      <c r="O313" s="7" t="str" cm="1">
        <f t="array" ref="O313">_xlfn.IFS(J313="M","Medium",J313="D","Dark",J313="L","Light")</f>
        <v>Medium</v>
      </c>
      <c r="P313" s="7" t="str">
        <f>VLOOKUP(Tablo1[[#This Row],[Customer ID]],customers!A312:I1312,9,FALSE)</f>
        <v>Yes</v>
      </c>
    </row>
    <row r="314" spans="1:16" x14ac:dyDescent="0.25">
      <c r="A314" s="4" t="s">
        <v>2249</v>
      </c>
      <c r="B314" s="6">
        <v>44317</v>
      </c>
      <c r="C314" s="4" t="s">
        <v>2250</v>
      </c>
      <c r="D314" s="7" t="s">
        <v>6145</v>
      </c>
      <c r="E314" s="4">
        <v>1</v>
      </c>
      <c r="F314" s="4" t="str">
        <f>VLOOKUP(C314,customers!A:B,2,FALSE)</f>
        <v>Natka Leethem</v>
      </c>
      <c r="G314" s="4" t="str">
        <f>VLOOKUP(F314,customers!B:C,2,FALSE)</f>
        <v>nleethem8o@mac.com</v>
      </c>
      <c r="H314" s="4" t="str">
        <f>VLOOKUP(F314,customers!B:G,6,FALSE)</f>
        <v>United States</v>
      </c>
      <c r="I314" s="7" t="str">
        <f>VLOOKUP(D314,products!A:B,2,FALSE)</f>
        <v>Rob</v>
      </c>
      <c r="J314" s="7" t="str">
        <f>VLOOKUP(D314,products!A:C,3,FALSE)</f>
        <v>M</v>
      </c>
      <c r="K314" s="8">
        <f>VLOOKUP(D314,products!A:D,4,FALSE)</f>
        <v>0.5</v>
      </c>
      <c r="L314" s="9">
        <f>VLOOKUP(D314,products!A:E,5,FALSE)</f>
        <v>5.97</v>
      </c>
      <c r="M314" s="9">
        <f t="shared" si="4"/>
        <v>5.97</v>
      </c>
      <c r="N314" s="7" t="str" cm="1">
        <f t="array" ref="N314">_xlfn.IFS(I314="Rob","Robusta",I314="Exc","Exclasia",I314="Ara","Arabia",I314="Lib","Libia")</f>
        <v>Robusta</v>
      </c>
      <c r="O314" s="7" t="str" cm="1">
        <f t="array" ref="O314">_xlfn.IFS(J314="M","Medium",J314="D","Dark",J314="L","Light")</f>
        <v>Medium</v>
      </c>
      <c r="P314" s="7" t="str">
        <f>VLOOKUP(Tablo1[[#This Row],[Customer ID]],customers!A313:I1313,9,FALSE)</f>
        <v>Yes</v>
      </c>
    </row>
    <row r="315" spans="1:16" x14ac:dyDescent="0.25">
      <c r="A315" s="4" t="s">
        <v>2255</v>
      </c>
      <c r="B315" s="6">
        <v>44497</v>
      </c>
      <c r="C315" s="4" t="s">
        <v>2256</v>
      </c>
      <c r="D315" s="7" t="s">
        <v>6137</v>
      </c>
      <c r="E315" s="4">
        <v>3</v>
      </c>
      <c r="F315" s="4" t="str">
        <f>VLOOKUP(C315,customers!A:B,2,FALSE)</f>
        <v>Ailene Nesfield</v>
      </c>
      <c r="G315" s="4" t="str">
        <f>VLOOKUP(F315,customers!B:C,2,FALSE)</f>
        <v>anesfield8p@people.com.cn</v>
      </c>
      <c r="H315" s="4" t="str">
        <f>VLOOKUP(F315,customers!B:G,6,FALSE)</f>
        <v>United Kingdom</v>
      </c>
      <c r="I315" s="7" t="str">
        <f>VLOOKUP(D315,products!A:B,2,FALSE)</f>
        <v>Rob</v>
      </c>
      <c r="J315" s="7" t="str">
        <f>VLOOKUP(D315,products!A:C,3,FALSE)</f>
        <v>M</v>
      </c>
      <c r="K315" s="8">
        <f>VLOOKUP(D315,products!A:D,4,FALSE)</f>
        <v>1</v>
      </c>
      <c r="L315" s="9">
        <f>VLOOKUP(D315,products!A:E,5,FALSE)</f>
        <v>9.9499999999999993</v>
      </c>
      <c r="M315" s="9">
        <f t="shared" si="4"/>
        <v>29.849999999999998</v>
      </c>
      <c r="N315" s="7" t="str" cm="1">
        <f t="array" ref="N315">_xlfn.IFS(I315="Rob","Robusta",I315="Exc","Exclasia",I315="Ara","Arabia",I315="Lib","Libia")</f>
        <v>Robusta</v>
      </c>
      <c r="O315" s="7" t="str" cm="1">
        <f t="array" ref="O315">_xlfn.IFS(J315="M","Medium",J315="D","Dark",J315="L","Light")</f>
        <v>Medium</v>
      </c>
      <c r="P315" s="7" t="str">
        <f>VLOOKUP(Tablo1[[#This Row],[Customer ID]],customers!A314:I1314,9,FALSE)</f>
        <v>Yes</v>
      </c>
    </row>
    <row r="316" spans="1:16" x14ac:dyDescent="0.25">
      <c r="A316" s="4" t="s">
        <v>2261</v>
      </c>
      <c r="B316" s="6">
        <v>44437</v>
      </c>
      <c r="C316" s="4" t="s">
        <v>2262</v>
      </c>
      <c r="D316" s="7" t="s">
        <v>6176</v>
      </c>
      <c r="E316" s="4">
        <v>5</v>
      </c>
      <c r="F316" s="4" t="str">
        <f>VLOOKUP(C316,customers!A:B,2,FALSE)</f>
        <v>Stacy Pickworth</v>
      </c>
      <c r="G316" s="4">
        <f>VLOOKUP(F316,customers!B:C,2,FALSE)</f>
        <v>0</v>
      </c>
      <c r="H316" s="4" t="str">
        <f>VLOOKUP(F316,customers!B:G,6,FALSE)</f>
        <v>United States</v>
      </c>
      <c r="I316" s="7" t="str">
        <f>VLOOKUP(D316,products!A:B,2,FALSE)</f>
        <v>Rob</v>
      </c>
      <c r="J316" s="7" t="str">
        <f>VLOOKUP(D316,products!A:C,3,FALSE)</f>
        <v>D</v>
      </c>
      <c r="K316" s="8">
        <f>VLOOKUP(D316,products!A:D,4,FALSE)</f>
        <v>1</v>
      </c>
      <c r="L316" s="9">
        <f>VLOOKUP(D316,products!A:E,5,FALSE)</f>
        <v>8.9499999999999993</v>
      </c>
      <c r="M316" s="9">
        <f t="shared" si="4"/>
        <v>44.75</v>
      </c>
      <c r="N316" s="7" t="str" cm="1">
        <f t="array" ref="N316">_xlfn.IFS(I316="Rob","Robusta",I316="Exc","Exclasia",I316="Ara","Arabia",I316="Lib","Libia")</f>
        <v>Robusta</v>
      </c>
      <c r="O316" s="7" t="str" cm="1">
        <f t="array" ref="O316">_xlfn.IFS(J316="M","Medium",J316="D","Dark",J316="L","Light")</f>
        <v>Dark</v>
      </c>
      <c r="P316" s="7" t="str">
        <f>VLOOKUP(Tablo1[[#This Row],[Customer ID]],customers!A315:I1315,9,FALSE)</f>
        <v>No</v>
      </c>
    </row>
    <row r="317" spans="1:16" x14ac:dyDescent="0.25">
      <c r="A317" s="4" t="s">
        <v>2266</v>
      </c>
      <c r="B317" s="6">
        <v>43826</v>
      </c>
      <c r="C317" s="4" t="s">
        <v>2267</v>
      </c>
      <c r="D317" s="7" t="s">
        <v>6147</v>
      </c>
      <c r="E317" s="4">
        <v>1</v>
      </c>
      <c r="F317" s="4" t="str">
        <f>VLOOKUP(C317,customers!A:B,2,FALSE)</f>
        <v>Melli Brockway</v>
      </c>
      <c r="G317" s="4" t="str">
        <f>VLOOKUP(F317,customers!B:C,2,FALSE)</f>
        <v>mbrockway8r@ibm.com</v>
      </c>
      <c r="H317" s="4" t="str">
        <f>VLOOKUP(F317,customers!B:G,6,FALSE)</f>
        <v>United States</v>
      </c>
      <c r="I317" s="7" t="str">
        <f>VLOOKUP(D317,products!A:B,2,FALSE)</f>
        <v>Exc</v>
      </c>
      <c r="J317" s="7" t="str">
        <f>VLOOKUP(D317,products!A:C,3,FALSE)</f>
        <v>L</v>
      </c>
      <c r="K317" s="8">
        <f>VLOOKUP(D317,products!A:D,4,FALSE)</f>
        <v>2.5</v>
      </c>
      <c r="L317" s="9">
        <f>VLOOKUP(D317,products!A:E,5,FALSE)</f>
        <v>34.154999999999994</v>
      </c>
      <c r="M317" s="9">
        <f t="shared" si="4"/>
        <v>34.154999999999994</v>
      </c>
      <c r="N317" s="7" t="str" cm="1">
        <f t="array" ref="N317">_xlfn.IFS(I317="Rob","Robusta",I317="Exc","Exclasia",I317="Ara","Arabia",I317="Lib","Libia")</f>
        <v>Exclasia</v>
      </c>
      <c r="O317" s="7" t="str" cm="1">
        <f t="array" ref="O317">_xlfn.IFS(J317="M","Medium",J317="D","Dark",J317="L","Light")</f>
        <v>Light</v>
      </c>
      <c r="P317" s="7" t="str">
        <f>VLOOKUP(Tablo1[[#This Row],[Customer ID]],customers!A316:I1316,9,FALSE)</f>
        <v>Yes</v>
      </c>
    </row>
    <row r="318" spans="1:16" x14ac:dyDescent="0.25">
      <c r="A318" s="4" t="s">
        <v>2272</v>
      </c>
      <c r="B318" s="6">
        <v>43641</v>
      </c>
      <c r="C318" s="4" t="s">
        <v>2273</v>
      </c>
      <c r="D318" s="7" t="s">
        <v>6147</v>
      </c>
      <c r="E318" s="4">
        <v>6</v>
      </c>
      <c r="F318" s="4" t="str">
        <f>VLOOKUP(C318,customers!A:B,2,FALSE)</f>
        <v>Nanny Lush</v>
      </c>
      <c r="G318" s="4" t="str">
        <f>VLOOKUP(F318,customers!B:C,2,FALSE)</f>
        <v>nlush8s@dedecms.com</v>
      </c>
      <c r="H318" s="4" t="str">
        <f>VLOOKUP(F318,customers!B:G,6,FALSE)</f>
        <v>Ireland</v>
      </c>
      <c r="I318" s="7" t="str">
        <f>VLOOKUP(D318,products!A:B,2,FALSE)</f>
        <v>Exc</v>
      </c>
      <c r="J318" s="7" t="str">
        <f>VLOOKUP(D318,products!A:C,3,FALSE)</f>
        <v>L</v>
      </c>
      <c r="K318" s="8">
        <f>VLOOKUP(D318,products!A:D,4,FALSE)</f>
        <v>2.5</v>
      </c>
      <c r="L318" s="9">
        <f>VLOOKUP(D318,products!A:E,5,FALSE)</f>
        <v>34.154999999999994</v>
      </c>
      <c r="M318" s="9">
        <f t="shared" si="4"/>
        <v>204.92999999999995</v>
      </c>
      <c r="N318" s="7" t="str" cm="1">
        <f t="array" ref="N318">_xlfn.IFS(I318="Rob","Robusta",I318="Exc","Exclasia",I318="Ara","Arabia",I318="Lib","Libia")</f>
        <v>Exclasia</v>
      </c>
      <c r="O318" s="7" t="str" cm="1">
        <f t="array" ref="O318">_xlfn.IFS(J318="M","Medium",J318="D","Dark",J318="L","Light")</f>
        <v>Light</v>
      </c>
      <c r="P318" s="7" t="str">
        <f>VLOOKUP(Tablo1[[#This Row],[Customer ID]],customers!A317:I1317,9,FALSE)</f>
        <v>No</v>
      </c>
    </row>
    <row r="319" spans="1:16" x14ac:dyDescent="0.25">
      <c r="A319" s="4" t="s">
        <v>2278</v>
      </c>
      <c r="B319" s="6">
        <v>43526</v>
      </c>
      <c r="C319" s="4" t="s">
        <v>2279</v>
      </c>
      <c r="D319" s="7" t="s">
        <v>6143</v>
      </c>
      <c r="E319" s="4">
        <v>3</v>
      </c>
      <c r="F319" s="4" t="str">
        <f>VLOOKUP(C319,customers!A:B,2,FALSE)</f>
        <v>Selma McMillian</v>
      </c>
      <c r="G319" s="4" t="str">
        <f>VLOOKUP(F319,customers!B:C,2,FALSE)</f>
        <v>smcmillian8t@csmonitor.com</v>
      </c>
      <c r="H319" s="4" t="str">
        <f>VLOOKUP(F319,customers!B:G,6,FALSE)</f>
        <v>United States</v>
      </c>
      <c r="I319" s="7" t="str">
        <f>VLOOKUP(D319,products!A:B,2,FALSE)</f>
        <v>Exc</v>
      </c>
      <c r="J319" s="7" t="str">
        <f>VLOOKUP(D319,products!A:C,3,FALSE)</f>
        <v>D</v>
      </c>
      <c r="K319" s="8">
        <f>VLOOKUP(D319,products!A:D,4,FALSE)</f>
        <v>0.5</v>
      </c>
      <c r="L319" s="9">
        <f>VLOOKUP(D319,products!A:E,5,FALSE)</f>
        <v>7.29</v>
      </c>
      <c r="M319" s="9">
        <f t="shared" si="4"/>
        <v>21.87</v>
      </c>
      <c r="N319" s="7" t="str" cm="1">
        <f t="array" ref="N319">_xlfn.IFS(I319="Rob","Robusta",I319="Exc","Exclasia",I319="Ara","Arabia",I319="Lib","Libia")</f>
        <v>Exclasia</v>
      </c>
      <c r="O319" s="7" t="str" cm="1">
        <f t="array" ref="O319">_xlfn.IFS(J319="M","Medium",J319="D","Dark",J319="L","Light")</f>
        <v>Dark</v>
      </c>
      <c r="P319" s="7" t="str">
        <f>VLOOKUP(Tablo1[[#This Row],[Customer ID]],customers!A318:I1318,9,FALSE)</f>
        <v>No</v>
      </c>
    </row>
    <row r="320" spans="1:16" x14ac:dyDescent="0.25">
      <c r="A320" s="4" t="s">
        <v>2284</v>
      </c>
      <c r="B320" s="6">
        <v>44563</v>
      </c>
      <c r="C320" s="4" t="s">
        <v>2285</v>
      </c>
      <c r="D320" s="7" t="s">
        <v>6174</v>
      </c>
      <c r="E320" s="4">
        <v>2</v>
      </c>
      <c r="F320" s="4" t="str">
        <f>VLOOKUP(C320,customers!A:B,2,FALSE)</f>
        <v>Tess Bennison</v>
      </c>
      <c r="G320" s="4" t="str">
        <f>VLOOKUP(F320,customers!B:C,2,FALSE)</f>
        <v>tbennison8u@google.cn</v>
      </c>
      <c r="H320" s="4" t="str">
        <f>VLOOKUP(F320,customers!B:G,6,FALSE)</f>
        <v>United States</v>
      </c>
      <c r="I320" s="7" t="str">
        <f>VLOOKUP(D320,products!A:B,2,FALSE)</f>
        <v>Ara</v>
      </c>
      <c r="J320" s="7" t="str">
        <f>VLOOKUP(D320,products!A:C,3,FALSE)</f>
        <v>M</v>
      </c>
      <c r="K320" s="8">
        <f>VLOOKUP(D320,products!A:D,4,FALSE)</f>
        <v>2.5</v>
      </c>
      <c r="L320" s="9">
        <f>VLOOKUP(D320,products!A:E,5,FALSE)</f>
        <v>25.874999999999996</v>
      </c>
      <c r="M320" s="9">
        <f t="shared" si="4"/>
        <v>51.749999999999993</v>
      </c>
      <c r="N320" s="7" t="str" cm="1">
        <f t="array" ref="N320">_xlfn.IFS(I320="Rob","Robusta",I320="Exc","Exclasia",I320="Ara","Arabia",I320="Lib","Libia")</f>
        <v>Arabia</v>
      </c>
      <c r="O320" s="7" t="str" cm="1">
        <f t="array" ref="O320">_xlfn.IFS(J320="M","Medium",J320="D","Dark",J320="L","Light")</f>
        <v>Medium</v>
      </c>
      <c r="P320" s="7" t="str">
        <f>VLOOKUP(Tablo1[[#This Row],[Customer ID]],customers!A319:I1319,9,FALSE)</f>
        <v>Yes</v>
      </c>
    </row>
    <row r="321" spans="1:16" x14ac:dyDescent="0.25">
      <c r="A321" s="4" t="s">
        <v>2290</v>
      </c>
      <c r="B321" s="6">
        <v>43676</v>
      </c>
      <c r="C321" s="4" t="s">
        <v>2291</v>
      </c>
      <c r="D321" s="7" t="s">
        <v>6155</v>
      </c>
      <c r="E321" s="4">
        <v>2</v>
      </c>
      <c r="F321" s="4" t="str">
        <f>VLOOKUP(C321,customers!A:B,2,FALSE)</f>
        <v>Gabie Tweed</v>
      </c>
      <c r="G321" s="4" t="str">
        <f>VLOOKUP(F321,customers!B:C,2,FALSE)</f>
        <v>gtweed8v@yolasite.com</v>
      </c>
      <c r="H321" s="4" t="str">
        <f>VLOOKUP(F321,customers!B:G,6,FALSE)</f>
        <v>United States</v>
      </c>
      <c r="I321" s="7" t="str">
        <f>VLOOKUP(D321,products!A:B,2,FALSE)</f>
        <v>Exc</v>
      </c>
      <c r="J321" s="7" t="str">
        <f>VLOOKUP(D321,products!A:C,3,FALSE)</f>
        <v>M</v>
      </c>
      <c r="K321" s="8">
        <f>VLOOKUP(D321,products!A:D,4,FALSE)</f>
        <v>0.2</v>
      </c>
      <c r="L321" s="9">
        <f>VLOOKUP(D321,products!A:E,5,FALSE)</f>
        <v>4.125</v>
      </c>
      <c r="M321" s="9">
        <f t="shared" si="4"/>
        <v>8.25</v>
      </c>
      <c r="N321" s="7" t="str" cm="1">
        <f t="array" ref="N321">_xlfn.IFS(I321="Rob","Robusta",I321="Exc","Exclasia",I321="Ara","Arabia",I321="Lib","Libia")</f>
        <v>Exclasia</v>
      </c>
      <c r="O321" s="7" t="str" cm="1">
        <f t="array" ref="O321">_xlfn.IFS(J321="M","Medium",J321="D","Dark",J321="L","Light")</f>
        <v>Medium</v>
      </c>
      <c r="P321" s="7" t="str">
        <f>VLOOKUP(Tablo1[[#This Row],[Customer ID]],customers!A320:I1320,9,FALSE)</f>
        <v>Yes</v>
      </c>
    </row>
    <row r="322" spans="1:16" x14ac:dyDescent="0.25">
      <c r="A322" s="4" t="s">
        <v>2290</v>
      </c>
      <c r="B322" s="6">
        <v>43676</v>
      </c>
      <c r="C322" s="4" t="s">
        <v>2291</v>
      </c>
      <c r="D322" s="7" t="s">
        <v>6166</v>
      </c>
      <c r="E322" s="4">
        <v>5</v>
      </c>
      <c r="F322" s="4" t="str">
        <f>VLOOKUP(C322,customers!A:B,2,FALSE)</f>
        <v>Gabie Tweed</v>
      </c>
      <c r="G322" s="4" t="str">
        <f>VLOOKUP(F322,customers!B:C,2,FALSE)</f>
        <v>gtweed8v@yolasite.com</v>
      </c>
      <c r="H322" s="4" t="str">
        <f>VLOOKUP(F322,customers!B:G,6,FALSE)</f>
        <v>United States</v>
      </c>
      <c r="I322" s="7" t="str">
        <f>VLOOKUP(D322,products!A:B,2,FALSE)</f>
        <v>Ara</v>
      </c>
      <c r="J322" s="7" t="str">
        <f>VLOOKUP(D322,products!A:C,3,FALSE)</f>
        <v>L</v>
      </c>
      <c r="K322" s="8">
        <f>VLOOKUP(D322,products!A:D,4,FALSE)</f>
        <v>0.2</v>
      </c>
      <c r="L322" s="9">
        <f>VLOOKUP(D322,products!A:E,5,FALSE)</f>
        <v>3.8849999999999998</v>
      </c>
      <c r="M322" s="9">
        <f t="shared" si="4"/>
        <v>19.424999999999997</v>
      </c>
      <c r="N322" s="7" t="str" cm="1">
        <f t="array" ref="N322">_xlfn.IFS(I322="Rob","Robusta",I322="Exc","Exclasia",I322="Ara","Arabia",I322="Lib","Libia")</f>
        <v>Arabia</v>
      </c>
      <c r="O322" s="7" t="str" cm="1">
        <f t="array" ref="O322">_xlfn.IFS(J322="M","Medium",J322="D","Dark",J322="L","Light")</f>
        <v>Light</v>
      </c>
      <c r="P322" s="7" t="str">
        <f>VLOOKUP(Tablo1[[#This Row],[Customer ID]],customers!A321:I1321,9,FALSE)</f>
        <v>Yes</v>
      </c>
    </row>
    <row r="323" spans="1:16" x14ac:dyDescent="0.25">
      <c r="A323" s="4" t="s">
        <v>2300</v>
      </c>
      <c r="B323" s="6">
        <v>44170</v>
      </c>
      <c r="C323" s="4" t="s">
        <v>2301</v>
      </c>
      <c r="D323" s="7" t="s">
        <v>6151</v>
      </c>
      <c r="E323" s="4">
        <v>6</v>
      </c>
      <c r="F323" s="4" t="str">
        <f>VLOOKUP(C323,customers!A:B,2,FALSE)</f>
        <v>Gaile Goggin</v>
      </c>
      <c r="G323" s="4" t="str">
        <f>VLOOKUP(F323,customers!B:C,2,FALSE)</f>
        <v>ggoggin8x@wix.com</v>
      </c>
      <c r="H323" s="4" t="str">
        <f>VLOOKUP(F323,customers!B:G,6,FALSE)</f>
        <v>Ireland</v>
      </c>
      <c r="I323" s="7" t="str">
        <f>VLOOKUP(D323,products!A:B,2,FALSE)</f>
        <v>Ara</v>
      </c>
      <c r="J323" s="7" t="str">
        <f>VLOOKUP(D323,products!A:C,3,FALSE)</f>
        <v>M</v>
      </c>
      <c r="K323" s="8">
        <f>VLOOKUP(D323,products!A:D,4,FALSE)</f>
        <v>0.2</v>
      </c>
      <c r="L323" s="9">
        <f>VLOOKUP(D323,products!A:E,5,FALSE)</f>
        <v>3.375</v>
      </c>
      <c r="M323" s="9">
        <f t="shared" ref="M323:M386" si="5">L323*E323</f>
        <v>20.25</v>
      </c>
      <c r="N323" s="7" t="str" cm="1">
        <f t="array" ref="N323">_xlfn.IFS(I323="Rob","Robusta",I323="Exc","Exclasia",I323="Ara","Arabia",I323="Lib","Libia")</f>
        <v>Arabia</v>
      </c>
      <c r="O323" s="7" t="str" cm="1">
        <f t="array" ref="O323">_xlfn.IFS(J323="M","Medium",J323="D","Dark",J323="L","Light")</f>
        <v>Medium</v>
      </c>
      <c r="P323" s="7" t="str">
        <f>VLOOKUP(Tablo1[[#This Row],[Customer ID]],customers!A322:I1322,9,FALSE)</f>
        <v>Yes</v>
      </c>
    </row>
    <row r="324" spans="1:16" x14ac:dyDescent="0.25">
      <c r="A324" s="4" t="s">
        <v>2306</v>
      </c>
      <c r="B324" s="6">
        <v>44182</v>
      </c>
      <c r="C324" s="4" t="s">
        <v>2307</v>
      </c>
      <c r="D324" s="7" t="s">
        <v>6168</v>
      </c>
      <c r="E324" s="4">
        <v>3</v>
      </c>
      <c r="F324" s="4" t="str">
        <f>VLOOKUP(C324,customers!A:B,2,FALSE)</f>
        <v>Skylar Jeyness</v>
      </c>
      <c r="G324" s="4" t="str">
        <f>VLOOKUP(F324,customers!B:C,2,FALSE)</f>
        <v>sjeyness8y@biglobe.ne.jp</v>
      </c>
      <c r="H324" s="4" t="str">
        <f>VLOOKUP(F324,customers!B:G,6,FALSE)</f>
        <v>Ireland</v>
      </c>
      <c r="I324" s="7" t="str">
        <f>VLOOKUP(D324,products!A:B,2,FALSE)</f>
        <v>Lib</v>
      </c>
      <c r="J324" s="7" t="str">
        <f>VLOOKUP(D324,products!A:C,3,FALSE)</f>
        <v>D</v>
      </c>
      <c r="K324" s="8">
        <f>VLOOKUP(D324,products!A:D,4,FALSE)</f>
        <v>0.5</v>
      </c>
      <c r="L324" s="9">
        <f>VLOOKUP(D324,products!A:E,5,FALSE)</f>
        <v>7.77</v>
      </c>
      <c r="M324" s="9">
        <f t="shared" si="5"/>
        <v>23.31</v>
      </c>
      <c r="N324" s="7" t="str" cm="1">
        <f t="array" ref="N324">_xlfn.IFS(I324="Rob","Robusta",I324="Exc","Exclasia",I324="Ara","Arabia",I324="Lib","Libia")</f>
        <v>Libia</v>
      </c>
      <c r="O324" s="7" t="str" cm="1">
        <f t="array" ref="O324">_xlfn.IFS(J324="M","Medium",J324="D","Dark",J324="L","Light")</f>
        <v>Dark</v>
      </c>
      <c r="P324" s="7" t="str">
        <f>VLOOKUP(Tablo1[[#This Row],[Customer ID]],customers!A323:I1323,9,FALSE)</f>
        <v>No</v>
      </c>
    </row>
    <row r="325" spans="1:16" x14ac:dyDescent="0.25">
      <c r="A325" s="4" t="s">
        <v>2312</v>
      </c>
      <c r="B325" s="6">
        <v>44373</v>
      </c>
      <c r="C325" s="4" t="s">
        <v>2313</v>
      </c>
      <c r="D325" s="7" t="s">
        <v>6152</v>
      </c>
      <c r="E325" s="4">
        <v>5</v>
      </c>
      <c r="F325" s="4" t="str">
        <f>VLOOKUP(C325,customers!A:B,2,FALSE)</f>
        <v>Donica Bonhome</v>
      </c>
      <c r="G325" s="4" t="str">
        <f>VLOOKUP(F325,customers!B:C,2,FALSE)</f>
        <v>dbonhome8z@shinystat.com</v>
      </c>
      <c r="H325" s="4" t="str">
        <f>VLOOKUP(F325,customers!B:G,6,FALSE)</f>
        <v>United States</v>
      </c>
      <c r="I325" s="7" t="str">
        <f>VLOOKUP(D325,products!A:B,2,FALSE)</f>
        <v>Exc</v>
      </c>
      <c r="J325" s="7" t="str">
        <f>VLOOKUP(D325,products!A:C,3,FALSE)</f>
        <v>D</v>
      </c>
      <c r="K325" s="8">
        <f>VLOOKUP(D325,products!A:D,4,FALSE)</f>
        <v>0.2</v>
      </c>
      <c r="L325" s="9">
        <f>VLOOKUP(D325,products!A:E,5,FALSE)</f>
        <v>3.645</v>
      </c>
      <c r="M325" s="9">
        <f t="shared" si="5"/>
        <v>18.225000000000001</v>
      </c>
      <c r="N325" s="7" t="str" cm="1">
        <f t="array" ref="N325">_xlfn.IFS(I325="Rob","Robusta",I325="Exc","Exclasia",I325="Ara","Arabia",I325="Lib","Libia")</f>
        <v>Exclasia</v>
      </c>
      <c r="O325" s="7" t="str" cm="1">
        <f t="array" ref="O325">_xlfn.IFS(J325="M","Medium",J325="D","Dark",J325="L","Light")</f>
        <v>Dark</v>
      </c>
      <c r="P325" s="7" t="str">
        <f>VLOOKUP(Tablo1[[#This Row],[Customer ID]],customers!A324:I1324,9,FALSE)</f>
        <v>Yes</v>
      </c>
    </row>
    <row r="326" spans="1:16" x14ac:dyDescent="0.25">
      <c r="A326" s="4" t="s">
        <v>2318</v>
      </c>
      <c r="B326" s="6">
        <v>43666</v>
      </c>
      <c r="C326" s="4" t="s">
        <v>2319</v>
      </c>
      <c r="D326" s="7" t="s">
        <v>6140</v>
      </c>
      <c r="E326" s="4">
        <v>1</v>
      </c>
      <c r="F326" s="4" t="str">
        <f>VLOOKUP(C326,customers!A:B,2,FALSE)</f>
        <v>Diena Peetermann</v>
      </c>
      <c r="G326" s="4">
        <f>VLOOKUP(F326,customers!B:C,2,FALSE)</f>
        <v>0</v>
      </c>
      <c r="H326" s="4" t="str">
        <f>VLOOKUP(F326,customers!B:G,6,FALSE)</f>
        <v>United States</v>
      </c>
      <c r="I326" s="7" t="str">
        <f>VLOOKUP(D326,products!A:B,2,FALSE)</f>
        <v>Exc</v>
      </c>
      <c r="J326" s="7" t="str">
        <f>VLOOKUP(D326,products!A:C,3,FALSE)</f>
        <v>M</v>
      </c>
      <c r="K326" s="8">
        <f>VLOOKUP(D326,products!A:D,4,FALSE)</f>
        <v>1</v>
      </c>
      <c r="L326" s="9">
        <f>VLOOKUP(D326,products!A:E,5,FALSE)</f>
        <v>13.75</v>
      </c>
      <c r="M326" s="9">
        <f t="shared" si="5"/>
        <v>13.75</v>
      </c>
      <c r="N326" s="7" t="str" cm="1">
        <f t="array" ref="N326">_xlfn.IFS(I326="Rob","Robusta",I326="Exc","Exclasia",I326="Ara","Arabia",I326="Lib","Libia")</f>
        <v>Exclasia</v>
      </c>
      <c r="O326" s="7" t="str" cm="1">
        <f t="array" ref="O326">_xlfn.IFS(J326="M","Medium",J326="D","Dark",J326="L","Light")</f>
        <v>Medium</v>
      </c>
      <c r="P326" s="7" t="str">
        <f>VLOOKUP(Tablo1[[#This Row],[Customer ID]],customers!A325:I1325,9,FALSE)</f>
        <v>No</v>
      </c>
    </row>
    <row r="327" spans="1:16" x14ac:dyDescent="0.25">
      <c r="A327" s="4" t="s">
        <v>2323</v>
      </c>
      <c r="B327" s="6">
        <v>44756</v>
      </c>
      <c r="C327" s="4" t="s">
        <v>2324</v>
      </c>
      <c r="D327" s="7" t="s">
        <v>6181</v>
      </c>
      <c r="E327" s="4">
        <v>1</v>
      </c>
      <c r="F327" s="4" t="str">
        <f>VLOOKUP(C327,customers!A:B,2,FALSE)</f>
        <v>Trina Le Sarr</v>
      </c>
      <c r="G327" s="4" t="str">
        <f>VLOOKUP(F327,customers!B:C,2,FALSE)</f>
        <v>tle91@epa.gov</v>
      </c>
      <c r="H327" s="4" t="str">
        <f>VLOOKUP(F327,customers!B:G,6,FALSE)</f>
        <v>United States</v>
      </c>
      <c r="I327" s="7" t="str">
        <f>VLOOKUP(D327,products!A:B,2,FALSE)</f>
        <v>Ara</v>
      </c>
      <c r="J327" s="7" t="str">
        <f>VLOOKUP(D327,products!A:C,3,FALSE)</f>
        <v>L</v>
      </c>
      <c r="K327" s="8">
        <f>VLOOKUP(D327,products!A:D,4,FALSE)</f>
        <v>2.5</v>
      </c>
      <c r="L327" s="9">
        <f>VLOOKUP(D327,products!A:E,5,FALSE)</f>
        <v>29.784999999999997</v>
      </c>
      <c r="M327" s="9">
        <f t="shared" si="5"/>
        <v>29.784999999999997</v>
      </c>
      <c r="N327" s="7" t="str" cm="1">
        <f t="array" ref="N327">_xlfn.IFS(I327="Rob","Robusta",I327="Exc","Exclasia",I327="Ara","Arabia",I327="Lib","Libia")</f>
        <v>Arabia</v>
      </c>
      <c r="O327" s="7" t="str" cm="1">
        <f t="array" ref="O327">_xlfn.IFS(J327="M","Medium",J327="D","Dark",J327="L","Light")</f>
        <v>Light</v>
      </c>
      <c r="P327" s="7" t="str">
        <f>VLOOKUP(Tablo1[[#This Row],[Customer ID]],customers!A326:I1326,9,FALSE)</f>
        <v>Yes</v>
      </c>
    </row>
    <row r="328" spans="1:16" x14ac:dyDescent="0.25">
      <c r="A328" s="4" t="s">
        <v>2329</v>
      </c>
      <c r="B328" s="6">
        <v>44057</v>
      </c>
      <c r="C328" s="4" t="s">
        <v>2330</v>
      </c>
      <c r="D328" s="7" t="s">
        <v>6176</v>
      </c>
      <c r="E328" s="4">
        <v>5</v>
      </c>
      <c r="F328" s="4" t="str">
        <f>VLOOKUP(C328,customers!A:B,2,FALSE)</f>
        <v>Flynn Antony</v>
      </c>
      <c r="G328" s="4">
        <f>VLOOKUP(F328,customers!B:C,2,FALSE)</f>
        <v>0</v>
      </c>
      <c r="H328" s="4" t="str">
        <f>VLOOKUP(F328,customers!B:G,6,FALSE)</f>
        <v>United States</v>
      </c>
      <c r="I328" s="7" t="str">
        <f>VLOOKUP(D328,products!A:B,2,FALSE)</f>
        <v>Rob</v>
      </c>
      <c r="J328" s="7" t="str">
        <f>VLOOKUP(D328,products!A:C,3,FALSE)</f>
        <v>D</v>
      </c>
      <c r="K328" s="8">
        <f>VLOOKUP(D328,products!A:D,4,FALSE)</f>
        <v>1</v>
      </c>
      <c r="L328" s="9">
        <f>VLOOKUP(D328,products!A:E,5,FALSE)</f>
        <v>8.9499999999999993</v>
      </c>
      <c r="M328" s="9">
        <f t="shared" si="5"/>
        <v>44.75</v>
      </c>
      <c r="N328" s="7" t="str" cm="1">
        <f t="array" ref="N328">_xlfn.IFS(I328="Rob","Robusta",I328="Exc","Exclasia",I328="Ara","Arabia",I328="Lib","Libia")</f>
        <v>Robusta</v>
      </c>
      <c r="O328" s="7" t="str" cm="1">
        <f t="array" ref="O328">_xlfn.IFS(J328="M","Medium",J328="D","Dark",J328="L","Light")</f>
        <v>Dark</v>
      </c>
      <c r="P328" s="7" t="str">
        <f>VLOOKUP(Tablo1[[#This Row],[Customer ID]],customers!A327:I1327,9,FALSE)</f>
        <v>No</v>
      </c>
    </row>
    <row r="329" spans="1:16" x14ac:dyDescent="0.25">
      <c r="A329" s="4" t="s">
        <v>2334</v>
      </c>
      <c r="B329" s="6">
        <v>43579</v>
      </c>
      <c r="C329" s="4" t="s">
        <v>2335</v>
      </c>
      <c r="D329" s="7" t="s">
        <v>6176</v>
      </c>
      <c r="E329" s="4">
        <v>5</v>
      </c>
      <c r="F329" s="4" t="str">
        <f>VLOOKUP(C329,customers!A:B,2,FALSE)</f>
        <v>Baudoin Alldridge</v>
      </c>
      <c r="G329" s="4" t="str">
        <f>VLOOKUP(F329,customers!B:C,2,FALSE)</f>
        <v>balldridge93@yandex.ru</v>
      </c>
      <c r="H329" s="4" t="str">
        <f>VLOOKUP(F329,customers!B:G,6,FALSE)</f>
        <v>United States</v>
      </c>
      <c r="I329" s="7" t="str">
        <f>VLOOKUP(D329,products!A:B,2,FALSE)</f>
        <v>Rob</v>
      </c>
      <c r="J329" s="7" t="str">
        <f>VLOOKUP(D329,products!A:C,3,FALSE)</f>
        <v>D</v>
      </c>
      <c r="K329" s="8">
        <f>VLOOKUP(D329,products!A:D,4,FALSE)</f>
        <v>1</v>
      </c>
      <c r="L329" s="9">
        <f>VLOOKUP(D329,products!A:E,5,FALSE)</f>
        <v>8.9499999999999993</v>
      </c>
      <c r="M329" s="9">
        <f t="shared" si="5"/>
        <v>44.75</v>
      </c>
      <c r="N329" s="7" t="str" cm="1">
        <f t="array" ref="N329">_xlfn.IFS(I329="Rob","Robusta",I329="Exc","Exclasia",I329="Ara","Arabia",I329="Lib","Libia")</f>
        <v>Robusta</v>
      </c>
      <c r="O329" s="7" t="str" cm="1">
        <f t="array" ref="O329">_xlfn.IFS(J329="M","Medium",J329="D","Dark",J329="L","Light")</f>
        <v>Dark</v>
      </c>
      <c r="P329" s="7" t="str">
        <f>VLOOKUP(Tablo1[[#This Row],[Customer ID]],customers!A328:I1328,9,FALSE)</f>
        <v>Yes</v>
      </c>
    </row>
    <row r="330" spans="1:16" x14ac:dyDescent="0.25">
      <c r="A330" s="4" t="s">
        <v>2340</v>
      </c>
      <c r="B330" s="6">
        <v>43620</v>
      </c>
      <c r="C330" s="4" t="s">
        <v>2341</v>
      </c>
      <c r="D330" s="7" t="s">
        <v>6160</v>
      </c>
      <c r="E330" s="4">
        <v>4</v>
      </c>
      <c r="F330" s="4" t="str">
        <f>VLOOKUP(C330,customers!A:B,2,FALSE)</f>
        <v>Homer Dulany</v>
      </c>
      <c r="G330" s="4">
        <f>VLOOKUP(F330,customers!B:C,2,FALSE)</f>
        <v>0</v>
      </c>
      <c r="H330" s="4" t="str">
        <f>VLOOKUP(F330,customers!B:G,6,FALSE)</f>
        <v>United States</v>
      </c>
      <c r="I330" s="7" t="str">
        <f>VLOOKUP(D330,products!A:B,2,FALSE)</f>
        <v>Lib</v>
      </c>
      <c r="J330" s="7" t="str">
        <f>VLOOKUP(D330,products!A:C,3,FALSE)</f>
        <v>L</v>
      </c>
      <c r="K330" s="8">
        <f>VLOOKUP(D330,products!A:D,4,FALSE)</f>
        <v>0.5</v>
      </c>
      <c r="L330" s="9">
        <f>VLOOKUP(D330,products!A:E,5,FALSE)</f>
        <v>9.51</v>
      </c>
      <c r="M330" s="9">
        <f t="shared" si="5"/>
        <v>38.04</v>
      </c>
      <c r="N330" s="7" t="str" cm="1">
        <f t="array" ref="N330">_xlfn.IFS(I330="Rob","Robusta",I330="Exc","Exclasia",I330="Ara","Arabia",I330="Lib","Libia")</f>
        <v>Libia</v>
      </c>
      <c r="O330" s="7" t="str" cm="1">
        <f t="array" ref="O330">_xlfn.IFS(J330="M","Medium",J330="D","Dark",J330="L","Light")</f>
        <v>Light</v>
      </c>
      <c r="P330" s="7" t="str">
        <f>VLOOKUP(Tablo1[[#This Row],[Customer ID]],customers!A329:I1329,9,FALSE)</f>
        <v>Yes</v>
      </c>
    </row>
    <row r="331" spans="1:16" x14ac:dyDescent="0.25">
      <c r="A331" s="4" t="s">
        <v>2345</v>
      </c>
      <c r="B331" s="6">
        <v>44781</v>
      </c>
      <c r="C331" s="4" t="s">
        <v>2346</v>
      </c>
      <c r="D331" s="7" t="s">
        <v>6171</v>
      </c>
      <c r="E331" s="4">
        <v>4</v>
      </c>
      <c r="F331" s="4" t="str">
        <f>VLOOKUP(C331,customers!A:B,2,FALSE)</f>
        <v>Lisa Goodger</v>
      </c>
      <c r="G331" s="4" t="str">
        <f>VLOOKUP(F331,customers!B:C,2,FALSE)</f>
        <v>lgoodger95@guardian.co.uk</v>
      </c>
      <c r="H331" s="4" t="str">
        <f>VLOOKUP(F331,customers!B:G,6,FALSE)</f>
        <v>United States</v>
      </c>
      <c r="I331" s="7" t="str">
        <f>VLOOKUP(D331,products!A:B,2,FALSE)</f>
        <v>Rob</v>
      </c>
      <c r="J331" s="7" t="str">
        <f>VLOOKUP(D331,products!A:C,3,FALSE)</f>
        <v>D</v>
      </c>
      <c r="K331" s="8">
        <f>VLOOKUP(D331,products!A:D,4,FALSE)</f>
        <v>0.5</v>
      </c>
      <c r="L331" s="9">
        <f>VLOOKUP(D331,products!A:E,5,FALSE)</f>
        <v>5.3699999999999992</v>
      </c>
      <c r="M331" s="9">
        <f t="shared" si="5"/>
        <v>21.479999999999997</v>
      </c>
      <c r="N331" s="7" t="str" cm="1">
        <f t="array" ref="N331">_xlfn.IFS(I331="Rob","Robusta",I331="Exc","Exclasia",I331="Ara","Arabia",I331="Lib","Libia")</f>
        <v>Robusta</v>
      </c>
      <c r="O331" s="7" t="str" cm="1">
        <f t="array" ref="O331">_xlfn.IFS(J331="M","Medium",J331="D","Dark",J331="L","Light")</f>
        <v>Dark</v>
      </c>
      <c r="P331" s="7" t="str">
        <f>VLOOKUP(Tablo1[[#This Row],[Customer ID]],customers!A330:I1330,9,FALSE)</f>
        <v>Yes</v>
      </c>
    </row>
    <row r="332" spans="1:16" x14ac:dyDescent="0.25">
      <c r="A332" s="4" t="s">
        <v>2350</v>
      </c>
      <c r="B332" s="6">
        <v>43782</v>
      </c>
      <c r="C332" s="4" t="s">
        <v>2279</v>
      </c>
      <c r="D332" s="7" t="s">
        <v>6171</v>
      </c>
      <c r="E332" s="4">
        <v>3</v>
      </c>
      <c r="F332" s="4" t="str">
        <f>VLOOKUP(C332,customers!A:B,2,FALSE)</f>
        <v>Selma McMillian</v>
      </c>
      <c r="G332" s="4" t="str">
        <f>VLOOKUP(F332,customers!B:C,2,FALSE)</f>
        <v>smcmillian8t@csmonitor.com</v>
      </c>
      <c r="H332" s="4" t="str">
        <f>VLOOKUP(F332,customers!B:G,6,FALSE)</f>
        <v>United States</v>
      </c>
      <c r="I332" s="7" t="str">
        <f>VLOOKUP(D332,products!A:B,2,FALSE)</f>
        <v>Rob</v>
      </c>
      <c r="J332" s="7" t="str">
        <f>VLOOKUP(D332,products!A:C,3,FALSE)</f>
        <v>D</v>
      </c>
      <c r="K332" s="8">
        <f>VLOOKUP(D332,products!A:D,4,FALSE)</f>
        <v>0.5</v>
      </c>
      <c r="L332" s="9">
        <f>VLOOKUP(D332,products!A:E,5,FALSE)</f>
        <v>5.3699999999999992</v>
      </c>
      <c r="M332" s="9">
        <f t="shared" si="5"/>
        <v>16.11</v>
      </c>
      <c r="N332" s="7" t="str" cm="1">
        <f t="array" ref="N332">_xlfn.IFS(I332="Rob","Robusta",I332="Exc","Exclasia",I332="Ara","Arabia",I332="Lib","Libia")</f>
        <v>Robusta</v>
      </c>
      <c r="O332" s="7" t="str" cm="1">
        <f t="array" ref="O332">_xlfn.IFS(J332="M","Medium",J332="D","Dark",J332="L","Light")</f>
        <v>Dark</v>
      </c>
      <c r="P332" s="7" t="e">
        <f>VLOOKUP(Tablo1[[#This Row],[Customer ID]],customers!A331:I1331,9,FALSE)</f>
        <v>#N/A</v>
      </c>
    </row>
    <row r="333" spans="1:16" x14ac:dyDescent="0.25">
      <c r="A333" s="4" t="s">
        <v>2356</v>
      </c>
      <c r="B333" s="6">
        <v>43989</v>
      </c>
      <c r="C333" s="4" t="s">
        <v>2357</v>
      </c>
      <c r="D333" s="7" t="s">
        <v>6150</v>
      </c>
      <c r="E333" s="4">
        <v>1</v>
      </c>
      <c r="F333" s="4" t="str">
        <f>VLOOKUP(C333,customers!A:B,2,FALSE)</f>
        <v>Corine Drewett</v>
      </c>
      <c r="G333" s="4" t="str">
        <f>VLOOKUP(F333,customers!B:C,2,FALSE)</f>
        <v>cdrewett97@wikipedia.org</v>
      </c>
      <c r="H333" s="4" t="str">
        <f>VLOOKUP(F333,customers!B:G,6,FALSE)</f>
        <v>United States</v>
      </c>
      <c r="I333" s="7" t="str">
        <f>VLOOKUP(D333,products!A:B,2,FALSE)</f>
        <v>Rob</v>
      </c>
      <c r="J333" s="7" t="str">
        <f>VLOOKUP(D333,products!A:C,3,FALSE)</f>
        <v>M</v>
      </c>
      <c r="K333" s="8">
        <f>VLOOKUP(D333,products!A:D,4,FALSE)</f>
        <v>2.5</v>
      </c>
      <c r="L333" s="9">
        <f>VLOOKUP(D333,products!A:E,5,FALSE)</f>
        <v>22.884999999999998</v>
      </c>
      <c r="M333" s="9">
        <f t="shared" si="5"/>
        <v>22.884999999999998</v>
      </c>
      <c r="N333" s="7" t="str" cm="1">
        <f t="array" ref="N333">_xlfn.IFS(I333="Rob","Robusta",I333="Exc","Exclasia",I333="Ara","Arabia",I333="Lib","Libia")</f>
        <v>Robusta</v>
      </c>
      <c r="O333" s="7" t="str" cm="1">
        <f t="array" ref="O333">_xlfn.IFS(J333="M","Medium",J333="D","Dark",J333="L","Light")</f>
        <v>Medium</v>
      </c>
      <c r="P333" s="7" t="str">
        <f>VLOOKUP(Tablo1[[#This Row],[Customer ID]],customers!A332:I1332,9,FALSE)</f>
        <v>Yes</v>
      </c>
    </row>
    <row r="334" spans="1:16" x14ac:dyDescent="0.25">
      <c r="A334" s="4" t="s">
        <v>2362</v>
      </c>
      <c r="B334" s="6">
        <v>43689</v>
      </c>
      <c r="C334" s="4" t="s">
        <v>2363</v>
      </c>
      <c r="D334" s="7" t="s">
        <v>6157</v>
      </c>
      <c r="E334" s="4">
        <v>3</v>
      </c>
      <c r="F334" s="4" t="str">
        <f>VLOOKUP(C334,customers!A:B,2,FALSE)</f>
        <v>Quinn Parsons</v>
      </c>
      <c r="G334" s="4" t="str">
        <f>VLOOKUP(F334,customers!B:C,2,FALSE)</f>
        <v>qparsons98@blogtalkradio.com</v>
      </c>
      <c r="H334" s="4" t="str">
        <f>VLOOKUP(F334,customers!B:G,6,FALSE)</f>
        <v>United States</v>
      </c>
      <c r="I334" s="7" t="str">
        <f>VLOOKUP(D334,products!A:B,2,FALSE)</f>
        <v>Ara</v>
      </c>
      <c r="J334" s="7" t="str">
        <f>VLOOKUP(D334,products!A:C,3,FALSE)</f>
        <v>D</v>
      </c>
      <c r="K334" s="8">
        <f>VLOOKUP(D334,products!A:D,4,FALSE)</f>
        <v>0.5</v>
      </c>
      <c r="L334" s="9">
        <f>VLOOKUP(D334,products!A:E,5,FALSE)</f>
        <v>5.97</v>
      </c>
      <c r="M334" s="9">
        <f t="shared" si="5"/>
        <v>17.91</v>
      </c>
      <c r="N334" s="7" t="str" cm="1">
        <f t="array" ref="N334">_xlfn.IFS(I334="Rob","Robusta",I334="Exc","Exclasia",I334="Ara","Arabia",I334="Lib","Libia")</f>
        <v>Arabia</v>
      </c>
      <c r="O334" s="7" t="str" cm="1">
        <f t="array" ref="O334">_xlfn.IFS(J334="M","Medium",J334="D","Dark",J334="L","Light")</f>
        <v>Dark</v>
      </c>
      <c r="P334" s="7" t="str">
        <f>VLOOKUP(Tablo1[[#This Row],[Customer ID]],customers!A333:I1333,9,FALSE)</f>
        <v>Yes</v>
      </c>
    </row>
    <row r="335" spans="1:16" x14ac:dyDescent="0.25">
      <c r="A335" s="4" t="s">
        <v>2368</v>
      </c>
      <c r="B335" s="6">
        <v>43712</v>
      </c>
      <c r="C335" s="4" t="s">
        <v>2369</v>
      </c>
      <c r="D335" s="7" t="s">
        <v>6145</v>
      </c>
      <c r="E335" s="4">
        <v>4</v>
      </c>
      <c r="F335" s="4" t="str">
        <f>VLOOKUP(C335,customers!A:B,2,FALSE)</f>
        <v>Vivyan Ceely</v>
      </c>
      <c r="G335" s="4" t="str">
        <f>VLOOKUP(F335,customers!B:C,2,FALSE)</f>
        <v>vceely99@auda.org.au</v>
      </c>
      <c r="H335" s="4" t="str">
        <f>VLOOKUP(F335,customers!B:G,6,FALSE)</f>
        <v>United States</v>
      </c>
      <c r="I335" s="7" t="str">
        <f>VLOOKUP(D335,products!A:B,2,FALSE)</f>
        <v>Rob</v>
      </c>
      <c r="J335" s="7" t="str">
        <f>VLOOKUP(D335,products!A:C,3,FALSE)</f>
        <v>M</v>
      </c>
      <c r="K335" s="8">
        <f>VLOOKUP(D335,products!A:D,4,FALSE)</f>
        <v>0.5</v>
      </c>
      <c r="L335" s="9">
        <f>VLOOKUP(D335,products!A:E,5,FALSE)</f>
        <v>5.97</v>
      </c>
      <c r="M335" s="9">
        <f t="shared" si="5"/>
        <v>23.88</v>
      </c>
      <c r="N335" s="7" t="str" cm="1">
        <f t="array" ref="N335">_xlfn.IFS(I335="Rob","Robusta",I335="Exc","Exclasia",I335="Ara","Arabia",I335="Lib","Libia")</f>
        <v>Robusta</v>
      </c>
      <c r="O335" s="7" t="str" cm="1">
        <f t="array" ref="O335">_xlfn.IFS(J335="M","Medium",J335="D","Dark",J335="L","Light")</f>
        <v>Medium</v>
      </c>
      <c r="P335" s="7" t="str">
        <f>VLOOKUP(Tablo1[[#This Row],[Customer ID]],customers!A334:I1334,9,FALSE)</f>
        <v>Yes</v>
      </c>
    </row>
    <row r="336" spans="1:16" x14ac:dyDescent="0.25">
      <c r="A336" s="4" t="s">
        <v>2374</v>
      </c>
      <c r="B336" s="6">
        <v>43742</v>
      </c>
      <c r="C336" s="4" t="s">
        <v>2375</v>
      </c>
      <c r="D336" s="7" t="s">
        <v>6178</v>
      </c>
      <c r="E336" s="4">
        <v>5</v>
      </c>
      <c r="F336" s="4" t="str">
        <f>VLOOKUP(C336,customers!A:B,2,FALSE)</f>
        <v>Elonore Goodings</v>
      </c>
      <c r="G336" s="4">
        <f>VLOOKUP(F336,customers!B:C,2,FALSE)</f>
        <v>0</v>
      </c>
      <c r="H336" s="4" t="str">
        <f>VLOOKUP(F336,customers!B:G,6,FALSE)</f>
        <v>United States</v>
      </c>
      <c r="I336" s="7" t="str">
        <f>VLOOKUP(D336,products!A:B,2,FALSE)</f>
        <v>Rob</v>
      </c>
      <c r="J336" s="7" t="str">
        <f>VLOOKUP(D336,products!A:C,3,FALSE)</f>
        <v>L</v>
      </c>
      <c r="K336" s="8">
        <f>VLOOKUP(D336,products!A:D,4,FALSE)</f>
        <v>1</v>
      </c>
      <c r="L336" s="9">
        <f>VLOOKUP(D336,products!A:E,5,FALSE)</f>
        <v>11.95</v>
      </c>
      <c r="M336" s="9">
        <f t="shared" si="5"/>
        <v>59.75</v>
      </c>
      <c r="N336" s="7" t="str" cm="1">
        <f t="array" ref="N336">_xlfn.IFS(I336="Rob","Robusta",I336="Exc","Exclasia",I336="Ara","Arabia",I336="Lib","Libia")</f>
        <v>Robusta</v>
      </c>
      <c r="O336" s="7" t="str" cm="1">
        <f t="array" ref="O336">_xlfn.IFS(J336="M","Medium",J336="D","Dark",J336="L","Light")</f>
        <v>Light</v>
      </c>
      <c r="P336" s="7" t="str">
        <f>VLOOKUP(Tablo1[[#This Row],[Customer ID]],customers!A335:I1335,9,FALSE)</f>
        <v>No</v>
      </c>
    </row>
    <row r="337" spans="1:16" x14ac:dyDescent="0.25">
      <c r="A337" s="4" t="s">
        <v>2378</v>
      </c>
      <c r="B337" s="6">
        <v>43885</v>
      </c>
      <c r="C337" s="4" t="s">
        <v>2379</v>
      </c>
      <c r="D337" s="7" t="s">
        <v>6144</v>
      </c>
      <c r="E337" s="4">
        <v>6</v>
      </c>
      <c r="F337" s="4" t="str">
        <f>VLOOKUP(C337,customers!A:B,2,FALSE)</f>
        <v>Clement Vasiliev</v>
      </c>
      <c r="G337" s="4" t="str">
        <f>VLOOKUP(F337,customers!B:C,2,FALSE)</f>
        <v>cvasiliev9b@discuz.net</v>
      </c>
      <c r="H337" s="4" t="str">
        <f>VLOOKUP(F337,customers!B:G,6,FALSE)</f>
        <v>United States</v>
      </c>
      <c r="I337" s="7" t="str">
        <f>VLOOKUP(D337,products!A:B,2,FALSE)</f>
        <v>Lib</v>
      </c>
      <c r="J337" s="7" t="str">
        <f>VLOOKUP(D337,products!A:C,3,FALSE)</f>
        <v>L</v>
      </c>
      <c r="K337" s="8">
        <f>VLOOKUP(D337,products!A:D,4,FALSE)</f>
        <v>0.2</v>
      </c>
      <c r="L337" s="9">
        <f>VLOOKUP(D337,products!A:E,5,FALSE)</f>
        <v>4.7549999999999999</v>
      </c>
      <c r="M337" s="9">
        <f t="shared" si="5"/>
        <v>28.53</v>
      </c>
      <c r="N337" s="7" t="str" cm="1">
        <f t="array" ref="N337">_xlfn.IFS(I337="Rob","Robusta",I337="Exc","Exclasia",I337="Ara","Arabia",I337="Lib","Libia")</f>
        <v>Libia</v>
      </c>
      <c r="O337" s="7" t="str" cm="1">
        <f t="array" ref="O337">_xlfn.IFS(J337="M","Medium",J337="D","Dark",J337="L","Light")</f>
        <v>Light</v>
      </c>
      <c r="P337" s="7" t="str">
        <f>VLOOKUP(Tablo1[[#This Row],[Customer ID]],customers!A336:I1336,9,FALSE)</f>
        <v>Yes</v>
      </c>
    </row>
    <row r="338" spans="1:16" x14ac:dyDescent="0.25">
      <c r="A338" s="4" t="s">
        <v>2384</v>
      </c>
      <c r="B338" s="6">
        <v>44434</v>
      </c>
      <c r="C338" s="4" t="s">
        <v>2385</v>
      </c>
      <c r="D338" s="7" t="s">
        <v>6154</v>
      </c>
      <c r="E338" s="4">
        <v>4</v>
      </c>
      <c r="F338" s="4" t="str">
        <f>VLOOKUP(C338,customers!A:B,2,FALSE)</f>
        <v>Terencio O'Moylan</v>
      </c>
      <c r="G338" s="4" t="str">
        <f>VLOOKUP(F338,customers!B:C,2,FALSE)</f>
        <v>tomoylan9c@liveinternet.ru</v>
      </c>
      <c r="H338" s="4" t="str">
        <f>VLOOKUP(F338,customers!B:G,6,FALSE)</f>
        <v>United Kingdom</v>
      </c>
      <c r="I338" s="7" t="str">
        <f>VLOOKUP(D338,products!A:B,2,FALSE)</f>
        <v>Ara</v>
      </c>
      <c r="J338" s="7" t="str">
        <f>VLOOKUP(D338,products!A:C,3,FALSE)</f>
        <v>M</v>
      </c>
      <c r="K338" s="8">
        <f>VLOOKUP(D338,products!A:D,4,FALSE)</f>
        <v>1</v>
      </c>
      <c r="L338" s="9">
        <f>VLOOKUP(D338,products!A:E,5,FALSE)</f>
        <v>11.25</v>
      </c>
      <c r="M338" s="9">
        <f t="shared" si="5"/>
        <v>45</v>
      </c>
      <c r="N338" s="7" t="str" cm="1">
        <f t="array" ref="N338">_xlfn.IFS(I338="Rob","Robusta",I338="Exc","Exclasia",I338="Ara","Arabia",I338="Lib","Libia")</f>
        <v>Arabia</v>
      </c>
      <c r="O338" s="7" t="str" cm="1">
        <f t="array" ref="O338">_xlfn.IFS(J338="M","Medium",J338="D","Dark",J338="L","Light")</f>
        <v>Medium</v>
      </c>
      <c r="P338" s="7" t="str">
        <f>VLOOKUP(Tablo1[[#This Row],[Customer ID]],customers!A337:I1337,9,FALSE)</f>
        <v>No</v>
      </c>
    </row>
    <row r="339" spans="1:16" x14ac:dyDescent="0.25">
      <c r="A339" s="4" t="s">
        <v>2390</v>
      </c>
      <c r="B339" s="6">
        <v>44472</v>
      </c>
      <c r="C339" s="4" t="s">
        <v>2330</v>
      </c>
      <c r="D339" s="7" t="s">
        <v>6184</v>
      </c>
      <c r="E339" s="4">
        <v>2</v>
      </c>
      <c r="F339" s="4" t="str">
        <f>VLOOKUP(C339,customers!A:B,2,FALSE)</f>
        <v>Flynn Antony</v>
      </c>
      <c r="G339" s="4">
        <f>VLOOKUP(F339,customers!B:C,2,FALSE)</f>
        <v>0</v>
      </c>
      <c r="H339" s="4" t="str">
        <f>VLOOKUP(F339,customers!B:G,6,FALSE)</f>
        <v>United States</v>
      </c>
      <c r="I339" s="7" t="str">
        <f>VLOOKUP(D339,products!A:B,2,FALSE)</f>
        <v>Exc</v>
      </c>
      <c r="J339" s="7" t="str">
        <f>VLOOKUP(D339,products!A:C,3,FALSE)</f>
        <v>D</v>
      </c>
      <c r="K339" s="8">
        <f>VLOOKUP(D339,products!A:D,4,FALSE)</f>
        <v>2.5</v>
      </c>
      <c r="L339" s="9">
        <f>VLOOKUP(D339,products!A:E,5,FALSE)</f>
        <v>27.945</v>
      </c>
      <c r="M339" s="9">
        <f t="shared" si="5"/>
        <v>55.89</v>
      </c>
      <c r="N339" s="7" t="str" cm="1">
        <f t="array" ref="N339">_xlfn.IFS(I339="Rob","Robusta",I339="Exc","Exclasia",I339="Ara","Arabia",I339="Lib","Libia")</f>
        <v>Exclasia</v>
      </c>
      <c r="O339" s="7" t="str" cm="1">
        <f t="array" ref="O339">_xlfn.IFS(J339="M","Medium",J339="D","Dark",J339="L","Light")</f>
        <v>Dark</v>
      </c>
      <c r="P339" s="7" t="e">
        <f>VLOOKUP(Tablo1[[#This Row],[Customer ID]],customers!A338:I1338,9,FALSE)</f>
        <v>#N/A</v>
      </c>
    </row>
    <row r="340" spans="1:16" x14ac:dyDescent="0.25">
      <c r="A340" s="4" t="s">
        <v>2395</v>
      </c>
      <c r="B340" s="6">
        <v>43995</v>
      </c>
      <c r="C340" s="4" t="s">
        <v>2396</v>
      </c>
      <c r="D340" s="7" t="s">
        <v>6170</v>
      </c>
      <c r="E340" s="4">
        <v>4</v>
      </c>
      <c r="F340" s="4" t="str">
        <f>VLOOKUP(C340,customers!A:B,2,FALSE)</f>
        <v>Wyatan Fetherston</v>
      </c>
      <c r="G340" s="4" t="str">
        <f>VLOOKUP(F340,customers!B:C,2,FALSE)</f>
        <v>wfetherston9e@constantcontact.com</v>
      </c>
      <c r="H340" s="4" t="str">
        <f>VLOOKUP(F340,customers!B:G,6,FALSE)</f>
        <v>United States</v>
      </c>
      <c r="I340" s="7" t="str">
        <f>VLOOKUP(D340,products!A:B,2,FALSE)</f>
        <v>Exc</v>
      </c>
      <c r="J340" s="7" t="str">
        <f>VLOOKUP(D340,products!A:C,3,FALSE)</f>
        <v>L</v>
      </c>
      <c r="K340" s="8">
        <f>VLOOKUP(D340,products!A:D,4,FALSE)</f>
        <v>1</v>
      </c>
      <c r="L340" s="9">
        <f>VLOOKUP(D340,products!A:E,5,FALSE)</f>
        <v>14.85</v>
      </c>
      <c r="M340" s="9">
        <f t="shared" si="5"/>
        <v>59.4</v>
      </c>
      <c r="N340" s="7" t="str" cm="1">
        <f t="array" ref="N340">_xlfn.IFS(I340="Rob","Robusta",I340="Exc","Exclasia",I340="Ara","Arabia",I340="Lib","Libia")</f>
        <v>Exclasia</v>
      </c>
      <c r="O340" s="7" t="str" cm="1">
        <f t="array" ref="O340">_xlfn.IFS(J340="M","Medium",J340="D","Dark",J340="L","Light")</f>
        <v>Light</v>
      </c>
      <c r="P340" s="7" t="str">
        <f>VLOOKUP(Tablo1[[#This Row],[Customer ID]],customers!A339:I1339,9,FALSE)</f>
        <v>No</v>
      </c>
    </row>
    <row r="341" spans="1:16" x14ac:dyDescent="0.25">
      <c r="A341" s="4" t="s">
        <v>2401</v>
      </c>
      <c r="B341" s="6">
        <v>44256</v>
      </c>
      <c r="C341" s="4" t="s">
        <v>2402</v>
      </c>
      <c r="D341" s="7" t="s">
        <v>6152</v>
      </c>
      <c r="E341" s="4">
        <v>2</v>
      </c>
      <c r="F341" s="4" t="str">
        <f>VLOOKUP(C341,customers!A:B,2,FALSE)</f>
        <v>Emmaline Rasmus</v>
      </c>
      <c r="G341" s="4" t="str">
        <f>VLOOKUP(F341,customers!B:C,2,FALSE)</f>
        <v>erasmus9f@techcrunch.com</v>
      </c>
      <c r="H341" s="4" t="str">
        <f>VLOOKUP(F341,customers!B:G,6,FALSE)</f>
        <v>United States</v>
      </c>
      <c r="I341" s="7" t="str">
        <f>VLOOKUP(D341,products!A:B,2,FALSE)</f>
        <v>Exc</v>
      </c>
      <c r="J341" s="7" t="str">
        <f>VLOOKUP(D341,products!A:C,3,FALSE)</f>
        <v>D</v>
      </c>
      <c r="K341" s="8">
        <f>VLOOKUP(D341,products!A:D,4,FALSE)</f>
        <v>0.2</v>
      </c>
      <c r="L341" s="9">
        <f>VLOOKUP(D341,products!A:E,5,FALSE)</f>
        <v>3.645</v>
      </c>
      <c r="M341" s="9">
        <f t="shared" si="5"/>
        <v>7.29</v>
      </c>
      <c r="N341" s="7" t="str" cm="1">
        <f t="array" ref="N341">_xlfn.IFS(I341="Rob","Robusta",I341="Exc","Exclasia",I341="Ara","Arabia",I341="Lib","Libia")</f>
        <v>Exclasia</v>
      </c>
      <c r="O341" s="7" t="str" cm="1">
        <f t="array" ref="O341">_xlfn.IFS(J341="M","Medium",J341="D","Dark",J341="L","Light")</f>
        <v>Dark</v>
      </c>
      <c r="P341" s="7" t="str">
        <f>VLOOKUP(Tablo1[[#This Row],[Customer ID]],customers!A340:I1340,9,FALSE)</f>
        <v>Yes</v>
      </c>
    </row>
    <row r="342" spans="1:16" x14ac:dyDescent="0.25">
      <c r="A342" s="4" t="s">
        <v>2407</v>
      </c>
      <c r="B342" s="6">
        <v>43528</v>
      </c>
      <c r="C342" s="4" t="s">
        <v>2408</v>
      </c>
      <c r="D342" s="7" t="s">
        <v>6143</v>
      </c>
      <c r="E342" s="4">
        <v>1</v>
      </c>
      <c r="F342" s="4" t="str">
        <f>VLOOKUP(C342,customers!A:B,2,FALSE)</f>
        <v>Wesley Giorgioni</v>
      </c>
      <c r="G342" s="4" t="str">
        <f>VLOOKUP(F342,customers!B:C,2,FALSE)</f>
        <v>wgiorgioni9g@wikipedia.org</v>
      </c>
      <c r="H342" s="4" t="str">
        <f>VLOOKUP(F342,customers!B:G,6,FALSE)</f>
        <v>United States</v>
      </c>
      <c r="I342" s="7" t="str">
        <f>VLOOKUP(D342,products!A:B,2,FALSE)</f>
        <v>Exc</v>
      </c>
      <c r="J342" s="7" t="str">
        <f>VLOOKUP(D342,products!A:C,3,FALSE)</f>
        <v>D</v>
      </c>
      <c r="K342" s="8">
        <f>VLOOKUP(D342,products!A:D,4,FALSE)</f>
        <v>0.5</v>
      </c>
      <c r="L342" s="9">
        <f>VLOOKUP(D342,products!A:E,5,FALSE)</f>
        <v>7.29</v>
      </c>
      <c r="M342" s="9">
        <f t="shared" si="5"/>
        <v>7.29</v>
      </c>
      <c r="N342" s="7" t="str" cm="1">
        <f t="array" ref="N342">_xlfn.IFS(I342="Rob","Robusta",I342="Exc","Exclasia",I342="Ara","Arabia",I342="Lib","Libia")</f>
        <v>Exclasia</v>
      </c>
      <c r="O342" s="7" t="str" cm="1">
        <f t="array" ref="O342">_xlfn.IFS(J342="M","Medium",J342="D","Dark",J342="L","Light")</f>
        <v>Dark</v>
      </c>
      <c r="P342" s="7" t="str">
        <f>VLOOKUP(Tablo1[[#This Row],[Customer ID]],customers!A341:I1341,9,FALSE)</f>
        <v>Yes</v>
      </c>
    </row>
    <row r="343" spans="1:16" x14ac:dyDescent="0.25">
      <c r="A343" s="4" t="s">
        <v>2413</v>
      </c>
      <c r="B343" s="6">
        <v>43751</v>
      </c>
      <c r="C343" s="4" t="s">
        <v>2414</v>
      </c>
      <c r="D343" s="7" t="s">
        <v>6175</v>
      </c>
      <c r="E343" s="4">
        <v>2</v>
      </c>
      <c r="F343" s="4" t="str">
        <f>VLOOKUP(C343,customers!A:B,2,FALSE)</f>
        <v>Lucienne Scargle</v>
      </c>
      <c r="G343" s="4" t="str">
        <f>VLOOKUP(F343,customers!B:C,2,FALSE)</f>
        <v>lscargle9h@myspace.com</v>
      </c>
      <c r="H343" s="4" t="str">
        <f>VLOOKUP(F343,customers!B:G,6,FALSE)</f>
        <v>United States</v>
      </c>
      <c r="I343" s="7" t="str">
        <f>VLOOKUP(D343,products!A:B,2,FALSE)</f>
        <v>Exc</v>
      </c>
      <c r="J343" s="7" t="str">
        <f>VLOOKUP(D343,products!A:C,3,FALSE)</f>
        <v>L</v>
      </c>
      <c r="K343" s="8">
        <f>VLOOKUP(D343,products!A:D,4,FALSE)</f>
        <v>0.5</v>
      </c>
      <c r="L343" s="9">
        <f>VLOOKUP(D343,products!A:E,5,FALSE)</f>
        <v>8.91</v>
      </c>
      <c r="M343" s="9">
        <f t="shared" si="5"/>
        <v>17.82</v>
      </c>
      <c r="N343" s="7" t="str" cm="1">
        <f t="array" ref="N343">_xlfn.IFS(I343="Rob","Robusta",I343="Exc","Exclasia",I343="Ara","Arabia",I343="Lib","Libia")</f>
        <v>Exclasia</v>
      </c>
      <c r="O343" s="7" t="str" cm="1">
        <f t="array" ref="O343">_xlfn.IFS(J343="M","Medium",J343="D","Dark",J343="L","Light")</f>
        <v>Light</v>
      </c>
      <c r="P343" s="7" t="str">
        <f>VLOOKUP(Tablo1[[#This Row],[Customer ID]],customers!A342:I1342,9,FALSE)</f>
        <v>No</v>
      </c>
    </row>
    <row r="344" spans="1:16" x14ac:dyDescent="0.25">
      <c r="A344" s="4" t="s">
        <v>2413</v>
      </c>
      <c r="B344" s="6">
        <v>43751</v>
      </c>
      <c r="C344" s="4" t="s">
        <v>2414</v>
      </c>
      <c r="D344" s="7" t="s">
        <v>6168</v>
      </c>
      <c r="E344" s="4">
        <v>5</v>
      </c>
      <c r="F344" s="4" t="str">
        <f>VLOOKUP(C344,customers!A:B,2,FALSE)</f>
        <v>Lucienne Scargle</v>
      </c>
      <c r="G344" s="4" t="str">
        <f>VLOOKUP(F344,customers!B:C,2,FALSE)</f>
        <v>lscargle9h@myspace.com</v>
      </c>
      <c r="H344" s="4" t="str">
        <f>VLOOKUP(F344,customers!B:G,6,FALSE)</f>
        <v>United States</v>
      </c>
      <c r="I344" s="7" t="str">
        <f>VLOOKUP(D344,products!A:B,2,FALSE)</f>
        <v>Lib</v>
      </c>
      <c r="J344" s="7" t="str">
        <f>VLOOKUP(D344,products!A:C,3,FALSE)</f>
        <v>D</v>
      </c>
      <c r="K344" s="8">
        <f>VLOOKUP(D344,products!A:D,4,FALSE)</f>
        <v>0.5</v>
      </c>
      <c r="L344" s="9">
        <f>VLOOKUP(D344,products!A:E,5,FALSE)</f>
        <v>7.77</v>
      </c>
      <c r="M344" s="9">
        <f t="shared" si="5"/>
        <v>38.849999999999994</v>
      </c>
      <c r="N344" s="7" t="str" cm="1">
        <f t="array" ref="N344">_xlfn.IFS(I344="Rob","Robusta",I344="Exc","Exclasia",I344="Ara","Arabia",I344="Lib","Libia")</f>
        <v>Libia</v>
      </c>
      <c r="O344" s="7" t="str" cm="1">
        <f t="array" ref="O344">_xlfn.IFS(J344="M","Medium",J344="D","Dark",J344="L","Light")</f>
        <v>Dark</v>
      </c>
      <c r="P344" s="7" t="str">
        <f>VLOOKUP(Tablo1[[#This Row],[Customer ID]],customers!A343:I1343,9,FALSE)</f>
        <v>No</v>
      </c>
    </row>
    <row r="345" spans="1:16" x14ac:dyDescent="0.25">
      <c r="A345" s="4" t="s">
        <v>2423</v>
      </c>
      <c r="B345" s="6">
        <v>43692</v>
      </c>
      <c r="C345" s="4" t="s">
        <v>2424</v>
      </c>
      <c r="D345" s="7" t="s">
        <v>6171</v>
      </c>
      <c r="E345" s="4">
        <v>6</v>
      </c>
      <c r="F345" s="4" t="str">
        <f>VLOOKUP(C345,customers!A:B,2,FALSE)</f>
        <v>Noam Climance</v>
      </c>
      <c r="G345" s="4" t="str">
        <f>VLOOKUP(F345,customers!B:C,2,FALSE)</f>
        <v>nclimance9j@europa.eu</v>
      </c>
      <c r="H345" s="4" t="str">
        <f>VLOOKUP(F345,customers!B:G,6,FALSE)</f>
        <v>United States</v>
      </c>
      <c r="I345" s="7" t="str">
        <f>VLOOKUP(D345,products!A:B,2,FALSE)</f>
        <v>Rob</v>
      </c>
      <c r="J345" s="7" t="str">
        <f>VLOOKUP(D345,products!A:C,3,FALSE)</f>
        <v>D</v>
      </c>
      <c r="K345" s="8">
        <f>VLOOKUP(D345,products!A:D,4,FALSE)</f>
        <v>0.5</v>
      </c>
      <c r="L345" s="9">
        <f>VLOOKUP(D345,products!A:E,5,FALSE)</f>
        <v>5.3699999999999992</v>
      </c>
      <c r="M345" s="9">
        <f t="shared" si="5"/>
        <v>32.22</v>
      </c>
      <c r="N345" s="7" t="str" cm="1">
        <f t="array" ref="N345">_xlfn.IFS(I345="Rob","Robusta",I345="Exc","Exclasia",I345="Ara","Arabia",I345="Lib","Libia")</f>
        <v>Robusta</v>
      </c>
      <c r="O345" s="7" t="str" cm="1">
        <f t="array" ref="O345">_xlfn.IFS(J345="M","Medium",J345="D","Dark",J345="L","Light")</f>
        <v>Dark</v>
      </c>
      <c r="P345" s="7" t="str">
        <f>VLOOKUP(Tablo1[[#This Row],[Customer ID]],customers!A344:I1344,9,FALSE)</f>
        <v>No</v>
      </c>
    </row>
    <row r="346" spans="1:16" x14ac:dyDescent="0.25">
      <c r="A346" s="4" t="s">
        <v>2428</v>
      </c>
      <c r="B346" s="6">
        <v>44529</v>
      </c>
      <c r="C346" s="4" t="s">
        <v>2429</v>
      </c>
      <c r="D346" s="7" t="s">
        <v>6137</v>
      </c>
      <c r="E346" s="4">
        <v>2</v>
      </c>
      <c r="F346" s="4" t="str">
        <f>VLOOKUP(C346,customers!A:B,2,FALSE)</f>
        <v>Catarina Donn</v>
      </c>
      <c r="G346" s="4">
        <f>VLOOKUP(F346,customers!B:C,2,FALSE)</f>
        <v>0</v>
      </c>
      <c r="H346" s="4" t="str">
        <f>VLOOKUP(F346,customers!B:G,6,FALSE)</f>
        <v>Ireland</v>
      </c>
      <c r="I346" s="7" t="str">
        <f>VLOOKUP(D346,products!A:B,2,FALSE)</f>
        <v>Rob</v>
      </c>
      <c r="J346" s="7" t="str">
        <f>VLOOKUP(D346,products!A:C,3,FALSE)</f>
        <v>M</v>
      </c>
      <c r="K346" s="8">
        <f>VLOOKUP(D346,products!A:D,4,FALSE)</f>
        <v>1</v>
      </c>
      <c r="L346" s="9">
        <f>VLOOKUP(D346,products!A:E,5,FALSE)</f>
        <v>9.9499999999999993</v>
      </c>
      <c r="M346" s="9">
        <f t="shared" si="5"/>
        <v>19.899999999999999</v>
      </c>
      <c r="N346" s="7" t="str" cm="1">
        <f t="array" ref="N346">_xlfn.IFS(I346="Rob","Robusta",I346="Exc","Exclasia",I346="Ara","Arabia",I346="Lib","Libia")</f>
        <v>Robusta</v>
      </c>
      <c r="O346" s="7" t="str" cm="1">
        <f t="array" ref="O346">_xlfn.IFS(J346="M","Medium",J346="D","Dark",J346="L","Light")</f>
        <v>Medium</v>
      </c>
      <c r="P346" s="7" t="str">
        <f>VLOOKUP(Tablo1[[#This Row],[Customer ID]],customers!A345:I1345,9,FALSE)</f>
        <v>Yes</v>
      </c>
    </row>
    <row r="347" spans="1:16" x14ac:dyDescent="0.25">
      <c r="A347" s="4" t="s">
        <v>2433</v>
      </c>
      <c r="B347" s="6">
        <v>43849</v>
      </c>
      <c r="C347" s="4" t="s">
        <v>2434</v>
      </c>
      <c r="D347" s="7" t="s">
        <v>6178</v>
      </c>
      <c r="E347" s="4">
        <v>5</v>
      </c>
      <c r="F347" s="4" t="str">
        <f>VLOOKUP(C347,customers!A:B,2,FALSE)</f>
        <v>Ameline Snazle</v>
      </c>
      <c r="G347" s="4" t="str">
        <f>VLOOKUP(F347,customers!B:C,2,FALSE)</f>
        <v>asnazle9l@oracle.com</v>
      </c>
      <c r="H347" s="4" t="str">
        <f>VLOOKUP(F347,customers!B:G,6,FALSE)</f>
        <v>United States</v>
      </c>
      <c r="I347" s="7" t="str">
        <f>VLOOKUP(D347,products!A:B,2,FALSE)</f>
        <v>Rob</v>
      </c>
      <c r="J347" s="7" t="str">
        <f>VLOOKUP(D347,products!A:C,3,FALSE)</f>
        <v>L</v>
      </c>
      <c r="K347" s="8">
        <f>VLOOKUP(D347,products!A:D,4,FALSE)</f>
        <v>1</v>
      </c>
      <c r="L347" s="9">
        <f>VLOOKUP(D347,products!A:E,5,FALSE)</f>
        <v>11.95</v>
      </c>
      <c r="M347" s="9">
        <f t="shared" si="5"/>
        <v>59.75</v>
      </c>
      <c r="N347" s="7" t="str" cm="1">
        <f t="array" ref="N347">_xlfn.IFS(I347="Rob","Robusta",I347="Exc","Exclasia",I347="Ara","Arabia",I347="Lib","Libia")</f>
        <v>Robusta</v>
      </c>
      <c r="O347" s="7" t="str" cm="1">
        <f t="array" ref="O347">_xlfn.IFS(J347="M","Medium",J347="D","Dark",J347="L","Light")</f>
        <v>Light</v>
      </c>
      <c r="P347" s="7" t="str">
        <f>VLOOKUP(Tablo1[[#This Row],[Customer ID]],customers!A346:I1346,9,FALSE)</f>
        <v>No</v>
      </c>
    </row>
    <row r="348" spans="1:16" x14ac:dyDescent="0.25">
      <c r="A348" s="4" t="s">
        <v>2439</v>
      </c>
      <c r="B348" s="6">
        <v>44344</v>
      </c>
      <c r="C348" s="4" t="s">
        <v>2440</v>
      </c>
      <c r="D348" s="7" t="s">
        <v>6179</v>
      </c>
      <c r="E348" s="4">
        <v>3</v>
      </c>
      <c r="F348" s="4" t="str">
        <f>VLOOKUP(C348,customers!A:B,2,FALSE)</f>
        <v>Rebeka Worg</v>
      </c>
      <c r="G348" s="4" t="str">
        <f>VLOOKUP(F348,customers!B:C,2,FALSE)</f>
        <v>rworg9m@arstechnica.com</v>
      </c>
      <c r="H348" s="4" t="str">
        <f>VLOOKUP(F348,customers!B:G,6,FALSE)</f>
        <v>United States</v>
      </c>
      <c r="I348" s="7" t="str">
        <f>VLOOKUP(D348,products!A:B,2,FALSE)</f>
        <v>Ara</v>
      </c>
      <c r="J348" s="7" t="str">
        <f>VLOOKUP(D348,products!A:C,3,FALSE)</f>
        <v>L</v>
      </c>
      <c r="K348" s="8">
        <f>VLOOKUP(D348,products!A:D,4,FALSE)</f>
        <v>0.5</v>
      </c>
      <c r="L348" s="9">
        <f>VLOOKUP(D348,products!A:E,5,FALSE)</f>
        <v>7.77</v>
      </c>
      <c r="M348" s="9">
        <f t="shared" si="5"/>
        <v>23.31</v>
      </c>
      <c r="N348" s="7" t="str" cm="1">
        <f t="array" ref="N348">_xlfn.IFS(I348="Rob","Robusta",I348="Exc","Exclasia",I348="Ara","Arabia",I348="Lib","Libia")</f>
        <v>Arabia</v>
      </c>
      <c r="O348" s="7" t="str" cm="1">
        <f t="array" ref="O348">_xlfn.IFS(J348="M","Medium",J348="D","Dark",J348="L","Light")</f>
        <v>Light</v>
      </c>
      <c r="P348" s="7" t="str">
        <f>VLOOKUP(Tablo1[[#This Row],[Customer ID]],customers!A347:I1347,9,FALSE)</f>
        <v>Yes</v>
      </c>
    </row>
    <row r="349" spans="1:16" x14ac:dyDescent="0.25">
      <c r="A349" s="4" t="s">
        <v>2445</v>
      </c>
      <c r="B349" s="6">
        <v>44576</v>
      </c>
      <c r="C349" s="4" t="s">
        <v>2446</v>
      </c>
      <c r="D349" s="7" t="s">
        <v>6161</v>
      </c>
      <c r="E349" s="4">
        <v>3</v>
      </c>
      <c r="F349" s="4" t="str">
        <f>VLOOKUP(C349,customers!A:B,2,FALSE)</f>
        <v>Lewes Danes</v>
      </c>
      <c r="G349" s="4" t="str">
        <f>VLOOKUP(F349,customers!B:C,2,FALSE)</f>
        <v>ldanes9n@umn.edu</v>
      </c>
      <c r="H349" s="4" t="str">
        <f>VLOOKUP(F349,customers!B:G,6,FALSE)</f>
        <v>United States</v>
      </c>
      <c r="I349" s="7" t="str">
        <f>VLOOKUP(D349,products!A:B,2,FALSE)</f>
        <v>Lib</v>
      </c>
      <c r="J349" s="7" t="str">
        <f>VLOOKUP(D349,products!A:C,3,FALSE)</f>
        <v>M</v>
      </c>
      <c r="K349" s="8">
        <f>VLOOKUP(D349,products!A:D,4,FALSE)</f>
        <v>1</v>
      </c>
      <c r="L349" s="9">
        <f>VLOOKUP(D349,products!A:E,5,FALSE)</f>
        <v>14.55</v>
      </c>
      <c r="M349" s="9">
        <f t="shared" si="5"/>
        <v>43.650000000000006</v>
      </c>
      <c r="N349" s="7" t="str" cm="1">
        <f t="array" ref="N349">_xlfn.IFS(I349="Rob","Robusta",I349="Exc","Exclasia",I349="Ara","Arabia",I349="Lib","Libia")</f>
        <v>Libia</v>
      </c>
      <c r="O349" s="7" t="str" cm="1">
        <f t="array" ref="O349">_xlfn.IFS(J349="M","Medium",J349="D","Dark",J349="L","Light")</f>
        <v>Medium</v>
      </c>
      <c r="P349" s="7" t="str">
        <f>VLOOKUP(Tablo1[[#This Row],[Customer ID]],customers!A348:I1348,9,FALSE)</f>
        <v>No</v>
      </c>
    </row>
    <row r="350" spans="1:16" x14ac:dyDescent="0.25">
      <c r="A350" s="4" t="s">
        <v>2451</v>
      </c>
      <c r="B350" s="6">
        <v>43803</v>
      </c>
      <c r="C350" s="4" t="s">
        <v>2452</v>
      </c>
      <c r="D350" s="7" t="s">
        <v>6147</v>
      </c>
      <c r="E350" s="4">
        <v>6</v>
      </c>
      <c r="F350" s="4" t="str">
        <f>VLOOKUP(C350,customers!A:B,2,FALSE)</f>
        <v>Shelli Keynd</v>
      </c>
      <c r="G350" s="4" t="str">
        <f>VLOOKUP(F350,customers!B:C,2,FALSE)</f>
        <v>skeynd9o@narod.ru</v>
      </c>
      <c r="H350" s="4" t="str">
        <f>VLOOKUP(F350,customers!B:G,6,FALSE)</f>
        <v>United States</v>
      </c>
      <c r="I350" s="7" t="str">
        <f>VLOOKUP(D350,products!A:B,2,FALSE)</f>
        <v>Exc</v>
      </c>
      <c r="J350" s="7" t="str">
        <f>VLOOKUP(D350,products!A:C,3,FALSE)</f>
        <v>L</v>
      </c>
      <c r="K350" s="8">
        <f>VLOOKUP(D350,products!A:D,4,FALSE)</f>
        <v>2.5</v>
      </c>
      <c r="L350" s="9">
        <f>VLOOKUP(D350,products!A:E,5,FALSE)</f>
        <v>34.154999999999994</v>
      </c>
      <c r="M350" s="9">
        <f t="shared" si="5"/>
        <v>204.92999999999995</v>
      </c>
      <c r="N350" s="7" t="str" cm="1">
        <f t="array" ref="N350">_xlfn.IFS(I350="Rob","Robusta",I350="Exc","Exclasia",I350="Ara","Arabia",I350="Lib","Libia")</f>
        <v>Exclasia</v>
      </c>
      <c r="O350" s="7" t="str" cm="1">
        <f t="array" ref="O350">_xlfn.IFS(J350="M","Medium",J350="D","Dark",J350="L","Light")</f>
        <v>Light</v>
      </c>
      <c r="P350" s="7" t="str">
        <f>VLOOKUP(Tablo1[[#This Row],[Customer ID]],customers!A349:I1349,9,FALSE)</f>
        <v>No</v>
      </c>
    </row>
    <row r="351" spans="1:16" x14ac:dyDescent="0.25">
      <c r="A351" s="4" t="s">
        <v>2457</v>
      </c>
      <c r="B351" s="6">
        <v>44743</v>
      </c>
      <c r="C351" s="4" t="s">
        <v>2458</v>
      </c>
      <c r="D351" s="7" t="s">
        <v>6177</v>
      </c>
      <c r="E351" s="4">
        <v>4</v>
      </c>
      <c r="F351" s="4" t="str">
        <f>VLOOKUP(C351,customers!A:B,2,FALSE)</f>
        <v>Dell Daveridge</v>
      </c>
      <c r="G351" s="4" t="str">
        <f>VLOOKUP(F351,customers!B:C,2,FALSE)</f>
        <v>ddaveridge9p@arstechnica.com</v>
      </c>
      <c r="H351" s="4" t="str">
        <f>VLOOKUP(F351,customers!B:G,6,FALSE)</f>
        <v>United States</v>
      </c>
      <c r="I351" s="7" t="str">
        <f>VLOOKUP(D351,products!A:B,2,FALSE)</f>
        <v>Rob</v>
      </c>
      <c r="J351" s="7" t="str">
        <f>VLOOKUP(D351,products!A:C,3,FALSE)</f>
        <v>L</v>
      </c>
      <c r="K351" s="8">
        <f>VLOOKUP(D351,products!A:D,4,FALSE)</f>
        <v>0.2</v>
      </c>
      <c r="L351" s="9">
        <f>VLOOKUP(D351,products!A:E,5,FALSE)</f>
        <v>3.5849999999999995</v>
      </c>
      <c r="M351" s="9">
        <f t="shared" si="5"/>
        <v>14.339999999999998</v>
      </c>
      <c r="N351" s="7" t="str" cm="1">
        <f t="array" ref="N351">_xlfn.IFS(I351="Rob","Robusta",I351="Exc","Exclasia",I351="Ara","Arabia",I351="Lib","Libia")</f>
        <v>Robusta</v>
      </c>
      <c r="O351" s="7" t="str" cm="1">
        <f t="array" ref="O351">_xlfn.IFS(J351="M","Medium",J351="D","Dark",J351="L","Light")</f>
        <v>Light</v>
      </c>
      <c r="P351" s="7" t="str">
        <f>VLOOKUP(Tablo1[[#This Row],[Customer ID]],customers!A350:I1350,9,FALSE)</f>
        <v>No</v>
      </c>
    </row>
    <row r="352" spans="1:16" x14ac:dyDescent="0.25">
      <c r="A352" s="4" t="s">
        <v>2463</v>
      </c>
      <c r="B352" s="6">
        <v>43592</v>
      </c>
      <c r="C352" s="4" t="s">
        <v>2464</v>
      </c>
      <c r="D352" s="7" t="s">
        <v>6157</v>
      </c>
      <c r="E352" s="4">
        <v>4</v>
      </c>
      <c r="F352" s="4" t="str">
        <f>VLOOKUP(C352,customers!A:B,2,FALSE)</f>
        <v>Joshuah Awdry</v>
      </c>
      <c r="G352" s="4" t="str">
        <f>VLOOKUP(F352,customers!B:C,2,FALSE)</f>
        <v>jawdry9q@utexas.edu</v>
      </c>
      <c r="H352" s="4" t="str">
        <f>VLOOKUP(F352,customers!B:G,6,FALSE)</f>
        <v>United States</v>
      </c>
      <c r="I352" s="7" t="str">
        <f>VLOOKUP(D352,products!A:B,2,FALSE)</f>
        <v>Ara</v>
      </c>
      <c r="J352" s="7" t="str">
        <f>VLOOKUP(D352,products!A:C,3,FALSE)</f>
        <v>D</v>
      </c>
      <c r="K352" s="8">
        <f>VLOOKUP(D352,products!A:D,4,FALSE)</f>
        <v>0.5</v>
      </c>
      <c r="L352" s="9">
        <f>VLOOKUP(D352,products!A:E,5,FALSE)</f>
        <v>5.97</v>
      </c>
      <c r="M352" s="9">
        <f t="shared" si="5"/>
        <v>23.88</v>
      </c>
      <c r="N352" s="7" t="str" cm="1">
        <f t="array" ref="N352">_xlfn.IFS(I352="Rob","Robusta",I352="Exc","Exclasia",I352="Ara","Arabia",I352="Lib","Libia")</f>
        <v>Arabia</v>
      </c>
      <c r="O352" s="7" t="str" cm="1">
        <f t="array" ref="O352">_xlfn.IFS(J352="M","Medium",J352="D","Dark",J352="L","Light")</f>
        <v>Dark</v>
      </c>
      <c r="P352" s="7" t="str">
        <f>VLOOKUP(Tablo1[[#This Row],[Customer ID]],customers!A351:I1351,9,FALSE)</f>
        <v>No</v>
      </c>
    </row>
    <row r="353" spans="1:16" x14ac:dyDescent="0.25">
      <c r="A353" s="4" t="s">
        <v>2469</v>
      </c>
      <c r="B353" s="6">
        <v>44066</v>
      </c>
      <c r="C353" s="4" t="s">
        <v>2470</v>
      </c>
      <c r="D353" s="7" t="s">
        <v>6154</v>
      </c>
      <c r="E353" s="4">
        <v>2</v>
      </c>
      <c r="F353" s="4" t="str">
        <f>VLOOKUP(C353,customers!A:B,2,FALSE)</f>
        <v>Ethel Ryles</v>
      </c>
      <c r="G353" s="4" t="str">
        <f>VLOOKUP(F353,customers!B:C,2,FALSE)</f>
        <v>eryles9r@fastcompany.com</v>
      </c>
      <c r="H353" s="4" t="str">
        <f>VLOOKUP(F353,customers!B:G,6,FALSE)</f>
        <v>United States</v>
      </c>
      <c r="I353" s="7" t="str">
        <f>VLOOKUP(D353,products!A:B,2,FALSE)</f>
        <v>Ara</v>
      </c>
      <c r="J353" s="7" t="str">
        <f>VLOOKUP(D353,products!A:C,3,FALSE)</f>
        <v>M</v>
      </c>
      <c r="K353" s="8">
        <f>VLOOKUP(D353,products!A:D,4,FALSE)</f>
        <v>1</v>
      </c>
      <c r="L353" s="9">
        <f>VLOOKUP(D353,products!A:E,5,FALSE)</f>
        <v>11.25</v>
      </c>
      <c r="M353" s="9">
        <f t="shared" si="5"/>
        <v>22.5</v>
      </c>
      <c r="N353" s="7" t="str" cm="1">
        <f t="array" ref="N353">_xlfn.IFS(I353="Rob","Robusta",I353="Exc","Exclasia",I353="Ara","Arabia",I353="Lib","Libia")</f>
        <v>Arabia</v>
      </c>
      <c r="O353" s="7" t="str" cm="1">
        <f t="array" ref="O353">_xlfn.IFS(J353="M","Medium",J353="D","Dark",J353="L","Light")</f>
        <v>Medium</v>
      </c>
      <c r="P353" s="7" t="str">
        <f>VLOOKUP(Tablo1[[#This Row],[Customer ID]],customers!A352:I1352,9,FALSE)</f>
        <v>No</v>
      </c>
    </row>
    <row r="354" spans="1:16" x14ac:dyDescent="0.25">
      <c r="A354" s="4" t="s">
        <v>2475</v>
      </c>
      <c r="B354" s="6">
        <v>43984</v>
      </c>
      <c r="C354" s="4" t="s">
        <v>2330</v>
      </c>
      <c r="D354" s="7" t="s">
        <v>6143</v>
      </c>
      <c r="E354" s="4">
        <v>5</v>
      </c>
      <c r="F354" s="4" t="str">
        <f>VLOOKUP(C354,customers!A:B,2,FALSE)</f>
        <v>Flynn Antony</v>
      </c>
      <c r="G354" s="4">
        <f>VLOOKUP(F354,customers!B:C,2,FALSE)</f>
        <v>0</v>
      </c>
      <c r="H354" s="4" t="str">
        <f>VLOOKUP(F354,customers!B:G,6,FALSE)</f>
        <v>United States</v>
      </c>
      <c r="I354" s="7" t="str">
        <f>VLOOKUP(D354,products!A:B,2,FALSE)</f>
        <v>Exc</v>
      </c>
      <c r="J354" s="7" t="str">
        <f>VLOOKUP(D354,products!A:C,3,FALSE)</f>
        <v>D</v>
      </c>
      <c r="K354" s="8">
        <f>VLOOKUP(D354,products!A:D,4,FALSE)</f>
        <v>0.5</v>
      </c>
      <c r="L354" s="9">
        <f>VLOOKUP(D354,products!A:E,5,FALSE)</f>
        <v>7.29</v>
      </c>
      <c r="M354" s="9">
        <f t="shared" si="5"/>
        <v>36.450000000000003</v>
      </c>
      <c r="N354" s="7" t="str" cm="1">
        <f t="array" ref="N354">_xlfn.IFS(I354="Rob","Robusta",I354="Exc","Exclasia",I354="Ara","Arabia",I354="Lib","Libia")</f>
        <v>Exclasia</v>
      </c>
      <c r="O354" s="7" t="str" cm="1">
        <f t="array" ref="O354">_xlfn.IFS(J354="M","Medium",J354="D","Dark",J354="L","Light")</f>
        <v>Dark</v>
      </c>
      <c r="P354" s="7" t="e">
        <f>VLOOKUP(Tablo1[[#This Row],[Customer ID]],customers!A353:I1353,9,FALSE)</f>
        <v>#N/A</v>
      </c>
    </row>
    <row r="355" spans="1:16" x14ac:dyDescent="0.25">
      <c r="A355" s="4" t="s">
        <v>2481</v>
      </c>
      <c r="B355" s="6">
        <v>43860</v>
      </c>
      <c r="C355" s="4" t="s">
        <v>2482</v>
      </c>
      <c r="D355" s="7" t="s">
        <v>6156</v>
      </c>
      <c r="E355" s="4">
        <v>4</v>
      </c>
      <c r="F355" s="4" t="str">
        <f>VLOOKUP(C355,customers!A:B,2,FALSE)</f>
        <v>Maitilde Boxill</v>
      </c>
      <c r="G355" s="4">
        <f>VLOOKUP(F355,customers!B:C,2,FALSE)</f>
        <v>0</v>
      </c>
      <c r="H355" s="4" t="str">
        <f>VLOOKUP(F355,customers!B:G,6,FALSE)</f>
        <v>United States</v>
      </c>
      <c r="I355" s="7" t="str">
        <f>VLOOKUP(D355,products!A:B,2,FALSE)</f>
        <v>Ara</v>
      </c>
      <c r="J355" s="7" t="str">
        <f>VLOOKUP(D355,products!A:C,3,FALSE)</f>
        <v>M</v>
      </c>
      <c r="K355" s="8">
        <f>VLOOKUP(D355,products!A:D,4,FALSE)</f>
        <v>0.5</v>
      </c>
      <c r="L355" s="9">
        <f>VLOOKUP(D355,products!A:E,5,FALSE)</f>
        <v>6.75</v>
      </c>
      <c r="M355" s="9">
        <f t="shared" si="5"/>
        <v>27</v>
      </c>
      <c r="N355" s="7" t="str" cm="1">
        <f t="array" ref="N355">_xlfn.IFS(I355="Rob","Robusta",I355="Exc","Exclasia",I355="Ara","Arabia",I355="Lib","Libia")</f>
        <v>Arabia</v>
      </c>
      <c r="O355" s="7" t="str" cm="1">
        <f t="array" ref="O355">_xlfn.IFS(J355="M","Medium",J355="D","Dark",J355="L","Light")</f>
        <v>Medium</v>
      </c>
      <c r="P355" s="7" t="str">
        <f>VLOOKUP(Tablo1[[#This Row],[Customer ID]],customers!A354:I1354,9,FALSE)</f>
        <v>Yes</v>
      </c>
    </row>
    <row r="356" spans="1:16" x14ac:dyDescent="0.25">
      <c r="A356" s="4" t="s">
        <v>2486</v>
      </c>
      <c r="B356" s="6">
        <v>43876</v>
      </c>
      <c r="C356" s="4" t="s">
        <v>2487</v>
      </c>
      <c r="D356" s="7" t="s">
        <v>6174</v>
      </c>
      <c r="E356" s="4">
        <v>6</v>
      </c>
      <c r="F356" s="4" t="str">
        <f>VLOOKUP(C356,customers!A:B,2,FALSE)</f>
        <v>Jodee Caldicott</v>
      </c>
      <c r="G356" s="4" t="str">
        <f>VLOOKUP(F356,customers!B:C,2,FALSE)</f>
        <v>jcaldicott9u@usda.gov</v>
      </c>
      <c r="H356" s="4" t="str">
        <f>VLOOKUP(F356,customers!B:G,6,FALSE)</f>
        <v>United States</v>
      </c>
      <c r="I356" s="7" t="str">
        <f>VLOOKUP(D356,products!A:B,2,FALSE)</f>
        <v>Ara</v>
      </c>
      <c r="J356" s="7" t="str">
        <f>VLOOKUP(D356,products!A:C,3,FALSE)</f>
        <v>M</v>
      </c>
      <c r="K356" s="8">
        <f>VLOOKUP(D356,products!A:D,4,FALSE)</f>
        <v>2.5</v>
      </c>
      <c r="L356" s="9">
        <f>VLOOKUP(D356,products!A:E,5,FALSE)</f>
        <v>25.874999999999996</v>
      </c>
      <c r="M356" s="9">
        <f t="shared" si="5"/>
        <v>155.24999999999997</v>
      </c>
      <c r="N356" s="7" t="str" cm="1">
        <f t="array" ref="N356">_xlfn.IFS(I356="Rob","Robusta",I356="Exc","Exclasia",I356="Ara","Arabia",I356="Lib","Libia")</f>
        <v>Arabia</v>
      </c>
      <c r="O356" s="7" t="str" cm="1">
        <f t="array" ref="O356">_xlfn.IFS(J356="M","Medium",J356="D","Dark",J356="L","Light")</f>
        <v>Medium</v>
      </c>
      <c r="P356" s="7" t="str">
        <f>VLOOKUP(Tablo1[[#This Row],[Customer ID]],customers!A355:I1355,9,FALSE)</f>
        <v>No</v>
      </c>
    </row>
    <row r="357" spans="1:16" x14ac:dyDescent="0.25">
      <c r="A357" s="4" t="s">
        <v>2491</v>
      </c>
      <c r="B357" s="6">
        <v>44358</v>
      </c>
      <c r="C357" s="4" t="s">
        <v>2492</v>
      </c>
      <c r="D357" s="7" t="s">
        <v>6167</v>
      </c>
      <c r="E357" s="4">
        <v>5</v>
      </c>
      <c r="F357" s="4" t="str">
        <f>VLOOKUP(C357,customers!A:B,2,FALSE)</f>
        <v>Marianna Vedmore</v>
      </c>
      <c r="G357" s="4" t="str">
        <f>VLOOKUP(F357,customers!B:C,2,FALSE)</f>
        <v>mvedmore9v@a8.net</v>
      </c>
      <c r="H357" s="4" t="str">
        <f>VLOOKUP(F357,customers!B:G,6,FALSE)</f>
        <v>United States</v>
      </c>
      <c r="I357" s="7" t="str">
        <f>VLOOKUP(D357,products!A:B,2,FALSE)</f>
        <v>Ara</v>
      </c>
      <c r="J357" s="7" t="str">
        <f>VLOOKUP(D357,products!A:C,3,FALSE)</f>
        <v>D</v>
      </c>
      <c r="K357" s="8">
        <f>VLOOKUP(D357,products!A:D,4,FALSE)</f>
        <v>2.5</v>
      </c>
      <c r="L357" s="9">
        <f>VLOOKUP(D357,products!A:E,5,FALSE)</f>
        <v>22.884999999999998</v>
      </c>
      <c r="M357" s="9">
        <f t="shared" si="5"/>
        <v>114.42499999999998</v>
      </c>
      <c r="N357" s="7" t="str" cm="1">
        <f t="array" ref="N357">_xlfn.IFS(I357="Rob","Robusta",I357="Exc","Exclasia",I357="Ara","Arabia",I357="Lib","Libia")</f>
        <v>Arabia</v>
      </c>
      <c r="O357" s="7" t="str" cm="1">
        <f t="array" ref="O357">_xlfn.IFS(J357="M","Medium",J357="D","Dark",J357="L","Light")</f>
        <v>Dark</v>
      </c>
      <c r="P357" s="7" t="str">
        <f>VLOOKUP(Tablo1[[#This Row],[Customer ID]],customers!A356:I1356,9,FALSE)</f>
        <v>Yes</v>
      </c>
    </row>
    <row r="358" spans="1:16" x14ac:dyDescent="0.25">
      <c r="A358" s="4" t="s">
        <v>2497</v>
      </c>
      <c r="B358" s="6">
        <v>44631</v>
      </c>
      <c r="C358" s="4" t="s">
        <v>2498</v>
      </c>
      <c r="D358" s="7" t="s">
        <v>6142</v>
      </c>
      <c r="E358" s="4">
        <v>4</v>
      </c>
      <c r="F358" s="4" t="str">
        <f>VLOOKUP(C358,customers!A:B,2,FALSE)</f>
        <v>Willey Romao</v>
      </c>
      <c r="G358" s="4" t="str">
        <f>VLOOKUP(F358,customers!B:C,2,FALSE)</f>
        <v>wromao9w@chronoengine.com</v>
      </c>
      <c r="H358" s="4" t="str">
        <f>VLOOKUP(F358,customers!B:G,6,FALSE)</f>
        <v>United States</v>
      </c>
      <c r="I358" s="7" t="str">
        <f>VLOOKUP(D358,products!A:B,2,FALSE)</f>
        <v>Lib</v>
      </c>
      <c r="J358" s="7" t="str">
        <f>VLOOKUP(D358,products!A:C,3,FALSE)</f>
        <v>D</v>
      </c>
      <c r="K358" s="8">
        <f>VLOOKUP(D358,products!A:D,4,FALSE)</f>
        <v>1</v>
      </c>
      <c r="L358" s="9">
        <f>VLOOKUP(D358,products!A:E,5,FALSE)</f>
        <v>12.95</v>
      </c>
      <c r="M358" s="9">
        <f t="shared" si="5"/>
        <v>51.8</v>
      </c>
      <c r="N358" s="7" t="str" cm="1">
        <f t="array" ref="N358">_xlfn.IFS(I358="Rob","Robusta",I358="Exc","Exclasia",I358="Ara","Arabia",I358="Lib","Libia")</f>
        <v>Libia</v>
      </c>
      <c r="O358" s="7" t="str" cm="1">
        <f t="array" ref="O358">_xlfn.IFS(J358="M","Medium",J358="D","Dark",J358="L","Light")</f>
        <v>Dark</v>
      </c>
      <c r="P358" s="7" t="str">
        <f>VLOOKUP(Tablo1[[#This Row],[Customer ID]],customers!A357:I1357,9,FALSE)</f>
        <v>Yes</v>
      </c>
    </row>
    <row r="359" spans="1:16" x14ac:dyDescent="0.25">
      <c r="A359" s="4" t="s">
        <v>2503</v>
      </c>
      <c r="B359" s="6">
        <v>44448</v>
      </c>
      <c r="C359" s="4" t="s">
        <v>2504</v>
      </c>
      <c r="D359" s="7" t="s">
        <v>6174</v>
      </c>
      <c r="E359" s="4">
        <v>6</v>
      </c>
      <c r="F359" s="4" t="str">
        <f>VLOOKUP(C359,customers!A:B,2,FALSE)</f>
        <v>Enriqueta Ixor</v>
      </c>
      <c r="G359" s="4">
        <f>VLOOKUP(F359,customers!B:C,2,FALSE)</f>
        <v>0</v>
      </c>
      <c r="H359" s="4" t="str">
        <f>VLOOKUP(F359,customers!B:G,6,FALSE)</f>
        <v>United States</v>
      </c>
      <c r="I359" s="7" t="str">
        <f>VLOOKUP(D359,products!A:B,2,FALSE)</f>
        <v>Ara</v>
      </c>
      <c r="J359" s="7" t="str">
        <f>VLOOKUP(D359,products!A:C,3,FALSE)</f>
        <v>M</v>
      </c>
      <c r="K359" s="8">
        <f>VLOOKUP(D359,products!A:D,4,FALSE)</f>
        <v>2.5</v>
      </c>
      <c r="L359" s="9">
        <f>VLOOKUP(D359,products!A:E,5,FALSE)</f>
        <v>25.874999999999996</v>
      </c>
      <c r="M359" s="9">
        <f t="shared" si="5"/>
        <v>155.24999999999997</v>
      </c>
      <c r="N359" s="7" t="str" cm="1">
        <f t="array" ref="N359">_xlfn.IFS(I359="Rob","Robusta",I359="Exc","Exclasia",I359="Ara","Arabia",I359="Lib","Libia")</f>
        <v>Arabia</v>
      </c>
      <c r="O359" s="7" t="str" cm="1">
        <f t="array" ref="O359">_xlfn.IFS(J359="M","Medium",J359="D","Dark",J359="L","Light")</f>
        <v>Medium</v>
      </c>
      <c r="P359" s="7" t="str">
        <f>VLOOKUP(Tablo1[[#This Row],[Customer ID]],customers!A358:I1358,9,FALSE)</f>
        <v>No</v>
      </c>
    </row>
    <row r="360" spans="1:16" x14ac:dyDescent="0.25">
      <c r="A360" s="4" t="s">
        <v>2508</v>
      </c>
      <c r="B360" s="6">
        <v>43599</v>
      </c>
      <c r="C360" s="4" t="s">
        <v>2509</v>
      </c>
      <c r="D360" s="7" t="s">
        <v>6181</v>
      </c>
      <c r="E360" s="4">
        <v>1</v>
      </c>
      <c r="F360" s="4" t="str">
        <f>VLOOKUP(C360,customers!A:B,2,FALSE)</f>
        <v>Tomasina Cotmore</v>
      </c>
      <c r="G360" s="4" t="str">
        <f>VLOOKUP(F360,customers!B:C,2,FALSE)</f>
        <v>tcotmore9y@amazonaws.com</v>
      </c>
      <c r="H360" s="4" t="str">
        <f>VLOOKUP(F360,customers!B:G,6,FALSE)</f>
        <v>United States</v>
      </c>
      <c r="I360" s="7" t="str">
        <f>VLOOKUP(D360,products!A:B,2,FALSE)</f>
        <v>Ara</v>
      </c>
      <c r="J360" s="7" t="str">
        <f>VLOOKUP(D360,products!A:C,3,FALSE)</f>
        <v>L</v>
      </c>
      <c r="K360" s="8">
        <f>VLOOKUP(D360,products!A:D,4,FALSE)</f>
        <v>2.5</v>
      </c>
      <c r="L360" s="9">
        <f>VLOOKUP(D360,products!A:E,5,FALSE)</f>
        <v>29.784999999999997</v>
      </c>
      <c r="M360" s="9">
        <f t="shared" si="5"/>
        <v>29.784999999999997</v>
      </c>
      <c r="N360" s="7" t="str" cm="1">
        <f t="array" ref="N360">_xlfn.IFS(I360="Rob","Robusta",I360="Exc","Exclasia",I360="Ara","Arabia",I360="Lib","Libia")</f>
        <v>Arabia</v>
      </c>
      <c r="O360" s="7" t="str" cm="1">
        <f t="array" ref="O360">_xlfn.IFS(J360="M","Medium",J360="D","Dark",J360="L","Light")</f>
        <v>Light</v>
      </c>
      <c r="P360" s="7" t="str">
        <f>VLOOKUP(Tablo1[[#This Row],[Customer ID]],customers!A359:I1359,9,FALSE)</f>
        <v>No</v>
      </c>
    </row>
    <row r="361" spans="1:16" x14ac:dyDescent="0.25">
      <c r="A361" s="4" t="s">
        <v>2514</v>
      </c>
      <c r="B361" s="6">
        <v>43563</v>
      </c>
      <c r="C361" s="4" t="s">
        <v>2515</v>
      </c>
      <c r="D361" s="7" t="s">
        <v>6177</v>
      </c>
      <c r="E361" s="4">
        <v>6</v>
      </c>
      <c r="F361" s="4" t="str">
        <f>VLOOKUP(C361,customers!A:B,2,FALSE)</f>
        <v>Yuma Skipsey</v>
      </c>
      <c r="G361" s="4" t="str">
        <f>VLOOKUP(F361,customers!B:C,2,FALSE)</f>
        <v>yskipsey9z@spotify.com</v>
      </c>
      <c r="H361" s="4" t="str">
        <f>VLOOKUP(F361,customers!B:G,6,FALSE)</f>
        <v>United Kingdom</v>
      </c>
      <c r="I361" s="7" t="str">
        <f>VLOOKUP(D361,products!A:B,2,FALSE)</f>
        <v>Rob</v>
      </c>
      <c r="J361" s="7" t="str">
        <f>VLOOKUP(D361,products!A:C,3,FALSE)</f>
        <v>L</v>
      </c>
      <c r="K361" s="8">
        <f>VLOOKUP(D361,products!A:D,4,FALSE)</f>
        <v>0.2</v>
      </c>
      <c r="L361" s="9">
        <f>VLOOKUP(D361,products!A:E,5,FALSE)</f>
        <v>3.5849999999999995</v>
      </c>
      <c r="M361" s="9">
        <f t="shared" si="5"/>
        <v>21.509999999999998</v>
      </c>
      <c r="N361" s="7" t="str" cm="1">
        <f t="array" ref="N361">_xlfn.IFS(I361="Rob","Robusta",I361="Exc","Exclasia",I361="Ara","Arabia",I361="Lib","Libia")</f>
        <v>Robusta</v>
      </c>
      <c r="O361" s="7" t="str" cm="1">
        <f t="array" ref="O361">_xlfn.IFS(J361="M","Medium",J361="D","Dark",J361="L","Light")</f>
        <v>Light</v>
      </c>
      <c r="P361" s="7" t="str">
        <f>VLOOKUP(Tablo1[[#This Row],[Customer ID]],customers!A360:I1360,9,FALSE)</f>
        <v>No</v>
      </c>
    </row>
    <row r="362" spans="1:16" x14ac:dyDescent="0.25">
      <c r="A362" s="4" t="s">
        <v>2520</v>
      </c>
      <c r="B362" s="6">
        <v>44058</v>
      </c>
      <c r="C362" s="4" t="s">
        <v>2521</v>
      </c>
      <c r="D362" s="7" t="s">
        <v>6148</v>
      </c>
      <c r="E362" s="4">
        <v>2</v>
      </c>
      <c r="F362" s="4" t="str">
        <f>VLOOKUP(C362,customers!A:B,2,FALSE)</f>
        <v>Nicko Corps</v>
      </c>
      <c r="G362" s="4" t="str">
        <f>VLOOKUP(F362,customers!B:C,2,FALSE)</f>
        <v>ncorpsa0@gmpg.org</v>
      </c>
      <c r="H362" s="4" t="str">
        <f>VLOOKUP(F362,customers!B:G,6,FALSE)</f>
        <v>United States</v>
      </c>
      <c r="I362" s="7" t="str">
        <f>VLOOKUP(D362,products!A:B,2,FALSE)</f>
        <v>Rob</v>
      </c>
      <c r="J362" s="7" t="str">
        <f>VLOOKUP(D362,products!A:C,3,FALSE)</f>
        <v>D</v>
      </c>
      <c r="K362" s="8">
        <f>VLOOKUP(D362,products!A:D,4,FALSE)</f>
        <v>2.5</v>
      </c>
      <c r="L362" s="9">
        <f>VLOOKUP(D362,products!A:E,5,FALSE)</f>
        <v>20.584999999999997</v>
      </c>
      <c r="M362" s="9">
        <f t="shared" si="5"/>
        <v>41.169999999999995</v>
      </c>
      <c r="N362" s="7" t="str" cm="1">
        <f t="array" ref="N362">_xlfn.IFS(I362="Rob","Robusta",I362="Exc","Exclasia",I362="Ara","Arabia",I362="Lib","Libia")</f>
        <v>Robusta</v>
      </c>
      <c r="O362" s="7" t="str" cm="1">
        <f t="array" ref="O362">_xlfn.IFS(J362="M","Medium",J362="D","Dark",J362="L","Light")</f>
        <v>Dark</v>
      </c>
      <c r="P362" s="7" t="str">
        <f>VLOOKUP(Tablo1[[#This Row],[Customer ID]],customers!A361:I1361,9,FALSE)</f>
        <v>No</v>
      </c>
    </row>
    <row r="363" spans="1:16" x14ac:dyDescent="0.25">
      <c r="A363" s="4" t="s">
        <v>2520</v>
      </c>
      <c r="B363" s="6">
        <v>44058</v>
      </c>
      <c r="C363" s="4" t="s">
        <v>2521</v>
      </c>
      <c r="D363" s="7" t="s">
        <v>6145</v>
      </c>
      <c r="E363" s="4">
        <v>1</v>
      </c>
      <c r="F363" s="4" t="str">
        <f>VLOOKUP(C363,customers!A:B,2,FALSE)</f>
        <v>Nicko Corps</v>
      </c>
      <c r="G363" s="4" t="str">
        <f>VLOOKUP(F363,customers!B:C,2,FALSE)</f>
        <v>ncorpsa0@gmpg.org</v>
      </c>
      <c r="H363" s="4" t="str">
        <f>VLOOKUP(F363,customers!B:G,6,FALSE)</f>
        <v>United States</v>
      </c>
      <c r="I363" s="7" t="str">
        <f>VLOOKUP(D363,products!A:B,2,FALSE)</f>
        <v>Rob</v>
      </c>
      <c r="J363" s="7" t="str">
        <f>VLOOKUP(D363,products!A:C,3,FALSE)</f>
        <v>M</v>
      </c>
      <c r="K363" s="8">
        <f>VLOOKUP(D363,products!A:D,4,FALSE)</f>
        <v>0.5</v>
      </c>
      <c r="L363" s="9">
        <f>VLOOKUP(D363,products!A:E,5,FALSE)</f>
        <v>5.97</v>
      </c>
      <c r="M363" s="9">
        <f t="shared" si="5"/>
        <v>5.97</v>
      </c>
      <c r="N363" s="7" t="str" cm="1">
        <f t="array" ref="N363">_xlfn.IFS(I363="Rob","Robusta",I363="Exc","Exclasia",I363="Ara","Arabia",I363="Lib","Libia")</f>
        <v>Robusta</v>
      </c>
      <c r="O363" s="7" t="str" cm="1">
        <f t="array" ref="O363">_xlfn.IFS(J363="M","Medium",J363="D","Dark",J363="L","Light")</f>
        <v>Medium</v>
      </c>
      <c r="P363" s="7" t="str">
        <f>VLOOKUP(Tablo1[[#This Row],[Customer ID]],customers!A362:I1362,9,FALSE)</f>
        <v>No</v>
      </c>
    </row>
    <row r="364" spans="1:16" x14ac:dyDescent="0.25">
      <c r="A364" s="4" t="s">
        <v>2531</v>
      </c>
      <c r="B364" s="6">
        <v>44686</v>
      </c>
      <c r="C364" s="4" t="s">
        <v>2532</v>
      </c>
      <c r="D364" s="7" t="s">
        <v>6170</v>
      </c>
      <c r="E364" s="4">
        <v>5</v>
      </c>
      <c r="F364" s="4" t="str">
        <f>VLOOKUP(C364,customers!A:B,2,FALSE)</f>
        <v>Feliks Babber</v>
      </c>
      <c r="G364" s="4" t="str">
        <f>VLOOKUP(F364,customers!B:C,2,FALSE)</f>
        <v>fbabbera2@stanford.edu</v>
      </c>
      <c r="H364" s="4" t="str">
        <f>VLOOKUP(F364,customers!B:G,6,FALSE)</f>
        <v>United States</v>
      </c>
      <c r="I364" s="7" t="str">
        <f>VLOOKUP(D364,products!A:B,2,FALSE)</f>
        <v>Exc</v>
      </c>
      <c r="J364" s="7" t="str">
        <f>VLOOKUP(D364,products!A:C,3,FALSE)</f>
        <v>L</v>
      </c>
      <c r="K364" s="8">
        <f>VLOOKUP(D364,products!A:D,4,FALSE)</f>
        <v>1</v>
      </c>
      <c r="L364" s="9">
        <f>VLOOKUP(D364,products!A:E,5,FALSE)</f>
        <v>14.85</v>
      </c>
      <c r="M364" s="9">
        <f t="shared" si="5"/>
        <v>74.25</v>
      </c>
      <c r="N364" s="7" t="str" cm="1">
        <f t="array" ref="N364">_xlfn.IFS(I364="Rob","Robusta",I364="Exc","Exclasia",I364="Ara","Arabia",I364="Lib","Libia")</f>
        <v>Exclasia</v>
      </c>
      <c r="O364" s="7" t="str" cm="1">
        <f t="array" ref="O364">_xlfn.IFS(J364="M","Medium",J364="D","Dark",J364="L","Light")</f>
        <v>Light</v>
      </c>
      <c r="P364" s="7" t="str">
        <f>VLOOKUP(Tablo1[[#This Row],[Customer ID]],customers!A363:I1363,9,FALSE)</f>
        <v>Yes</v>
      </c>
    </row>
    <row r="365" spans="1:16" x14ac:dyDescent="0.25">
      <c r="A365" s="4" t="s">
        <v>2537</v>
      </c>
      <c r="B365" s="6">
        <v>44282</v>
      </c>
      <c r="C365" s="4" t="s">
        <v>2538</v>
      </c>
      <c r="D365" s="7" t="s">
        <v>6161</v>
      </c>
      <c r="E365" s="4">
        <v>6</v>
      </c>
      <c r="F365" s="4" t="str">
        <f>VLOOKUP(C365,customers!A:B,2,FALSE)</f>
        <v>Kaja Loxton</v>
      </c>
      <c r="G365" s="4" t="str">
        <f>VLOOKUP(F365,customers!B:C,2,FALSE)</f>
        <v>kloxtona3@opensource.org</v>
      </c>
      <c r="H365" s="4" t="str">
        <f>VLOOKUP(F365,customers!B:G,6,FALSE)</f>
        <v>United States</v>
      </c>
      <c r="I365" s="7" t="str">
        <f>VLOOKUP(D365,products!A:B,2,FALSE)</f>
        <v>Lib</v>
      </c>
      <c r="J365" s="7" t="str">
        <f>VLOOKUP(D365,products!A:C,3,FALSE)</f>
        <v>M</v>
      </c>
      <c r="K365" s="8">
        <f>VLOOKUP(D365,products!A:D,4,FALSE)</f>
        <v>1</v>
      </c>
      <c r="L365" s="9">
        <f>VLOOKUP(D365,products!A:E,5,FALSE)</f>
        <v>14.55</v>
      </c>
      <c r="M365" s="9">
        <f t="shared" si="5"/>
        <v>87.300000000000011</v>
      </c>
      <c r="N365" s="7" t="str" cm="1">
        <f t="array" ref="N365">_xlfn.IFS(I365="Rob","Robusta",I365="Exc","Exclasia",I365="Ara","Arabia",I365="Lib","Libia")</f>
        <v>Libia</v>
      </c>
      <c r="O365" s="7" t="str" cm="1">
        <f t="array" ref="O365">_xlfn.IFS(J365="M","Medium",J365="D","Dark",J365="L","Light")</f>
        <v>Medium</v>
      </c>
      <c r="P365" s="7" t="str">
        <f>VLOOKUP(Tablo1[[#This Row],[Customer ID]],customers!A364:I1364,9,FALSE)</f>
        <v>No</v>
      </c>
    </row>
    <row r="366" spans="1:16" x14ac:dyDescent="0.25">
      <c r="A366" s="4" t="s">
        <v>2542</v>
      </c>
      <c r="B366" s="6">
        <v>43582</v>
      </c>
      <c r="C366" s="4" t="s">
        <v>2543</v>
      </c>
      <c r="D366" s="7" t="s">
        <v>6182</v>
      </c>
      <c r="E366" s="4">
        <v>6</v>
      </c>
      <c r="F366" s="4" t="str">
        <f>VLOOKUP(C366,customers!A:B,2,FALSE)</f>
        <v>Parker Tofful</v>
      </c>
      <c r="G366" s="4" t="str">
        <f>VLOOKUP(F366,customers!B:C,2,FALSE)</f>
        <v>ptoffula4@posterous.com</v>
      </c>
      <c r="H366" s="4" t="str">
        <f>VLOOKUP(F366,customers!B:G,6,FALSE)</f>
        <v>United States</v>
      </c>
      <c r="I366" s="7" t="str">
        <f>VLOOKUP(D366,products!A:B,2,FALSE)</f>
        <v>Exc</v>
      </c>
      <c r="J366" s="7" t="str">
        <f>VLOOKUP(D366,products!A:C,3,FALSE)</f>
        <v>D</v>
      </c>
      <c r="K366" s="8">
        <f>VLOOKUP(D366,products!A:D,4,FALSE)</f>
        <v>1</v>
      </c>
      <c r="L366" s="9">
        <f>VLOOKUP(D366,products!A:E,5,FALSE)</f>
        <v>12.15</v>
      </c>
      <c r="M366" s="9">
        <f t="shared" si="5"/>
        <v>72.900000000000006</v>
      </c>
      <c r="N366" s="7" t="str" cm="1">
        <f t="array" ref="N366">_xlfn.IFS(I366="Rob","Robusta",I366="Exc","Exclasia",I366="Ara","Arabia",I366="Lib","Libia")</f>
        <v>Exclasia</v>
      </c>
      <c r="O366" s="7" t="str" cm="1">
        <f t="array" ref="O366">_xlfn.IFS(J366="M","Medium",J366="D","Dark",J366="L","Light")</f>
        <v>Dark</v>
      </c>
      <c r="P366" s="7" t="str">
        <f>VLOOKUP(Tablo1[[#This Row],[Customer ID]],customers!A365:I1365,9,FALSE)</f>
        <v>Yes</v>
      </c>
    </row>
    <row r="367" spans="1:16" x14ac:dyDescent="0.25">
      <c r="A367" s="4" t="s">
        <v>2548</v>
      </c>
      <c r="B367" s="6">
        <v>44464</v>
      </c>
      <c r="C367" s="4" t="s">
        <v>2549</v>
      </c>
      <c r="D367" s="7" t="s">
        <v>6168</v>
      </c>
      <c r="E367" s="4">
        <v>1</v>
      </c>
      <c r="F367" s="4" t="str">
        <f>VLOOKUP(C367,customers!A:B,2,FALSE)</f>
        <v>Casi Gwinnett</v>
      </c>
      <c r="G367" s="4" t="str">
        <f>VLOOKUP(F367,customers!B:C,2,FALSE)</f>
        <v>cgwinnetta5@behance.net</v>
      </c>
      <c r="H367" s="4" t="str">
        <f>VLOOKUP(F367,customers!B:G,6,FALSE)</f>
        <v>United States</v>
      </c>
      <c r="I367" s="7" t="str">
        <f>VLOOKUP(D367,products!A:B,2,FALSE)</f>
        <v>Lib</v>
      </c>
      <c r="J367" s="7" t="str">
        <f>VLOOKUP(D367,products!A:C,3,FALSE)</f>
        <v>D</v>
      </c>
      <c r="K367" s="8">
        <f>VLOOKUP(D367,products!A:D,4,FALSE)</f>
        <v>0.5</v>
      </c>
      <c r="L367" s="9">
        <f>VLOOKUP(D367,products!A:E,5,FALSE)</f>
        <v>7.77</v>
      </c>
      <c r="M367" s="9">
        <f t="shared" si="5"/>
        <v>7.77</v>
      </c>
      <c r="N367" s="7" t="str" cm="1">
        <f t="array" ref="N367">_xlfn.IFS(I367="Rob","Robusta",I367="Exc","Exclasia",I367="Ara","Arabia",I367="Lib","Libia")</f>
        <v>Libia</v>
      </c>
      <c r="O367" s="7" t="str" cm="1">
        <f t="array" ref="O367">_xlfn.IFS(J367="M","Medium",J367="D","Dark",J367="L","Light")</f>
        <v>Dark</v>
      </c>
      <c r="P367" s="7" t="str">
        <f>VLOOKUP(Tablo1[[#This Row],[Customer ID]],customers!A366:I1366,9,FALSE)</f>
        <v>No</v>
      </c>
    </row>
    <row r="368" spans="1:16" x14ac:dyDescent="0.25">
      <c r="A368" s="4" t="s">
        <v>2553</v>
      </c>
      <c r="B368" s="6">
        <v>43874</v>
      </c>
      <c r="C368" s="4" t="s">
        <v>2554</v>
      </c>
      <c r="D368" s="7" t="s">
        <v>6143</v>
      </c>
      <c r="E368" s="4">
        <v>6</v>
      </c>
      <c r="F368" s="4" t="str">
        <f>VLOOKUP(C368,customers!A:B,2,FALSE)</f>
        <v>Saree Ellesworth</v>
      </c>
      <c r="G368" s="4">
        <f>VLOOKUP(F368,customers!B:C,2,FALSE)</f>
        <v>0</v>
      </c>
      <c r="H368" s="4" t="str">
        <f>VLOOKUP(F368,customers!B:G,6,FALSE)</f>
        <v>United States</v>
      </c>
      <c r="I368" s="7" t="str">
        <f>VLOOKUP(D368,products!A:B,2,FALSE)</f>
        <v>Exc</v>
      </c>
      <c r="J368" s="7" t="str">
        <f>VLOOKUP(D368,products!A:C,3,FALSE)</f>
        <v>D</v>
      </c>
      <c r="K368" s="8">
        <f>VLOOKUP(D368,products!A:D,4,FALSE)</f>
        <v>0.5</v>
      </c>
      <c r="L368" s="9">
        <f>VLOOKUP(D368,products!A:E,5,FALSE)</f>
        <v>7.29</v>
      </c>
      <c r="M368" s="9">
        <f t="shared" si="5"/>
        <v>43.74</v>
      </c>
      <c r="N368" s="7" t="str" cm="1">
        <f t="array" ref="N368">_xlfn.IFS(I368="Rob","Robusta",I368="Exc","Exclasia",I368="Ara","Arabia",I368="Lib","Libia")</f>
        <v>Exclasia</v>
      </c>
      <c r="O368" s="7" t="str" cm="1">
        <f t="array" ref="O368">_xlfn.IFS(J368="M","Medium",J368="D","Dark",J368="L","Light")</f>
        <v>Dark</v>
      </c>
      <c r="P368" s="7" t="str">
        <f>VLOOKUP(Tablo1[[#This Row],[Customer ID]],customers!A367:I1367,9,FALSE)</f>
        <v>No</v>
      </c>
    </row>
    <row r="369" spans="1:16" x14ac:dyDescent="0.25">
      <c r="A369" s="4" t="s">
        <v>2558</v>
      </c>
      <c r="B369" s="6">
        <v>44393</v>
      </c>
      <c r="C369" s="4" t="s">
        <v>2559</v>
      </c>
      <c r="D369" s="7" t="s">
        <v>6158</v>
      </c>
      <c r="E369" s="4">
        <v>2</v>
      </c>
      <c r="F369" s="4" t="str">
        <f>VLOOKUP(C369,customers!A:B,2,FALSE)</f>
        <v>Silvio Iorizzi</v>
      </c>
      <c r="G369" s="4">
        <f>VLOOKUP(F369,customers!B:C,2,FALSE)</f>
        <v>0</v>
      </c>
      <c r="H369" s="4" t="str">
        <f>VLOOKUP(F369,customers!B:G,6,FALSE)</f>
        <v>United States</v>
      </c>
      <c r="I369" s="7" t="str">
        <f>VLOOKUP(D369,products!A:B,2,FALSE)</f>
        <v>Lib</v>
      </c>
      <c r="J369" s="7" t="str">
        <f>VLOOKUP(D369,products!A:C,3,FALSE)</f>
        <v>M</v>
      </c>
      <c r="K369" s="8">
        <f>VLOOKUP(D369,products!A:D,4,FALSE)</f>
        <v>0.2</v>
      </c>
      <c r="L369" s="9">
        <f>VLOOKUP(D369,products!A:E,5,FALSE)</f>
        <v>4.3650000000000002</v>
      </c>
      <c r="M369" s="9">
        <f t="shared" si="5"/>
        <v>8.73</v>
      </c>
      <c r="N369" s="7" t="str" cm="1">
        <f t="array" ref="N369">_xlfn.IFS(I369="Rob","Robusta",I369="Exc","Exclasia",I369="Ara","Arabia",I369="Lib","Libia")</f>
        <v>Libia</v>
      </c>
      <c r="O369" s="7" t="str" cm="1">
        <f t="array" ref="O369">_xlfn.IFS(J369="M","Medium",J369="D","Dark",J369="L","Light")</f>
        <v>Medium</v>
      </c>
      <c r="P369" s="7" t="str">
        <f>VLOOKUP(Tablo1[[#This Row],[Customer ID]],customers!A368:I1368,9,FALSE)</f>
        <v>Yes</v>
      </c>
    </row>
    <row r="370" spans="1:16" x14ac:dyDescent="0.25">
      <c r="A370" s="4" t="s">
        <v>2562</v>
      </c>
      <c r="B370" s="6">
        <v>44692</v>
      </c>
      <c r="C370" s="4" t="s">
        <v>2563</v>
      </c>
      <c r="D370" s="7" t="s">
        <v>6165</v>
      </c>
      <c r="E370" s="4">
        <v>2</v>
      </c>
      <c r="F370" s="4" t="str">
        <f>VLOOKUP(C370,customers!A:B,2,FALSE)</f>
        <v>Leesa Flaonier</v>
      </c>
      <c r="G370" s="4" t="str">
        <f>VLOOKUP(F370,customers!B:C,2,FALSE)</f>
        <v>lflaoniera8@wordpress.org</v>
      </c>
      <c r="H370" s="4" t="str">
        <f>VLOOKUP(F370,customers!B:G,6,FALSE)</f>
        <v>United States</v>
      </c>
      <c r="I370" s="7" t="str">
        <f>VLOOKUP(D370,products!A:B,2,FALSE)</f>
        <v>Exc</v>
      </c>
      <c r="J370" s="7" t="str">
        <f>VLOOKUP(D370,products!A:C,3,FALSE)</f>
        <v>M</v>
      </c>
      <c r="K370" s="8">
        <f>VLOOKUP(D370,products!A:D,4,FALSE)</f>
        <v>2.5</v>
      </c>
      <c r="L370" s="9">
        <f>VLOOKUP(D370,products!A:E,5,FALSE)</f>
        <v>31.624999999999996</v>
      </c>
      <c r="M370" s="9">
        <f t="shared" si="5"/>
        <v>63.249999999999993</v>
      </c>
      <c r="N370" s="7" t="str" cm="1">
        <f t="array" ref="N370">_xlfn.IFS(I370="Rob","Robusta",I370="Exc","Exclasia",I370="Ara","Arabia",I370="Lib","Libia")</f>
        <v>Exclasia</v>
      </c>
      <c r="O370" s="7" t="str" cm="1">
        <f t="array" ref="O370">_xlfn.IFS(J370="M","Medium",J370="D","Dark",J370="L","Light")</f>
        <v>Medium</v>
      </c>
      <c r="P370" s="7" t="str">
        <f>VLOOKUP(Tablo1[[#This Row],[Customer ID]],customers!A369:I1369,9,FALSE)</f>
        <v>No</v>
      </c>
    </row>
    <row r="371" spans="1:16" x14ac:dyDescent="0.25">
      <c r="A371" s="4" t="s">
        <v>2568</v>
      </c>
      <c r="B371" s="6">
        <v>43500</v>
      </c>
      <c r="C371" s="4" t="s">
        <v>2569</v>
      </c>
      <c r="D371" s="7" t="s">
        <v>6175</v>
      </c>
      <c r="E371" s="4">
        <v>1</v>
      </c>
      <c r="F371" s="4" t="str">
        <f>VLOOKUP(C371,customers!A:B,2,FALSE)</f>
        <v>Abba Pummell</v>
      </c>
      <c r="G371" s="4">
        <f>VLOOKUP(F371,customers!B:C,2,FALSE)</f>
        <v>0</v>
      </c>
      <c r="H371" s="4" t="str">
        <f>VLOOKUP(F371,customers!B:G,6,FALSE)</f>
        <v>United States</v>
      </c>
      <c r="I371" s="7" t="str">
        <f>VLOOKUP(D371,products!A:B,2,FALSE)</f>
        <v>Exc</v>
      </c>
      <c r="J371" s="7" t="str">
        <f>VLOOKUP(D371,products!A:C,3,FALSE)</f>
        <v>L</v>
      </c>
      <c r="K371" s="8">
        <f>VLOOKUP(D371,products!A:D,4,FALSE)</f>
        <v>0.5</v>
      </c>
      <c r="L371" s="9">
        <f>VLOOKUP(D371,products!A:E,5,FALSE)</f>
        <v>8.91</v>
      </c>
      <c r="M371" s="9">
        <f t="shared" si="5"/>
        <v>8.91</v>
      </c>
      <c r="N371" s="7" t="str" cm="1">
        <f t="array" ref="N371">_xlfn.IFS(I371="Rob","Robusta",I371="Exc","Exclasia",I371="Ara","Arabia",I371="Lib","Libia")</f>
        <v>Exclasia</v>
      </c>
      <c r="O371" s="7" t="str" cm="1">
        <f t="array" ref="O371">_xlfn.IFS(J371="M","Medium",J371="D","Dark",J371="L","Light")</f>
        <v>Light</v>
      </c>
      <c r="P371" s="7" t="str">
        <f>VLOOKUP(Tablo1[[#This Row],[Customer ID]],customers!A370:I1370,9,FALSE)</f>
        <v>Yes</v>
      </c>
    </row>
    <row r="372" spans="1:16" x14ac:dyDescent="0.25">
      <c r="A372" s="4" t="s">
        <v>2572</v>
      </c>
      <c r="B372" s="6">
        <v>43501</v>
      </c>
      <c r="C372" s="4" t="s">
        <v>2573</v>
      </c>
      <c r="D372" s="7" t="s">
        <v>6182</v>
      </c>
      <c r="E372" s="4">
        <v>2</v>
      </c>
      <c r="F372" s="4" t="str">
        <f>VLOOKUP(C372,customers!A:B,2,FALSE)</f>
        <v>Corinna Catcheside</v>
      </c>
      <c r="G372" s="4" t="str">
        <f>VLOOKUP(F372,customers!B:C,2,FALSE)</f>
        <v>ccatchesideaa@macromedia.com</v>
      </c>
      <c r="H372" s="4" t="str">
        <f>VLOOKUP(F372,customers!B:G,6,FALSE)</f>
        <v>United States</v>
      </c>
      <c r="I372" s="7" t="str">
        <f>VLOOKUP(D372,products!A:B,2,FALSE)</f>
        <v>Exc</v>
      </c>
      <c r="J372" s="7" t="str">
        <f>VLOOKUP(D372,products!A:C,3,FALSE)</f>
        <v>D</v>
      </c>
      <c r="K372" s="8">
        <f>VLOOKUP(D372,products!A:D,4,FALSE)</f>
        <v>1</v>
      </c>
      <c r="L372" s="9">
        <f>VLOOKUP(D372,products!A:E,5,FALSE)</f>
        <v>12.15</v>
      </c>
      <c r="M372" s="9">
        <f t="shared" si="5"/>
        <v>24.3</v>
      </c>
      <c r="N372" s="7" t="str" cm="1">
        <f t="array" ref="N372">_xlfn.IFS(I372="Rob","Robusta",I372="Exc","Exclasia",I372="Ara","Arabia",I372="Lib","Libia")</f>
        <v>Exclasia</v>
      </c>
      <c r="O372" s="7" t="str" cm="1">
        <f t="array" ref="O372">_xlfn.IFS(J372="M","Medium",J372="D","Dark",J372="L","Light")</f>
        <v>Dark</v>
      </c>
      <c r="P372" s="7" t="str">
        <f>VLOOKUP(Tablo1[[#This Row],[Customer ID]],customers!A371:I1371,9,FALSE)</f>
        <v>Yes</v>
      </c>
    </row>
    <row r="373" spans="1:16" x14ac:dyDescent="0.25">
      <c r="A373" s="4" t="s">
        <v>2578</v>
      </c>
      <c r="B373" s="6">
        <v>44705</v>
      </c>
      <c r="C373" s="4" t="s">
        <v>2579</v>
      </c>
      <c r="D373" s="7" t="s">
        <v>6179</v>
      </c>
      <c r="E373" s="4">
        <v>6</v>
      </c>
      <c r="F373" s="4" t="str">
        <f>VLOOKUP(C373,customers!A:B,2,FALSE)</f>
        <v>Cortney Gibbonson</v>
      </c>
      <c r="G373" s="4" t="str">
        <f>VLOOKUP(F373,customers!B:C,2,FALSE)</f>
        <v>cgibbonsonab@accuweather.com</v>
      </c>
      <c r="H373" s="4" t="str">
        <f>VLOOKUP(F373,customers!B:G,6,FALSE)</f>
        <v>United States</v>
      </c>
      <c r="I373" s="7" t="str">
        <f>VLOOKUP(D373,products!A:B,2,FALSE)</f>
        <v>Ara</v>
      </c>
      <c r="J373" s="7" t="str">
        <f>VLOOKUP(D373,products!A:C,3,FALSE)</f>
        <v>L</v>
      </c>
      <c r="K373" s="8">
        <f>VLOOKUP(D373,products!A:D,4,FALSE)</f>
        <v>0.5</v>
      </c>
      <c r="L373" s="9">
        <f>VLOOKUP(D373,products!A:E,5,FALSE)</f>
        <v>7.77</v>
      </c>
      <c r="M373" s="9">
        <f t="shared" si="5"/>
        <v>46.62</v>
      </c>
      <c r="N373" s="7" t="str" cm="1">
        <f t="array" ref="N373">_xlfn.IFS(I373="Rob","Robusta",I373="Exc","Exclasia",I373="Ara","Arabia",I373="Lib","Libia")</f>
        <v>Arabia</v>
      </c>
      <c r="O373" s="7" t="str" cm="1">
        <f t="array" ref="O373">_xlfn.IFS(J373="M","Medium",J373="D","Dark",J373="L","Light")</f>
        <v>Light</v>
      </c>
      <c r="P373" s="7" t="str">
        <f>VLOOKUP(Tablo1[[#This Row],[Customer ID]],customers!A372:I1372,9,FALSE)</f>
        <v>Yes</v>
      </c>
    </row>
    <row r="374" spans="1:16" x14ac:dyDescent="0.25">
      <c r="A374" s="4" t="s">
        <v>2584</v>
      </c>
      <c r="B374" s="6">
        <v>44108</v>
      </c>
      <c r="C374" s="4" t="s">
        <v>2585</v>
      </c>
      <c r="D374" s="7" t="s">
        <v>6172</v>
      </c>
      <c r="E374" s="4">
        <v>6</v>
      </c>
      <c r="F374" s="4" t="str">
        <f>VLOOKUP(C374,customers!A:B,2,FALSE)</f>
        <v>Terri Farra</v>
      </c>
      <c r="G374" s="4" t="str">
        <f>VLOOKUP(F374,customers!B:C,2,FALSE)</f>
        <v>tfarraac@behance.net</v>
      </c>
      <c r="H374" s="4" t="str">
        <f>VLOOKUP(F374,customers!B:G,6,FALSE)</f>
        <v>United States</v>
      </c>
      <c r="I374" s="7" t="str">
        <f>VLOOKUP(D374,products!A:B,2,FALSE)</f>
        <v>Rob</v>
      </c>
      <c r="J374" s="7" t="str">
        <f>VLOOKUP(D374,products!A:C,3,FALSE)</f>
        <v>L</v>
      </c>
      <c r="K374" s="8">
        <f>VLOOKUP(D374,products!A:D,4,FALSE)</f>
        <v>0.5</v>
      </c>
      <c r="L374" s="9">
        <f>VLOOKUP(D374,products!A:E,5,FALSE)</f>
        <v>7.169999999999999</v>
      </c>
      <c r="M374" s="9">
        <f t="shared" si="5"/>
        <v>43.019999999999996</v>
      </c>
      <c r="N374" s="7" t="str" cm="1">
        <f t="array" ref="N374">_xlfn.IFS(I374="Rob","Robusta",I374="Exc","Exclasia",I374="Ara","Arabia",I374="Lib","Libia")</f>
        <v>Robusta</v>
      </c>
      <c r="O374" s="7" t="str" cm="1">
        <f t="array" ref="O374">_xlfn.IFS(J374="M","Medium",J374="D","Dark",J374="L","Light")</f>
        <v>Light</v>
      </c>
      <c r="P374" s="7" t="str">
        <f>VLOOKUP(Tablo1[[#This Row],[Customer ID]],customers!A373:I1373,9,FALSE)</f>
        <v>No</v>
      </c>
    </row>
    <row r="375" spans="1:16" x14ac:dyDescent="0.25">
      <c r="A375" s="4" t="s">
        <v>2590</v>
      </c>
      <c r="B375" s="6">
        <v>44742</v>
      </c>
      <c r="C375" s="4" t="s">
        <v>2591</v>
      </c>
      <c r="D375" s="7" t="s">
        <v>6157</v>
      </c>
      <c r="E375" s="4">
        <v>3</v>
      </c>
      <c r="F375" s="4" t="str">
        <f>VLOOKUP(C375,customers!A:B,2,FALSE)</f>
        <v>Corney Curme</v>
      </c>
      <c r="G375" s="4">
        <f>VLOOKUP(F375,customers!B:C,2,FALSE)</f>
        <v>0</v>
      </c>
      <c r="H375" s="4" t="str">
        <f>VLOOKUP(F375,customers!B:G,6,FALSE)</f>
        <v>Ireland</v>
      </c>
      <c r="I375" s="7" t="str">
        <f>VLOOKUP(D375,products!A:B,2,FALSE)</f>
        <v>Ara</v>
      </c>
      <c r="J375" s="7" t="str">
        <f>VLOOKUP(D375,products!A:C,3,FALSE)</f>
        <v>D</v>
      </c>
      <c r="K375" s="8">
        <f>VLOOKUP(D375,products!A:D,4,FALSE)</f>
        <v>0.5</v>
      </c>
      <c r="L375" s="9">
        <f>VLOOKUP(D375,products!A:E,5,FALSE)</f>
        <v>5.97</v>
      </c>
      <c r="M375" s="9">
        <f t="shared" si="5"/>
        <v>17.91</v>
      </c>
      <c r="N375" s="7" t="str" cm="1">
        <f t="array" ref="N375">_xlfn.IFS(I375="Rob","Robusta",I375="Exc","Exclasia",I375="Ara","Arabia",I375="Lib","Libia")</f>
        <v>Arabia</v>
      </c>
      <c r="O375" s="7" t="str" cm="1">
        <f t="array" ref="O375">_xlfn.IFS(J375="M","Medium",J375="D","Dark",J375="L","Light")</f>
        <v>Dark</v>
      </c>
      <c r="P375" s="7" t="str">
        <f>VLOOKUP(Tablo1[[#This Row],[Customer ID]],customers!A374:I1374,9,FALSE)</f>
        <v>Yes</v>
      </c>
    </row>
    <row r="376" spans="1:16" x14ac:dyDescent="0.25">
      <c r="A376" s="4" t="s">
        <v>2596</v>
      </c>
      <c r="B376" s="6">
        <v>44125</v>
      </c>
      <c r="C376" s="4" t="s">
        <v>2597</v>
      </c>
      <c r="D376" s="7" t="s">
        <v>6160</v>
      </c>
      <c r="E376" s="4">
        <v>4</v>
      </c>
      <c r="F376" s="4" t="str">
        <f>VLOOKUP(C376,customers!A:B,2,FALSE)</f>
        <v>Gothart Bamfield</v>
      </c>
      <c r="G376" s="4" t="str">
        <f>VLOOKUP(F376,customers!B:C,2,FALSE)</f>
        <v>gbamfieldae@yellowpages.com</v>
      </c>
      <c r="H376" s="4" t="str">
        <f>VLOOKUP(F376,customers!B:G,6,FALSE)</f>
        <v>United States</v>
      </c>
      <c r="I376" s="7" t="str">
        <f>VLOOKUP(D376,products!A:B,2,FALSE)</f>
        <v>Lib</v>
      </c>
      <c r="J376" s="7" t="str">
        <f>VLOOKUP(D376,products!A:C,3,FALSE)</f>
        <v>L</v>
      </c>
      <c r="K376" s="8">
        <f>VLOOKUP(D376,products!A:D,4,FALSE)</f>
        <v>0.5</v>
      </c>
      <c r="L376" s="9">
        <f>VLOOKUP(D376,products!A:E,5,FALSE)</f>
        <v>9.51</v>
      </c>
      <c r="M376" s="9">
        <f t="shared" si="5"/>
        <v>38.04</v>
      </c>
      <c r="N376" s="7" t="str" cm="1">
        <f t="array" ref="N376">_xlfn.IFS(I376="Rob","Robusta",I376="Exc","Exclasia",I376="Ara","Arabia",I376="Lib","Libia")</f>
        <v>Libia</v>
      </c>
      <c r="O376" s="7" t="str" cm="1">
        <f t="array" ref="O376">_xlfn.IFS(J376="M","Medium",J376="D","Dark",J376="L","Light")</f>
        <v>Light</v>
      </c>
      <c r="P376" s="7" t="str">
        <f>VLOOKUP(Tablo1[[#This Row],[Customer ID]],customers!A375:I1375,9,FALSE)</f>
        <v>Yes</v>
      </c>
    </row>
    <row r="377" spans="1:16" x14ac:dyDescent="0.25">
      <c r="A377" s="4" t="s">
        <v>2602</v>
      </c>
      <c r="B377" s="6">
        <v>44120</v>
      </c>
      <c r="C377" s="4" t="s">
        <v>2603</v>
      </c>
      <c r="D377" s="7" t="s">
        <v>6151</v>
      </c>
      <c r="E377" s="4">
        <v>2</v>
      </c>
      <c r="F377" s="4" t="str">
        <f>VLOOKUP(C377,customers!A:B,2,FALSE)</f>
        <v>Waylin Hollingdale</v>
      </c>
      <c r="G377" s="4" t="str">
        <f>VLOOKUP(F377,customers!B:C,2,FALSE)</f>
        <v>whollingdaleaf@about.me</v>
      </c>
      <c r="H377" s="4" t="str">
        <f>VLOOKUP(F377,customers!B:G,6,FALSE)</f>
        <v>United States</v>
      </c>
      <c r="I377" s="7" t="str">
        <f>VLOOKUP(D377,products!A:B,2,FALSE)</f>
        <v>Ara</v>
      </c>
      <c r="J377" s="7" t="str">
        <f>VLOOKUP(D377,products!A:C,3,FALSE)</f>
        <v>M</v>
      </c>
      <c r="K377" s="8">
        <f>VLOOKUP(D377,products!A:D,4,FALSE)</f>
        <v>0.2</v>
      </c>
      <c r="L377" s="9">
        <f>VLOOKUP(D377,products!A:E,5,FALSE)</f>
        <v>3.375</v>
      </c>
      <c r="M377" s="9">
        <f t="shared" si="5"/>
        <v>6.75</v>
      </c>
      <c r="N377" s="7" t="str" cm="1">
        <f t="array" ref="N377">_xlfn.IFS(I377="Rob","Robusta",I377="Exc","Exclasia",I377="Ara","Arabia",I377="Lib","Libia")</f>
        <v>Arabia</v>
      </c>
      <c r="O377" s="7" t="str" cm="1">
        <f t="array" ref="O377">_xlfn.IFS(J377="M","Medium",J377="D","Dark",J377="L","Light")</f>
        <v>Medium</v>
      </c>
      <c r="P377" s="7" t="str">
        <f>VLOOKUP(Tablo1[[#This Row],[Customer ID]],customers!A376:I1376,9,FALSE)</f>
        <v>Yes</v>
      </c>
    </row>
    <row r="378" spans="1:16" x14ac:dyDescent="0.25">
      <c r="A378" s="4" t="s">
        <v>2608</v>
      </c>
      <c r="B378" s="6">
        <v>44097</v>
      </c>
      <c r="C378" s="4" t="s">
        <v>2609</v>
      </c>
      <c r="D378" s="7" t="s">
        <v>6145</v>
      </c>
      <c r="E378" s="4">
        <v>1</v>
      </c>
      <c r="F378" s="4" t="str">
        <f>VLOOKUP(C378,customers!A:B,2,FALSE)</f>
        <v>Judd De Leek</v>
      </c>
      <c r="G378" s="4" t="str">
        <f>VLOOKUP(F378,customers!B:C,2,FALSE)</f>
        <v>jdeag@xrea.com</v>
      </c>
      <c r="H378" s="4" t="str">
        <f>VLOOKUP(F378,customers!B:G,6,FALSE)</f>
        <v>United States</v>
      </c>
      <c r="I378" s="7" t="str">
        <f>VLOOKUP(D378,products!A:B,2,FALSE)</f>
        <v>Rob</v>
      </c>
      <c r="J378" s="7" t="str">
        <f>VLOOKUP(D378,products!A:C,3,FALSE)</f>
        <v>M</v>
      </c>
      <c r="K378" s="8">
        <f>VLOOKUP(D378,products!A:D,4,FALSE)</f>
        <v>0.5</v>
      </c>
      <c r="L378" s="9">
        <f>VLOOKUP(D378,products!A:E,5,FALSE)</f>
        <v>5.97</v>
      </c>
      <c r="M378" s="9">
        <f t="shared" si="5"/>
        <v>5.97</v>
      </c>
      <c r="N378" s="7" t="str" cm="1">
        <f t="array" ref="N378">_xlfn.IFS(I378="Rob","Robusta",I378="Exc","Exclasia",I378="Ara","Arabia",I378="Lib","Libia")</f>
        <v>Robusta</v>
      </c>
      <c r="O378" s="7" t="str" cm="1">
        <f t="array" ref="O378">_xlfn.IFS(J378="M","Medium",J378="D","Dark",J378="L","Light")</f>
        <v>Medium</v>
      </c>
      <c r="P378" s="7" t="str">
        <f>VLOOKUP(Tablo1[[#This Row],[Customer ID]],customers!A377:I1377,9,FALSE)</f>
        <v>Yes</v>
      </c>
    </row>
    <row r="379" spans="1:16" x14ac:dyDescent="0.25">
      <c r="A379" s="4" t="s">
        <v>2614</v>
      </c>
      <c r="B379" s="6">
        <v>43532</v>
      </c>
      <c r="C379" s="4" t="s">
        <v>2615</v>
      </c>
      <c r="D379" s="7" t="s">
        <v>6162</v>
      </c>
      <c r="E379" s="4">
        <v>3</v>
      </c>
      <c r="F379" s="4" t="str">
        <f>VLOOKUP(C379,customers!A:B,2,FALSE)</f>
        <v>Vanya Skullet</v>
      </c>
      <c r="G379" s="4" t="str">
        <f>VLOOKUP(F379,customers!B:C,2,FALSE)</f>
        <v>vskulletah@tinyurl.com</v>
      </c>
      <c r="H379" s="4" t="str">
        <f>VLOOKUP(F379,customers!B:G,6,FALSE)</f>
        <v>Ireland</v>
      </c>
      <c r="I379" s="7" t="str">
        <f>VLOOKUP(D379,products!A:B,2,FALSE)</f>
        <v>Rob</v>
      </c>
      <c r="J379" s="7" t="str">
        <f>VLOOKUP(D379,products!A:C,3,FALSE)</f>
        <v>D</v>
      </c>
      <c r="K379" s="8">
        <f>VLOOKUP(D379,products!A:D,4,FALSE)</f>
        <v>0.2</v>
      </c>
      <c r="L379" s="9">
        <f>VLOOKUP(D379,products!A:E,5,FALSE)</f>
        <v>2.6849999999999996</v>
      </c>
      <c r="M379" s="9">
        <f t="shared" si="5"/>
        <v>8.0549999999999997</v>
      </c>
      <c r="N379" s="7" t="str" cm="1">
        <f t="array" ref="N379">_xlfn.IFS(I379="Rob","Robusta",I379="Exc","Exclasia",I379="Ara","Arabia",I379="Lib","Libia")</f>
        <v>Robusta</v>
      </c>
      <c r="O379" s="7" t="str" cm="1">
        <f t="array" ref="O379">_xlfn.IFS(J379="M","Medium",J379="D","Dark",J379="L","Light")</f>
        <v>Dark</v>
      </c>
      <c r="P379" s="7" t="str">
        <f>VLOOKUP(Tablo1[[#This Row],[Customer ID]],customers!A378:I1378,9,FALSE)</f>
        <v>No</v>
      </c>
    </row>
    <row r="380" spans="1:16" x14ac:dyDescent="0.25">
      <c r="A380" s="4" t="s">
        <v>2620</v>
      </c>
      <c r="B380" s="6">
        <v>44377</v>
      </c>
      <c r="C380" s="4" t="s">
        <v>2621</v>
      </c>
      <c r="D380" s="7" t="s">
        <v>6179</v>
      </c>
      <c r="E380" s="4">
        <v>3</v>
      </c>
      <c r="F380" s="4" t="str">
        <f>VLOOKUP(C380,customers!A:B,2,FALSE)</f>
        <v>Jany Rudeforth</v>
      </c>
      <c r="G380" s="4" t="str">
        <f>VLOOKUP(F380,customers!B:C,2,FALSE)</f>
        <v>jrudeforthai@wunderground.com</v>
      </c>
      <c r="H380" s="4" t="str">
        <f>VLOOKUP(F380,customers!B:G,6,FALSE)</f>
        <v>Ireland</v>
      </c>
      <c r="I380" s="7" t="str">
        <f>VLOOKUP(D380,products!A:B,2,FALSE)</f>
        <v>Ara</v>
      </c>
      <c r="J380" s="7" t="str">
        <f>VLOOKUP(D380,products!A:C,3,FALSE)</f>
        <v>L</v>
      </c>
      <c r="K380" s="8">
        <f>VLOOKUP(D380,products!A:D,4,FALSE)</f>
        <v>0.5</v>
      </c>
      <c r="L380" s="9">
        <f>VLOOKUP(D380,products!A:E,5,FALSE)</f>
        <v>7.77</v>
      </c>
      <c r="M380" s="9">
        <f t="shared" si="5"/>
        <v>23.31</v>
      </c>
      <c r="N380" s="7" t="str" cm="1">
        <f t="array" ref="N380">_xlfn.IFS(I380="Rob","Robusta",I380="Exc","Exclasia",I380="Ara","Arabia",I380="Lib","Libia")</f>
        <v>Arabia</v>
      </c>
      <c r="O380" s="7" t="str" cm="1">
        <f t="array" ref="O380">_xlfn.IFS(J380="M","Medium",J380="D","Dark",J380="L","Light")</f>
        <v>Light</v>
      </c>
      <c r="P380" s="7" t="str">
        <f>VLOOKUP(Tablo1[[#This Row],[Customer ID]],customers!A379:I1379,9,FALSE)</f>
        <v>Yes</v>
      </c>
    </row>
    <row r="381" spans="1:16" x14ac:dyDescent="0.25">
      <c r="A381" s="4" t="s">
        <v>2626</v>
      </c>
      <c r="B381" s="6">
        <v>43690</v>
      </c>
      <c r="C381" s="4" t="s">
        <v>2627</v>
      </c>
      <c r="D381" s="7" t="s">
        <v>6172</v>
      </c>
      <c r="E381" s="4">
        <v>6</v>
      </c>
      <c r="F381" s="4" t="str">
        <f>VLOOKUP(C381,customers!A:B,2,FALSE)</f>
        <v>Ashbey Tomaszewski</v>
      </c>
      <c r="G381" s="4" t="str">
        <f>VLOOKUP(F381,customers!B:C,2,FALSE)</f>
        <v>atomaszewskiaj@answers.com</v>
      </c>
      <c r="H381" s="4" t="str">
        <f>VLOOKUP(F381,customers!B:G,6,FALSE)</f>
        <v>United Kingdom</v>
      </c>
      <c r="I381" s="7" t="str">
        <f>VLOOKUP(D381,products!A:B,2,FALSE)</f>
        <v>Rob</v>
      </c>
      <c r="J381" s="7" t="str">
        <f>VLOOKUP(D381,products!A:C,3,FALSE)</f>
        <v>L</v>
      </c>
      <c r="K381" s="8">
        <f>VLOOKUP(D381,products!A:D,4,FALSE)</f>
        <v>0.5</v>
      </c>
      <c r="L381" s="9">
        <f>VLOOKUP(D381,products!A:E,5,FALSE)</f>
        <v>7.169999999999999</v>
      </c>
      <c r="M381" s="9">
        <f t="shared" si="5"/>
        <v>43.019999999999996</v>
      </c>
      <c r="N381" s="7" t="str" cm="1">
        <f t="array" ref="N381">_xlfn.IFS(I381="Rob","Robusta",I381="Exc","Exclasia",I381="Ara","Arabia",I381="Lib","Libia")</f>
        <v>Robusta</v>
      </c>
      <c r="O381" s="7" t="str" cm="1">
        <f t="array" ref="O381">_xlfn.IFS(J381="M","Medium",J381="D","Dark",J381="L","Light")</f>
        <v>Light</v>
      </c>
      <c r="P381" s="7" t="str">
        <f>VLOOKUP(Tablo1[[#This Row],[Customer ID]],customers!A380:I1380,9,FALSE)</f>
        <v>Yes</v>
      </c>
    </row>
    <row r="382" spans="1:16" x14ac:dyDescent="0.25">
      <c r="A382" s="4" t="s">
        <v>2631</v>
      </c>
      <c r="B382" s="6">
        <v>44249</v>
      </c>
      <c r="C382" s="4" t="s">
        <v>2330</v>
      </c>
      <c r="D382" s="7" t="s">
        <v>6168</v>
      </c>
      <c r="E382" s="4">
        <v>3</v>
      </c>
      <c r="F382" s="4" t="str">
        <f>VLOOKUP(C382,customers!A:B,2,FALSE)</f>
        <v>Flynn Antony</v>
      </c>
      <c r="G382" s="4">
        <f>VLOOKUP(F382,customers!B:C,2,FALSE)</f>
        <v>0</v>
      </c>
      <c r="H382" s="4" t="str">
        <f>VLOOKUP(F382,customers!B:G,6,FALSE)</f>
        <v>United States</v>
      </c>
      <c r="I382" s="7" t="str">
        <f>VLOOKUP(D382,products!A:B,2,FALSE)</f>
        <v>Lib</v>
      </c>
      <c r="J382" s="7" t="str">
        <f>VLOOKUP(D382,products!A:C,3,FALSE)</f>
        <v>D</v>
      </c>
      <c r="K382" s="8">
        <f>VLOOKUP(D382,products!A:D,4,FALSE)</f>
        <v>0.5</v>
      </c>
      <c r="L382" s="9">
        <f>VLOOKUP(D382,products!A:E,5,FALSE)</f>
        <v>7.77</v>
      </c>
      <c r="M382" s="9">
        <f t="shared" si="5"/>
        <v>23.31</v>
      </c>
      <c r="N382" s="7" t="str" cm="1">
        <f t="array" ref="N382">_xlfn.IFS(I382="Rob","Robusta",I382="Exc","Exclasia",I382="Ara","Arabia",I382="Lib","Libia")</f>
        <v>Libia</v>
      </c>
      <c r="O382" s="7" t="str" cm="1">
        <f t="array" ref="O382">_xlfn.IFS(J382="M","Medium",J382="D","Dark",J382="L","Light")</f>
        <v>Dark</v>
      </c>
      <c r="P382" s="7" t="e">
        <f>VLOOKUP(Tablo1[[#This Row],[Customer ID]],customers!A381:I1381,9,FALSE)</f>
        <v>#N/A</v>
      </c>
    </row>
    <row r="383" spans="1:16" x14ac:dyDescent="0.25">
      <c r="A383" s="4" t="s">
        <v>2637</v>
      </c>
      <c r="B383" s="6">
        <v>44646</v>
      </c>
      <c r="C383" s="4" t="s">
        <v>2638</v>
      </c>
      <c r="D383" s="7" t="s">
        <v>6153</v>
      </c>
      <c r="E383" s="4">
        <v>5</v>
      </c>
      <c r="F383" s="4" t="str">
        <f>VLOOKUP(C383,customers!A:B,2,FALSE)</f>
        <v>Pren Bess</v>
      </c>
      <c r="G383" s="4" t="str">
        <f>VLOOKUP(F383,customers!B:C,2,FALSE)</f>
        <v>pbessal@qq.com</v>
      </c>
      <c r="H383" s="4" t="str">
        <f>VLOOKUP(F383,customers!B:G,6,FALSE)</f>
        <v>United States</v>
      </c>
      <c r="I383" s="7" t="str">
        <f>VLOOKUP(D383,products!A:B,2,FALSE)</f>
        <v>Ara</v>
      </c>
      <c r="J383" s="7" t="str">
        <f>VLOOKUP(D383,products!A:C,3,FALSE)</f>
        <v>D</v>
      </c>
      <c r="K383" s="8">
        <f>VLOOKUP(D383,products!A:D,4,FALSE)</f>
        <v>0.2</v>
      </c>
      <c r="L383" s="9">
        <f>VLOOKUP(D383,products!A:E,5,FALSE)</f>
        <v>2.9849999999999999</v>
      </c>
      <c r="M383" s="9">
        <f t="shared" si="5"/>
        <v>14.924999999999999</v>
      </c>
      <c r="N383" s="7" t="str" cm="1">
        <f t="array" ref="N383">_xlfn.IFS(I383="Rob","Robusta",I383="Exc","Exclasia",I383="Ara","Arabia",I383="Lib","Libia")</f>
        <v>Arabia</v>
      </c>
      <c r="O383" s="7" t="str" cm="1">
        <f t="array" ref="O383">_xlfn.IFS(J383="M","Medium",J383="D","Dark",J383="L","Light")</f>
        <v>Dark</v>
      </c>
      <c r="P383" s="7" t="str">
        <f>VLOOKUP(Tablo1[[#This Row],[Customer ID]],customers!A382:I1382,9,FALSE)</f>
        <v>Yes</v>
      </c>
    </row>
    <row r="384" spans="1:16" x14ac:dyDescent="0.25">
      <c r="A384" s="4" t="s">
        <v>2643</v>
      </c>
      <c r="B384" s="6">
        <v>43840</v>
      </c>
      <c r="C384" s="4" t="s">
        <v>2644</v>
      </c>
      <c r="D384" s="7" t="s">
        <v>6143</v>
      </c>
      <c r="E384" s="4">
        <v>3</v>
      </c>
      <c r="F384" s="4" t="str">
        <f>VLOOKUP(C384,customers!A:B,2,FALSE)</f>
        <v>Elka Windress</v>
      </c>
      <c r="G384" s="4" t="str">
        <f>VLOOKUP(F384,customers!B:C,2,FALSE)</f>
        <v>ewindressam@marketwatch.com</v>
      </c>
      <c r="H384" s="4" t="str">
        <f>VLOOKUP(F384,customers!B:G,6,FALSE)</f>
        <v>United States</v>
      </c>
      <c r="I384" s="7" t="str">
        <f>VLOOKUP(D384,products!A:B,2,FALSE)</f>
        <v>Exc</v>
      </c>
      <c r="J384" s="7" t="str">
        <f>VLOOKUP(D384,products!A:C,3,FALSE)</f>
        <v>D</v>
      </c>
      <c r="K384" s="8">
        <f>VLOOKUP(D384,products!A:D,4,FALSE)</f>
        <v>0.5</v>
      </c>
      <c r="L384" s="9">
        <f>VLOOKUP(D384,products!A:E,5,FALSE)</f>
        <v>7.29</v>
      </c>
      <c r="M384" s="9">
        <f t="shared" si="5"/>
        <v>21.87</v>
      </c>
      <c r="N384" s="7" t="str" cm="1">
        <f t="array" ref="N384">_xlfn.IFS(I384="Rob","Robusta",I384="Exc","Exclasia",I384="Ara","Arabia",I384="Lib","Libia")</f>
        <v>Exclasia</v>
      </c>
      <c r="O384" s="7" t="str" cm="1">
        <f t="array" ref="O384">_xlfn.IFS(J384="M","Medium",J384="D","Dark",J384="L","Light")</f>
        <v>Dark</v>
      </c>
      <c r="P384" s="7" t="str">
        <f>VLOOKUP(Tablo1[[#This Row],[Customer ID]],customers!A383:I1383,9,FALSE)</f>
        <v>No</v>
      </c>
    </row>
    <row r="385" spans="1:16" x14ac:dyDescent="0.25">
      <c r="A385" s="4" t="s">
        <v>2649</v>
      </c>
      <c r="B385" s="6">
        <v>43586</v>
      </c>
      <c r="C385" s="4" t="s">
        <v>2650</v>
      </c>
      <c r="D385" s="7" t="s">
        <v>6175</v>
      </c>
      <c r="E385" s="4">
        <v>6</v>
      </c>
      <c r="F385" s="4" t="str">
        <f>VLOOKUP(C385,customers!A:B,2,FALSE)</f>
        <v>Marty Kidstoun</v>
      </c>
      <c r="G385" s="4">
        <f>VLOOKUP(F385,customers!B:C,2,FALSE)</f>
        <v>0</v>
      </c>
      <c r="H385" s="4" t="str">
        <f>VLOOKUP(F385,customers!B:G,6,FALSE)</f>
        <v>United States</v>
      </c>
      <c r="I385" s="7" t="str">
        <f>VLOOKUP(D385,products!A:B,2,FALSE)</f>
        <v>Exc</v>
      </c>
      <c r="J385" s="7" t="str">
        <f>VLOOKUP(D385,products!A:C,3,FALSE)</f>
        <v>L</v>
      </c>
      <c r="K385" s="8">
        <f>VLOOKUP(D385,products!A:D,4,FALSE)</f>
        <v>0.5</v>
      </c>
      <c r="L385" s="9">
        <f>VLOOKUP(D385,products!A:E,5,FALSE)</f>
        <v>8.91</v>
      </c>
      <c r="M385" s="9">
        <f t="shared" si="5"/>
        <v>53.46</v>
      </c>
      <c r="N385" s="7" t="str" cm="1">
        <f t="array" ref="N385">_xlfn.IFS(I385="Rob","Robusta",I385="Exc","Exclasia",I385="Ara","Arabia",I385="Lib","Libia")</f>
        <v>Exclasia</v>
      </c>
      <c r="O385" s="7" t="str" cm="1">
        <f t="array" ref="O385">_xlfn.IFS(J385="M","Medium",J385="D","Dark",J385="L","Light")</f>
        <v>Light</v>
      </c>
      <c r="P385" s="7" t="str">
        <f>VLOOKUP(Tablo1[[#This Row],[Customer ID]],customers!A384:I1384,9,FALSE)</f>
        <v>Yes</v>
      </c>
    </row>
    <row r="386" spans="1:16" x14ac:dyDescent="0.25">
      <c r="A386" s="4" t="s">
        <v>2654</v>
      </c>
      <c r="B386" s="6">
        <v>43870</v>
      </c>
      <c r="C386" s="4" t="s">
        <v>2655</v>
      </c>
      <c r="D386" s="7" t="s">
        <v>6181</v>
      </c>
      <c r="E386" s="4">
        <v>4</v>
      </c>
      <c r="F386" s="4" t="str">
        <f>VLOOKUP(C386,customers!A:B,2,FALSE)</f>
        <v>Nickey Dimbleby</v>
      </c>
      <c r="G386" s="4">
        <f>VLOOKUP(F386,customers!B:C,2,FALSE)</f>
        <v>0</v>
      </c>
      <c r="H386" s="4" t="str">
        <f>VLOOKUP(F386,customers!B:G,6,FALSE)</f>
        <v>United States</v>
      </c>
      <c r="I386" s="7" t="str">
        <f>VLOOKUP(D386,products!A:B,2,FALSE)</f>
        <v>Ara</v>
      </c>
      <c r="J386" s="7" t="str">
        <f>VLOOKUP(D386,products!A:C,3,FALSE)</f>
        <v>L</v>
      </c>
      <c r="K386" s="8">
        <f>VLOOKUP(D386,products!A:D,4,FALSE)</f>
        <v>2.5</v>
      </c>
      <c r="L386" s="9">
        <f>VLOOKUP(D386,products!A:E,5,FALSE)</f>
        <v>29.784999999999997</v>
      </c>
      <c r="M386" s="9">
        <f t="shared" si="5"/>
        <v>119.13999999999999</v>
      </c>
      <c r="N386" s="7" t="str" cm="1">
        <f t="array" ref="N386">_xlfn.IFS(I386="Rob","Robusta",I386="Exc","Exclasia",I386="Ara","Arabia",I386="Lib","Libia")</f>
        <v>Arabia</v>
      </c>
      <c r="O386" s="7" t="str" cm="1">
        <f t="array" ref="O386">_xlfn.IFS(J386="M","Medium",J386="D","Dark",J386="L","Light")</f>
        <v>Light</v>
      </c>
      <c r="P386" s="7" t="str">
        <f>VLOOKUP(Tablo1[[#This Row],[Customer ID]],customers!A385:I1385,9,FALSE)</f>
        <v>No</v>
      </c>
    </row>
    <row r="387" spans="1:16" x14ac:dyDescent="0.25">
      <c r="A387" s="4" t="s">
        <v>2659</v>
      </c>
      <c r="B387" s="6">
        <v>44559</v>
      </c>
      <c r="C387" s="4" t="s">
        <v>2660</v>
      </c>
      <c r="D387" s="7" t="s">
        <v>6159</v>
      </c>
      <c r="E387" s="4">
        <v>5</v>
      </c>
      <c r="F387" s="4" t="str">
        <f>VLOOKUP(C387,customers!A:B,2,FALSE)</f>
        <v>Virgil Baumadier</v>
      </c>
      <c r="G387" s="4" t="str">
        <f>VLOOKUP(F387,customers!B:C,2,FALSE)</f>
        <v>vbaumadierap@google.cn</v>
      </c>
      <c r="H387" s="4" t="str">
        <f>VLOOKUP(F387,customers!B:G,6,FALSE)</f>
        <v>United States</v>
      </c>
      <c r="I387" s="7" t="str">
        <f>VLOOKUP(D387,products!A:B,2,FALSE)</f>
        <v>Lib</v>
      </c>
      <c r="J387" s="7" t="str">
        <f>VLOOKUP(D387,products!A:C,3,FALSE)</f>
        <v>M</v>
      </c>
      <c r="K387" s="8">
        <f>VLOOKUP(D387,products!A:D,4,FALSE)</f>
        <v>0.5</v>
      </c>
      <c r="L387" s="9">
        <f>VLOOKUP(D387,products!A:E,5,FALSE)</f>
        <v>8.73</v>
      </c>
      <c r="M387" s="9">
        <f t="shared" ref="M387:M450" si="6">L387*E387</f>
        <v>43.650000000000006</v>
      </c>
      <c r="N387" s="7" t="str" cm="1">
        <f t="array" ref="N387">_xlfn.IFS(I387="Rob","Robusta",I387="Exc","Exclasia",I387="Ara","Arabia",I387="Lib","Libia")</f>
        <v>Libia</v>
      </c>
      <c r="O387" s="7" t="str" cm="1">
        <f t="array" ref="O387">_xlfn.IFS(J387="M","Medium",J387="D","Dark",J387="L","Light")</f>
        <v>Medium</v>
      </c>
      <c r="P387" s="7" t="str">
        <f>VLOOKUP(Tablo1[[#This Row],[Customer ID]],customers!A386:I1386,9,FALSE)</f>
        <v>Yes</v>
      </c>
    </row>
    <row r="388" spans="1:16" x14ac:dyDescent="0.25">
      <c r="A388" s="4" t="s">
        <v>2665</v>
      </c>
      <c r="B388" s="6">
        <v>44083</v>
      </c>
      <c r="C388" s="4" t="s">
        <v>2666</v>
      </c>
      <c r="D388" s="7" t="s">
        <v>6153</v>
      </c>
      <c r="E388" s="4">
        <v>6</v>
      </c>
      <c r="F388" s="4" t="str">
        <f>VLOOKUP(C388,customers!A:B,2,FALSE)</f>
        <v>Lenore Messenbird</v>
      </c>
      <c r="G388" s="4">
        <f>VLOOKUP(F388,customers!B:C,2,FALSE)</f>
        <v>0</v>
      </c>
      <c r="H388" s="4" t="str">
        <f>VLOOKUP(F388,customers!B:G,6,FALSE)</f>
        <v>United States</v>
      </c>
      <c r="I388" s="7" t="str">
        <f>VLOOKUP(D388,products!A:B,2,FALSE)</f>
        <v>Ara</v>
      </c>
      <c r="J388" s="7" t="str">
        <f>VLOOKUP(D388,products!A:C,3,FALSE)</f>
        <v>D</v>
      </c>
      <c r="K388" s="8">
        <f>VLOOKUP(D388,products!A:D,4,FALSE)</f>
        <v>0.2</v>
      </c>
      <c r="L388" s="9">
        <f>VLOOKUP(D388,products!A:E,5,FALSE)</f>
        <v>2.9849999999999999</v>
      </c>
      <c r="M388" s="9">
        <f t="shared" si="6"/>
        <v>17.91</v>
      </c>
      <c r="N388" s="7" t="str" cm="1">
        <f t="array" ref="N388">_xlfn.IFS(I388="Rob","Robusta",I388="Exc","Exclasia",I388="Ara","Arabia",I388="Lib","Libia")</f>
        <v>Arabia</v>
      </c>
      <c r="O388" s="7" t="str" cm="1">
        <f t="array" ref="O388">_xlfn.IFS(J388="M","Medium",J388="D","Dark",J388="L","Light")</f>
        <v>Dark</v>
      </c>
      <c r="P388" s="7" t="str">
        <f>VLOOKUP(Tablo1[[#This Row],[Customer ID]],customers!A387:I1387,9,FALSE)</f>
        <v>Yes</v>
      </c>
    </row>
    <row r="389" spans="1:16" x14ac:dyDescent="0.25">
      <c r="A389" s="4" t="s">
        <v>2670</v>
      </c>
      <c r="B389" s="6">
        <v>44455</v>
      </c>
      <c r="C389" s="4" t="s">
        <v>2671</v>
      </c>
      <c r="D389" s="7" t="s">
        <v>6170</v>
      </c>
      <c r="E389" s="4">
        <v>5</v>
      </c>
      <c r="F389" s="4" t="str">
        <f>VLOOKUP(C389,customers!A:B,2,FALSE)</f>
        <v>Shirleen Welds</v>
      </c>
      <c r="G389" s="4" t="str">
        <f>VLOOKUP(F389,customers!B:C,2,FALSE)</f>
        <v>sweldsar@wired.com</v>
      </c>
      <c r="H389" s="4" t="str">
        <f>VLOOKUP(F389,customers!B:G,6,FALSE)</f>
        <v>United States</v>
      </c>
      <c r="I389" s="7" t="str">
        <f>VLOOKUP(D389,products!A:B,2,FALSE)</f>
        <v>Exc</v>
      </c>
      <c r="J389" s="7" t="str">
        <f>VLOOKUP(D389,products!A:C,3,FALSE)</f>
        <v>L</v>
      </c>
      <c r="K389" s="8">
        <f>VLOOKUP(D389,products!A:D,4,FALSE)</f>
        <v>1</v>
      </c>
      <c r="L389" s="9">
        <f>VLOOKUP(D389,products!A:E,5,FALSE)</f>
        <v>14.85</v>
      </c>
      <c r="M389" s="9">
        <f t="shared" si="6"/>
        <v>74.25</v>
      </c>
      <c r="N389" s="7" t="str" cm="1">
        <f t="array" ref="N389">_xlfn.IFS(I389="Rob","Robusta",I389="Exc","Exclasia",I389="Ara","Arabia",I389="Lib","Libia")</f>
        <v>Exclasia</v>
      </c>
      <c r="O389" s="7" t="str" cm="1">
        <f t="array" ref="O389">_xlfn.IFS(J389="M","Medium",J389="D","Dark",J389="L","Light")</f>
        <v>Light</v>
      </c>
      <c r="P389" s="7" t="str">
        <f>VLOOKUP(Tablo1[[#This Row],[Customer ID]],customers!A388:I1388,9,FALSE)</f>
        <v>Yes</v>
      </c>
    </row>
    <row r="390" spans="1:16" x14ac:dyDescent="0.25">
      <c r="A390" s="4" t="s">
        <v>2676</v>
      </c>
      <c r="B390" s="6">
        <v>44130</v>
      </c>
      <c r="C390" s="4" t="s">
        <v>2677</v>
      </c>
      <c r="D390" s="7" t="s">
        <v>6149</v>
      </c>
      <c r="E390" s="4">
        <v>3</v>
      </c>
      <c r="F390" s="4" t="str">
        <f>VLOOKUP(C390,customers!A:B,2,FALSE)</f>
        <v>Maisie Sarvar</v>
      </c>
      <c r="G390" s="4" t="str">
        <f>VLOOKUP(F390,customers!B:C,2,FALSE)</f>
        <v>msarvaras@artisteer.com</v>
      </c>
      <c r="H390" s="4" t="str">
        <f>VLOOKUP(F390,customers!B:G,6,FALSE)</f>
        <v>United States</v>
      </c>
      <c r="I390" s="7" t="str">
        <f>VLOOKUP(D390,products!A:B,2,FALSE)</f>
        <v>Lib</v>
      </c>
      <c r="J390" s="7" t="str">
        <f>VLOOKUP(D390,products!A:C,3,FALSE)</f>
        <v>D</v>
      </c>
      <c r="K390" s="8">
        <f>VLOOKUP(D390,products!A:D,4,FALSE)</f>
        <v>0.2</v>
      </c>
      <c r="L390" s="9">
        <f>VLOOKUP(D390,products!A:E,5,FALSE)</f>
        <v>3.8849999999999998</v>
      </c>
      <c r="M390" s="9">
        <f t="shared" si="6"/>
        <v>11.654999999999999</v>
      </c>
      <c r="N390" s="7" t="str" cm="1">
        <f t="array" ref="N390">_xlfn.IFS(I390="Rob","Robusta",I390="Exc","Exclasia",I390="Ara","Arabia",I390="Lib","Libia")</f>
        <v>Libia</v>
      </c>
      <c r="O390" s="7" t="str" cm="1">
        <f t="array" ref="O390">_xlfn.IFS(J390="M","Medium",J390="D","Dark",J390="L","Light")</f>
        <v>Dark</v>
      </c>
      <c r="P390" s="7" t="str">
        <f>VLOOKUP(Tablo1[[#This Row],[Customer ID]],customers!A389:I1389,9,FALSE)</f>
        <v>Yes</v>
      </c>
    </row>
    <row r="391" spans="1:16" x14ac:dyDescent="0.25">
      <c r="A391" s="4" t="s">
        <v>2682</v>
      </c>
      <c r="B391" s="6">
        <v>43536</v>
      </c>
      <c r="C391" s="4" t="s">
        <v>2683</v>
      </c>
      <c r="D391" s="7" t="s">
        <v>6168</v>
      </c>
      <c r="E391" s="4">
        <v>3</v>
      </c>
      <c r="F391" s="4" t="str">
        <f>VLOOKUP(C391,customers!A:B,2,FALSE)</f>
        <v>Andrej Havick</v>
      </c>
      <c r="G391" s="4" t="str">
        <f>VLOOKUP(F391,customers!B:C,2,FALSE)</f>
        <v>ahavickat@nsw.gov.au</v>
      </c>
      <c r="H391" s="4" t="str">
        <f>VLOOKUP(F391,customers!B:G,6,FALSE)</f>
        <v>United States</v>
      </c>
      <c r="I391" s="7" t="str">
        <f>VLOOKUP(D391,products!A:B,2,FALSE)</f>
        <v>Lib</v>
      </c>
      <c r="J391" s="7" t="str">
        <f>VLOOKUP(D391,products!A:C,3,FALSE)</f>
        <v>D</v>
      </c>
      <c r="K391" s="8">
        <f>VLOOKUP(D391,products!A:D,4,FALSE)</f>
        <v>0.5</v>
      </c>
      <c r="L391" s="9">
        <f>VLOOKUP(D391,products!A:E,5,FALSE)</f>
        <v>7.77</v>
      </c>
      <c r="M391" s="9">
        <f t="shared" si="6"/>
        <v>23.31</v>
      </c>
      <c r="N391" s="7" t="str" cm="1">
        <f t="array" ref="N391">_xlfn.IFS(I391="Rob","Robusta",I391="Exc","Exclasia",I391="Ara","Arabia",I391="Lib","Libia")</f>
        <v>Libia</v>
      </c>
      <c r="O391" s="7" t="str" cm="1">
        <f t="array" ref="O391">_xlfn.IFS(J391="M","Medium",J391="D","Dark",J391="L","Light")</f>
        <v>Dark</v>
      </c>
      <c r="P391" s="7" t="str">
        <f>VLOOKUP(Tablo1[[#This Row],[Customer ID]],customers!A390:I1390,9,FALSE)</f>
        <v>Yes</v>
      </c>
    </row>
    <row r="392" spans="1:16" x14ac:dyDescent="0.25">
      <c r="A392" s="4" t="s">
        <v>2688</v>
      </c>
      <c r="B392" s="6">
        <v>44245</v>
      </c>
      <c r="C392" s="4" t="s">
        <v>2689</v>
      </c>
      <c r="D392" s="7" t="s">
        <v>6143</v>
      </c>
      <c r="E392" s="4">
        <v>2</v>
      </c>
      <c r="F392" s="4" t="str">
        <f>VLOOKUP(C392,customers!A:B,2,FALSE)</f>
        <v>Sloan Diviny</v>
      </c>
      <c r="G392" s="4" t="str">
        <f>VLOOKUP(F392,customers!B:C,2,FALSE)</f>
        <v>sdivinyau@ask.com</v>
      </c>
      <c r="H392" s="4" t="str">
        <f>VLOOKUP(F392,customers!B:G,6,FALSE)</f>
        <v>United States</v>
      </c>
      <c r="I392" s="7" t="str">
        <f>VLOOKUP(D392,products!A:B,2,FALSE)</f>
        <v>Exc</v>
      </c>
      <c r="J392" s="7" t="str">
        <f>VLOOKUP(D392,products!A:C,3,FALSE)</f>
        <v>D</v>
      </c>
      <c r="K392" s="8">
        <f>VLOOKUP(D392,products!A:D,4,FALSE)</f>
        <v>0.5</v>
      </c>
      <c r="L392" s="9">
        <f>VLOOKUP(D392,products!A:E,5,FALSE)</f>
        <v>7.29</v>
      </c>
      <c r="M392" s="9">
        <f t="shared" si="6"/>
        <v>14.58</v>
      </c>
      <c r="N392" s="7" t="str" cm="1">
        <f t="array" ref="N392">_xlfn.IFS(I392="Rob","Robusta",I392="Exc","Exclasia",I392="Ara","Arabia",I392="Lib","Libia")</f>
        <v>Exclasia</v>
      </c>
      <c r="O392" s="7" t="str" cm="1">
        <f t="array" ref="O392">_xlfn.IFS(J392="M","Medium",J392="D","Dark",J392="L","Light")</f>
        <v>Dark</v>
      </c>
      <c r="P392" s="7" t="str">
        <f>VLOOKUP(Tablo1[[#This Row],[Customer ID]],customers!A391:I1391,9,FALSE)</f>
        <v>Yes</v>
      </c>
    </row>
    <row r="393" spans="1:16" x14ac:dyDescent="0.25">
      <c r="A393" s="4" t="s">
        <v>2693</v>
      </c>
      <c r="B393" s="6">
        <v>44133</v>
      </c>
      <c r="C393" s="4" t="s">
        <v>2694</v>
      </c>
      <c r="D393" s="7" t="s">
        <v>6156</v>
      </c>
      <c r="E393" s="4">
        <v>2</v>
      </c>
      <c r="F393" s="4" t="str">
        <f>VLOOKUP(C393,customers!A:B,2,FALSE)</f>
        <v>Itch Norquoy</v>
      </c>
      <c r="G393" s="4" t="str">
        <f>VLOOKUP(F393,customers!B:C,2,FALSE)</f>
        <v>inorquoyav@businessweek.com</v>
      </c>
      <c r="H393" s="4" t="str">
        <f>VLOOKUP(F393,customers!B:G,6,FALSE)</f>
        <v>United States</v>
      </c>
      <c r="I393" s="7" t="str">
        <f>VLOOKUP(D393,products!A:B,2,FALSE)</f>
        <v>Ara</v>
      </c>
      <c r="J393" s="7" t="str">
        <f>VLOOKUP(D393,products!A:C,3,FALSE)</f>
        <v>M</v>
      </c>
      <c r="K393" s="8">
        <f>VLOOKUP(D393,products!A:D,4,FALSE)</f>
        <v>0.5</v>
      </c>
      <c r="L393" s="9">
        <f>VLOOKUP(D393,products!A:E,5,FALSE)</f>
        <v>6.75</v>
      </c>
      <c r="M393" s="9">
        <f t="shared" si="6"/>
        <v>13.5</v>
      </c>
      <c r="N393" s="7" t="str" cm="1">
        <f t="array" ref="N393">_xlfn.IFS(I393="Rob","Robusta",I393="Exc","Exclasia",I393="Ara","Arabia",I393="Lib","Libia")</f>
        <v>Arabia</v>
      </c>
      <c r="O393" s="7" t="str" cm="1">
        <f t="array" ref="O393">_xlfn.IFS(J393="M","Medium",J393="D","Dark",J393="L","Light")</f>
        <v>Medium</v>
      </c>
      <c r="P393" s="7" t="str">
        <f>VLOOKUP(Tablo1[[#This Row],[Customer ID]],customers!A392:I1392,9,FALSE)</f>
        <v>No</v>
      </c>
    </row>
    <row r="394" spans="1:16" x14ac:dyDescent="0.25">
      <c r="A394" s="4" t="s">
        <v>2698</v>
      </c>
      <c r="B394" s="6">
        <v>44445</v>
      </c>
      <c r="C394" s="4" t="s">
        <v>2699</v>
      </c>
      <c r="D394" s="7" t="s">
        <v>6170</v>
      </c>
      <c r="E394" s="4">
        <v>6</v>
      </c>
      <c r="F394" s="4" t="str">
        <f>VLOOKUP(C394,customers!A:B,2,FALSE)</f>
        <v>Anson Iddison</v>
      </c>
      <c r="G394" s="4" t="str">
        <f>VLOOKUP(F394,customers!B:C,2,FALSE)</f>
        <v>aiddisonaw@usa.gov</v>
      </c>
      <c r="H394" s="4" t="str">
        <f>VLOOKUP(F394,customers!B:G,6,FALSE)</f>
        <v>United States</v>
      </c>
      <c r="I394" s="7" t="str">
        <f>VLOOKUP(D394,products!A:B,2,FALSE)</f>
        <v>Exc</v>
      </c>
      <c r="J394" s="7" t="str">
        <f>VLOOKUP(D394,products!A:C,3,FALSE)</f>
        <v>L</v>
      </c>
      <c r="K394" s="8">
        <f>VLOOKUP(D394,products!A:D,4,FALSE)</f>
        <v>1</v>
      </c>
      <c r="L394" s="9">
        <f>VLOOKUP(D394,products!A:E,5,FALSE)</f>
        <v>14.85</v>
      </c>
      <c r="M394" s="9">
        <f t="shared" si="6"/>
        <v>89.1</v>
      </c>
      <c r="N394" s="7" t="str" cm="1">
        <f t="array" ref="N394">_xlfn.IFS(I394="Rob","Robusta",I394="Exc","Exclasia",I394="Ara","Arabia",I394="Lib","Libia")</f>
        <v>Exclasia</v>
      </c>
      <c r="O394" s="7" t="str" cm="1">
        <f t="array" ref="O394">_xlfn.IFS(J394="M","Medium",J394="D","Dark",J394="L","Light")</f>
        <v>Light</v>
      </c>
      <c r="P394" s="7" t="str">
        <f>VLOOKUP(Tablo1[[#This Row],[Customer ID]],customers!A393:I1393,9,FALSE)</f>
        <v>No</v>
      </c>
    </row>
    <row r="395" spans="1:16" x14ac:dyDescent="0.25">
      <c r="A395" s="4" t="s">
        <v>2698</v>
      </c>
      <c r="B395" s="6">
        <v>44445</v>
      </c>
      <c r="C395" s="4" t="s">
        <v>2699</v>
      </c>
      <c r="D395" s="7" t="s">
        <v>6166</v>
      </c>
      <c r="E395" s="4">
        <v>1</v>
      </c>
      <c r="F395" s="4" t="str">
        <f>VLOOKUP(C395,customers!A:B,2,FALSE)</f>
        <v>Anson Iddison</v>
      </c>
      <c r="G395" s="4" t="str">
        <f>VLOOKUP(F395,customers!B:C,2,FALSE)</f>
        <v>aiddisonaw@usa.gov</v>
      </c>
      <c r="H395" s="4" t="str">
        <f>VLOOKUP(F395,customers!B:G,6,FALSE)</f>
        <v>United States</v>
      </c>
      <c r="I395" s="7" t="str">
        <f>VLOOKUP(D395,products!A:B,2,FALSE)</f>
        <v>Ara</v>
      </c>
      <c r="J395" s="7" t="str">
        <f>VLOOKUP(D395,products!A:C,3,FALSE)</f>
        <v>L</v>
      </c>
      <c r="K395" s="8">
        <f>VLOOKUP(D395,products!A:D,4,FALSE)</f>
        <v>0.2</v>
      </c>
      <c r="L395" s="9">
        <f>VLOOKUP(D395,products!A:E,5,FALSE)</f>
        <v>3.8849999999999998</v>
      </c>
      <c r="M395" s="9">
        <f t="shared" si="6"/>
        <v>3.8849999999999998</v>
      </c>
      <c r="N395" s="7" t="str" cm="1">
        <f t="array" ref="N395">_xlfn.IFS(I395="Rob","Robusta",I395="Exc","Exclasia",I395="Ara","Arabia",I395="Lib","Libia")</f>
        <v>Arabia</v>
      </c>
      <c r="O395" s="7" t="str" cm="1">
        <f t="array" ref="O395">_xlfn.IFS(J395="M","Medium",J395="D","Dark",J395="L","Light")</f>
        <v>Light</v>
      </c>
      <c r="P395" s="7" t="str">
        <f>VLOOKUP(Tablo1[[#This Row],[Customer ID]],customers!A394:I1394,9,FALSE)</f>
        <v>No</v>
      </c>
    </row>
    <row r="396" spans="1:16" x14ac:dyDescent="0.25">
      <c r="A396" s="4" t="s">
        <v>2709</v>
      </c>
      <c r="B396" s="6">
        <v>44083</v>
      </c>
      <c r="C396" s="4" t="s">
        <v>2710</v>
      </c>
      <c r="D396" s="7" t="s">
        <v>6141</v>
      </c>
      <c r="E396" s="4">
        <v>4</v>
      </c>
      <c r="F396" s="4" t="str">
        <f>VLOOKUP(C396,customers!A:B,2,FALSE)</f>
        <v>Randal Longfield</v>
      </c>
      <c r="G396" s="4" t="str">
        <f>VLOOKUP(F396,customers!B:C,2,FALSE)</f>
        <v>rlongfielday@bluehost.com</v>
      </c>
      <c r="H396" s="4" t="str">
        <f>VLOOKUP(F396,customers!B:G,6,FALSE)</f>
        <v>United States</v>
      </c>
      <c r="I396" s="7" t="str">
        <f>VLOOKUP(D396,products!A:B,2,FALSE)</f>
        <v>Rob</v>
      </c>
      <c r="J396" s="7" t="str">
        <f>VLOOKUP(D396,products!A:C,3,FALSE)</f>
        <v>L</v>
      </c>
      <c r="K396" s="8">
        <f>VLOOKUP(D396,products!A:D,4,FALSE)</f>
        <v>2.5</v>
      </c>
      <c r="L396" s="9">
        <f>VLOOKUP(D396,products!A:E,5,FALSE)</f>
        <v>27.484999999999996</v>
      </c>
      <c r="M396" s="9">
        <f t="shared" si="6"/>
        <v>109.93999999999998</v>
      </c>
      <c r="N396" s="7" t="str" cm="1">
        <f t="array" ref="N396">_xlfn.IFS(I396="Rob","Robusta",I396="Exc","Exclasia",I396="Ara","Arabia",I396="Lib","Libia")</f>
        <v>Robusta</v>
      </c>
      <c r="O396" s="7" t="str" cm="1">
        <f t="array" ref="O396">_xlfn.IFS(J396="M","Medium",J396="D","Dark",J396="L","Light")</f>
        <v>Light</v>
      </c>
      <c r="P396" s="7" t="str">
        <f>VLOOKUP(Tablo1[[#This Row],[Customer ID]],customers!A395:I1395,9,FALSE)</f>
        <v>No</v>
      </c>
    </row>
    <row r="397" spans="1:16" x14ac:dyDescent="0.25">
      <c r="A397" s="4" t="s">
        <v>2715</v>
      </c>
      <c r="B397" s="6">
        <v>44465</v>
      </c>
      <c r="C397" s="4" t="s">
        <v>2716</v>
      </c>
      <c r="D397" s="7" t="s">
        <v>6168</v>
      </c>
      <c r="E397" s="4">
        <v>6</v>
      </c>
      <c r="F397" s="4" t="str">
        <f>VLOOKUP(C397,customers!A:B,2,FALSE)</f>
        <v>Gregorius Kislingbury</v>
      </c>
      <c r="G397" s="4" t="str">
        <f>VLOOKUP(F397,customers!B:C,2,FALSE)</f>
        <v>gkislingburyaz@samsung.com</v>
      </c>
      <c r="H397" s="4" t="str">
        <f>VLOOKUP(F397,customers!B:G,6,FALSE)</f>
        <v>United States</v>
      </c>
      <c r="I397" s="7" t="str">
        <f>VLOOKUP(D397,products!A:B,2,FALSE)</f>
        <v>Lib</v>
      </c>
      <c r="J397" s="7" t="str">
        <f>VLOOKUP(D397,products!A:C,3,FALSE)</f>
        <v>D</v>
      </c>
      <c r="K397" s="8">
        <f>VLOOKUP(D397,products!A:D,4,FALSE)</f>
        <v>0.5</v>
      </c>
      <c r="L397" s="9">
        <f>VLOOKUP(D397,products!A:E,5,FALSE)</f>
        <v>7.77</v>
      </c>
      <c r="M397" s="9">
        <f t="shared" si="6"/>
        <v>46.62</v>
      </c>
      <c r="N397" s="7" t="str" cm="1">
        <f t="array" ref="N397">_xlfn.IFS(I397="Rob","Robusta",I397="Exc","Exclasia",I397="Ara","Arabia",I397="Lib","Libia")</f>
        <v>Libia</v>
      </c>
      <c r="O397" s="7" t="str" cm="1">
        <f t="array" ref="O397">_xlfn.IFS(J397="M","Medium",J397="D","Dark",J397="L","Light")</f>
        <v>Dark</v>
      </c>
      <c r="P397" s="7" t="str">
        <f>VLOOKUP(Tablo1[[#This Row],[Customer ID]],customers!A396:I1396,9,FALSE)</f>
        <v>Yes</v>
      </c>
    </row>
    <row r="398" spans="1:16" x14ac:dyDescent="0.25">
      <c r="A398" s="4" t="s">
        <v>2720</v>
      </c>
      <c r="B398" s="6">
        <v>44140</v>
      </c>
      <c r="C398" s="4" t="s">
        <v>2721</v>
      </c>
      <c r="D398" s="7" t="s">
        <v>6179</v>
      </c>
      <c r="E398" s="4">
        <v>5</v>
      </c>
      <c r="F398" s="4" t="str">
        <f>VLOOKUP(C398,customers!A:B,2,FALSE)</f>
        <v>Xenos Gibbons</v>
      </c>
      <c r="G398" s="4" t="str">
        <f>VLOOKUP(F398,customers!B:C,2,FALSE)</f>
        <v>xgibbonsb0@artisteer.com</v>
      </c>
      <c r="H398" s="4" t="str">
        <f>VLOOKUP(F398,customers!B:G,6,FALSE)</f>
        <v>United States</v>
      </c>
      <c r="I398" s="7" t="str">
        <f>VLOOKUP(D398,products!A:B,2,FALSE)</f>
        <v>Ara</v>
      </c>
      <c r="J398" s="7" t="str">
        <f>VLOOKUP(D398,products!A:C,3,FALSE)</f>
        <v>L</v>
      </c>
      <c r="K398" s="8">
        <f>VLOOKUP(D398,products!A:D,4,FALSE)</f>
        <v>0.5</v>
      </c>
      <c r="L398" s="9">
        <f>VLOOKUP(D398,products!A:E,5,FALSE)</f>
        <v>7.77</v>
      </c>
      <c r="M398" s="9">
        <f t="shared" si="6"/>
        <v>38.849999999999994</v>
      </c>
      <c r="N398" s="7" t="str" cm="1">
        <f t="array" ref="N398">_xlfn.IFS(I398="Rob","Robusta",I398="Exc","Exclasia",I398="Ara","Arabia",I398="Lib","Libia")</f>
        <v>Arabia</v>
      </c>
      <c r="O398" s="7" t="str" cm="1">
        <f t="array" ref="O398">_xlfn.IFS(J398="M","Medium",J398="D","Dark",J398="L","Light")</f>
        <v>Light</v>
      </c>
      <c r="P398" s="7" t="str">
        <f>VLOOKUP(Tablo1[[#This Row],[Customer ID]],customers!A397:I1397,9,FALSE)</f>
        <v>No</v>
      </c>
    </row>
    <row r="399" spans="1:16" x14ac:dyDescent="0.25">
      <c r="A399" s="4" t="s">
        <v>2726</v>
      </c>
      <c r="B399" s="6">
        <v>43720</v>
      </c>
      <c r="C399" s="4" t="s">
        <v>2727</v>
      </c>
      <c r="D399" s="7" t="s">
        <v>6168</v>
      </c>
      <c r="E399" s="4">
        <v>4</v>
      </c>
      <c r="F399" s="4" t="str">
        <f>VLOOKUP(C399,customers!A:B,2,FALSE)</f>
        <v>Fleur Parres</v>
      </c>
      <c r="G399" s="4" t="str">
        <f>VLOOKUP(F399,customers!B:C,2,FALSE)</f>
        <v>fparresb1@imageshack.us</v>
      </c>
      <c r="H399" s="4" t="str">
        <f>VLOOKUP(F399,customers!B:G,6,FALSE)</f>
        <v>United States</v>
      </c>
      <c r="I399" s="7" t="str">
        <f>VLOOKUP(D399,products!A:B,2,FALSE)</f>
        <v>Lib</v>
      </c>
      <c r="J399" s="7" t="str">
        <f>VLOOKUP(D399,products!A:C,3,FALSE)</f>
        <v>D</v>
      </c>
      <c r="K399" s="8">
        <f>VLOOKUP(D399,products!A:D,4,FALSE)</f>
        <v>0.5</v>
      </c>
      <c r="L399" s="9">
        <f>VLOOKUP(D399,products!A:E,5,FALSE)</f>
        <v>7.77</v>
      </c>
      <c r="M399" s="9">
        <f t="shared" si="6"/>
        <v>31.08</v>
      </c>
      <c r="N399" s="7" t="str" cm="1">
        <f t="array" ref="N399">_xlfn.IFS(I399="Rob","Robusta",I399="Exc","Exclasia",I399="Ara","Arabia",I399="Lib","Libia")</f>
        <v>Libia</v>
      </c>
      <c r="O399" s="7" t="str" cm="1">
        <f t="array" ref="O399">_xlfn.IFS(J399="M","Medium",J399="D","Dark",J399="L","Light")</f>
        <v>Dark</v>
      </c>
      <c r="P399" s="7" t="str">
        <f>VLOOKUP(Tablo1[[#This Row],[Customer ID]],customers!A398:I1398,9,FALSE)</f>
        <v>Yes</v>
      </c>
    </row>
    <row r="400" spans="1:16" x14ac:dyDescent="0.25">
      <c r="A400" s="4" t="s">
        <v>2732</v>
      </c>
      <c r="B400" s="6">
        <v>43677</v>
      </c>
      <c r="C400" s="4" t="s">
        <v>2733</v>
      </c>
      <c r="D400" s="7" t="s">
        <v>6153</v>
      </c>
      <c r="E400" s="4">
        <v>6</v>
      </c>
      <c r="F400" s="4" t="str">
        <f>VLOOKUP(C400,customers!A:B,2,FALSE)</f>
        <v>Gran Sibray</v>
      </c>
      <c r="G400" s="4" t="str">
        <f>VLOOKUP(F400,customers!B:C,2,FALSE)</f>
        <v>gsibrayb2@wsj.com</v>
      </c>
      <c r="H400" s="4" t="str">
        <f>VLOOKUP(F400,customers!B:G,6,FALSE)</f>
        <v>United States</v>
      </c>
      <c r="I400" s="7" t="str">
        <f>VLOOKUP(D400,products!A:B,2,FALSE)</f>
        <v>Ara</v>
      </c>
      <c r="J400" s="7" t="str">
        <f>VLOOKUP(D400,products!A:C,3,FALSE)</f>
        <v>D</v>
      </c>
      <c r="K400" s="8">
        <f>VLOOKUP(D400,products!A:D,4,FALSE)</f>
        <v>0.2</v>
      </c>
      <c r="L400" s="9">
        <f>VLOOKUP(D400,products!A:E,5,FALSE)</f>
        <v>2.9849999999999999</v>
      </c>
      <c r="M400" s="9">
        <f t="shared" si="6"/>
        <v>17.91</v>
      </c>
      <c r="N400" s="7" t="str" cm="1">
        <f t="array" ref="N400">_xlfn.IFS(I400="Rob","Robusta",I400="Exc","Exclasia",I400="Ara","Arabia",I400="Lib","Libia")</f>
        <v>Arabia</v>
      </c>
      <c r="O400" s="7" t="str" cm="1">
        <f t="array" ref="O400">_xlfn.IFS(J400="M","Medium",J400="D","Dark",J400="L","Light")</f>
        <v>Dark</v>
      </c>
      <c r="P400" s="7" t="str">
        <f>VLOOKUP(Tablo1[[#This Row],[Customer ID]],customers!A399:I1399,9,FALSE)</f>
        <v>Yes</v>
      </c>
    </row>
    <row r="401" spans="1:16" x14ac:dyDescent="0.25">
      <c r="A401" s="4" t="s">
        <v>2738</v>
      </c>
      <c r="B401" s="6">
        <v>43539</v>
      </c>
      <c r="C401" s="4" t="s">
        <v>2739</v>
      </c>
      <c r="D401" s="7" t="s">
        <v>6184</v>
      </c>
      <c r="E401" s="4">
        <v>6</v>
      </c>
      <c r="F401" s="4" t="str">
        <f>VLOOKUP(C401,customers!A:B,2,FALSE)</f>
        <v>Ingelbert Hotchkin</v>
      </c>
      <c r="G401" s="4" t="str">
        <f>VLOOKUP(F401,customers!B:C,2,FALSE)</f>
        <v>ihotchkinb3@mit.edu</v>
      </c>
      <c r="H401" s="4" t="str">
        <f>VLOOKUP(F401,customers!B:G,6,FALSE)</f>
        <v>United Kingdom</v>
      </c>
      <c r="I401" s="7" t="str">
        <f>VLOOKUP(D401,products!A:B,2,FALSE)</f>
        <v>Exc</v>
      </c>
      <c r="J401" s="7" t="str">
        <f>VLOOKUP(D401,products!A:C,3,FALSE)</f>
        <v>D</v>
      </c>
      <c r="K401" s="8">
        <f>VLOOKUP(D401,products!A:D,4,FALSE)</f>
        <v>2.5</v>
      </c>
      <c r="L401" s="9">
        <f>VLOOKUP(D401,products!A:E,5,FALSE)</f>
        <v>27.945</v>
      </c>
      <c r="M401" s="9">
        <f t="shared" si="6"/>
        <v>167.67000000000002</v>
      </c>
      <c r="N401" s="7" t="str" cm="1">
        <f t="array" ref="N401">_xlfn.IFS(I401="Rob","Robusta",I401="Exc","Exclasia",I401="Ara","Arabia",I401="Lib","Libia")</f>
        <v>Exclasia</v>
      </c>
      <c r="O401" s="7" t="str" cm="1">
        <f t="array" ref="O401">_xlfn.IFS(J401="M","Medium",J401="D","Dark",J401="L","Light")</f>
        <v>Dark</v>
      </c>
      <c r="P401" s="7" t="str">
        <f>VLOOKUP(Tablo1[[#This Row],[Customer ID]],customers!A400:I1400,9,FALSE)</f>
        <v>No</v>
      </c>
    </row>
    <row r="402" spans="1:16" x14ac:dyDescent="0.25">
      <c r="A402" s="4" t="s">
        <v>2744</v>
      </c>
      <c r="B402" s="6">
        <v>44332</v>
      </c>
      <c r="C402" s="4" t="s">
        <v>2745</v>
      </c>
      <c r="D402" s="7" t="s">
        <v>6169</v>
      </c>
      <c r="E402" s="4">
        <v>4</v>
      </c>
      <c r="F402" s="4" t="str">
        <f>VLOOKUP(C402,customers!A:B,2,FALSE)</f>
        <v>Neely Broadberrie</v>
      </c>
      <c r="G402" s="4" t="str">
        <f>VLOOKUP(F402,customers!B:C,2,FALSE)</f>
        <v>nbroadberrieb4@gnu.org</v>
      </c>
      <c r="H402" s="4" t="str">
        <f>VLOOKUP(F402,customers!B:G,6,FALSE)</f>
        <v>United States</v>
      </c>
      <c r="I402" s="7" t="str">
        <f>VLOOKUP(D402,products!A:B,2,FALSE)</f>
        <v>Lib</v>
      </c>
      <c r="J402" s="7" t="str">
        <f>VLOOKUP(D402,products!A:C,3,FALSE)</f>
        <v>L</v>
      </c>
      <c r="K402" s="8">
        <f>VLOOKUP(D402,products!A:D,4,FALSE)</f>
        <v>1</v>
      </c>
      <c r="L402" s="9">
        <f>VLOOKUP(D402,products!A:E,5,FALSE)</f>
        <v>15.85</v>
      </c>
      <c r="M402" s="9">
        <f t="shared" si="6"/>
        <v>63.4</v>
      </c>
      <c r="N402" s="7" t="str" cm="1">
        <f t="array" ref="N402">_xlfn.IFS(I402="Rob","Robusta",I402="Exc","Exclasia",I402="Ara","Arabia",I402="Lib","Libia")</f>
        <v>Libia</v>
      </c>
      <c r="O402" s="7" t="str" cm="1">
        <f t="array" ref="O402">_xlfn.IFS(J402="M","Medium",J402="D","Dark",J402="L","Light")</f>
        <v>Light</v>
      </c>
      <c r="P402" s="7" t="str">
        <f>VLOOKUP(Tablo1[[#This Row],[Customer ID]],customers!A401:I1401,9,FALSE)</f>
        <v>No</v>
      </c>
    </row>
    <row r="403" spans="1:16" x14ac:dyDescent="0.25">
      <c r="A403" s="4" t="s">
        <v>2750</v>
      </c>
      <c r="B403" s="6">
        <v>43591</v>
      </c>
      <c r="C403" s="4" t="s">
        <v>2751</v>
      </c>
      <c r="D403" s="7" t="s">
        <v>6158</v>
      </c>
      <c r="E403" s="4">
        <v>2</v>
      </c>
      <c r="F403" s="4" t="str">
        <f>VLOOKUP(C403,customers!A:B,2,FALSE)</f>
        <v>Rutger Pithcock</v>
      </c>
      <c r="G403" s="4" t="str">
        <f>VLOOKUP(F403,customers!B:C,2,FALSE)</f>
        <v>rpithcockb5@yellowbook.com</v>
      </c>
      <c r="H403" s="4" t="str">
        <f>VLOOKUP(F403,customers!B:G,6,FALSE)</f>
        <v>United States</v>
      </c>
      <c r="I403" s="7" t="str">
        <f>VLOOKUP(D403,products!A:B,2,FALSE)</f>
        <v>Lib</v>
      </c>
      <c r="J403" s="7" t="str">
        <f>VLOOKUP(D403,products!A:C,3,FALSE)</f>
        <v>M</v>
      </c>
      <c r="K403" s="8">
        <f>VLOOKUP(D403,products!A:D,4,FALSE)</f>
        <v>0.2</v>
      </c>
      <c r="L403" s="9">
        <f>VLOOKUP(D403,products!A:E,5,FALSE)</f>
        <v>4.3650000000000002</v>
      </c>
      <c r="M403" s="9">
        <f t="shared" si="6"/>
        <v>8.73</v>
      </c>
      <c r="N403" s="7" t="str" cm="1">
        <f t="array" ref="N403">_xlfn.IFS(I403="Rob","Robusta",I403="Exc","Exclasia",I403="Ara","Arabia",I403="Lib","Libia")</f>
        <v>Libia</v>
      </c>
      <c r="O403" s="7" t="str" cm="1">
        <f t="array" ref="O403">_xlfn.IFS(J403="M","Medium",J403="D","Dark",J403="L","Light")</f>
        <v>Medium</v>
      </c>
      <c r="P403" s="7" t="str">
        <f>VLOOKUP(Tablo1[[#This Row],[Customer ID]],customers!A402:I1402,9,FALSE)</f>
        <v>Yes</v>
      </c>
    </row>
    <row r="404" spans="1:16" x14ac:dyDescent="0.25">
      <c r="A404" s="4" t="s">
        <v>2756</v>
      </c>
      <c r="B404" s="6">
        <v>43502</v>
      </c>
      <c r="C404" s="4" t="s">
        <v>2757</v>
      </c>
      <c r="D404" s="7" t="s">
        <v>6176</v>
      </c>
      <c r="E404" s="4">
        <v>3</v>
      </c>
      <c r="F404" s="4" t="str">
        <f>VLOOKUP(C404,customers!A:B,2,FALSE)</f>
        <v>Gale Croysdale</v>
      </c>
      <c r="G404" s="4" t="str">
        <f>VLOOKUP(F404,customers!B:C,2,FALSE)</f>
        <v>gcroysdaleb6@nih.gov</v>
      </c>
      <c r="H404" s="4" t="str">
        <f>VLOOKUP(F404,customers!B:G,6,FALSE)</f>
        <v>United States</v>
      </c>
      <c r="I404" s="7" t="str">
        <f>VLOOKUP(D404,products!A:B,2,FALSE)</f>
        <v>Rob</v>
      </c>
      <c r="J404" s="7" t="str">
        <f>VLOOKUP(D404,products!A:C,3,FALSE)</f>
        <v>D</v>
      </c>
      <c r="K404" s="8">
        <f>VLOOKUP(D404,products!A:D,4,FALSE)</f>
        <v>1</v>
      </c>
      <c r="L404" s="9">
        <f>VLOOKUP(D404,products!A:E,5,FALSE)</f>
        <v>8.9499999999999993</v>
      </c>
      <c r="M404" s="9">
        <f t="shared" si="6"/>
        <v>26.849999999999998</v>
      </c>
      <c r="N404" s="7" t="str" cm="1">
        <f t="array" ref="N404">_xlfn.IFS(I404="Rob","Robusta",I404="Exc","Exclasia",I404="Ara","Arabia",I404="Lib","Libia")</f>
        <v>Robusta</v>
      </c>
      <c r="O404" s="7" t="str" cm="1">
        <f t="array" ref="O404">_xlfn.IFS(J404="M","Medium",J404="D","Dark",J404="L","Light")</f>
        <v>Dark</v>
      </c>
      <c r="P404" s="7" t="str">
        <f>VLOOKUP(Tablo1[[#This Row],[Customer ID]],customers!A403:I1403,9,FALSE)</f>
        <v>Yes</v>
      </c>
    </row>
    <row r="405" spans="1:16" x14ac:dyDescent="0.25">
      <c r="A405" s="4" t="s">
        <v>2762</v>
      </c>
      <c r="B405" s="6">
        <v>44295</v>
      </c>
      <c r="C405" s="4" t="s">
        <v>2763</v>
      </c>
      <c r="D405" s="7" t="s">
        <v>6144</v>
      </c>
      <c r="E405" s="4">
        <v>2</v>
      </c>
      <c r="F405" s="4" t="str">
        <f>VLOOKUP(C405,customers!A:B,2,FALSE)</f>
        <v>Benedetto Gozzett</v>
      </c>
      <c r="G405" s="4" t="str">
        <f>VLOOKUP(F405,customers!B:C,2,FALSE)</f>
        <v>bgozzettb7@github.com</v>
      </c>
      <c r="H405" s="4" t="str">
        <f>VLOOKUP(F405,customers!B:G,6,FALSE)</f>
        <v>United States</v>
      </c>
      <c r="I405" s="7" t="str">
        <f>VLOOKUP(D405,products!A:B,2,FALSE)</f>
        <v>Lib</v>
      </c>
      <c r="J405" s="7" t="str">
        <f>VLOOKUP(D405,products!A:C,3,FALSE)</f>
        <v>L</v>
      </c>
      <c r="K405" s="8">
        <f>VLOOKUP(D405,products!A:D,4,FALSE)</f>
        <v>0.2</v>
      </c>
      <c r="L405" s="9">
        <f>VLOOKUP(D405,products!A:E,5,FALSE)</f>
        <v>4.7549999999999999</v>
      </c>
      <c r="M405" s="9">
        <f t="shared" si="6"/>
        <v>9.51</v>
      </c>
      <c r="N405" s="7" t="str" cm="1">
        <f t="array" ref="N405">_xlfn.IFS(I405="Rob","Robusta",I405="Exc","Exclasia",I405="Ara","Arabia",I405="Lib","Libia")</f>
        <v>Libia</v>
      </c>
      <c r="O405" s="7" t="str" cm="1">
        <f t="array" ref="O405">_xlfn.IFS(J405="M","Medium",J405="D","Dark",J405="L","Light")</f>
        <v>Light</v>
      </c>
      <c r="P405" s="7" t="str">
        <f>VLOOKUP(Tablo1[[#This Row],[Customer ID]],customers!A404:I1404,9,FALSE)</f>
        <v>No</v>
      </c>
    </row>
    <row r="406" spans="1:16" x14ac:dyDescent="0.25">
      <c r="A406" s="4" t="s">
        <v>2768</v>
      </c>
      <c r="B406" s="6">
        <v>43971</v>
      </c>
      <c r="C406" s="4" t="s">
        <v>2769</v>
      </c>
      <c r="D406" s="7" t="s">
        <v>6146</v>
      </c>
      <c r="E406" s="4">
        <v>4</v>
      </c>
      <c r="F406" s="4" t="str">
        <f>VLOOKUP(C406,customers!A:B,2,FALSE)</f>
        <v>Tania Craggs</v>
      </c>
      <c r="G406" s="4" t="str">
        <f>VLOOKUP(F406,customers!B:C,2,FALSE)</f>
        <v>tcraggsb8@house.gov</v>
      </c>
      <c r="H406" s="4" t="str">
        <f>VLOOKUP(F406,customers!B:G,6,FALSE)</f>
        <v>Ireland</v>
      </c>
      <c r="I406" s="7" t="str">
        <f>VLOOKUP(D406,products!A:B,2,FALSE)</f>
        <v>Ara</v>
      </c>
      <c r="J406" s="7" t="str">
        <f>VLOOKUP(D406,products!A:C,3,FALSE)</f>
        <v>D</v>
      </c>
      <c r="K406" s="8">
        <f>VLOOKUP(D406,products!A:D,4,FALSE)</f>
        <v>1</v>
      </c>
      <c r="L406" s="9">
        <f>VLOOKUP(D406,products!A:E,5,FALSE)</f>
        <v>9.9499999999999993</v>
      </c>
      <c r="M406" s="9">
        <f t="shared" si="6"/>
        <v>39.799999999999997</v>
      </c>
      <c r="N406" s="7" t="str" cm="1">
        <f t="array" ref="N406">_xlfn.IFS(I406="Rob","Robusta",I406="Exc","Exclasia",I406="Ara","Arabia",I406="Lib","Libia")</f>
        <v>Arabia</v>
      </c>
      <c r="O406" s="7" t="str" cm="1">
        <f t="array" ref="O406">_xlfn.IFS(J406="M","Medium",J406="D","Dark",J406="L","Light")</f>
        <v>Dark</v>
      </c>
      <c r="P406" s="7" t="str">
        <f>VLOOKUP(Tablo1[[#This Row],[Customer ID]],customers!A405:I1405,9,FALSE)</f>
        <v>No</v>
      </c>
    </row>
    <row r="407" spans="1:16" x14ac:dyDescent="0.25">
      <c r="A407" s="4" t="s">
        <v>2774</v>
      </c>
      <c r="B407" s="6">
        <v>44167</v>
      </c>
      <c r="C407" s="4" t="s">
        <v>2775</v>
      </c>
      <c r="D407" s="7" t="s">
        <v>6138</v>
      </c>
      <c r="E407" s="4">
        <v>3</v>
      </c>
      <c r="F407" s="4" t="str">
        <f>VLOOKUP(C407,customers!A:B,2,FALSE)</f>
        <v>Leonie Cullrford</v>
      </c>
      <c r="G407" s="4" t="str">
        <f>VLOOKUP(F407,customers!B:C,2,FALSE)</f>
        <v>lcullrfordb9@xing.com</v>
      </c>
      <c r="H407" s="4" t="str">
        <f>VLOOKUP(F407,customers!B:G,6,FALSE)</f>
        <v>United States</v>
      </c>
      <c r="I407" s="7" t="str">
        <f>VLOOKUP(D407,products!A:B,2,FALSE)</f>
        <v>Exc</v>
      </c>
      <c r="J407" s="7" t="str">
        <f>VLOOKUP(D407,products!A:C,3,FALSE)</f>
        <v>M</v>
      </c>
      <c r="K407" s="8">
        <f>VLOOKUP(D407,products!A:D,4,FALSE)</f>
        <v>0.5</v>
      </c>
      <c r="L407" s="9">
        <f>VLOOKUP(D407,products!A:E,5,FALSE)</f>
        <v>8.25</v>
      </c>
      <c r="M407" s="9">
        <f t="shared" si="6"/>
        <v>24.75</v>
      </c>
      <c r="N407" s="7" t="str" cm="1">
        <f t="array" ref="N407">_xlfn.IFS(I407="Rob","Robusta",I407="Exc","Exclasia",I407="Ara","Arabia",I407="Lib","Libia")</f>
        <v>Exclasia</v>
      </c>
      <c r="O407" s="7" t="str" cm="1">
        <f t="array" ref="O407">_xlfn.IFS(J407="M","Medium",J407="D","Dark",J407="L","Light")</f>
        <v>Medium</v>
      </c>
      <c r="P407" s="7" t="str">
        <f>VLOOKUP(Tablo1[[#This Row],[Customer ID]],customers!A406:I1406,9,FALSE)</f>
        <v>Yes</v>
      </c>
    </row>
    <row r="408" spans="1:16" x14ac:dyDescent="0.25">
      <c r="A408" s="4" t="s">
        <v>2780</v>
      </c>
      <c r="B408" s="6">
        <v>44416</v>
      </c>
      <c r="C408" s="4" t="s">
        <v>2781</v>
      </c>
      <c r="D408" s="7" t="s">
        <v>6140</v>
      </c>
      <c r="E408" s="4">
        <v>5</v>
      </c>
      <c r="F408" s="4" t="str">
        <f>VLOOKUP(C408,customers!A:B,2,FALSE)</f>
        <v>Auguste Rizon</v>
      </c>
      <c r="G408" s="4" t="str">
        <f>VLOOKUP(F408,customers!B:C,2,FALSE)</f>
        <v>arizonba@xing.com</v>
      </c>
      <c r="H408" s="4" t="str">
        <f>VLOOKUP(F408,customers!B:G,6,FALSE)</f>
        <v>United States</v>
      </c>
      <c r="I408" s="7" t="str">
        <f>VLOOKUP(D408,products!A:B,2,FALSE)</f>
        <v>Exc</v>
      </c>
      <c r="J408" s="7" t="str">
        <f>VLOOKUP(D408,products!A:C,3,FALSE)</f>
        <v>M</v>
      </c>
      <c r="K408" s="8">
        <f>VLOOKUP(D408,products!A:D,4,FALSE)</f>
        <v>1</v>
      </c>
      <c r="L408" s="9">
        <f>VLOOKUP(D408,products!A:E,5,FALSE)</f>
        <v>13.75</v>
      </c>
      <c r="M408" s="9">
        <f t="shared" si="6"/>
        <v>68.75</v>
      </c>
      <c r="N408" s="7" t="str" cm="1">
        <f t="array" ref="N408">_xlfn.IFS(I408="Rob","Robusta",I408="Exc","Exclasia",I408="Ara","Arabia",I408="Lib","Libia")</f>
        <v>Exclasia</v>
      </c>
      <c r="O408" s="7" t="str" cm="1">
        <f t="array" ref="O408">_xlfn.IFS(J408="M","Medium",J408="D","Dark",J408="L","Light")</f>
        <v>Medium</v>
      </c>
      <c r="P408" s="7" t="str">
        <f>VLOOKUP(Tablo1[[#This Row],[Customer ID]],customers!A407:I1407,9,FALSE)</f>
        <v>Yes</v>
      </c>
    </row>
    <row r="409" spans="1:16" x14ac:dyDescent="0.25">
      <c r="A409" s="4" t="s">
        <v>2786</v>
      </c>
      <c r="B409" s="6">
        <v>44595</v>
      </c>
      <c r="C409" s="4" t="s">
        <v>2787</v>
      </c>
      <c r="D409" s="7" t="s">
        <v>6138</v>
      </c>
      <c r="E409" s="4">
        <v>6</v>
      </c>
      <c r="F409" s="4" t="str">
        <f>VLOOKUP(C409,customers!A:B,2,FALSE)</f>
        <v>Lorin Guerrazzi</v>
      </c>
      <c r="G409" s="4">
        <f>VLOOKUP(F409,customers!B:C,2,FALSE)</f>
        <v>0</v>
      </c>
      <c r="H409" s="4" t="str">
        <f>VLOOKUP(F409,customers!B:G,6,FALSE)</f>
        <v>Ireland</v>
      </c>
      <c r="I409" s="7" t="str">
        <f>VLOOKUP(D409,products!A:B,2,FALSE)</f>
        <v>Exc</v>
      </c>
      <c r="J409" s="7" t="str">
        <f>VLOOKUP(D409,products!A:C,3,FALSE)</f>
        <v>M</v>
      </c>
      <c r="K409" s="8">
        <f>VLOOKUP(D409,products!A:D,4,FALSE)</f>
        <v>0.5</v>
      </c>
      <c r="L409" s="9">
        <f>VLOOKUP(D409,products!A:E,5,FALSE)</f>
        <v>8.25</v>
      </c>
      <c r="M409" s="9">
        <f t="shared" si="6"/>
        <v>49.5</v>
      </c>
      <c r="N409" s="7" t="str" cm="1">
        <f t="array" ref="N409">_xlfn.IFS(I409="Rob","Robusta",I409="Exc","Exclasia",I409="Ara","Arabia",I409="Lib","Libia")</f>
        <v>Exclasia</v>
      </c>
      <c r="O409" s="7" t="str" cm="1">
        <f t="array" ref="O409">_xlfn.IFS(J409="M","Medium",J409="D","Dark",J409="L","Light")</f>
        <v>Medium</v>
      </c>
      <c r="P409" s="7" t="str">
        <f>VLOOKUP(Tablo1[[#This Row],[Customer ID]],customers!A408:I1408,9,FALSE)</f>
        <v>No</v>
      </c>
    </row>
    <row r="410" spans="1:16" x14ac:dyDescent="0.25">
      <c r="A410" s="4" t="s">
        <v>2791</v>
      </c>
      <c r="B410" s="6">
        <v>44659</v>
      </c>
      <c r="C410" s="4" t="s">
        <v>2792</v>
      </c>
      <c r="D410" s="7" t="s">
        <v>6174</v>
      </c>
      <c r="E410" s="4">
        <v>2</v>
      </c>
      <c r="F410" s="4" t="str">
        <f>VLOOKUP(C410,customers!A:B,2,FALSE)</f>
        <v>Felice Miell</v>
      </c>
      <c r="G410" s="4" t="str">
        <f>VLOOKUP(F410,customers!B:C,2,FALSE)</f>
        <v>fmiellbc@spiegel.de</v>
      </c>
      <c r="H410" s="4" t="str">
        <f>VLOOKUP(F410,customers!B:G,6,FALSE)</f>
        <v>United States</v>
      </c>
      <c r="I410" s="7" t="str">
        <f>VLOOKUP(D410,products!A:B,2,FALSE)</f>
        <v>Ara</v>
      </c>
      <c r="J410" s="7" t="str">
        <f>VLOOKUP(D410,products!A:C,3,FALSE)</f>
        <v>M</v>
      </c>
      <c r="K410" s="8">
        <f>VLOOKUP(D410,products!A:D,4,FALSE)</f>
        <v>2.5</v>
      </c>
      <c r="L410" s="9">
        <f>VLOOKUP(D410,products!A:E,5,FALSE)</f>
        <v>25.874999999999996</v>
      </c>
      <c r="M410" s="9">
        <f t="shared" si="6"/>
        <v>51.749999999999993</v>
      </c>
      <c r="N410" s="7" t="str" cm="1">
        <f t="array" ref="N410">_xlfn.IFS(I410="Rob","Robusta",I410="Exc","Exclasia",I410="Ara","Arabia",I410="Lib","Libia")</f>
        <v>Arabia</v>
      </c>
      <c r="O410" s="7" t="str" cm="1">
        <f t="array" ref="O410">_xlfn.IFS(J410="M","Medium",J410="D","Dark",J410="L","Light")</f>
        <v>Medium</v>
      </c>
      <c r="P410" s="7" t="str">
        <f>VLOOKUP(Tablo1[[#This Row],[Customer ID]],customers!A409:I1409,9,FALSE)</f>
        <v>Yes</v>
      </c>
    </row>
    <row r="411" spans="1:16" x14ac:dyDescent="0.25">
      <c r="A411" s="4" t="s">
        <v>2797</v>
      </c>
      <c r="B411" s="6">
        <v>44203</v>
      </c>
      <c r="C411" s="4" t="s">
        <v>2798</v>
      </c>
      <c r="D411" s="7" t="s">
        <v>6169</v>
      </c>
      <c r="E411" s="4">
        <v>3</v>
      </c>
      <c r="F411" s="4" t="str">
        <f>VLOOKUP(C411,customers!A:B,2,FALSE)</f>
        <v>Hamish Skeech</v>
      </c>
      <c r="G411" s="4">
        <f>VLOOKUP(F411,customers!B:C,2,FALSE)</f>
        <v>0</v>
      </c>
      <c r="H411" s="4" t="str">
        <f>VLOOKUP(F411,customers!B:G,6,FALSE)</f>
        <v>Ireland</v>
      </c>
      <c r="I411" s="7" t="str">
        <f>VLOOKUP(D411,products!A:B,2,FALSE)</f>
        <v>Lib</v>
      </c>
      <c r="J411" s="7" t="str">
        <f>VLOOKUP(D411,products!A:C,3,FALSE)</f>
        <v>L</v>
      </c>
      <c r="K411" s="8">
        <f>VLOOKUP(D411,products!A:D,4,FALSE)</f>
        <v>1</v>
      </c>
      <c r="L411" s="9">
        <f>VLOOKUP(D411,products!A:E,5,FALSE)</f>
        <v>15.85</v>
      </c>
      <c r="M411" s="9">
        <f t="shared" si="6"/>
        <v>47.55</v>
      </c>
      <c r="N411" s="7" t="str" cm="1">
        <f t="array" ref="N411">_xlfn.IFS(I411="Rob","Robusta",I411="Exc","Exclasia",I411="Ara","Arabia",I411="Lib","Libia")</f>
        <v>Libia</v>
      </c>
      <c r="O411" s="7" t="str" cm="1">
        <f t="array" ref="O411">_xlfn.IFS(J411="M","Medium",J411="D","Dark",J411="L","Light")</f>
        <v>Light</v>
      </c>
      <c r="P411" s="7" t="str">
        <f>VLOOKUP(Tablo1[[#This Row],[Customer ID]],customers!A410:I1410,9,FALSE)</f>
        <v>Yes</v>
      </c>
    </row>
    <row r="412" spans="1:16" x14ac:dyDescent="0.25">
      <c r="A412" s="4" t="s">
        <v>2802</v>
      </c>
      <c r="B412" s="6">
        <v>44441</v>
      </c>
      <c r="C412" s="4" t="s">
        <v>2803</v>
      </c>
      <c r="D412" s="7" t="s">
        <v>6166</v>
      </c>
      <c r="E412" s="4">
        <v>4</v>
      </c>
      <c r="F412" s="4" t="str">
        <f>VLOOKUP(C412,customers!A:B,2,FALSE)</f>
        <v>Giordano Lorenzin</v>
      </c>
      <c r="G412" s="4">
        <f>VLOOKUP(F412,customers!B:C,2,FALSE)</f>
        <v>0</v>
      </c>
      <c r="H412" s="4" t="str">
        <f>VLOOKUP(F412,customers!B:G,6,FALSE)</f>
        <v>United States</v>
      </c>
      <c r="I412" s="7" t="str">
        <f>VLOOKUP(D412,products!A:B,2,FALSE)</f>
        <v>Ara</v>
      </c>
      <c r="J412" s="7" t="str">
        <f>VLOOKUP(D412,products!A:C,3,FALSE)</f>
        <v>L</v>
      </c>
      <c r="K412" s="8">
        <f>VLOOKUP(D412,products!A:D,4,FALSE)</f>
        <v>0.2</v>
      </c>
      <c r="L412" s="9">
        <f>VLOOKUP(D412,products!A:E,5,FALSE)</f>
        <v>3.8849999999999998</v>
      </c>
      <c r="M412" s="9">
        <f t="shared" si="6"/>
        <v>15.54</v>
      </c>
      <c r="N412" s="7" t="str" cm="1">
        <f t="array" ref="N412">_xlfn.IFS(I412="Rob","Robusta",I412="Exc","Exclasia",I412="Ara","Arabia",I412="Lib","Libia")</f>
        <v>Arabia</v>
      </c>
      <c r="O412" s="7" t="str" cm="1">
        <f t="array" ref="O412">_xlfn.IFS(J412="M","Medium",J412="D","Dark",J412="L","Light")</f>
        <v>Light</v>
      </c>
      <c r="P412" s="7" t="str">
        <f>VLOOKUP(Tablo1[[#This Row],[Customer ID]],customers!A411:I1411,9,FALSE)</f>
        <v>No</v>
      </c>
    </row>
    <row r="413" spans="1:16" x14ac:dyDescent="0.25">
      <c r="A413" s="4" t="s">
        <v>2807</v>
      </c>
      <c r="B413" s="6">
        <v>44504</v>
      </c>
      <c r="C413" s="4" t="s">
        <v>2808</v>
      </c>
      <c r="D413" s="7" t="s">
        <v>6161</v>
      </c>
      <c r="E413" s="4">
        <v>6</v>
      </c>
      <c r="F413" s="4" t="str">
        <f>VLOOKUP(C413,customers!A:B,2,FALSE)</f>
        <v>Harwilll Bishell</v>
      </c>
      <c r="G413" s="4">
        <f>VLOOKUP(F413,customers!B:C,2,FALSE)</f>
        <v>0</v>
      </c>
      <c r="H413" s="4" t="str">
        <f>VLOOKUP(F413,customers!B:G,6,FALSE)</f>
        <v>United States</v>
      </c>
      <c r="I413" s="7" t="str">
        <f>VLOOKUP(D413,products!A:B,2,FALSE)</f>
        <v>Lib</v>
      </c>
      <c r="J413" s="7" t="str">
        <f>VLOOKUP(D413,products!A:C,3,FALSE)</f>
        <v>M</v>
      </c>
      <c r="K413" s="8">
        <f>VLOOKUP(D413,products!A:D,4,FALSE)</f>
        <v>1</v>
      </c>
      <c r="L413" s="9">
        <f>VLOOKUP(D413,products!A:E,5,FALSE)</f>
        <v>14.55</v>
      </c>
      <c r="M413" s="9">
        <f t="shared" si="6"/>
        <v>87.300000000000011</v>
      </c>
      <c r="N413" s="7" t="str" cm="1">
        <f t="array" ref="N413">_xlfn.IFS(I413="Rob","Robusta",I413="Exc","Exclasia",I413="Ara","Arabia",I413="Lib","Libia")</f>
        <v>Libia</v>
      </c>
      <c r="O413" s="7" t="str" cm="1">
        <f t="array" ref="O413">_xlfn.IFS(J413="M","Medium",J413="D","Dark",J413="L","Light")</f>
        <v>Medium</v>
      </c>
      <c r="P413" s="7" t="str">
        <f>VLOOKUP(Tablo1[[#This Row],[Customer ID]],customers!A412:I1412,9,FALSE)</f>
        <v>Yes</v>
      </c>
    </row>
    <row r="414" spans="1:16" x14ac:dyDescent="0.25">
      <c r="A414" s="4" t="s">
        <v>2812</v>
      </c>
      <c r="B414" s="6">
        <v>44410</v>
      </c>
      <c r="C414" s="4" t="s">
        <v>2813</v>
      </c>
      <c r="D414" s="7" t="s">
        <v>6154</v>
      </c>
      <c r="E414" s="4">
        <v>5</v>
      </c>
      <c r="F414" s="4" t="str">
        <f>VLOOKUP(C414,customers!A:B,2,FALSE)</f>
        <v>Freeland Missenden</v>
      </c>
      <c r="G414" s="4">
        <f>VLOOKUP(F414,customers!B:C,2,FALSE)</f>
        <v>0</v>
      </c>
      <c r="H414" s="4" t="str">
        <f>VLOOKUP(F414,customers!B:G,6,FALSE)</f>
        <v>United States</v>
      </c>
      <c r="I414" s="7" t="str">
        <f>VLOOKUP(D414,products!A:B,2,FALSE)</f>
        <v>Ara</v>
      </c>
      <c r="J414" s="7" t="str">
        <f>VLOOKUP(D414,products!A:C,3,FALSE)</f>
        <v>M</v>
      </c>
      <c r="K414" s="8">
        <f>VLOOKUP(D414,products!A:D,4,FALSE)</f>
        <v>1</v>
      </c>
      <c r="L414" s="9">
        <f>VLOOKUP(D414,products!A:E,5,FALSE)</f>
        <v>11.25</v>
      </c>
      <c r="M414" s="9">
        <f t="shared" si="6"/>
        <v>56.25</v>
      </c>
      <c r="N414" s="7" t="str" cm="1">
        <f t="array" ref="N414">_xlfn.IFS(I414="Rob","Robusta",I414="Exc","Exclasia",I414="Ara","Arabia",I414="Lib","Libia")</f>
        <v>Arabia</v>
      </c>
      <c r="O414" s="7" t="str" cm="1">
        <f t="array" ref="O414">_xlfn.IFS(J414="M","Medium",J414="D","Dark",J414="L","Light")</f>
        <v>Medium</v>
      </c>
      <c r="P414" s="7" t="str">
        <f>VLOOKUP(Tablo1[[#This Row],[Customer ID]],customers!A413:I1413,9,FALSE)</f>
        <v>Yes</v>
      </c>
    </row>
    <row r="415" spans="1:16" x14ac:dyDescent="0.25">
      <c r="A415" s="4" t="s">
        <v>2817</v>
      </c>
      <c r="B415" s="6">
        <v>43857</v>
      </c>
      <c r="C415" s="4" t="s">
        <v>2818</v>
      </c>
      <c r="D415" s="7" t="s">
        <v>6163</v>
      </c>
      <c r="E415" s="4">
        <v>1</v>
      </c>
      <c r="F415" s="4" t="str">
        <f>VLOOKUP(C415,customers!A:B,2,FALSE)</f>
        <v>Waylan Springall</v>
      </c>
      <c r="G415" s="4" t="str">
        <f>VLOOKUP(F415,customers!B:C,2,FALSE)</f>
        <v>wspringallbh@jugem.jp</v>
      </c>
      <c r="H415" s="4" t="str">
        <f>VLOOKUP(F415,customers!B:G,6,FALSE)</f>
        <v>United States</v>
      </c>
      <c r="I415" s="7" t="str">
        <f>VLOOKUP(D415,products!A:B,2,FALSE)</f>
        <v>Lib</v>
      </c>
      <c r="J415" s="7" t="str">
        <f>VLOOKUP(D415,products!A:C,3,FALSE)</f>
        <v>L</v>
      </c>
      <c r="K415" s="8">
        <f>VLOOKUP(D415,products!A:D,4,FALSE)</f>
        <v>2.5</v>
      </c>
      <c r="L415" s="9">
        <f>VLOOKUP(D415,products!A:E,5,FALSE)</f>
        <v>36.454999999999998</v>
      </c>
      <c r="M415" s="9">
        <f t="shared" si="6"/>
        <v>36.454999999999998</v>
      </c>
      <c r="N415" s="7" t="str" cm="1">
        <f t="array" ref="N415">_xlfn.IFS(I415="Rob","Robusta",I415="Exc","Exclasia",I415="Ara","Arabia",I415="Lib","Libia")</f>
        <v>Libia</v>
      </c>
      <c r="O415" s="7" t="str" cm="1">
        <f t="array" ref="O415">_xlfn.IFS(J415="M","Medium",J415="D","Dark",J415="L","Light")</f>
        <v>Light</v>
      </c>
      <c r="P415" s="7" t="str">
        <f>VLOOKUP(Tablo1[[#This Row],[Customer ID]],customers!A414:I1414,9,FALSE)</f>
        <v>Yes</v>
      </c>
    </row>
    <row r="416" spans="1:16" x14ac:dyDescent="0.25">
      <c r="A416" s="4" t="s">
        <v>2823</v>
      </c>
      <c r="B416" s="6">
        <v>43802</v>
      </c>
      <c r="C416" s="4" t="s">
        <v>2824</v>
      </c>
      <c r="D416" s="7" t="s">
        <v>6177</v>
      </c>
      <c r="E416" s="4">
        <v>3</v>
      </c>
      <c r="F416" s="4" t="str">
        <f>VLOOKUP(C416,customers!A:B,2,FALSE)</f>
        <v>Kiri Avramow</v>
      </c>
      <c r="G416" s="4">
        <f>VLOOKUP(F416,customers!B:C,2,FALSE)</f>
        <v>0</v>
      </c>
      <c r="H416" s="4" t="str">
        <f>VLOOKUP(F416,customers!B:G,6,FALSE)</f>
        <v>United States</v>
      </c>
      <c r="I416" s="7" t="str">
        <f>VLOOKUP(D416,products!A:B,2,FALSE)</f>
        <v>Rob</v>
      </c>
      <c r="J416" s="7" t="str">
        <f>VLOOKUP(D416,products!A:C,3,FALSE)</f>
        <v>L</v>
      </c>
      <c r="K416" s="8">
        <f>VLOOKUP(D416,products!A:D,4,FALSE)</f>
        <v>0.2</v>
      </c>
      <c r="L416" s="9">
        <f>VLOOKUP(D416,products!A:E,5,FALSE)</f>
        <v>3.5849999999999995</v>
      </c>
      <c r="M416" s="9">
        <f t="shared" si="6"/>
        <v>10.754999999999999</v>
      </c>
      <c r="N416" s="7" t="str" cm="1">
        <f t="array" ref="N416">_xlfn.IFS(I416="Rob","Robusta",I416="Exc","Exclasia",I416="Ara","Arabia",I416="Lib","Libia")</f>
        <v>Robusta</v>
      </c>
      <c r="O416" s="7" t="str" cm="1">
        <f t="array" ref="O416">_xlfn.IFS(J416="M","Medium",J416="D","Dark",J416="L","Light")</f>
        <v>Light</v>
      </c>
      <c r="P416" s="7" t="str">
        <f>VLOOKUP(Tablo1[[#This Row],[Customer ID]],customers!A415:I1415,9,FALSE)</f>
        <v>Yes</v>
      </c>
    </row>
    <row r="417" spans="1:16" x14ac:dyDescent="0.25">
      <c r="A417" s="4" t="s">
        <v>2828</v>
      </c>
      <c r="B417" s="6">
        <v>43683</v>
      </c>
      <c r="C417" s="4" t="s">
        <v>2829</v>
      </c>
      <c r="D417" s="7" t="s">
        <v>6173</v>
      </c>
      <c r="E417" s="4">
        <v>3</v>
      </c>
      <c r="F417" s="4" t="str">
        <f>VLOOKUP(C417,customers!A:B,2,FALSE)</f>
        <v>Gregg Hawkyens</v>
      </c>
      <c r="G417" s="4" t="str">
        <f>VLOOKUP(F417,customers!B:C,2,FALSE)</f>
        <v>ghawkyensbj@census.gov</v>
      </c>
      <c r="H417" s="4" t="str">
        <f>VLOOKUP(F417,customers!B:G,6,FALSE)</f>
        <v>United States</v>
      </c>
      <c r="I417" s="7" t="str">
        <f>VLOOKUP(D417,products!A:B,2,FALSE)</f>
        <v>Rob</v>
      </c>
      <c r="J417" s="7" t="str">
        <f>VLOOKUP(D417,products!A:C,3,FALSE)</f>
        <v>M</v>
      </c>
      <c r="K417" s="8">
        <f>VLOOKUP(D417,products!A:D,4,FALSE)</f>
        <v>0.2</v>
      </c>
      <c r="L417" s="9">
        <f>VLOOKUP(D417,products!A:E,5,FALSE)</f>
        <v>2.9849999999999999</v>
      </c>
      <c r="M417" s="9">
        <f t="shared" si="6"/>
        <v>8.9550000000000001</v>
      </c>
      <c r="N417" s="7" t="str" cm="1">
        <f t="array" ref="N417">_xlfn.IFS(I417="Rob","Robusta",I417="Exc","Exclasia",I417="Ara","Arabia",I417="Lib","Libia")</f>
        <v>Robusta</v>
      </c>
      <c r="O417" s="7" t="str" cm="1">
        <f t="array" ref="O417">_xlfn.IFS(J417="M","Medium",J417="D","Dark",J417="L","Light")</f>
        <v>Medium</v>
      </c>
      <c r="P417" s="7" t="str">
        <f>VLOOKUP(Tablo1[[#This Row],[Customer ID]],customers!A416:I1416,9,FALSE)</f>
        <v>No</v>
      </c>
    </row>
    <row r="418" spans="1:16" x14ac:dyDescent="0.25">
      <c r="A418" s="4" t="s">
        <v>2833</v>
      </c>
      <c r="B418" s="6">
        <v>43901</v>
      </c>
      <c r="C418" s="4" t="s">
        <v>2834</v>
      </c>
      <c r="D418" s="7" t="s">
        <v>6179</v>
      </c>
      <c r="E418" s="4">
        <v>3</v>
      </c>
      <c r="F418" s="4" t="str">
        <f>VLOOKUP(C418,customers!A:B,2,FALSE)</f>
        <v>Reggis Pracy</v>
      </c>
      <c r="G418" s="4">
        <f>VLOOKUP(F418,customers!B:C,2,FALSE)</f>
        <v>0</v>
      </c>
      <c r="H418" s="4" t="str">
        <f>VLOOKUP(F418,customers!B:G,6,FALSE)</f>
        <v>United States</v>
      </c>
      <c r="I418" s="7" t="str">
        <f>VLOOKUP(D418,products!A:B,2,FALSE)</f>
        <v>Ara</v>
      </c>
      <c r="J418" s="7" t="str">
        <f>VLOOKUP(D418,products!A:C,3,FALSE)</f>
        <v>L</v>
      </c>
      <c r="K418" s="8">
        <f>VLOOKUP(D418,products!A:D,4,FALSE)</f>
        <v>0.5</v>
      </c>
      <c r="L418" s="9">
        <f>VLOOKUP(D418,products!A:E,5,FALSE)</f>
        <v>7.77</v>
      </c>
      <c r="M418" s="9">
        <f t="shared" si="6"/>
        <v>23.31</v>
      </c>
      <c r="N418" s="7" t="str" cm="1">
        <f t="array" ref="N418">_xlfn.IFS(I418="Rob","Robusta",I418="Exc","Exclasia",I418="Ara","Arabia",I418="Lib","Libia")</f>
        <v>Arabia</v>
      </c>
      <c r="O418" s="7" t="str" cm="1">
        <f t="array" ref="O418">_xlfn.IFS(J418="M","Medium",J418="D","Dark",J418="L","Light")</f>
        <v>Light</v>
      </c>
      <c r="P418" s="7" t="str">
        <f>VLOOKUP(Tablo1[[#This Row],[Customer ID]],customers!A417:I1417,9,FALSE)</f>
        <v>Yes</v>
      </c>
    </row>
    <row r="419" spans="1:16" x14ac:dyDescent="0.25">
      <c r="A419" s="4" t="s">
        <v>2838</v>
      </c>
      <c r="B419" s="6">
        <v>44457</v>
      </c>
      <c r="C419" s="4" t="s">
        <v>2839</v>
      </c>
      <c r="D419" s="7" t="s">
        <v>6181</v>
      </c>
      <c r="E419" s="4">
        <v>1</v>
      </c>
      <c r="F419" s="4" t="str">
        <f>VLOOKUP(C419,customers!A:B,2,FALSE)</f>
        <v>Paula Denis</v>
      </c>
      <c r="G419" s="4">
        <f>VLOOKUP(F419,customers!B:C,2,FALSE)</f>
        <v>0</v>
      </c>
      <c r="H419" s="4" t="str">
        <f>VLOOKUP(F419,customers!B:G,6,FALSE)</f>
        <v>United States</v>
      </c>
      <c r="I419" s="7" t="str">
        <f>VLOOKUP(D419,products!A:B,2,FALSE)</f>
        <v>Ara</v>
      </c>
      <c r="J419" s="7" t="str">
        <f>VLOOKUP(D419,products!A:C,3,FALSE)</f>
        <v>L</v>
      </c>
      <c r="K419" s="8">
        <f>VLOOKUP(D419,products!A:D,4,FALSE)</f>
        <v>2.5</v>
      </c>
      <c r="L419" s="9">
        <f>VLOOKUP(D419,products!A:E,5,FALSE)</f>
        <v>29.784999999999997</v>
      </c>
      <c r="M419" s="9">
        <f t="shared" si="6"/>
        <v>29.784999999999997</v>
      </c>
      <c r="N419" s="7" t="str" cm="1">
        <f t="array" ref="N419">_xlfn.IFS(I419="Rob","Robusta",I419="Exc","Exclasia",I419="Ara","Arabia",I419="Lib","Libia")</f>
        <v>Arabia</v>
      </c>
      <c r="O419" s="7" t="str" cm="1">
        <f t="array" ref="O419">_xlfn.IFS(J419="M","Medium",J419="D","Dark",J419="L","Light")</f>
        <v>Light</v>
      </c>
      <c r="P419" s="7" t="str">
        <f>VLOOKUP(Tablo1[[#This Row],[Customer ID]],customers!A418:I1418,9,FALSE)</f>
        <v>Yes</v>
      </c>
    </row>
    <row r="420" spans="1:16" x14ac:dyDescent="0.25">
      <c r="A420" s="4" t="s">
        <v>2843</v>
      </c>
      <c r="B420" s="6">
        <v>44142</v>
      </c>
      <c r="C420" s="4" t="s">
        <v>2844</v>
      </c>
      <c r="D420" s="7" t="s">
        <v>6181</v>
      </c>
      <c r="E420" s="4">
        <v>5</v>
      </c>
      <c r="F420" s="4" t="str">
        <f>VLOOKUP(C420,customers!A:B,2,FALSE)</f>
        <v>Broderick McGilvra</v>
      </c>
      <c r="G420" s="4" t="str">
        <f>VLOOKUP(F420,customers!B:C,2,FALSE)</f>
        <v>bmcgilvrabm@so-net.ne.jp</v>
      </c>
      <c r="H420" s="4" t="str">
        <f>VLOOKUP(F420,customers!B:G,6,FALSE)</f>
        <v>United States</v>
      </c>
      <c r="I420" s="7" t="str">
        <f>VLOOKUP(D420,products!A:B,2,FALSE)</f>
        <v>Ara</v>
      </c>
      <c r="J420" s="7" t="str">
        <f>VLOOKUP(D420,products!A:C,3,FALSE)</f>
        <v>L</v>
      </c>
      <c r="K420" s="8">
        <f>VLOOKUP(D420,products!A:D,4,FALSE)</f>
        <v>2.5</v>
      </c>
      <c r="L420" s="9">
        <f>VLOOKUP(D420,products!A:E,5,FALSE)</f>
        <v>29.784999999999997</v>
      </c>
      <c r="M420" s="9">
        <f t="shared" si="6"/>
        <v>148.92499999999998</v>
      </c>
      <c r="N420" s="7" t="str" cm="1">
        <f t="array" ref="N420">_xlfn.IFS(I420="Rob","Robusta",I420="Exc","Exclasia",I420="Ara","Arabia",I420="Lib","Libia")</f>
        <v>Arabia</v>
      </c>
      <c r="O420" s="7" t="str" cm="1">
        <f t="array" ref="O420">_xlfn.IFS(J420="M","Medium",J420="D","Dark",J420="L","Light")</f>
        <v>Light</v>
      </c>
      <c r="P420" s="7" t="str">
        <f>VLOOKUP(Tablo1[[#This Row],[Customer ID]],customers!A419:I1419,9,FALSE)</f>
        <v>Yes</v>
      </c>
    </row>
    <row r="421" spans="1:16" x14ac:dyDescent="0.25">
      <c r="A421" s="4" t="s">
        <v>2848</v>
      </c>
      <c r="B421" s="6">
        <v>44739</v>
      </c>
      <c r="C421" s="4" t="s">
        <v>2849</v>
      </c>
      <c r="D421" s="7" t="s">
        <v>6159</v>
      </c>
      <c r="E421" s="4">
        <v>1</v>
      </c>
      <c r="F421" s="4" t="str">
        <f>VLOOKUP(C421,customers!A:B,2,FALSE)</f>
        <v>Annabella Danzey</v>
      </c>
      <c r="G421" s="4" t="str">
        <f>VLOOKUP(F421,customers!B:C,2,FALSE)</f>
        <v>adanzeybn@github.com</v>
      </c>
      <c r="H421" s="4" t="str">
        <f>VLOOKUP(F421,customers!B:G,6,FALSE)</f>
        <v>United States</v>
      </c>
      <c r="I421" s="7" t="str">
        <f>VLOOKUP(D421,products!A:B,2,FALSE)</f>
        <v>Lib</v>
      </c>
      <c r="J421" s="7" t="str">
        <f>VLOOKUP(D421,products!A:C,3,FALSE)</f>
        <v>M</v>
      </c>
      <c r="K421" s="8">
        <f>VLOOKUP(D421,products!A:D,4,FALSE)</f>
        <v>0.5</v>
      </c>
      <c r="L421" s="9">
        <f>VLOOKUP(D421,products!A:E,5,FALSE)</f>
        <v>8.73</v>
      </c>
      <c r="M421" s="9">
        <f t="shared" si="6"/>
        <v>8.73</v>
      </c>
      <c r="N421" s="7" t="str" cm="1">
        <f t="array" ref="N421">_xlfn.IFS(I421="Rob","Robusta",I421="Exc","Exclasia",I421="Ara","Arabia",I421="Lib","Libia")</f>
        <v>Libia</v>
      </c>
      <c r="O421" s="7" t="str" cm="1">
        <f t="array" ref="O421">_xlfn.IFS(J421="M","Medium",J421="D","Dark",J421="L","Light")</f>
        <v>Medium</v>
      </c>
      <c r="P421" s="7" t="str">
        <f>VLOOKUP(Tablo1[[#This Row],[Customer ID]],customers!A420:I1420,9,FALSE)</f>
        <v>Yes</v>
      </c>
    </row>
    <row r="422" spans="1:16" x14ac:dyDescent="0.25">
      <c r="A422" s="4" t="s">
        <v>2854</v>
      </c>
      <c r="B422" s="6">
        <v>43866</v>
      </c>
      <c r="C422" s="4" t="s">
        <v>2585</v>
      </c>
      <c r="D422" s="7" t="s">
        <v>6168</v>
      </c>
      <c r="E422" s="4">
        <v>4</v>
      </c>
      <c r="F422" s="4" t="str">
        <f>VLOOKUP(C422,customers!A:B,2,FALSE)</f>
        <v>Terri Farra</v>
      </c>
      <c r="G422" s="4" t="str">
        <f>VLOOKUP(F422,customers!B:C,2,FALSE)</f>
        <v>tfarraac@behance.net</v>
      </c>
      <c r="H422" s="4" t="str">
        <f>VLOOKUP(F422,customers!B:G,6,FALSE)</f>
        <v>United States</v>
      </c>
      <c r="I422" s="7" t="str">
        <f>VLOOKUP(D422,products!A:B,2,FALSE)</f>
        <v>Lib</v>
      </c>
      <c r="J422" s="7" t="str">
        <f>VLOOKUP(D422,products!A:C,3,FALSE)</f>
        <v>D</v>
      </c>
      <c r="K422" s="8">
        <f>VLOOKUP(D422,products!A:D,4,FALSE)</f>
        <v>0.5</v>
      </c>
      <c r="L422" s="9">
        <f>VLOOKUP(D422,products!A:E,5,FALSE)</f>
        <v>7.77</v>
      </c>
      <c r="M422" s="9">
        <f t="shared" si="6"/>
        <v>31.08</v>
      </c>
      <c r="N422" s="7" t="str" cm="1">
        <f t="array" ref="N422">_xlfn.IFS(I422="Rob","Robusta",I422="Exc","Exclasia",I422="Ara","Arabia",I422="Lib","Libia")</f>
        <v>Libia</v>
      </c>
      <c r="O422" s="7" t="str" cm="1">
        <f t="array" ref="O422">_xlfn.IFS(J422="M","Medium",J422="D","Dark",J422="L","Light")</f>
        <v>Dark</v>
      </c>
      <c r="P422" s="7" t="e">
        <f>VLOOKUP(Tablo1[[#This Row],[Customer ID]],customers!A421:I1421,9,FALSE)</f>
        <v>#N/A</v>
      </c>
    </row>
    <row r="423" spans="1:16" x14ac:dyDescent="0.25">
      <c r="A423" s="4" t="s">
        <v>2854</v>
      </c>
      <c r="B423" s="6">
        <v>43866</v>
      </c>
      <c r="C423" s="4" t="s">
        <v>2585</v>
      </c>
      <c r="D423" s="7" t="s">
        <v>6167</v>
      </c>
      <c r="E423" s="4">
        <v>6</v>
      </c>
      <c r="F423" s="4" t="str">
        <f>VLOOKUP(C423,customers!A:B,2,FALSE)</f>
        <v>Terri Farra</v>
      </c>
      <c r="G423" s="4" t="str">
        <f>VLOOKUP(F423,customers!B:C,2,FALSE)</f>
        <v>tfarraac@behance.net</v>
      </c>
      <c r="H423" s="4" t="str">
        <f>VLOOKUP(F423,customers!B:G,6,FALSE)</f>
        <v>United States</v>
      </c>
      <c r="I423" s="7" t="str">
        <f>VLOOKUP(D423,products!A:B,2,FALSE)</f>
        <v>Ara</v>
      </c>
      <c r="J423" s="7" t="str">
        <f>VLOOKUP(D423,products!A:C,3,FALSE)</f>
        <v>D</v>
      </c>
      <c r="K423" s="8">
        <f>VLOOKUP(D423,products!A:D,4,FALSE)</f>
        <v>2.5</v>
      </c>
      <c r="L423" s="9">
        <f>VLOOKUP(D423,products!A:E,5,FALSE)</f>
        <v>22.884999999999998</v>
      </c>
      <c r="M423" s="9">
        <f t="shared" si="6"/>
        <v>137.31</v>
      </c>
      <c r="N423" s="7" t="str" cm="1">
        <f t="array" ref="N423">_xlfn.IFS(I423="Rob","Robusta",I423="Exc","Exclasia",I423="Ara","Arabia",I423="Lib","Libia")</f>
        <v>Arabia</v>
      </c>
      <c r="O423" s="7" t="str" cm="1">
        <f t="array" ref="O423">_xlfn.IFS(J423="M","Medium",J423="D","Dark",J423="L","Light")</f>
        <v>Dark</v>
      </c>
      <c r="P423" s="7" t="e">
        <f>VLOOKUP(Tablo1[[#This Row],[Customer ID]],customers!A422:I1422,9,FALSE)</f>
        <v>#N/A</v>
      </c>
    </row>
    <row r="424" spans="1:16" x14ac:dyDescent="0.25">
      <c r="A424" s="4" t="s">
        <v>2865</v>
      </c>
      <c r="B424" s="6">
        <v>43868</v>
      </c>
      <c r="C424" s="4" t="s">
        <v>2866</v>
      </c>
      <c r="D424" s="7" t="s">
        <v>6157</v>
      </c>
      <c r="E424" s="4">
        <v>5</v>
      </c>
      <c r="F424" s="4" t="str">
        <f>VLOOKUP(C424,customers!A:B,2,FALSE)</f>
        <v>Nevins Glowacz</v>
      </c>
      <c r="G424" s="4">
        <f>VLOOKUP(F424,customers!B:C,2,FALSE)</f>
        <v>0</v>
      </c>
      <c r="H424" s="4" t="str">
        <f>VLOOKUP(F424,customers!B:G,6,FALSE)</f>
        <v>United States</v>
      </c>
      <c r="I424" s="7" t="str">
        <f>VLOOKUP(D424,products!A:B,2,FALSE)</f>
        <v>Ara</v>
      </c>
      <c r="J424" s="7" t="str">
        <f>VLOOKUP(D424,products!A:C,3,FALSE)</f>
        <v>D</v>
      </c>
      <c r="K424" s="8">
        <f>VLOOKUP(D424,products!A:D,4,FALSE)</f>
        <v>0.5</v>
      </c>
      <c r="L424" s="9">
        <f>VLOOKUP(D424,products!A:E,5,FALSE)</f>
        <v>5.97</v>
      </c>
      <c r="M424" s="9">
        <f t="shared" si="6"/>
        <v>29.849999999999998</v>
      </c>
      <c r="N424" s="7" t="str" cm="1">
        <f t="array" ref="N424">_xlfn.IFS(I424="Rob","Robusta",I424="Exc","Exclasia",I424="Ara","Arabia",I424="Lib","Libia")</f>
        <v>Arabia</v>
      </c>
      <c r="O424" s="7" t="str" cm="1">
        <f t="array" ref="O424">_xlfn.IFS(J424="M","Medium",J424="D","Dark",J424="L","Light")</f>
        <v>Dark</v>
      </c>
      <c r="P424" s="7" t="str">
        <f>VLOOKUP(Tablo1[[#This Row],[Customer ID]],customers!A423:I1423,9,FALSE)</f>
        <v>No</v>
      </c>
    </row>
    <row r="425" spans="1:16" x14ac:dyDescent="0.25">
      <c r="A425" s="4" t="s">
        <v>2870</v>
      </c>
      <c r="B425" s="6">
        <v>44183</v>
      </c>
      <c r="C425" s="4" t="s">
        <v>2871</v>
      </c>
      <c r="D425" s="7" t="s">
        <v>6145</v>
      </c>
      <c r="E425" s="4">
        <v>3</v>
      </c>
      <c r="F425" s="4" t="str">
        <f>VLOOKUP(C425,customers!A:B,2,FALSE)</f>
        <v>Adelice Isabell</v>
      </c>
      <c r="G425" s="4">
        <f>VLOOKUP(F425,customers!B:C,2,FALSE)</f>
        <v>0</v>
      </c>
      <c r="H425" s="4" t="str">
        <f>VLOOKUP(F425,customers!B:G,6,FALSE)</f>
        <v>United States</v>
      </c>
      <c r="I425" s="7" t="str">
        <f>VLOOKUP(D425,products!A:B,2,FALSE)</f>
        <v>Rob</v>
      </c>
      <c r="J425" s="7" t="str">
        <f>VLOOKUP(D425,products!A:C,3,FALSE)</f>
        <v>M</v>
      </c>
      <c r="K425" s="8">
        <f>VLOOKUP(D425,products!A:D,4,FALSE)</f>
        <v>0.5</v>
      </c>
      <c r="L425" s="9">
        <f>VLOOKUP(D425,products!A:E,5,FALSE)</f>
        <v>5.97</v>
      </c>
      <c r="M425" s="9">
        <f t="shared" si="6"/>
        <v>17.91</v>
      </c>
      <c r="N425" s="7" t="str" cm="1">
        <f t="array" ref="N425">_xlfn.IFS(I425="Rob","Robusta",I425="Exc","Exclasia",I425="Ara","Arabia",I425="Lib","Libia")</f>
        <v>Robusta</v>
      </c>
      <c r="O425" s="7" t="str" cm="1">
        <f t="array" ref="O425">_xlfn.IFS(J425="M","Medium",J425="D","Dark",J425="L","Light")</f>
        <v>Medium</v>
      </c>
      <c r="P425" s="7" t="str">
        <f>VLOOKUP(Tablo1[[#This Row],[Customer ID]],customers!A424:I1424,9,FALSE)</f>
        <v>No</v>
      </c>
    </row>
    <row r="426" spans="1:16" x14ac:dyDescent="0.25">
      <c r="A426" s="4" t="s">
        <v>2875</v>
      </c>
      <c r="B426" s="6">
        <v>44431</v>
      </c>
      <c r="C426" s="4" t="s">
        <v>2876</v>
      </c>
      <c r="D426" s="7" t="s">
        <v>6175</v>
      </c>
      <c r="E426" s="4">
        <v>3</v>
      </c>
      <c r="F426" s="4" t="str">
        <f>VLOOKUP(C426,customers!A:B,2,FALSE)</f>
        <v>Yulma Dombrell</v>
      </c>
      <c r="G426" s="4" t="str">
        <f>VLOOKUP(F426,customers!B:C,2,FALSE)</f>
        <v>ydombrellbs@dedecms.com</v>
      </c>
      <c r="H426" s="4" t="str">
        <f>VLOOKUP(F426,customers!B:G,6,FALSE)</f>
        <v>United States</v>
      </c>
      <c r="I426" s="7" t="str">
        <f>VLOOKUP(D426,products!A:B,2,FALSE)</f>
        <v>Exc</v>
      </c>
      <c r="J426" s="7" t="str">
        <f>VLOOKUP(D426,products!A:C,3,FALSE)</f>
        <v>L</v>
      </c>
      <c r="K426" s="8">
        <f>VLOOKUP(D426,products!A:D,4,FALSE)</f>
        <v>0.5</v>
      </c>
      <c r="L426" s="9">
        <f>VLOOKUP(D426,products!A:E,5,FALSE)</f>
        <v>8.91</v>
      </c>
      <c r="M426" s="9">
        <f t="shared" si="6"/>
        <v>26.73</v>
      </c>
      <c r="N426" s="7" t="str" cm="1">
        <f t="array" ref="N426">_xlfn.IFS(I426="Rob","Robusta",I426="Exc","Exclasia",I426="Ara","Arabia",I426="Lib","Libia")</f>
        <v>Exclasia</v>
      </c>
      <c r="O426" s="7" t="str" cm="1">
        <f t="array" ref="O426">_xlfn.IFS(J426="M","Medium",J426="D","Dark",J426="L","Light")</f>
        <v>Light</v>
      </c>
      <c r="P426" s="7" t="str">
        <f>VLOOKUP(Tablo1[[#This Row],[Customer ID]],customers!A425:I1425,9,FALSE)</f>
        <v>Yes</v>
      </c>
    </row>
    <row r="427" spans="1:16" x14ac:dyDescent="0.25">
      <c r="A427" s="4" t="s">
        <v>2881</v>
      </c>
      <c r="B427" s="6">
        <v>44428</v>
      </c>
      <c r="C427" s="4" t="s">
        <v>2882</v>
      </c>
      <c r="D427" s="7" t="s">
        <v>6176</v>
      </c>
      <c r="E427" s="4">
        <v>2</v>
      </c>
      <c r="F427" s="4" t="str">
        <f>VLOOKUP(C427,customers!A:B,2,FALSE)</f>
        <v>Alric Darth</v>
      </c>
      <c r="G427" s="4" t="str">
        <f>VLOOKUP(F427,customers!B:C,2,FALSE)</f>
        <v>adarthbt@t.co</v>
      </c>
      <c r="H427" s="4" t="str">
        <f>VLOOKUP(F427,customers!B:G,6,FALSE)</f>
        <v>United States</v>
      </c>
      <c r="I427" s="7" t="str">
        <f>VLOOKUP(D427,products!A:B,2,FALSE)</f>
        <v>Rob</v>
      </c>
      <c r="J427" s="7" t="str">
        <f>VLOOKUP(D427,products!A:C,3,FALSE)</f>
        <v>D</v>
      </c>
      <c r="K427" s="8">
        <f>VLOOKUP(D427,products!A:D,4,FALSE)</f>
        <v>1</v>
      </c>
      <c r="L427" s="9">
        <f>VLOOKUP(D427,products!A:E,5,FALSE)</f>
        <v>8.9499999999999993</v>
      </c>
      <c r="M427" s="9">
        <f t="shared" si="6"/>
        <v>17.899999999999999</v>
      </c>
      <c r="N427" s="7" t="str" cm="1">
        <f t="array" ref="N427">_xlfn.IFS(I427="Rob","Robusta",I427="Exc","Exclasia",I427="Ara","Arabia",I427="Lib","Libia")</f>
        <v>Robusta</v>
      </c>
      <c r="O427" s="7" t="str" cm="1">
        <f t="array" ref="O427">_xlfn.IFS(J427="M","Medium",J427="D","Dark",J427="L","Light")</f>
        <v>Dark</v>
      </c>
      <c r="P427" s="7" t="str">
        <f>VLOOKUP(Tablo1[[#This Row],[Customer ID]],customers!A426:I1426,9,FALSE)</f>
        <v>No</v>
      </c>
    </row>
    <row r="428" spans="1:16" x14ac:dyDescent="0.25">
      <c r="A428" s="4" t="s">
        <v>2887</v>
      </c>
      <c r="B428" s="6">
        <v>43556</v>
      </c>
      <c r="C428" s="4" t="s">
        <v>2888</v>
      </c>
      <c r="D428" s="7" t="s">
        <v>6177</v>
      </c>
      <c r="E428" s="4">
        <v>4</v>
      </c>
      <c r="F428" s="4" t="str">
        <f>VLOOKUP(C428,customers!A:B,2,FALSE)</f>
        <v>Manuel Darrigoe</v>
      </c>
      <c r="G428" s="4" t="str">
        <f>VLOOKUP(F428,customers!B:C,2,FALSE)</f>
        <v>mdarrigoebu@hud.gov</v>
      </c>
      <c r="H428" s="4" t="str">
        <f>VLOOKUP(F428,customers!B:G,6,FALSE)</f>
        <v>Ireland</v>
      </c>
      <c r="I428" s="7" t="str">
        <f>VLOOKUP(D428,products!A:B,2,FALSE)</f>
        <v>Rob</v>
      </c>
      <c r="J428" s="7" t="str">
        <f>VLOOKUP(D428,products!A:C,3,FALSE)</f>
        <v>L</v>
      </c>
      <c r="K428" s="8">
        <f>VLOOKUP(D428,products!A:D,4,FALSE)</f>
        <v>0.2</v>
      </c>
      <c r="L428" s="9">
        <f>VLOOKUP(D428,products!A:E,5,FALSE)</f>
        <v>3.5849999999999995</v>
      </c>
      <c r="M428" s="9">
        <f t="shared" si="6"/>
        <v>14.339999999999998</v>
      </c>
      <c r="N428" s="7" t="str" cm="1">
        <f t="array" ref="N428">_xlfn.IFS(I428="Rob","Robusta",I428="Exc","Exclasia",I428="Ara","Arabia",I428="Lib","Libia")</f>
        <v>Robusta</v>
      </c>
      <c r="O428" s="7" t="str" cm="1">
        <f t="array" ref="O428">_xlfn.IFS(J428="M","Medium",J428="D","Dark",J428="L","Light")</f>
        <v>Light</v>
      </c>
      <c r="P428" s="7" t="str">
        <f>VLOOKUP(Tablo1[[#This Row],[Customer ID]],customers!A427:I1427,9,FALSE)</f>
        <v>Yes</v>
      </c>
    </row>
    <row r="429" spans="1:16" x14ac:dyDescent="0.25">
      <c r="A429" s="4" t="s">
        <v>2893</v>
      </c>
      <c r="B429" s="6">
        <v>44224</v>
      </c>
      <c r="C429" s="4" t="s">
        <v>2894</v>
      </c>
      <c r="D429" s="7" t="s">
        <v>6174</v>
      </c>
      <c r="E429" s="4">
        <v>3</v>
      </c>
      <c r="F429" s="4" t="str">
        <f>VLOOKUP(C429,customers!A:B,2,FALSE)</f>
        <v>Kynthia Berick</v>
      </c>
      <c r="G429" s="4">
        <f>VLOOKUP(F429,customers!B:C,2,FALSE)</f>
        <v>0</v>
      </c>
      <c r="H429" s="4" t="str">
        <f>VLOOKUP(F429,customers!B:G,6,FALSE)</f>
        <v>United States</v>
      </c>
      <c r="I429" s="7" t="str">
        <f>VLOOKUP(D429,products!A:B,2,FALSE)</f>
        <v>Ara</v>
      </c>
      <c r="J429" s="7" t="str">
        <f>VLOOKUP(D429,products!A:C,3,FALSE)</f>
        <v>M</v>
      </c>
      <c r="K429" s="8">
        <f>VLOOKUP(D429,products!A:D,4,FALSE)</f>
        <v>2.5</v>
      </c>
      <c r="L429" s="9">
        <f>VLOOKUP(D429,products!A:E,5,FALSE)</f>
        <v>25.874999999999996</v>
      </c>
      <c r="M429" s="9">
        <f t="shared" si="6"/>
        <v>77.624999999999986</v>
      </c>
      <c r="N429" s="7" t="str" cm="1">
        <f t="array" ref="N429">_xlfn.IFS(I429="Rob","Robusta",I429="Exc","Exclasia",I429="Ara","Arabia",I429="Lib","Libia")</f>
        <v>Arabia</v>
      </c>
      <c r="O429" s="7" t="str" cm="1">
        <f t="array" ref="O429">_xlfn.IFS(J429="M","Medium",J429="D","Dark",J429="L","Light")</f>
        <v>Medium</v>
      </c>
      <c r="P429" s="7" t="str">
        <f>VLOOKUP(Tablo1[[#This Row],[Customer ID]],customers!A428:I1428,9,FALSE)</f>
        <v>Yes</v>
      </c>
    </row>
    <row r="430" spans="1:16" x14ac:dyDescent="0.25">
      <c r="A430" s="4" t="s">
        <v>2898</v>
      </c>
      <c r="B430" s="6">
        <v>43759</v>
      </c>
      <c r="C430" s="4" t="s">
        <v>2899</v>
      </c>
      <c r="D430" s="7" t="s">
        <v>6178</v>
      </c>
      <c r="E430" s="4">
        <v>5</v>
      </c>
      <c r="F430" s="4" t="str">
        <f>VLOOKUP(C430,customers!A:B,2,FALSE)</f>
        <v>Minetta Ackrill</v>
      </c>
      <c r="G430" s="4" t="str">
        <f>VLOOKUP(F430,customers!B:C,2,FALSE)</f>
        <v>mackrillbw@bandcamp.com</v>
      </c>
      <c r="H430" s="4" t="str">
        <f>VLOOKUP(F430,customers!B:G,6,FALSE)</f>
        <v>United States</v>
      </c>
      <c r="I430" s="7" t="str">
        <f>VLOOKUP(D430,products!A:B,2,FALSE)</f>
        <v>Rob</v>
      </c>
      <c r="J430" s="7" t="str">
        <f>VLOOKUP(D430,products!A:C,3,FALSE)</f>
        <v>L</v>
      </c>
      <c r="K430" s="8">
        <f>VLOOKUP(D430,products!A:D,4,FALSE)</f>
        <v>1</v>
      </c>
      <c r="L430" s="9">
        <f>VLOOKUP(D430,products!A:E,5,FALSE)</f>
        <v>11.95</v>
      </c>
      <c r="M430" s="9">
        <f t="shared" si="6"/>
        <v>59.75</v>
      </c>
      <c r="N430" s="7" t="str" cm="1">
        <f t="array" ref="N430">_xlfn.IFS(I430="Rob","Robusta",I430="Exc","Exclasia",I430="Ara","Arabia",I430="Lib","Libia")</f>
        <v>Robusta</v>
      </c>
      <c r="O430" s="7" t="str" cm="1">
        <f t="array" ref="O430">_xlfn.IFS(J430="M","Medium",J430="D","Dark",J430="L","Light")</f>
        <v>Light</v>
      </c>
      <c r="P430" s="7" t="str">
        <f>VLOOKUP(Tablo1[[#This Row],[Customer ID]],customers!A429:I1429,9,FALSE)</f>
        <v>No</v>
      </c>
    </row>
    <row r="431" spans="1:16" x14ac:dyDescent="0.25">
      <c r="A431" s="4" t="s">
        <v>2904</v>
      </c>
      <c r="B431" s="6">
        <v>44367</v>
      </c>
      <c r="C431" s="4" t="s">
        <v>2585</v>
      </c>
      <c r="D431" s="7" t="s">
        <v>6139</v>
      </c>
      <c r="E431" s="4">
        <v>6</v>
      </c>
      <c r="F431" s="4" t="str">
        <f>VLOOKUP(C431,customers!A:B,2,FALSE)</f>
        <v>Terri Farra</v>
      </c>
      <c r="G431" s="4" t="str">
        <f>VLOOKUP(F431,customers!B:C,2,FALSE)</f>
        <v>tfarraac@behance.net</v>
      </c>
      <c r="H431" s="4" t="str">
        <f>VLOOKUP(F431,customers!B:G,6,FALSE)</f>
        <v>United States</v>
      </c>
      <c r="I431" s="7" t="str">
        <f>VLOOKUP(D431,products!A:B,2,FALSE)</f>
        <v>Ara</v>
      </c>
      <c r="J431" s="7" t="str">
        <f>VLOOKUP(D431,products!A:C,3,FALSE)</f>
        <v>L</v>
      </c>
      <c r="K431" s="8">
        <f>VLOOKUP(D431,products!A:D,4,FALSE)</f>
        <v>1</v>
      </c>
      <c r="L431" s="9">
        <f>VLOOKUP(D431,products!A:E,5,FALSE)</f>
        <v>12.95</v>
      </c>
      <c r="M431" s="9">
        <f t="shared" si="6"/>
        <v>77.699999999999989</v>
      </c>
      <c r="N431" s="7" t="str" cm="1">
        <f t="array" ref="N431">_xlfn.IFS(I431="Rob","Robusta",I431="Exc","Exclasia",I431="Ara","Arabia",I431="Lib","Libia")</f>
        <v>Arabia</v>
      </c>
      <c r="O431" s="7" t="str" cm="1">
        <f t="array" ref="O431">_xlfn.IFS(J431="M","Medium",J431="D","Dark",J431="L","Light")</f>
        <v>Light</v>
      </c>
      <c r="P431" s="7" t="e">
        <f>VLOOKUP(Tablo1[[#This Row],[Customer ID]],customers!A430:I1430,9,FALSE)</f>
        <v>#N/A</v>
      </c>
    </row>
    <row r="432" spans="1:16" x14ac:dyDescent="0.25">
      <c r="A432" s="4" t="s">
        <v>2910</v>
      </c>
      <c r="B432" s="6">
        <v>44504</v>
      </c>
      <c r="C432" s="4" t="s">
        <v>2911</v>
      </c>
      <c r="D432" s="7" t="s">
        <v>6162</v>
      </c>
      <c r="E432" s="4">
        <v>2</v>
      </c>
      <c r="F432" s="4" t="str">
        <f>VLOOKUP(C432,customers!A:B,2,FALSE)</f>
        <v>Melosa Kippen</v>
      </c>
      <c r="G432" s="4" t="str">
        <f>VLOOKUP(F432,customers!B:C,2,FALSE)</f>
        <v>mkippenby@dion.ne.jp</v>
      </c>
      <c r="H432" s="4" t="str">
        <f>VLOOKUP(F432,customers!B:G,6,FALSE)</f>
        <v>United States</v>
      </c>
      <c r="I432" s="7" t="str">
        <f>VLOOKUP(D432,products!A:B,2,FALSE)</f>
        <v>Rob</v>
      </c>
      <c r="J432" s="7" t="str">
        <f>VLOOKUP(D432,products!A:C,3,FALSE)</f>
        <v>D</v>
      </c>
      <c r="K432" s="8">
        <f>VLOOKUP(D432,products!A:D,4,FALSE)</f>
        <v>0.2</v>
      </c>
      <c r="L432" s="9">
        <f>VLOOKUP(D432,products!A:E,5,FALSE)</f>
        <v>2.6849999999999996</v>
      </c>
      <c r="M432" s="9">
        <f t="shared" si="6"/>
        <v>5.3699999999999992</v>
      </c>
      <c r="N432" s="7" t="str" cm="1">
        <f t="array" ref="N432">_xlfn.IFS(I432="Rob","Robusta",I432="Exc","Exclasia",I432="Ara","Arabia",I432="Lib","Libia")</f>
        <v>Robusta</v>
      </c>
      <c r="O432" s="7" t="str" cm="1">
        <f t="array" ref="O432">_xlfn.IFS(J432="M","Medium",J432="D","Dark",J432="L","Light")</f>
        <v>Dark</v>
      </c>
      <c r="P432" s="7" t="str">
        <f>VLOOKUP(Tablo1[[#This Row],[Customer ID]],customers!A431:I1431,9,FALSE)</f>
        <v>Yes</v>
      </c>
    </row>
    <row r="433" spans="1:16" x14ac:dyDescent="0.25">
      <c r="A433" s="4" t="s">
        <v>2916</v>
      </c>
      <c r="B433" s="6">
        <v>44291</v>
      </c>
      <c r="C433" s="4" t="s">
        <v>2917</v>
      </c>
      <c r="D433" s="7" t="s">
        <v>6184</v>
      </c>
      <c r="E433" s="4">
        <v>3</v>
      </c>
      <c r="F433" s="4" t="str">
        <f>VLOOKUP(C433,customers!A:B,2,FALSE)</f>
        <v>Witty Ranson</v>
      </c>
      <c r="G433" s="4" t="str">
        <f>VLOOKUP(F433,customers!B:C,2,FALSE)</f>
        <v>wransonbz@ted.com</v>
      </c>
      <c r="H433" s="4" t="str">
        <f>VLOOKUP(F433,customers!B:G,6,FALSE)</f>
        <v>Ireland</v>
      </c>
      <c r="I433" s="7" t="str">
        <f>VLOOKUP(D433,products!A:B,2,FALSE)</f>
        <v>Exc</v>
      </c>
      <c r="J433" s="7" t="str">
        <f>VLOOKUP(D433,products!A:C,3,FALSE)</f>
        <v>D</v>
      </c>
      <c r="K433" s="8">
        <f>VLOOKUP(D433,products!A:D,4,FALSE)</f>
        <v>2.5</v>
      </c>
      <c r="L433" s="9">
        <f>VLOOKUP(D433,products!A:E,5,FALSE)</f>
        <v>27.945</v>
      </c>
      <c r="M433" s="9">
        <f t="shared" si="6"/>
        <v>83.835000000000008</v>
      </c>
      <c r="N433" s="7" t="str" cm="1">
        <f t="array" ref="N433">_xlfn.IFS(I433="Rob","Robusta",I433="Exc","Exclasia",I433="Ara","Arabia",I433="Lib","Libia")</f>
        <v>Exclasia</v>
      </c>
      <c r="O433" s="7" t="str" cm="1">
        <f t="array" ref="O433">_xlfn.IFS(J433="M","Medium",J433="D","Dark",J433="L","Light")</f>
        <v>Dark</v>
      </c>
      <c r="P433" s="7" t="str">
        <f>VLOOKUP(Tablo1[[#This Row],[Customer ID]],customers!A432:I1432,9,FALSE)</f>
        <v>Yes</v>
      </c>
    </row>
    <row r="434" spans="1:16" x14ac:dyDescent="0.25">
      <c r="A434" s="4" t="s">
        <v>2922</v>
      </c>
      <c r="B434" s="6">
        <v>43808</v>
      </c>
      <c r="C434" s="4" t="s">
        <v>2923</v>
      </c>
      <c r="D434" s="7" t="s">
        <v>6154</v>
      </c>
      <c r="E434" s="4">
        <v>2</v>
      </c>
      <c r="F434" s="4" t="str">
        <f>VLOOKUP(C434,customers!A:B,2,FALSE)</f>
        <v>Rod Gowdie</v>
      </c>
      <c r="G434" s="4">
        <f>VLOOKUP(F434,customers!B:C,2,FALSE)</f>
        <v>0</v>
      </c>
      <c r="H434" s="4" t="str">
        <f>VLOOKUP(F434,customers!B:G,6,FALSE)</f>
        <v>United States</v>
      </c>
      <c r="I434" s="7" t="str">
        <f>VLOOKUP(D434,products!A:B,2,FALSE)</f>
        <v>Ara</v>
      </c>
      <c r="J434" s="7" t="str">
        <f>VLOOKUP(D434,products!A:C,3,FALSE)</f>
        <v>M</v>
      </c>
      <c r="K434" s="8">
        <f>VLOOKUP(D434,products!A:D,4,FALSE)</f>
        <v>1</v>
      </c>
      <c r="L434" s="9">
        <f>VLOOKUP(D434,products!A:E,5,FALSE)</f>
        <v>11.25</v>
      </c>
      <c r="M434" s="9">
        <f t="shared" si="6"/>
        <v>22.5</v>
      </c>
      <c r="N434" s="7" t="str" cm="1">
        <f t="array" ref="N434">_xlfn.IFS(I434="Rob","Robusta",I434="Exc","Exclasia",I434="Ara","Arabia",I434="Lib","Libia")</f>
        <v>Arabia</v>
      </c>
      <c r="O434" s="7" t="str" cm="1">
        <f t="array" ref="O434">_xlfn.IFS(J434="M","Medium",J434="D","Dark",J434="L","Light")</f>
        <v>Medium</v>
      </c>
      <c r="P434" s="7" t="str">
        <f>VLOOKUP(Tablo1[[#This Row],[Customer ID]],customers!A433:I1433,9,FALSE)</f>
        <v>No</v>
      </c>
    </row>
    <row r="435" spans="1:16" x14ac:dyDescent="0.25">
      <c r="A435" s="4" t="s">
        <v>2927</v>
      </c>
      <c r="B435" s="6">
        <v>44563</v>
      </c>
      <c r="C435" s="4" t="s">
        <v>2928</v>
      </c>
      <c r="D435" s="7" t="s">
        <v>6180</v>
      </c>
      <c r="E435" s="4">
        <v>6</v>
      </c>
      <c r="F435" s="4" t="str">
        <f>VLOOKUP(C435,customers!A:B,2,FALSE)</f>
        <v>Lemuel Rignold</v>
      </c>
      <c r="G435" s="4" t="str">
        <f>VLOOKUP(F435,customers!B:C,2,FALSE)</f>
        <v>lrignoldc1@miibeian.gov.cn</v>
      </c>
      <c r="H435" s="4" t="str">
        <f>VLOOKUP(F435,customers!B:G,6,FALSE)</f>
        <v>United States</v>
      </c>
      <c r="I435" s="7" t="str">
        <f>VLOOKUP(D435,products!A:B,2,FALSE)</f>
        <v>Lib</v>
      </c>
      <c r="J435" s="7" t="str">
        <f>VLOOKUP(D435,products!A:C,3,FALSE)</f>
        <v>M</v>
      </c>
      <c r="K435" s="8">
        <f>VLOOKUP(D435,products!A:D,4,FALSE)</f>
        <v>2.5</v>
      </c>
      <c r="L435" s="9">
        <f>VLOOKUP(D435,products!A:E,5,FALSE)</f>
        <v>33.464999999999996</v>
      </c>
      <c r="M435" s="9">
        <f t="shared" si="6"/>
        <v>200.78999999999996</v>
      </c>
      <c r="N435" s="7" t="str" cm="1">
        <f t="array" ref="N435">_xlfn.IFS(I435="Rob","Robusta",I435="Exc","Exclasia",I435="Ara","Arabia",I435="Lib","Libia")</f>
        <v>Libia</v>
      </c>
      <c r="O435" s="7" t="str" cm="1">
        <f t="array" ref="O435">_xlfn.IFS(J435="M","Medium",J435="D","Dark",J435="L","Light")</f>
        <v>Medium</v>
      </c>
      <c r="P435" s="7" t="str">
        <f>VLOOKUP(Tablo1[[#This Row],[Customer ID]],customers!A434:I1434,9,FALSE)</f>
        <v>Yes</v>
      </c>
    </row>
    <row r="436" spans="1:16" x14ac:dyDescent="0.25">
      <c r="A436" s="4" t="s">
        <v>2933</v>
      </c>
      <c r="B436" s="6">
        <v>43807</v>
      </c>
      <c r="C436" s="4" t="s">
        <v>2934</v>
      </c>
      <c r="D436" s="7" t="s">
        <v>6154</v>
      </c>
      <c r="E436" s="4">
        <v>6</v>
      </c>
      <c r="F436" s="4" t="str">
        <f>VLOOKUP(C436,customers!A:B,2,FALSE)</f>
        <v>Nevsa Fields</v>
      </c>
      <c r="G436" s="4">
        <f>VLOOKUP(F436,customers!B:C,2,FALSE)</f>
        <v>0</v>
      </c>
      <c r="H436" s="4" t="str">
        <f>VLOOKUP(F436,customers!B:G,6,FALSE)</f>
        <v>United States</v>
      </c>
      <c r="I436" s="7" t="str">
        <f>VLOOKUP(D436,products!A:B,2,FALSE)</f>
        <v>Ara</v>
      </c>
      <c r="J436" s="7" t="str">
        <f>VLOOKUP(D436,products!A:C,3,FALSE)</f>
        <v>M</v>
      </c>
      <c r="K436" s="8">
        <f>VLOOKUP(D436,products!A:D,4,FALSE)</f>
        <v>1</v>
      </c>
      <c r="L436" s="9">
        <f>VLOOKUP(D436,products!A:E,5,FALSE)</f>
        <v>11.25</v>
      </c>
      <c r="M436" s="9">
        <f t="shared" si="6"/>
        <v>67.5</v>
      </c>
      <c r="N436" s="7" t="str" cm="1">
        <f t="array" ref="N436">_xlfn.IFS(I436="Rob","Robusta",I436="Exc","Exclasia",I436="Ara","Arabia",I436="Lib","Libia")</f>
        <v>Arabia</v>
      </c>
      <c r="O436" s="7" t="str" cm="1">
        <f t="array" ref="O436">_xlfn.IFS(J436="M","Medium",J436="D","Dark",J436="L","Light")</f>
        <v>Medium</v>
      </c>
      <c r="P436" s="7" t="str">
        <f>VLOOKUP(Tablo1[[#This Row],[Customer ID]],customers!A435:I1435,9,FALSE)</f>
        <v>No</v>
      </c>
    </row>
    <row r="437" spans="1:16" x14ac:dyDescent="0.25">
      <c r="A437" s="4" t="s">
        <v>2938</v>
      </c>
      <c r="B437" s="6">
        <v>44528</v>
      </c>
      <c r="C437" s="4" t="s">
        <v>2939</v>
      </c>
      <c r="D437" s="7" t="s">
        <v>6138</v>
      </c>
      <c r="E437" s="4">
        <v>1</v>
      </c>
      <c r="F437" s="4" t="str">
        <f>VLOOKUP(C437,customers!A:B,2,FALSE)</f>
        <v>Chance Rowthorn</v>
      </c>
      <c r="G437" s="4" t="str">
        <f>VLOOKUP(F437,customers!B:C,2,FALSE)</f>
        <v>crowthornc3@msn.com</v>
      </c>
      <c r="H437" s="4" t="str">
        <f>VLOOKUP(F437,customers!B:G,6,FALSE)</f>
        <v>United States</v>
      </c>
      <c r="I437" s="7" t="str">
        <f>VLOOKUP(D437,products!A:B,2,FALSE)</f>
        <v>Exc</v>
      </c>
      <c r="J437" s="7" t="str">
        <f>VLOOKUP(D437,products!A:C,3,FALSE)</f>
        <v>M</v>
      </c>
      <c r="K437" s="8">
        <f>VLOOKUP(D437,products!A:D,4,FALSE)</f>
        <v>0.5</v>
      </c>
      <c r="L437" s="9">
        <f>VLOOKUP(D437,products!A:E,5,FALSE)</f>
        <v>8.25</v>
      </c>
      <c r="M437" s="9">
        <f t="shared" si="6"/>
        <v>8.25</v>
      </c>
      <c r="N437" s="7" t="str" cm="1">
        <f t="array" ref="N437">_xlfn.IFS(I437="Rob","Robusta",I437="Exc","Exclasia",I437="Ara","Arabia",I437="Lib","Libia")</f>
        <v>Exclasia</v>
      </c>
      <c r="O437" s="7" t="str" cm="1">
        <f t="array" ref="O437">_xlfn.IFS(J437="M","Medium",J437="D","Dark",J437="L","Light")</f>
        <v>Medium</v>
      </c>
      <c r="P437" s="7" t="str">
        <f>VLOOKUP(Tablo1[[#This Row],[Customer ID]],customers!A436:I1436,9,FALSE)</f>
        <v>No</v>
      </c>
    </row>
    <row r="438" spans="1:16" x14ac:dyDescent="0.25">
      <c r="A438" s="4" t="s">
        <v>2944</v>
      </c>
      <c r="B438" s="6">
        <v>44631</v>
      </c>
      <c r="C438" s="4" t="s">
        <v>2945</v>
      </c>
      <c r="D438" s="7" t="s">
        <v>6144</v>
      </c>
      <c r="E438" s="4">
        <v>2</v>
      </c>
      <c r="F438" s="4" t="str">
        <f>VLOOKUP(C438,customers!A:B,2,FALSE)</f>
        <v>Orly Ryland</v>
      </c>
      <c r="G438" s="4" t="str">
        <f>VLOOKUP(F438,customers!B:C,2,FALSE)</f>
        <v>orylandc4@deviantart.com</v>
      </c>
      <c r="H438" s="4" t="str">
        <f>VLOOKUP(F438,customers!B:G,6,FALSE)</f>
        <v>United States</v>
      </c>
      <c r="I438" s="7" t="str">
        <f>VLOOKUP(D438,products!A:B,2,FALSE)</f>
        <v>Lib</v>
      </c>
      <c r="J438" s="7" t="str">
        <f>VLOOKUP(D438,products!A:C,3,FALSE)</f>
        <v>L</v>
      </c>
      <c r="K438" s="8">
        <f>VLOOKUP(D438,products!A:D,4,FALSE)</f>
        <v>0.2</v>
      </c>
      <c r="L438" s="9">
        <f>VLOOKUP(D438,products!A:E,5,FALSE)</f>
        <v>4.7549999999999999</v>
      </c>
      <c r="M438" s="9">
        <f t="shared" si="6"/>
        <v>9.51</v>
      </c>
      <c r="N438" s="7" t="str" cm="1">
        <f t="array" ref="N438">_xlfn.IFS(I438="Rob","Robusta",I438="Exc","Exclasia",I438="Ara","Arabia",I438="Lib","Libia")</f>
        <v>Libia</v>
      </c>
      <c r="O438" s="7" t="str" cm="1">
        <f t="array" ref="O438">_xlfn.IFS(J438="M","Medium",J438="D","Dark",J438="L","Light")</f>
        <v>Light</v>
      </c>
      <c r="P438" s="7" t="str">
        <f>VLOOKUP(Tablo1[[#This Row],[Customer ID]],customers!A437:I1437,9,FALSE)</f>
        <v>Yes</v>
      </c>
    </row>
    <row r="439" spans="1:16" x14ac:dyDescent="0.25">
      <c r="A439" s="4" t="s">
        <v>2950</v>
      </c>
      <c r="B439" s="6">
        <v>44213</v>
      </c>
      <c r="C439" s="4" t="s">
        <v>2951</v>
      </c>
      <c r="D439" s="7" t="s">
        <v>6164</v>
      </c>
      <c r="E439" s="4">
        <v>1</v>
      </c>
      <c r="F439" s="4" t="str">
        <f>VLOOKUP(C439,customers!A:B,2,FALSE)</f>
        <v>Willabella Abramski</v>
      </c>
      <c r="G439" s="4">
        <f>VLOOKUP(F439,customers!B:C,2,FALSE)</f>
        <v>0</v>
      </c>
      <c r="H439" s="4" t="str">
        <f>VLOOKUP(F439,customers!B:G,6,FALSE)</f>
        <v>United States</v>
      </c>
      <c r="I439" s="7" t="str">
        <f>VLOOKUP(D439,products!A:B,2,FALSE)</f>
        <v>Lib</v>
      </c>
      <c r="J439" s="7" t="str">
        <f>VLOOKUP(D439,products!A:C,3,FALSE)</f>
        <v>D</v>
      </c>
      <c r="K439" s="8">
        <f>VLOOKUP(D439,products!A:D,4,FALSE)</f>
        <v>2.5</v>
      </c>
      <c r="L439" s="9">
        <f>VLOOKUP(D439,products!A:E,5,FALSE)</f>
        <v>29.784999999999997</v>
      </c>
      <c r="M439" s="9">
        <f t="shared" si="6"/>
        <v>29.784999999999997</v>
      </c>
      <c r="N439" s="7" t="str" cm="1">
        <f t="array" ref="N439">_xlfn.IFS(I439="Rob","Robusta",I439="Exc","Exclasia",I439="Ara","Arabia",I439="Lib","Libia")</f>
        <v>Libia</v>
      </c>
      <c r="O439" s="7" t="str" cm="1">
        <f t="array" ref="O439">_xlfn.IFS(J439="M","Medium",J439="D","Dark",J439="L","Light")</f>
        <v>Dark</v>
      </c>
      <c r="P439" s="7" t="str">
        <f>VLOOKUP(Tablo1[[#This Row],[Customer ID]],customers!A438:I1438,9,FALSE)</f>
        <v>No</v>
      </c>
    </row>
    <row r="440" spans="1:16" x14ac:dyDescent="0.25">
      <c r="A440" s="4" t="s">
        <v>2955</v>
      </c>
      <c r="B440" s="6">
        <v>43483</v>
      </c>
      <c r="C440" s="4" t="s">
        <v>3041</v>
      </c>
      <c r="D440" s="7" t="s">
        <v>6168</v>
      </c>
      <c r="E440" s="4">
        <v>2</v>
      </c>
      <c r="F440" s="4" t="str">
        <f>VLOOKUP(C440,customers!A:B,2,FALSE)</f>
        <v>Morgen Seson</v>
      </c>
      <c r="G440" s="4" t="str">
        <f>VLOOKUP(F440,customers!B:C,2,FALSE)</f>
        <v>msesonck@census.gov</v>
      </c>
      <c r="H440" s="4" t="str">
        <f>VLOOKUP(F440,customers!B:G,6,FALSE)</f>
        <v>United States</v>
      </c>
      <c r="I440" s="7" t="str">
        <f>VLOOKUP(D440,products!A:B,2,FALSE)</f>
        <v>Lib</v>
      </c>
      <c r="J440" s="7" t="str">
        <f>VLOOKUP(D440,products!A:C,3,FALSE)</f>
        <v>D</v>
      </c>
      <c r="K440" s="8">
        <f>VLOOKUP(D440,products!A:D,4,FALSE)</f>
        <v>0.5</v>
      </c>
      <c r="L440" s="9">
        <f>VLOOKUP(D440,products!A:E,5,FALSE)</f>
        <v>7.77</v>
      </c>
      <c r="M440" s="9">
        <f t="shared" si="6"/>
        <v>15.54</v>
      </c>
      <c r="N440" s="7" t="str" cm="1">
        <f t="array" ref="N440">_xlfn.IFS(I440="Rob","Robusta",I440="Exc","Exclasia",I440="Ara","Arabia",I440="Lib","Libia")</f>
        <v>Libia</v>
      </c>
      <c r="O440" s="7" t="str" cm="1">
        <f t="array" ref="O440">_xlfn.IFS(J440="M","Medium",J440="D","Dark",J440="L","Light")</f>
        <v>Dark</v>
      </c>
      <c r="P440" s="7" t="str">
        <f>VLOOKUP(Tablo1[[#This Row],[Customer ID]],customers!A439:I1439,9,FALSE)</f>
        <v>No</v>
      </c>
    </row>
    <row r="441" spans="1:16" x14ac:dyDescent="0.25">
      <c r="A441" s="4" t="s">
        <v>2961</v>
      </c>
      <c r="B441" s="6">
        <v>43562</v>
      </c>
      <c r="C441" s="4" t="s">
        <v>2962</v>
      </c>
      <c r="D441" s="7" t="s">
        <v>6175</v>
      </c>
      <c r="E441" s="4">
        <v>4</v>
      </c>
      <c r="F441" s="4" t="str">
        <f>VLOOKUP(C441,customers!A:B,2,FALSE)</f>
        <v>Chickie Ragless</v>
      </c>
      <c r="G441" s="4" t="str">
        <f>VLOOKUP(F441,customers!B:C,2,FALSE)</f>
        <v>craglessc7@webmd.com</v>
      </c>
      <c r="H441" s="4" t="str">
        <f>VLOOKUP(F441,customers!B:G,6,FALSE)</f>
        <v>Ireland</v>
      </c>
      <c r="I441" s="7" t="str">
        <f>VLOOKUP(D441,products!A:B,2,FALSE)</f>
        <v>Exc</v>
      </c>
      <c r="J441" s="7" t="str">
        <f>VLOOKUP(D441,products!A:C,3,FALSE)</f>
        <v>L</v>
      </c>
      <c r="K441" s="8">
        <f>VLOOKUP(D441,products!A:D,4,FALSE)</f>
        <v>0.5</v>
      </c>
      <c r="L441" s="9">
        <f>VLOOKUP(D441,products!A:E,5,FALSE)</f>
        <v>8.91</v>
      </c>
      <c r="M441" s="9">
        <f t="shared" si="6"/>
        <v>35.64</v>
      </c>
      <c r="N441" s="7" t="str" cm="1">
        <f t="array" ref="N441">_xlfn.IFS(I441="Rob","Robusta",I441="Exc","Exclasia",I441="Ara","Arabia",I441="Lib","Libia")</f>
        <v>Exclasia</v>
      </c>
      <c r="O441" s="7" t="str" cm="1">
        <f t="array" ref="O441">_xlfn.IFS(J441="M","Medium",J441="D","Dark",J441="L","Light")</f>
        <v>Light</v>
      </c>
      <c r="P441" s="7" t="str">
        <f>VLOOKUP(Tablo1[[#This Row],[Customer ID]],customers!A440:I1440,9,FALSE)</f>
        <v>No</v>
      </c>
    </row>
    <row r="442" spans="1:16" x14ac:dyDescent="0.25">
      <c r="A442" s="4" t="s">
        <v>2967</v>
      </c>
      <c r="B442" s="6">
        <v>44230</v>
      </c>
      <c r="C442" s="4" t="s">
        <v>2968</v>
      </c>
      <c r="D442" s="7" t="s">
        <v>6174</v>
      </c>
      <c r="E442" s="4">
        <v>4</v>
      </c>
      <c r="F442" s="4" t="str">
        <f>VLOOKUP(C442,customers!A:B,2,FALSE)</f>
        <v>Freda Hollows</v>
      </c>
      <c r="G442" s="4" t="str">
        <f>VLOOKUP(F442,customers!B:C,2,FALSE)</f>
        <v>fhollowsc8@blogtalkradio.com</v>
      </c>
      <c r="H442" s="4" t="str">
        <f>VLOOKUP(F442,customers!B:G,6,FALSE)</f>
        <v>United States</v>
      </c>
      <c r="I442" s="7" t="str">
        <f>VLOOKUP(D442,products!A:B,2,FALSE)</f>
        <v>Ara</v>
      </c>
      <c r="J442" s="7" t="str">
        <f>VLOOKUP(D442,products!A:C,3,FALSE)</f>
        <v>M</v>
      </c>
      <c r="K442" s="8">
        <f>VLOOKUP(D442,products!A:D,4,FALSE)</f>
        <v>2.5</v>
      </c>
      <c r="L442" s="9">
        <f>VLOOKUP(D442,products!A:E,5,FALSE)</f>
        <v>25.874999999999996</v>
      </c>
      <c r="M442" s="9">
        <f t="shared" si="6"/>
        <v>103.49999999999999</v>
      </c>
      <c r="N442" s="7" t="str" cm="1">
        <f t="array" ref="N442">_xlfn.IFS(I442="Rob","Robusta",I442="Exc","Exclasia",I442="Ara","Arabia",I442="Lib","Libia")</f>
        <v>Arabia</v>
      </c>
      <c r="O442" s="7" t="str" cm="1">
        <f t="array" ref="O442">_xlfn.IFS(J442="M","Medium",J442="D","Dark",J442="L","Light")</f>
        <v>Medium</v>
      </c>
      <c r="P442" s="7" t="str">
        <f>VLOOKUP(Tablo1[[#This Row],[Customer ID]],customers!A441:I1441,9,FALSE)</f>
        <v>Yes</v>
      </c>
    </row>
    <row r="443" spans="1:16" x14ac:dyDescent="0.25">
      <c r="A443" s="4" t="s">
        <v>2973</v>
      </c>
      <c r="B443" s="6">
        <v>43573</v>
      </c>
      <c r="C443" s="4" t="s">
        <v>2974</v>
      </c>
      <c r="D443" s="7" t="s">
        <v>6182</v>
      </c>
      <c r="E443" s="4">
        <v>3</v>
      </c>
      <c r="F443" s="4" t="str">
        <f>VLOOKUP(C443,customers!A:B,2,FALSE)</f>
        <v>Livy Lathleiff</v>
      </c>
      <c r="G443" s="4" t="str">
        <f>VLOOKUP(F443,customers!B:C,2,FALSE)</f>
        <v>llathleiffc9@nationalgeographic.com</v>
      </c>
      <c r="H443" s="4" t="str">
        <f>VLOOKUP(F443,customers!B:G,6,FALSE)</f>
        <v>Ireland</v>
      </c>
      <c r="I443" s="7" t="str">
        <f>VLOOKUP(D443,products!A:B,2,FALSE)</f>
        <v>Exc</v>
      </c>
      <c r="J443" s="7" t="str">
        <f>VLOOKUP(D443,products!A:C,3,FALSE)</f>
        <v>D</v>
      </c>
      <c r="K443" s="8">
        <f>VLOOKUP(D443,products!A:D,4,FALSE)</f>
        <v>1</v>
      </c>
      <c r="L443" s="9">
        <f>VLOOKUP(D443,products!A:E,5,FALSE)</f>
        <v>12.15</v>
      </c>
      <c r="M443" s="9">
        <f t="shared" si="6"/>
        <v>36.450000000000003</v>
      </c>
      <c r="N443" s="7" t="str" cm="1">
        <f t="array" ref="N443">_xlfn.IFS(I443="Rob","Robusta",I443="Exc","Exclasia",I443="Ara","Arabia",I443="Lib","Libia")</f>
        <v>Exclasia</v>
      </c>
      <c r="O443" s="7" t="str" cm="1">
        <f t="array" ref="O443">_xlfn.IFS(J443="M","Medium",J443="D","Dark",J443="L","Light")</f>
        <v>Dark</v>
      </c>
      <c r="P443" s="7" t="str">
        <f>VLOOKUP(Tablo1[[#This Row],[Customer ID]],customers!A442:I1442,9,FALSE)</f>
        <v>Yes</v>
      </c>
    </row>
    <row r="444" spans="1:16" x14ac:dyDescent="0.25">
      <c r="A444" s="4" t="s">
        <v>2979</v>
      </c>
      <c r="B444" s="6">
        <v>44384</v>
      </c>
      <c r="C444" s="4" t="s">
        <v>2980</v>
      </c>
      <c r="D444" s="7" t="s">
        <v>6172</v>
      </c>
      <c r="E444" s="4">
        <v>5</v>
      </c>
      <c r="F444" s="4" t="str">
        <f>VLOOKUP(C444,customers!A:B,2,FALSE)</f>
        <v>Koralle Heads</v>
      </c>
      <c r="G444" s="4" t="str">
        <f>VLOOKUP(F444,customers!B:C,2,FALSE)</f>
        <v>kheadsca@jalbum.net</v>
      </c>
      <c r="H444" s="4" t="str">
        <f>VLOOKUP(F444,customers!B:G,6,FALSE)</f>
        <v>United States</v>
      </c>
      <c r="I444" s="7" t="str">
        <f>VLOOKUP(D444,products!A:B,2,FALSE)</f>
        <v>Rob</v>
      </c>
      <c r="J444" s="7" t="str">
        <f>VLOOKUP(D444,products!A:C,3,FALSE)</f>
        <v>L</v>
      </c>
      <c r="K444" s="8">
        <f>VLOOKUP(D444,products!A:D,4,FALSE)</f>
        <v>0.5</v>
      </c>
      <c r="L444" s="9">
        <f>VLOOKUP(D444,products!A:E,5,FALSE)</f>
        <v>7.169999999999999</v>
      </c>
      <c r="M444" s="9">
        <f t="shared" si="6"/>
        <v>35.849999999999994</v>
      </c>
      <c r="N444" s="7" t="str" cm="1">
        <f t="array" ref="N444">_xlfn.IFS(I444="Rob","Robusta",I444="Exc","Exclasia",I444="Ara","Arabia",I444="Lib","Libia")</f>
        <v>Robusta</v>
      </c>
      <c r="O444" s="7" t="str" cm="1">
        <f t="array" ref="O444">_xlfn.IFS(J444="M","Medium",J444="D","Dark",J444="L","Light")</f>
        <v>Light</v>
      </c>
      <c r="P444" s="7" t="str">
        <f>VLOOKUP(Tablo1[[#This Row],[Customer ID]],customers!A443:I1443,9,FALSE)</f>
        <v>No</v>
      </c>
    </row>
    <row r="445" spans="1:16" x14ac:dyDescent="0.25">
      <c r="A445" s="4" t="s">
        <v>2985</v>
      </c>
      <c r="B445" s="6">
        <v>44250</v>
      </c>
      <c r="C445" s="4" t="s">
        <v>2986</v>
      </c>
      <c r="D445" s="7" t="s">
        <v>6183</v>
      </c>
      <c r="E445" s="4">
        <v>5</v>
      </c>
      <c r="F445" s="4" t="str">
        <f>VLOOKUP(C445,customers!A:B,2,FALSE)</f>
        <v>Theo Bowne</v>
      </c>
      <c r="G445" s="4" t="str">
        <f>VLOOKUP(F445,customers!B:C,2,FALSE)</f>
        <v>tbownecb@unicef.org</v>
      </c>
      <c r="H445" s="4" t="str">
        <f>VLOOKUP(F445,customers!B:G,6,FALSE)</f>
        <v>Ireland</v>
      </c>
      <c r="I445" s="7" t="str">
        <f>VLOOKUP(D445,products!A:B,2,FALSE)</f>
        <v>Exc</v>
      </c>
      <c r="J445" s="7" t="str">
        <f>VLOOKUP(D445,products!A:C,3,FALSE)</f>
        <v>L</v>
      </c>
      <c r="K445" s="8">
        <f>VLOOKUP(D445,products!A:D,4,FALSE)</f>
        <v>0.2</v>
      </c>
      <c r="L445" s="9">
        <f>VLOOKUP(D445,products!A:E,5,FALSE)</f>
        <v>4.4550000000000001</v>
      </c>
      <c r="M445" s="9">
        <f t="shared" si="6"/>
        <v>22.274999999999999</v>
      </c>
      <c r="N445" s="7" t="str" cm="1">
        <f t="array" ref="N445">_xlfn.IFS(I445="Rob","Robusta",I445="Exc","Exclasia",I445="Ara","Arabia",I445="Lib","Libia")</f>
        <v>Exclasia</v>
      </c>
      <c r="O445" s="7" t="str" cm="1">
        <f t="array" ref="O445">_xlfn.IFS(J445="M","Medium",J445="D","Dark",J445="L","Light")</f>
        <v>Light</v>
      </c>
      <c r="P445" s="7" t="str">
        <f>VLOOKUP(Tablo1[[#This Row],[Customer ID]],customers!A444:I1444,9,FALSE)</f>
        <v>Yes</v>
      </c>
    </row>
    <row r="446" spans="1:16" x14ac:dyDescent="0.25">
      <c r="A446" s="4" t="s">
        <v>2991</v>
      </c>
      <c r="B446" s="6">
        <v>44418</v>
      </c>
      <c r="C446" s="4" t="s">
        <v>2992</v>
      </c>
      <c r="D446" s="7" t="s">
        <v>6155</v>
      </c>
      <c r="E446" s="4">
        <v>6</v>
      </c>
      <c r="F446" s="4" t="str">
        <f>VLOOKUP(C446,customers!A:B,2,FALSE)</f>
        <v>Rasia Jacquemard</v>
      </c>
      <c r="G446" s="4" t="str">
        <f>VLOOKUP(F446,customers!B:C,2,FALSE)</f>
        <v>rjacquemardcc@acquirethisname.com</v>
      </c>
      <c r="H446" s="4" t="str">
        <f>VLOOKUP(F446,customers!B:G,6,FALSE)</f>
        <v>Ireland</v>
      </c>
      <c r="I446" s="7" t="str">
        <f>VLOOKUP(D446,products!A:B,2,FALSE)</f>
        <v>Exc</v>
      </c>
      <c r="J446" s="7" t="str">
        <f>VLOOKUP(D446,products!A:C,3,FALSE)</f>
        <v>M</v>
      </c>
      <c r="K446" s="8">
        <f>VLOOKUP(D446,products!A:D,4,FALSE)</f>
        <v>0.2</v>
      </c>
      <c r="L446" s="9">
        <f>VLOOKUP(D446,products!A:E,5,FALSE)</f>
        <v>4.125</v>
      </c>
      <c r="M446" s="9">
        <f t="shared" si="6"/>
        <v>24.75</v>
      </c>
      <c r="N446" s="7" t="str" cm="1">
        <f t="array" ref="N446">_xlfn.IFS(I446="Rob","Robusta",I446="Exc","Exclasia",I446="Ara","Arabia",I446="Lib","Libia")</f>
        <v>Exclasia</v>
      </c>
      <c r="O446" s="7" t="str" cm="1">
        <f t="array" ref="O446">_xlfn.IFS(J446="M","Medium",J446="D","Dark",J446="L","Light")</f>
        <v>Medium</v>
      </c>
      <c r="P446" s="7" t="str">
        <f>VLOOKUP(Tablo1[[#This Row],[Customer ID]],customers!A445:I1445,9,FALSE)</f>
        <v>No</v>
      </c>
    </row>
    <row r="447" spans="1:16" x14ac:dyDescent="0.25">
      <c r="A447" s="4" t="s">
        <v>2998</v>
      </c>
      <c r="B447" s="6">
        <v>43784</v>
      </c>
      <c r="C447" s="4" t="s">
        <v>2999</v>
      </c>
      <c r="D447" s="7" t="s">
        <v>6180</v>
      </c>
      <c r="E447" s="4">
        <v>2</v>
      </c>
      <c r="F447" s="4" t="str">
        <f>VLOOKUP(C447,customers!A:B,2,FALSE)</f>
        <v>Kizzie Warman</v>
      </c>
      <c r="G447" s="4" t="str">
        <f>VLOOKUP(F447,customers!B:C,2,FALSE)</f>
        <v>kwarmancd@printfriendly.com</v>
      </c>
      <c r="H447" s="4" t="str">
        <f>VLOOKUP(F447,customers!B:G,6,FALSE)</f>
        <v>Ireland</v>
      </c>
      <c r="I447" s="7" t="str">
        <f>VLOOKUP(D447,products!A:B,2,FALSE)</f>
        <v>Lib</v>
      </c>
      <c r="J447" s="7" t="str">
        <f>VLOOKUP(D447,products!A:C,3,FALSE)</f>
        <v>M</v>
      </c>
      <c r="K447" s="8">
        <f>VLOOKUP(D447,products!A:D,4,FALSE)</f>
        <v>2.5</v>
      </c>
      <c r="L447" s="9">
        <f>VLOOKUP(D447,products!A:E,5,FALSE)</f>
        <v>33.464999999999996</v>
      </c>
      <c r="M447" s="9">
        <f t="shared" si="6"/>
        <v>66.929999999999993</v>
      </c>
      <c r="N447" s="7" t="str" cm="1">
        <f t="array" ref="N447">_xlfn.IFS(I447="Rob","Robusta",I447="Exc","Exclasia",I447="Ara","Arabia",I447="Lib","Libia")</f>
        <v>Libia</v>
      </c>
      <c r="O447" s="7" t="str" cm="1">
        <f t="array" ref="O447">_xlfn.IFS(J447="M","Medium",J447="D","Dark",J447="L","Light")</f>
        <v>Medium</v>
      </c>
      <c r="P447" s="7" t="str">
        <f>VLOOKUP(Tablo1[[#This Row],[Customer ID]],customers!A446:I1446,9,FALSE)</f>
        <v>Yes</v>
      </c>
    </row>
    <row r="448" spans="1:16" x14ac:dyDescent="0.25">
      <c r="A448" s="4" t="s">
        <v>3003</v>
      </c>
      <c r="B448" s="6">
        <v>43816</v>
      </c>
      <c r="C448" s="4" t="s">
        <v>3004</v>
      </c>
      <c r="D448" s="7" t="s">
        <v>6159</v>
      </c>
      <c r="E448" s="4">
        <v>1</v>
      </c>
      <c r="F448" s="4" t="str">
        <f>VLOOKUP(C448,customers!A:B,2,FALSE)</f>
        <v>Wain Cholomin</v>
      </c>
      <c r="G448" s="4" t="str">
        <f>VLOOKUP(F448,customers!B:C,2,FALSE)</f>
        <v>wcholomince@about.com</v>
      </c>
      <c r="H448" s="4" t="str">
        <f>VLOOKUP(F448,customers!B:G,6,FALSE)</f>
        <v>United Kingdom</v>
      </c>
      <c r="I448" s="7" t="str">
        <f>VLOOKUP(D448,products!A:B,2,FALSE)</f>
        <v>Lib</v>
      </c>
      <c r="J448" s="7" t="str">
        <f>VLOOKUP(D448,products!A:C,3,FALSE)</f>
        <v>M</v>
      </c>
      <c r="K448" s="8">
        <f>VLOOKUP(D448,products!A:D,4,FALSE)</f>
        <v>0.5</v>
      </c>
      <c r="L448" s="9">
        <f>VLOOKUP(D448,products!A:E,5,FALSE)</f>
        <v>8.73</v>
      </c>
      <c r="M448" s="9">
        <f t="shared" si="6"/>
        <v>8.73</v>
      </c>
      <c r="N448" s="7" t="str" cm="1">
        <f t="array" ref="N448">_xlfn.IFS(I448="Rob","Robusta",I448="Exc","Exclasia",I448="Ara","Arabia",I448="Lib","Libia")</f>
        <v>Libia</v>
      </c>
      <c r="O448" s="7" t="str" cm="1">
        <f t="array" ref="O448">_xlfn.IFS(J448="M","Medium",J448="D","Dark",J448="L","Light")</f>
        <v>Medium</v>
      </c>
      <c r="P448" s="7" t="str">
        <f>VLOOKUP(Tablo1[[#This Row],[Customer ID]],customers!A447:I1447,9,FALSE)</f>
        <v>Yes</v>
      </c>
    </row>
    <row r="449" spans="1:16" x14ac:dyDescent="0.25">
      <c r="A449" s="4" t="s">
        <v>3009</v>
      </c>
      <c r="B449" s="6">
        <v>43908</v>
      </c>
      <c r="C449" s="4" t="s">
        <v>3010</v>
      </c>
      <c r="D449" s="7" t="s">
        <v>6145</v>
      </c>
      <c r="E449" s="4">
        <v>3</v>
      </c>
      <c r="F449" s="4" t="str">
        <f>VLOOKUP(C449,customers!A:B,2,FALSE)</f>
        <v>Arleen Braidman</v>
      </c>
      <c r="G449" s="4" t="str">
        <f>VLOOKUP(F449,customers!B:C,2,FALSE)</f>
        <v>abraidmancf@census.gov</v>
      </c>
      <c r="H449" s="4" t="str">
        <f>VLOOKUP(F449,customers!B:G,6,FALSE)</f>
        <v>United States</v>
      </c>
      <c r="I449" s="7" t="str">
        <f>VLOOKUP(D449,products!A:B,2,FALSE)</f>
        <v>Rob</v>
      </c>
      <c r="J449" s="7" t="str">
        <f>VLOOKUP(D449,products!A:C,3,FALSE)</f>
        <v>M</v>
      </c>
      <c r="K449" s="8">
        <f>VLOOKUP(D449,products!A:D,4,FALSE)</f>
        <v>0.5</v>
      </c>
      <c r="L449" s="9">
        <f>VLOOKUP(D449,products!A:E,5,FALSE)</f>
        <v>5.97</v>
      </c>
      <c r="M449" s="9">
        <f t="shared" si="6"/>
        <v>17.91</v>
      </c>
      <c r="N449" s="7" t="str" cm="1">
        <f t="array" ref="N449">_xlfn.IFS(I449="Rob","Robusta",I449="Exc","Exclasia",I449="Ara","Arabia",I449="Lib","Libia")</f>
        <v>Robusta</v>
      </c>
      <c r="O449" s="7" t="str" cm="1">
        <f t="array" ref="O449">_xlfn.IFS(J449="M","Medium",J449="D","Dark",J449="L","Light")</f>
        <v>Medium</v>
      </c>
      <c r="P449" s="7" t="str">
        <f>VLOOKUP(Tablo1[[#This Row],[Customer ID]],customers!A448:I1448,9,FALSE)</f>
        <v>No</v>
      </c>
    </row>
    <row r="450" spans="1:16" x14ac:dyDescent="0.25">
      <c r="A450" s="4" t="s">
        <v>3014</v>
      </c>
      <c r="B450" s="6">
        <v>44718</v>
      </c>
      <c r="C450" s="4" t="s">
        <v>3015</v>
      </c>
      <c r="D450" s="7" t="s">
        <v>6172</v>
      </c>
      <c r="E450" s="4">
        <v>1</v>
      </c>
      <c r="F450" s="4" t="str">
        <f>VLOOKUP(C450,customers!A:B,2,FALSE)</f>
        <v>Pru Durban</v>
      </c>
      <c r="G450" s="4" t="str">
        <f>VLOOKUP(F450,customers!B:C,2,FALSE)</f>
        <v>pdurbancg@symantec.com</v>
      </c>
      <c r="H450" s="4" t="str">
        <f>VLOOKUP(F450,customers!B:G,6,FALSE)</f>
        <v>Ireland</v>
      </c>
      <c r="I450" s="7" t="str">
        <f>VLOOKUP(D450,products!A:B,2,FALSE)</f>
        <v>Rob</v>
      </c>
      <c r="J450" s="7" t="str">
        <f>VLOOKUP(D450,products!A:C,3,FALSE)</f>
        <v>L</v>
      </c>
      <c r="K450" s="8">
        <f>VLOOKUP(D450,products!A:D,4,FALSE)</f>
        <v>0.5</v>
      </c>
      <c r="L450" s="9">
        <f>VLOOKUP(D450,products!A:E,5,FALSE)</f>
        <v>7.169999999999999</v>
      </c>
      <c r="M450" s="9">
        <f t="shared" si="6"/>
        <v>7.169999999999999</v>
      </c>
      <c r="N450" s="7" t="str" cm="1">
        <f t="array" ref="N450">_xlfn.IFS(I450="Rob","Robusta",I450="Exc","Exclasia",I450="Ara","Arabia",I450="Lib","Libia")</f>
        <v>Robusta</v>
      </c>
      <c r="O450" s="7" t="str" cm="1">
        <f t="array" ref="O450">_xlfn.IFS(J450="M","Medium",J450="D","Dark",J450="L","Light")</f>
        <v>Light</v>
      </c>
      <c r="P450" s="7" t="str">
        <f>VLOOKUP(Tablo1[[#This Row],[Customer ID]],customers!A449:I1449,9,FALSE)</f>
        <v>No</v>
      </c>
    </row>
    <row r="451" spans="1:16" x14ac:dyDescent="0.25">
      <c r="A451" s="4" t="s">
        <v>3020</v>
      </c>
      <c r="B451" s="6">
        <v>44336</v>
      </c>
      <c r="C451" s="4" t="s">
        <v>3021</v>
      </c>
      <c r="D451" s="7" t="s">
        <v>6162</v>
      </c>
      <c r="E451" s="4">
        <v>2</v>
      </c>
      <c r="F451" s="4" t="str">
        <f>VLOOKUP(C451,customers!A:B,2,FALSE)</f>
        <v>Antone Harrold</v>
      </c>
      <c r="G451" s="4" t="str">
        <f>VLOOKUP(F451,customers!B:C,2,FALSE)</f>
        <v>aharroldch@miibeian.gov.cn</v>
      </c>
      <c r="H451" s="4" t="str">
        <f>VLOOKUP(F451,customers!B:G,6,FALSE)</f>
        <v>United States</v>
      </c>
      <c r="I451" s="7" t="str">
        <f>VLOOKUP(D451,products!A:B,2,FALSE)</f>
        <v>Rob</v>
      </c>
      <c r="J451" s="7" t="str">
        <f>VLOOKUP(D451,products!A:C,3,FALSE)</f>
        <v>D</v>
      </c>
      <c r="K451" s="8">
        <f>VLOOKUP(D451,products!A:D,4,FALSE)</f>
        <v>0.2</v>
      </c>
      <c r="L451" s="9">
        <f>VLOOKUP(D451,products!A:E,5,FALSE)</f>
        <v>2.6849999999999996</v>
      </c>
      <c r="M451" s="9">
        <f t="shared" ref="M451:M514" si="7">L451*E451</f>
        <v>5.3699999999999992</v>
      </c>
      <c r="N451" s="7" t="str" cm="1">
        <f t="array" ref="N451">_xlfn.IFS(I451="Rob","Robusta",I451="Exc","Exclasia",I451="Ara","Arabia",I451="Lib","Libia")</f>
        <v>Robusta</v>
      </c>
      <c r="O451" s="7" t="str" cm="1">
        <f t="array" ref="O451">_xlfn.IFS(J451="M","Medium",J451="D","Dark",J451="L","Light")</f>
        <v>Dark</v>
      </c>
      <c r="P451" s="7" t="str">
        <f>VLOOKUP(Tablo1[[#This Row],[Customer ID]],customers!A450:I1450,9,FALSE)</f>
        <v>No</v>
      </c>
    </row>
    <row r="452" spans="1:16" x14ac:dyDescent="0.25">
      <c r="A452" s="4" t="s">
        <v>3026</v>
      </c>
      <c r="B452" s="6">
        <v>44207</v>
      </c>
      <c r="C452" s="4" t="s">
        <v>3027</v>
      </c>
      <c r="D452" s="7" t="s">
        <v>6144</v>
      </c>
      <c r="E452" s="4">
        <v>5</v>
      </c>
      <c r="F452" s="4" t="str">
        <f>VLOOKUP(C452,customers!A:B,2,FALSE)</f>
        <v>Sim Pamphilon</v>
      </c>
      <c r="G452" s="4" t="str">
        <f>VLOOKUP(F452,customers!B:C,2,FALSE)</f>
        <v>spamphilonci@mlb.com</v>
      </c>
      <c r="H452" s="4" t="str">
        <f>VLOOKUP(F452,customers!B:G,6,FALSE)</f>
        <v>Ireland</v>
      </c>
      <c r="I452" s="7" t="str">
        <f>VLOOKUP(D452,products!A:B,2,FALSE)</f>
        <v>Lib</v>
      </c>
      <c r="J452" s="7" t="str">
        <f>VLOOKUP(D452,products!A:C,3,FALSE)</f>
        <v>L</v>
      </c>
      <c r="K452" s="8">
        <f>VLOOKUP(D452,products!A:D,4,FALSE)</f>
        <v>0.2</v>
      </c>
      <c r="L452" s="9">
        <f>VLOOKUP(D452,products!A:E,5,FALSE)</f>
        <v>4.7549999999999999</v>
      </c>
      <c r="M452" s="9">
        <f t="shared" si="7"/>
        <v>23.774999999999999</v>
      </c>
      <c r="N452" s="7" t="str" cm="1">
        <f t="array" ref="N452">_xlfn.IFS(I452="Rob","Robusta",I452="Exc","Exclasia",I452="Ara","Arabia",I452="Lib","Libia")</f>
        <v>Libia</v>
      </c>
      <c r="O452" s="7" t="str" cm="1">
        <f t="array" ref="O452">_xlfn.IFS(J452="M","Medium",J452="D","Dark",J452="L","Light")</f>
        <v>Light</v>
      </c>
      <c r="P452" s="7" t="str">
        <f>VLOOKUP(Tablo1[[#This Row],[Customer ID]],customers!A451:I1451,9,FALSE)</f>
        <v>No</v>
      </c>
    </row>
    <row r="453" spans="1:16" x14ac:dyDescent="0.25">
      <c r="A453" s="4" t="s">
        <v>3034</v>
      </c>
      <c r="B453" s="6">
        <v>43518</v>
      </c>
      <c r="C453" s="4" t="s">
        <v>3035</v>
      </c>
      <c r="D453" s="7" t="s">
        <v>6148</v>
      </c>
      <c r="E453" s="4">
        <v>2</v>
      </c>
      <c r="F453" s="4" t="str">
        <f>VLOOKUP(C453,customers!A:B,2,FALSE)</f>
        <v>Mohandis Spurden</v>
      </c>
      <c r="G453" s="4" t="str">
        <f>VLOOKUP(F453,customers!B:C,2,FALSE)</f>
        <v>mspurdencj@exblog.jp</v>
      </c>
      <c r="H453" s="4" t="str">
        <f>VLOOKUP(F453,customers!B:G,6,FALSE)</f>
        <v>United States</v>
      </c>
      <c r="I453" s="7" t="str">
        <f>VLOOKUP(D453,products!A:B,2,FALSE)</f>
        <v>Rob</v>
      </c>
      <c r="J453" s="7" t="str">
        <f>VLOOKUP(D453,products!A:C,3,FALSE)</f>
        <v>D</v>
      </c>
      <c r="K453" s="8">
        <f>VLOOKUP(D453,products!A:D,4,FALSE)</f>
        <v>2.5</v>
      </c>
      <c r="L453" s="9">
        <f>VLOOKUP(D453,products!A:E,5,FALSE)</f>
        <v>20.584999999999997</v>
      </c>
      <c r="M453" s="9">
        <f t="shared" si="7"/>
        <v>41.169999999999995</v>
      </c>
      <c r="N453" s="7" t="str" cm="1">
        <f t="array" ref="N453">_xlfn.IFS(I453="Rob","Robusta",I453="Exc","Exclasia",I453="Ara","Arabia",I453="Lib","Libia")</f>
        <v>Robusta</v>
      </c>
      <c r="O453" s="7" t="str" cm="1">
        <f t="array" ref="O453">_xlfn.IFS(J453="M","Medium",J453="D","Dark",J453="L","Light")</f>
        <v>Dark</v>
      </c>
      <c r="P453" s="7" t="str">
        <f>VLOOKUP(Tablo1[[#This Row],[Customer ID]],customers!A452:I1452,9,FALSE)</f>
        <v>Yes</v>
      </c>
    </row>
    <row r="454" spans="1:16" x14ac:dyDescent="0.25">
      <c r="A454" s="4" t="s">
        <v>3040</v>
      </c>
      <c r="B454" s="6">
        <v>44524</v>
      </c>
      <c r="C454" s="4" t="s">
        <v>3041</v>
      </c>
      <c r="D454" s="7" t="s">
        <v>6166</v>
      </c>
      <c r="E454" s="4">
        <v>3</v>
      </c>
      <c r="F454" s="4" t="str">
        <f>VLOOKUP(C454,customers!A:B,2,FALSE)</f>
        <v>Morgen Seson</v>
      </c>
      <c r="G454" s="4" t="str">
        <f>VLOOKUP(F454,customers!B:C,2,FALSE)</f>
        <v>msesonck@census.gov</v>
      </c>
      <c r="H454" s="4" t="str">
        <f>VLOOKUP(F454,customers!B:G,6,FALSE)</f>
        <v>United States</v>
      </c>
      <c r="I454" s="7" t="str">
        <f>VLOOKUP(D454,products!A:B,2,FALSE)</f>
        <v>Ara</v>
      </c>
      <c r="J454" s="7" t="str">
        <f>VLOOKUP(D454,products!A:C,3,FALSE)</f>
        <v>L</v>
      </c>
      <c r="K454" s="8">
        <f>VLOOKUP(D454,products!A:D,4,FALSE)</f>
        <v>0.2</v>
      </c>
      <c r="L454" s="9">
        <f>VLOOKUP(D454,products!A:E,5,FALSE)</f>
        <v>3.8849999999999998</v>
      </c>
      <c r="M454" s="9">
        <f t="shared" si="7"/>
        <v>11.654999999999999</v>
      </c>
      <c r="N454" s="7" t="str" cm="1">
        <f t="array" ref="N454">_xlfn.IFS(I454="Rob","Robusta",I454="Exc","Exclasia",I454="Ara","Arabia",I454="Lib","Libia")</f>
        <v>Arabia</v>
      </c>
      <c r="O454" s="7" t="str" cm="1">
        <f t="array" ref="O454">_xlfn.IFS(J454="M","Medium",J454="D","Dark",J454="L","Light")</f>
        <v>Light</v>
      </c>
      <c r="P454" s="7" t="str">
        <f>VLOOKUP(Tablo1[[#This Row],[Customer ID]],customers!A453:I1453,9,FALSE)</f>
        <v>No</v>
      </c>
    </row>
    <row r="455" spans="1:16" x14ac:dyDescent="0.25">
      <c r="A455" s="4" t="s">
        <v>3046</v>
      </c>
      <c r="B455" s="6">
        <v>44579</v>
      </c>
      <c r="C455" s="4" t="s">
        <v>3047</v>
      </c>
      <c r="D455" s="7" t="s">
        <v>6160</v>
      </c>
      <c r="E455" s="4">
        <v>4</v>
      </c>
      <c r="F455" s="4" t="str">
        <f>VLOOKUP(C455,customers!A:B,2,FALSE)</f>
        <v>Nalani Pirrone</v>
      </c>
      <c r="G455" s="4" t="str">
        <f>VLOOKUP(F455,customers!B:C,2,FALSE)</f>
        <v>npirronecl@weibo.com</v>
      </c>
      <c r="H455" s="4" t="str">
        <f>VLOOKUP(F455,customers!B:G,6,FALSE)</f>
        <v>United States</v>
      </c>
      <c r="I455" s="7" t="str">
        <f>VLOOKUP(D455,products!A:B,2,FALSE)</f>
        <v>Lib</v>
      </c>
      <c r="J455" s="7" t="str">
        <f>VLOOKUP(D455,products!A:C,3,FALSE)</f>
        <v>L</v>
      </c>
      <c r="K455" s="8">
        <f>VLOOKUP(D455,products!A:D,4,FALSE)</f>
        <v>0.5</v>
      </c>
      <c r="L455" s="9">
        <f>VLOOKUP(D455,products!A:E,5,FALSE)</f>
        <v>9.51</v>
      </c>
      <c r="M455" s="9">
        <f t="shared" si="7"/>
        <v>38.04</v>
      </c>
      <c r="N455" s="7" t="str" cm="1">
        <f t="array" ref="N455">_xlfn.IFS(I455="Rob","Robusta",I455="Exc","Exclasia",I455="Ara","Arabia",I455="Lib","Libia")</f>
        <v>Libia</v>
      </c>
      <c r="O455" s="7" t="str" cm="1">
        <f t="array" ref="O455">_xlfn.IFS(J455="M","Medium",J455="D","Dark",J455="L","Light")</f>
        <v>Light</v>
      </c>
      <c r="P455" s="7" t="str">
        <f>VLOOKUP(Tablo1[[#This Row],[Customer ID]],customers!A454:I1454,9,FALSE)</f>
        <v>No</v>
      </c>
    </row>
    <row r="456" spans="1:16" x14ac:dyDescent="0.25">
      <c r="A456" s="4" t="s">
        <v>3052</v>
      </c>
      <c r="B456" s="6">
        <v>44421</v>
      </c>
      <c r="C456" s="4" t="s">
        <v>3053</v>
      </c>
      <c r="D456" s="7" t="s">
        <v>6148</v>
      </c>
      <c r="E456" s="4">
        <v>4</v>
      </c>
      <c r="F456" s="4" t="str">
        <f>VLOOKUP(C456,customers!A:B,2,FALSE)</f>
        <v>Reube Cawley</v>
      </c>
      <c r="G456" s="4" t="str">
        <f>VLOOKUP(F456,customers!B:C,2,FALSE)</f>
        <v>rcawleycm@yellowbook.com</v>
      </c>
      <c r="H456" s="4" t="str">
        <f>VLOOKUP(F456,customers!B:G,6,FALSE)</f>
        <v>Ireland</v>
      </c>
      <c r="I456" s="7" t="str">
        <f>VLOOKUP(D456,products!A:B,2,FALSE)</f>
        <v>Rob</v>
      </c>
      <c r="J456" s="7" t="str">
        <f>VLOOKUP(D456,products!A:C,3,FALSE)</f>
        <v>D</v>
      </c>
      <c r="K456" s="8">
        <f>VLOOKUP(D456,products!A:D,4,FALSE)</f>
        <v>2.5</v>
      </c>
      <c r="L456" s="9">
        <f>VLOOKUP(D456,products!A:E,5,FALSE)</f>
        <v>20.584999999999997</v>
      </c>
      <c r="M456" s="9">
        <f t="shared" si="7"/>
        <v>82.339999999999989</v>
      </c>
      <c r="N456" s="7" t="str" cm="1">
        <f t="array" ref="N456">_xlfn.IFS(I456="Rob","Robusta",I456="Exc","Exclasia",I456="Ara","Arabia",I456="Lib","Libia")</f>
        <v>Robusta</v>
      </c>
      <c r="O456" s="7" t="str" cm="1">
        <f t="array" ref="O456">_xlfn.IFS(J456="M","Medium",J456="D","Dark",J456="L","Light")</f>
        <v>Dark</v>
      </c>
      <c r="P456" s="7" t="str">
        <f>VLOOKUP(Tablo1[[#This Row],[Customer ID]],customers!A455:I1455,9,FALSE)</f>
        <v>Yes</v>
      </c>
    </row>
    <row r="457" spans="1:16" x14ac:dyDescent="0.25">
      <c r="A457" s="4" t="s">
        <v>3057</v>
      </c>
      <c r="B457" s="6">
        <v>43841</v>
      </c>
      <c r="C457" s="4" t="s">
        <v>3058</v>
      </c>
      <c r="D457" s="7" t="s">
        <v>6144</v>
      </c>
      <c r="E457" s="4">
        <v>2</v>
      </c>
      <c r="F457" s="4" t="str">
        <f>VLOOKUP(C457,customers!A:B,2,FALSE)</f>
        <v>Stan Barribal</v>
      </c>
      <c r="G457" s="4" t="str">
        <f>VLOOKUP(F457,customers!B:C,2,FALSE)</f>
        <v>sbarribalcn@microsoft.com</v>
      </c>
      <c r="H457" s="4" t="str">
        <f>VLOOKUP(F457,customers!B:G,6,FALSE)</f>
        <v>Ireland</v>
      </c>
      <c r="I457" s="7" t="str">
        <f>VLOOKUP(D457,products!A:B,2,FALSE)</f>
        <v>Lib</v>
      </c>
      <c r="J457" s="7" t="str">
        <f>VLOOKUP(D457,products!A:C,3,FALSE)</f>
        <v>L</v>
      </c>
      <c r="K457" s="8">
        <f>VLOOKUP(D457,products!A:D,4,FALSE)</f>
        <v>0.2</v>
      </c>
      <c r="L457" s="9">
        <f>VLOOKUP(D457,products!A:E,5,FALSE)</f>
        <v>4.7549999999999999</v>
      </c>
      <c r="M457" s="9">
        <f t="shared" si="7"/>
        <v>9.51</v>
      </c>
      <c r="N457" s="7" t="str" cm="1">
        <f t="array" ref="N457">_xlfn.IFS(I457="Rob","Robusta",I457="Exc","Exclasia",I457="Ara","Arabia",I457="Lib","Libia")</f>
        <v>Libia</v>
      </c>
      <c r="O457" s="7" t="str" cm="1">
        <f t="array" ref="O457">_xlfn.IFS(J457="M","Medium",J457="D","Dark",J457="L","Light")</f>
        <v>Light</v>
      </c>
      <c r="P457" s="7" t="str">
        <f>VLOOKUP(Tablo1[[#This Row],[Customer ID]],customers!A456:I1456,9,FALSE)</f>
        <v>Yes</v>
      </c>
    </row>
    <row r="458" spans="1:16" x14ac:dyDescent="0.25">
      <c r="A458" s="4" t="s">
        <v>3063</v>
      </c>
      <c r="B458" s="6">
        <v>44017</v>
      </c>
      <c r="C458" s="4" t="s">
        <v>3064</v>
      </c>
      <c r="D458" s="7" t="s">
        <v>6148</v>
      </c>
      <c r="E458" s="4">
        <v>2</v>
      </c>
      <c r="F458" s="4" t="str">
        <f>VLOOKUP(C458,customers!A:B,2,FALSE)</f>
        <v>Agnes Adamides</v>
      </c>
      <c r="G458" s="4" t="str">
        <f>VLOOKUP(F458,customers!B:C,2,FALSE)</f>
        <v>aadamidesco@bizjournals.com</v>
      </c>
      <c r="H458" s="4" t="str">
        <f>VLOOKUP(F458,customers!B:G,6,FALSE)</f>
        <v>United Kingdom</v>
      </c>
      <c r="I458" s="7" t="str">
        <f>VLOOKUP(D458,products!A:B,2,FALSE)</f>
        <v>Rob</v>
      </c>
      <c r="J458" s="7" t="str">
        <f>VLOOKUP(D458,products!A:C,3,FALSE)</f>
        <v>D</v>
      </c>
      <c r="K458" s="8">
        <f>VLOOKUP(D458,products!A:D,4,FALSE)</f>
        <v>2.5</v>
      </c>
      <c r="L458" s="9">
        <f>VLOOKUP(D458,products!A:E,5,FALSE)</f>
        <v>20.584999999999997</v>
      </c>
      <c r="M458" s="9">
        <f t="shared" si="7"/>
        <v>41.169999999999995</v>
      </c>
      <c r="N458" s="7" t="str" cm="1">
        <f t="array" ref="N458">_xlfn.IFS(I458="Rob","Robusta",I458="Exc","Exclasia",I458="Ara","Arabia",I458="Lib","Libia")</f>
        <v>Robusta</v>
      </c>
      <c r="O458" s="7" t="str" cm="1">
        <f t="array" ref="O458">_xlfn.IFS(J458="M","Medium",J458="D","Dark",J458="L","Light")</f>
        <v>Dark</v>
      </c>
      <c r="P458" s="7" t="str">
        <f>VLOOKUP(Tablo1[[#This Row],[Customer ID]],customers!A457:I1457,9,FALSE)</f>
        <v>No</v>
      </c>
    </row>
    <row r="459" spans="1:16" x14ac:dyDescent="0.25">
      <c r="A459" s="4" t="s">
        <v>3069</v>
      </c>
      <c r="B459" s="6">
        <v>43671</v>
      </c>
      <c r="C459" s="4" t="s">
        <v>3070</v>
      </c>
      <c r="D459" s="7" t="s">
        <v>6160</v>
      </c>
      <c r="E459" s="4">
        <v>5</v>
      </c>
      <c r="F459" s="4" t="str">
        <f>VLOOKUP(C459,customers!A:B,2,FALSE)</f>
        <v>Carmelita Thowes</v>
      </c>
      <c r="G459" s="4" t="str">
        <f>VLOOKUP(F459,customers!B:C,2,FALSE)</f>
        <v>cthowescp@craigslist.org</v>
      </c>
      <c r="H459" s="4" t="str">
        <f>VLOOKUP(F459,customers!B:G,6,FALSE)</f>
        <v>United States</v>
      </c>
      <c r="I459" s="7" t="str">
        <f>VLOOKUP(D459,products!A:B,2,FALSE)</f>
        <v>Lib</v>
      </c>
      <c r="J459" s="7" t="str">
        <f>VLOOKUP(D459,products!A:C,3,FALSE)</f>
        <v>L</v>
      </c>
      <c r="K459" s="8">
        <f>VLOOKUP(D459,products!A:D,4,FALSE)</f>
        <v>0.5</v>
      </c>
      <c r="L459" s="9">
        <f>VLOOKUP(D459,products!A:E,5,FALSE)</f>
        <v>9.51</v>
      </c>
      <c r="M459" s="9">
        <f t="shared" si="7"/>
        <v>47.55</v>
      </c>
      <c r="N459" s="7" t="str" cm="1">
        <f t="array" ref="N459">_xlfn.IFS(I459="Rob","Robusta",I459="Exc","Exclasia",I459="Ara","Arabia",I459="Lib","Libia")</f>
        <v>Libia</v>
      </c>
      <c r="O459" s="7" t="str" cm="1">
        <f t="array" ref="O459">_xlfn.IFS(J459="M","Medium",J459="D","Dark",J459="L","Light")</f>
        <v>Light</v>
      </c>
      <c r="P459" s="7" t="str">
        <f>VLOOKUP(Tablo1[[#This Row],[Customer ID]],customers!A458:I1458,9,FALSE)</f>
        <v>No</v>
      </c>
    </row>
    <row r="460" spans="1:16" x14ac:dyDescent="0.25">
      <c r="A460" s="4" t="s">
        <v>3075</v>
      </c>
      <c r="B460" s="6">
        <v>44707</v>
      </c>
      <c r="C460" s="4" t="s">
        <v>3076</v>
      </c>
      <c r="D460" s="7" t="s">
        <v>6154</v>
      </c>
      <c r="E460" s="4">
        <v>4</v>
      </c>
      <c r="F460" s="4" t="str">
        <f>VLOOKUP(C460,customers!A:B,2,FALSE)</f>
        <v>Rodolfo Willoway</v>
      </c>
      <c r="G460" s="4" t="str">
        <f>VLOOKUP(F460,customers!B:C,2,FALSE)</f>
        <v>rwillowaycq@admin.ch</v>
      </c>
      <c r="H460" s="4" t="str">
        <f>VLOOKUP(F460,customers!B:G,6,FALSE)</f>
        <v>United States</v>
      </c>
      <c r="I460" s="7" t="str">
        <f>VLOOKUP(D460,products!A:B,2,FALSE)</f>
        <v>Ara</v>
      </c>
      <c r="J460" s="7" t="str">
        <f>VLOOKUP(D460,products!A:C,3,FALSE)</f>
        <v>M</v>
      </c>
      <c r="K460" s="8">
        <f>VLOOKUP(D460,products!A:D,4,FALSE)</f>
        <v>1</v>
      </c>
      <c r="L460" s="9">
        <f>VLOOKUP(D460,products!A:E,5,FALSE)</f>
        <v>11.25</v>
      </c>
      <c r="M460" s="9">
        <f t="shared" si="7"/>
        <v>45</v>
      </c>
      <c r="N460" s="7" t="str" cm="1">
        <f t="array" ref="N460">_xlfn.IFS(I460="Rob","Robusta",I460="Exc","Exclasia",I460="Ara","Arabia",I460="Lib","Libia")</f>
        <v>Arabia</v>
      </c>
      <c r="O460" s="7" t="str" cm="1">
        <f t="array" ref="O460">_xlfn.IFS(J460="M","Medium",J460="D","Dark",J460="L","Light")</f>
        <v>Medium</v>
      </c>
      <c r="P460" s="7" t="str">
        <f>VLOOKUP(Tablo1[[#This Row],[Customer ID]],customers!A459:I1459,9,FALSE)</f>
        <v>No</v>
      </c>
    </row>
    <row r="461" spans="1:16" x14ac:dyDescent="0.25">
      <c r="A461" s="4" t="s">
        <v>3081</v>
      </c>
      <c r="B461" s="6">
        <v>43840</v>
      </c>
      <c r="C461" s="4" t="s">
        <v>3082</v>
      </c>
      <c r="D461" s="7" t="s">
        <v>6144</v>
      </c>
      <c r="E461" s="4">
        <v>5</v>
      </c>
      <c r="F461" s="4" t="str">
        <f>VLOOKUP(C461,customers!A:B,2,FALSE)</f>
        <v>Alvis Elwin</v>
      </c>
      <c r="G461" s="4" t="str">
        <f>VLOOKUP(F461,customers!B:C,2,FALSE)</f>
        <v>aelwincr@privacy.gov.au</v>
      </c>
      <c r="H461" s="4" t="str">
        <f>VLOOKUP(F461,customers!B:G,6,FALSE)</f>
        <v>United States</v>
      </c>
      <c r="I461" s="7" t="str">
        <f>VLOOKUP(D461,products!A:B,2,FALSE)</f>
        <v>Lib</v>
      </c>
      <c r="J461" s="7" t="str">
        <f>VLOOKUP(D461,products!A:C,3,FALSE)</f>
        <v>L</v>
      </c>
      <c r="K461" s="8">
        <f>VLOOKUP(D461,products!A:D,4,FALSE)</f>
        <v>0.2</v>
      </c>
      <c r="L461" s="9">
        <f>VLOOKUP(D461,products!A:E,5,FALSE)</f>
        <v>4.7549999999999999</v>
      </c>
      <c r="M461" s="9">
        <f t="shared" si="7"/>
        <v>23.774999999999999</v>
      </c>
      <c r="N461" s="7" t="str" cm="1">
        <f t="array" ref="N461">_xlfn.IFS(I461="Rob","Robusta",I461="Exc","Exclasia",I461="Ara","Arabia",I461="Lib","Libia")</f>
        <v>Libia</v>
      </c>
      <c r="O461" s="7" t="str" cm="1">
        <f t="array" ref="O461">_xlfn.IFS(J461="M","Medium",J461="D","Dark",J461="L","Light")</f>
        <v>Light</v>
      </c>
      <c r="P461" s="7" t="str">
        <f>VLOOKUP(Tablo1[[#This Row],[Customer ID]],customers!A460:I1460,9,FALSE)</f>
        <v>No</v>
      </c>
    </row>
    <row r="462" spans="1:16" x14ac:dyDescent="0.25">
      <c r="A462" s="4" t="s">
        <v>3087</v>
      </c>
      <c r="B462" s="6">
        <v>43602</v>
      </c>
      <c r="C462" s="4" t="s">
        <v>3088</v>
      </c>
      <c r="D462" s="7" t="s">
        <v>6171</v>
      </c>
      <c r="E462" s="4">
        <v>3</v>
      </c>
      <c r="F462" s="4" t="str">
        <f>VLOOKUP(C462,customers!A:B,2,FALSE)</f>
        <v>Araldo Bilbrook</v>
      </c>
      <c r="G462" s="4" t="str">
        <f>VLOOKUP(F462,customers!B:C,2,FALSE)</f>
        <v>abilbrookcs@booking.com</v>
      </c>
      <c r="H462" s="4" t="str">
        <f>VLOOKUP(F462,customers!B:G,6,FALSE)</f>
        <v>Ireland</v>
      </c>
      <c r="I462" s="7" t="str">
        <f>VLOOKUP(D462,products!A:B,2,FALSE)</f>
        <v>Rob</v>
      </c>
      <c r="J462" s="7" t="str">
        <f>VLOOKUP(D462,products!A:C,3,FALSE)</f>
        <v>D</v>
      </c>
      <c r="K462" s="8">
        <f>VLOOKUP(D462,products!A:D,4,FALSE)</f>
        <v>0.5</v>
      </c>
      <c r="L462" s="9">
        <f>VLOOKUP(D462,products!A:E,5,FALSE)</f>
        <v>5.3699999999999992</v>
      </c>
      <c r="M462" s="9">
        <f t="shared" si="7"/>
        <v>16.11</v>
      </c>
      <c r="N462" s="7" t="str" cm="1">
        <f t="array" ref="N462">_xlfn.IFS(I462="Rob","Robusta",I462="Exc","Exclasia",I462="Ara","Arabia",I462="Lib","Libia")</f>
        <v>Robusta</v>
      </c>
      <c r="O462" s="7" t="str" cm="1">
        <f t="array" ref="O462">_xlfn.IFS(J462="M","Medium",J462="D","Dark",J462="L","Light")</f>
        <v>Dark</v>
      </c>
      <c r="P462" s="7" t="str">
        <f>VLOOKUP(Tablo1[[#This Row],[Customer ID]],customers!A461:I1461,9,FALSE)</f>
        <v>Yes</v>
      </c>
    </row>
    <row r="463" spans="1:16" x14ac:dyDescent="0.25">
      <c r="A463" s="4" t="s">
        <v>3093</v>
      </c>
      <c r="B463" s="6">
        <v>44036</v>
      </c>
      <c r="C463" s="4" t="s">
        <v>3094</v>
      </c>
      <c r="D463" s="7" t="s">
        <v>6162</v>
      </c>
      <c r="E463" s="4">
        <v>4</v>
      </c>
      <c r="F463" s="4" t="str">
        <f>VLOOKUP(C463,customers!A:B,2,FALSE)</f>
        <v>Ransell McKall</v>
      </c>
      <c r="G463" s="4" t="str">
        <f>VLOOKUP(F463,customers!B:C,2,FALSE)</f>
        <v>rmckallct@sakura.ne.jp</v>
      </c>
      <c r="H463" s="4" t="str">
        <f>VLOOKUP(F463,customers!B:G,6,FALSE)</f>
        <v>United Kingdom</v>
      </c>
      <c r="I463" s="7" t="str">
        <f>VLOOKUP(D463,products!A:B,2,FALSE)</f>
        <v>Rob</v>
      </c>
      <c r="J463" s="7" t="str">
        <f>VLOOKUP(D463,products!A:C,3,FALSE)</f>
        <v>D</v>
      </c>
      <c r="K463" s="8">
        <f>VLOOKUP(D463,products!A:D,4,FALSE)</f>
        <v>0.2</v>
      </c>
      <c r="L463" s="9">
        <f>VLOOKUP(D463,products!A:E,5,FALSE)</f>
        <v>2.6849999999999996</v>
      </c>
      <c r="M463" s="9">
        <f t="shared" si="7"/>
        <v>10.739999999999998</v>
      </c>
      <c r="N463" s="7" t="str" cm="1">
        <f t="array" ref="N463">_xlfn.IFS(I463="Rob","Robusta",I463="Exc","Exclasia",I463="Ara","Arabia",I463="Lib","Libia")</f>
        <v>Robusta</v>
      </c>
      <c r="O463" s="7" t="str" cm="1">
        <f t="array" ref="O463">_xlfn.IFS(J463="M","Medium",J463="D","Dark",J463="L","Light")</f>
        <v>Dark</v>
      </c>
      <c r="P463" s="7" t="str">
        <f>VLOOKUP(Tablo1[[#This Row],[Customer ID]],customers!A462:I1462,9,FALSE)</f>
        <v>Yes</v>
      </c>
    </row>
    <row r="464" spans="1:16" x14ac:dyDescent="0.25">
      <c r="A464" s="4" t="s">
        <v>3099</v>
      </c>
      <c r="B464" s="6">
        <v>44124</v>
      </c>
      <c r="C464" s="4" t="s">
        <v>3100</v>
      </c>
      <c r="D464" s="7" t="s">
        <v>6146</v>
      </c>
      <c r="E464" s="4">
        <v>5</v>
      </c>
      <c r="F464" s="4" t="str">
        <f>VLOOKUP(C464,customers!A:B,2,FALSE)</f>
        <v>Borg Daile</v>
      </c>
      <c r="G464" s="4" t="str">
        <f>VLOOKUP(F464,customers!B:C,2,FALSE)</f>
        <v>bdailecu@vistaprint.com</v>
      </c>
      <c r="H464" s="4" t="str">
        <f>VLOOKUP(F464,customers!B:G,6,FALSE)</f>
        <v>United States</v>
      </c>
      <c r="I464" s="7" t="str">
        <f>VLOOKUP(D464,products!A:B,2,FALSE)</f>
        <v>Ara</v>
      </c>
      <c r="J464" s="7" t="str">
        <f>VLOOKUP(D464,products!A:C,3,FALSE)</f>
        <v>D</v>
      </c>
      <c r="K464" s="8">
        <f>VLOOKUP(D464,products!A:D,4,FALSE)</f>
        <v>1</v>
      </c>
      <c r="L464" s="9">
        <f>VLOOKUP(D464,products!A:E,5,FALSE)</f>
        <v>9.9499999999999993</v>
      </c>
      <c r="M464" s="9">
        <f t="shared" si="7"/>
        <v>49.75</v>
      </c>
      <c r="N464" s="7" t="str" cm="1">
        <f t="array" ref="N464">_xlfn.IFS(I464="Rob","Robusta",I464="Exc","Exclasia",I464="Ara","Arabia",I464="Lib","Libia")</f>
        <v>Arabia</v>
      </c>
      <c r="O464" s="7" t="str" cm="1">
        <f t="array" ref="O464">_xlfn.IFS(J464="M","Medium",J464="D","Dark",J464="L","Light")</f>
        <v>Dark</v>
      </c>
      <c r="P464" s="7" t="str">
        <f>VLOOKUP(Tablo1[[#This Row],[Customer ID]],customers!A463:I1463,9,FALSE)</f>
        <v>Yes</v>
      </c>
    </row>
    <row r="465" spans="1:16" x14ac:dyDescent="0.25">
      <c r="A465" s="4" t="s">
        <v>3105</v>
      </c>
      <c r="B465" s="6">
        <v>43730</v>
      </c>
      <c r="C465" s="4" t="s">
        <v>3106</v>
      </c>
      <c r="D465" s="7" t="s">
        <v>6140</v>
      </c>
      <c r="E465" s="4">
        <v>2</v>
      </c>
      <c r="F465" s="4" t="str">
        <f>VLOOKUP(C465,customers!A:B,2,FALSE)</f>
        <v>Adolphe Treherne</v>
      </c>
      <c r="G465" s="4" t="str">
        <f>VLOOKUP(F465,customers!B:C,2,FALSE)</f>
        <v>atrehernecv@state.tx.us</v>
      </c>
      <c r="H465" s="4" t="str">
        <f>VLOOKUP(F465,customers!B:G,6,FALSE)</f>
        <v>Ireland</v>
      </c>
      <c r="I465" s="7" t="str">
        <f>VLOOKUP(D465,products!A:B,2,FALSE)</f>
        <v>Exc</v>
      </c>
      <c r="J465" s="7" t="str">
        <f>VLOOKUP(D465,products!A:C,3,FALSE)</f>
        <v>M</v>
      </c>
      <c r="K465" s="8">
        <f>VLOOKUP(D465,products!A:D,4,FALSE)</f>
        <v>1</v>
      </c>
      <c r="L465" s="9">
        <f>VLOOKUP(D465,products!A:E,5,FALSE)</f>
        <v>13.75</v>
      </c>
      <c r="M465" s="9">
        <f t="shared" si="7"/>
        <v>27.5</v>
      </c>
      <c r="N465" s="7" t="str" cm="1">
        <f t="array" ref="N465">_xlfn.IFS(I465="Rob","Robusta",I465="Exc","Exclasia",I465="Ara","Arabia",I465="Lib","Libia")</f>
        <v>Exclasia</v>
      </c>
      <c r="O465" s="7" t="str" cm="1">
        <f t="array" ref="O465">_xlfn.IFS(J465="M","Medium",J465="D","Dark",J465="L","Light")</f>
        <v>Medium</v>
      </c>
      <c r="P465" s="7" t="str">
        <f>VLOOKUP(Tablo1[[#This Row],[Customer ID]],customers!A464:I1464,9,FALSE)</f>
        <v>No</v>
      </c>
    </row>
    <row r="466" spans="1:16" x14ac:dyDescent="0.25">
      <c r="A466" s="4" t="s">
        <v>3111</v>
      </c>
      <c r="B466" s="6">
        <v>43989</v>
      </c>
      <c r="C466" s="4" t="s">
        <v>3112</v>
      </c>
      <c r="D466" s="7" t="s">
        <v>6164</v>
      </c>
      <c r="E466" s="4">
        <v>4</v>
      </c>
      <c r="F466" s="4" t="str">
        <f>VLOOKUP(C466,customers!A:B,2,FALSE)</f>
        <v>Annetta Brentnall</v>
      </c>
      <c r="G466" s="4" t="str">
        <f>VLOOKUP(F466,customers!B:C,2,FALSE)</f>
        <v>abrentnallcw@biglobe.ne.jp</v>
      </c>
      <c r="H466" s="4" t="str">
        <f>VLOOKUP(F466,customers!B:G,6,FALSE)</f>
        <v>United Kingdom</v>
      </c>
      <c r="I466" s="7" t="str">
        <f>VLOOKUP(D466,products!A:B,2,FALSE)</f>
        <v>Lib</v>
      </c>
      <c r="J466" s="7" t="str">
        <f>VLOOKUP(D466,products!A:C,3,FALSE)</f>
        <v>D</v>
      </c>
      <c r="K466" s="8">
        <f>VLOOKUP(D466,products!A:D,4,FALSE)</f>
        <v>2.5</v>
      </c>
      <c r="L466" s="9">
        <f>VLOOKUP(D466,products!A:E,5,FALSE)</f>
        <v>29.784999999999997</v>
      </c>
      <c r="M466" s="9">
        <f t="shared" si="7"/>
        <v>119.13999999999999</v>
      </c>
      <c r="N466" s="7" t="str" cm="1">
        <f t="array" ref="N466">_xlfn.IFS(I466="Rob","Robusta",I466="Exc","Exclasia",I466="Ara","Arabia",I466="Lib","Libia")</f>
        <v>Libia</v>
      </c>
      <c r="O466" s="7" t="str" cm="1">
        <f t="array" ref="O466">_xlfn.IFS(J466="M","Medium",J466="D","Dark",J466="L","Light")</f>
        <v>Dark</v>
      </c>
      <c r="P466" s="7" t="str">
        <f>VLOOKUP(Tablo1[[#This Row],[Customer ID]],customers!A465:I1465,9,FALSE)</f>
        <v>No</v>
      </c>
    </row>
    <row r="467" spans="1:16" x14ac:dyDescent="0.25">
      <c r="A467" s="4" t="s">
        <v>3117</v>
      </c>
      <c r="B467" s="6">
        <v>43814</v>
      </c>
      <c r="C467" s="4" t="s">
        <v>3118</v>
      </c>
      <c r="D467" s="7" t="s">
        <v>6148</v>
      </c>
      <c r="E467" s="4">
        <v>1</v>
      </c>
      <c r="F467" s="4" t="str">
        <f>VLOOKUP(C467,customers!A:B,2,FALSE)</f>
        <v>Dick Drinkall</v>
      </c>
      <c r="G467" s="4" t="str">
        <f>VLOOKUP(F467,customers!B:C,2,FALSE)</f>
        <v>ddrinkallcx@psu.edu</v>
      </c>
      <c r="H467" s="4" t="str">
        <f>VLOOKUP(F467,customers!B:G,6,FALSE)</f>
        <v>United States</v>
      </c>
      <c r="I467" s="7" t="str">
        <f>VLOOKUP(D467,products!A:B,2,FALSE)</f>
        <v>Rob</v>
      </c>
      <c r="J467" s="7" t="str">
        <f>VLOOKUP(D467,products!A:C,3,FALSE)</f>
        <v>D</v>
      </c>
      <c r="K467" s="8">
        <f>VLOOKUP(D467,products!A:D,4,FALSE)</f>
        <v>2.5</v>
      </c>
      <c r="L467" s="9">
        <f>VLOOKUP(D467,products!A:E,5,FALSE)</f>
        <v>20.584999999999997</v>
      </c>
      <c r="M467" s="9">
        <f t="shared" si="7"/>
        <v>20.584999999999997</v>
      </c>
      <c r="N467" s="7" t="str" cm="1">
        <f t="array" ref="N467">_xlfn.IFS(I467="Rob","Robusta",I467="Exc","Exclasia",I467="Ara","Arabia",I467="Lib","Libia")</f>
        <v>Robusta</v>
      </c>
      <c r="O467" s="7" t="str" cm="1">
        <f t="array" ref="O467">_xlfn.IFS(J467="M","Medium",J467="D","Dark",J467="L","Light")</f>
        <v>Dark</v>
      </c>
      <c r="P467" s="7" t="str">
        <f>VLOOKUP(Tablo1[[#This Row],[Customer ID]],customers!A466:I1466,9,FALSE)</f>
        <v>Yes</v>
      </c>
    </row>
    <row r="468" spans="1:16" x14ac:dyDescent="0.25">
      <c r="A468" s="4" t="s">
        <v>3123</v>
      </c>
      <c r="B468" s="6">
        <v>44171</v>
      </c>
      <c r="C468" s="4" t="s">
        <v>3124</v>
      </c>
      <c r="D468" s="7" t="s">
        <v>6153</v>
      </c>
      <c r="E468" s="4">
        <v>3</v>
      </c>
      <c r="F468" s="4" t="str">
        <f>VLOOKUP(C468,customers!A:B,2,FALSE)</f>
        <v>Dagny Kornel</v>
      </c>
      <c r="G468" s="4" t="str">
        <f>VLOOKUP(F468,customers!B:C,2,FALSE)</f>
        <v>dkornelcy@cyberchimps.com</v>
      </c>
      <c r="H468" s="4" t="str">
        <f>VLOOKUP(F468,customers!B:G,6,FALSE)</f>
        <v>United States</v>
      </c>
      <c r="I468" s="7" t="str">
        <f>VLOOKUP(D468,products!A:B,2,FALSE)</f>
        <v>Ara</v>
      </c>
      <c r="J468" s="7" t="str">
        <f>VLOOKUP(D468,products!A:C,3,FALSE)</f>
        <v>D</v>
      </c>
      <c r="K468" s="8">
        <f>VLOOKUP(D468,products!A:D,4,FALSE)</f>
        <v>0.2</v>
      </c>
      <c r="L468" s="9">
        <f>VLOOKUP(D468,products!A:E,5,FALSE)</f>
        <v>2.9849999999999999</v>
      </c>
      <c r="M468" s="9">
        <f t="shared" si="7"/>
        <v>8.9550000000000001</v>
      </c>
      <c r="N468" s="7" t="str" cm="1">
        <f t="array" ref="N468">_xlfn.IFS(I468="Rob","Robusta",I468="Exc","Exclasia",I468="Ara","Arabia",I468="Lib","Libia")</f>
        <v>Arabia</v>
      </c>
      <c r="O468" s="7" t="str" cm="1">
        <f t="array" ref="O468">_xlfn.IFS(J468="M","Medium",J468="D","Dark",J468="L","Light")</f>
        <v>Dark</v>
      </c>
      <c r="P468" s="7" t="str">
        <f>VLOOKUP(Tablo1[[#This Row],[Customer ID]],customers!A467:I1467,9,FALSE)</f>
        <v>Yes</v>
      </c>
    </row>
    <row r="469" spans="1:16" x14ac:dyDescent="0.25">
      <c r="A469" s="4" t="s">
        <v>3129</v>
      </c>
      <c r="B469" s="6">
        <v>44536</v>
      </c>
      <c r="C469" s="4" t="s">
        <v>3130</v>
      </c>
      <c r="D469" s="7" t="s">
        <v>6157</v>
      </c>
      <c r="E469" s="4">
        <v>1</v>
      </c>
      <c r="F469" s="4" t="str">
        <f>VLOOKUP(C469,customers!A:B,2,FALSE)</f>
        <v>Rhona Lequeux</v>
      </c>
      <c r="G469" s="4" t="str">
        <f>VLOOKUP(F469,customers!B:C,2,FALSE)</f>
        <v>rlequeuxcz@newyorker.com</v>
      </c>
      <c r="H469" s="4" t="str">
        <f>VLOOKUP(F469,customers!B:G,6,FALSE)</f>
        <v>United States</v>
      </c>
      <c r="I469" s="7" t="str">
        <f>VLOOKUP(D469,products!A:B,2,FALSE)</f>
        <v>Ara</v>
      </c>
      <c r="J469" s="7" t="str">
        <f>VLOOKUP(D469,products!A:C,3,FALSE)</f>
        <v>D</v>
      </c>
      <c r="K469" s="8">
        <f>VLOOKUP(D469,products!A:D,4,FALSE)</f>
        <v>0.5</v>
      </c>
      <c r="L469" s="9">
        <f>VLOOKUP(D469,products!A:E,5,FALSE)</f>
        <v>5.97</v>
      </c>
      <c r="M469" s="9">
        <f t="shared" si="7"/>
        <v>5.97</v>
      </c>
      <c r="N469" s="7" t="str" cm="1">
        <f t="array" ref="N469">_xlfn.IFS(I469="Rob","Robusta",I469="Exc","Exclasia",I469="Ara","Arabia",I469="Lib","Libia")</f>
        <v>Arabia</v>
      </c>
      <c r="O469" s="7" t="str" cm="1">
        <f t="array" ref="O469">_xlfn.IFS(J469="M","Medium",J469="D","Dark",J469="L","Light")</f>
        <v>Dark</v>
      </c>
      <c r="P469" s="7" t="str">
        <f>VLOOKUP(Tablo1[[#This Row],[Customer ID]],customers!A468:I1468,9,FALSE)</f>
        <v>No</v>
      </c>
    </row>
    <row r="470" spans="1:16" x14ac:dyDescent="0.25">
      <c r="A470" s="4" t="s">
        <v>3135</v>
      </c>
      <c r="B470" s="6">
        <v>44023</v>
      </c>
      <c r="C470" s="4" t="s">
        <v>3136</v>
      </c>
      <c r="D470" s="7" t="s">
        <v>6140</v>
      </c>
      <c r="E470" s="4">
        <v>3</v>
      </c>
      <c r="F470" s="4" t="str">
        <f>VLOOKUP(C470,customers!A:B,2,FALSE)</f>
        <v>Julius Mccaull</v>
      </c>
      <c r="G470" s="4" t="str">
        <f>VLOOKUP(F470,customers!B:C,2,FALSE)</f>
        <v>jmccaulld0@parallels.com</v>
      </c>
      <c r="H470" s="4" t="str">
        <f>VLOOKUP(F470,customers!B:G,6,FALSE)</f>
        <v>United States</v>
      </c>
      <c r="I470" s="7" t="str">
        <f>VLOOKUP(D470,products!A:B,2,FALSE)</f>
        <v>Exc</v>
      </c>
      <c r="J470" s="7" t="str">
        <f>VLOOKUP(D470,products!A:C,3,FALSE)</f>
        <v>M</v>
      </c>
      <c r="K470" s="8">
        <f>VLOOKUP(D470,products!A:D,4,FALSE)</f>
        <v>1</v>
      </c>
      <c r="L470" s="9">
        <f>VLOOKUP(D470,products!A:E,5,FALSE)</f>
        <v>13.75</v>
      </c>
      <c r="M470" s="9">
        <f t="shared" si="7"/>
        <v>41.25</v>
      </c>
      <c r="N470" s="7" t="str" cm="1">
        <f t="array" ref="N470">_xlfn.IFS(I470="Rob","Robusta",I470="Exc","Exclasia",I470="Ara","Arabia",I470="Lib","Libia")</f>
        <v>Exclasia</v>
      </c>
      <c r="O470" s="7" t="str" cm="1">
        <f t="array" ref="O470">_xlfn.IFS(J470="M","Medium",J470="D","Dark",J470="L","Light")</f>
        <v>Medium</v>
      </c>
      <c r="P470" s="7" t="str">
        <f>VLOOKUP(Tablo1[[#This Row],[Customer ID]],customers!A469:I1469,9,FALSE)</f>
        <v>Yes</v>
      </c>
    </row>
    <row r="471" spans="1:16" x14ac:dyDescent="0.25">
      <c r="A471" s="4" t="s">
        <v>3140</v>
      </c>
      <c r="B471" s="6">
        <v>44375</v>
      </c>
      <c r="C471" s="4" t="s">
        <v>3193</v>
      </c>
      <c r="D471" s="7" t="s">
        <v>6183</v>
      </c>
      <c r="E471" s="4">
        <v>5</v>
      </c>
      <c r="F471" s="4" t="str">
        <f>VLOOKUP(C471,customers!A:B,2,FALSE)</f>
        <v>Ailey Brash</v>
      </c>
      <c r="G471" s="4" t="str">
        <f>VLOOKUP(F471,customers!B:C,2,FALSE)</f>
        <v>abrashda@plala.or.jp</v>
      </c>
      <c r="H471" s="4" t="str">
        <f>VLOOKUP(F471,customers!B:G,6,FALSE)</f>
        <v>United States</v>
      </c>
      <c r="I471" s="7" t="str">
        <f>VLOOKUP(D471,products!A:B,2,FALSE)</f>
        <v>Exc</v>
      </c>
      <c r="J471" s="7" t="str">
        <f>VLOOKUP(D471,products!A:C,3,FALSE)</f>
        <v>L</v>
      </c>
      <c r="K471" s="8">
        <f>VLOOKUP(D471,products!A:D,4,FALSE)</f>
        <v>0.2</v>
      </c>
      <c r="L471" s="9">
        <f>VLOOKUP(D471,products!A:E,5,FALSE)</f>
        <v>4.4550000000000001</v>
      </c>
      <c r="M471" s="9">
        <f t="shared" si="7"/>
        <v>22.274999999999999</v>
      </c>
      <c r="N471" s="7" t="str" cm="1">
        <f t="array" ref="N471">_xlfn.IFS(I471="Rob","Robusta",I471="Exc","Exclasia",I471="Ara","Arabia",I471="Lib","Libia")</f>
        <v>Exclasia</v>
      </c>
      <c r="O471" s="7" t="str" cm="1">
        <f t="array" ref="O471">_xlfn.IFS(J471="M","Medium",J471="D","Dark",J471="L","Light")</f>
        <v>Light</v>
      </c>
      <c r="P471" s="7" t="str">
        <f>VLOOKUP(Tablo1[[#This Row],[Customer ID]],customers!A470:I1470,9,FALSE)</f>
        <v>Yes</v>
      </c>
    </row>
    <row r="472" spans="1:16" x14ac:dyDescent="0.25">
      <c r="A472" s="4" t="s">
        <v>3146</v>
      </c>
      <c r="B472" s="6">
        <v>44656</v>
      </c>
      <c r="C472" s="4" t="s">
        <v>3147</v>
      </c>
      <c r="D472" s="7" t="s">
        <v>6156</v>
      </c>
      <c r="E472" s="4">
        <v>1</v>
      </c>
      <c r="F472" s="4" t="str">
        <f>VLOOKUP(C472,customers!A:B,2,FALSE)</f>
        <v>Alberto Hutchinson</v>
      </c>
      <c r="G472" s="4" t="str">
        <f>VLOOKUP(F472,customers!B:C,2,FALSE)</f>
        <v>ahutchinsond2@imgur.com</v>
      </c>
      <c r="H472" s="4" t="str">
        <f>VLOOKUP(F472,customers!B:G,6,FALSE)</f>
        <v>United States</v>
      </c>
      <c r="I472" s="7" t="str">
        <f>VLOOKUP(D472,products!A:B,2,FALSE)</f>
        <v>Ara</v>
      </c>
      <c r="J472" s="7" t="str">
        <f>VLOOKUP(D472,products!A:C,3,FALSE)</f>
        <v>M</v>
      </c>
      <c r="K472" s="8">
        <f>VLOOKUP(D472,products!A:D,4,FALSE)</f>
        <v>0.5</v>
      </c>
      <c r="L472" s="9">
        <f>VLOOKUP(D472,products!A:E,5,FALSE)</f>
        <v>6.75</v>
      </c>
      <c r="M472" s="9">
        <f t="shared" si="7"/>
        <v>6.75</v>
      </c>
      <c r="N472" s="7" t="str" cm="1">
        <f t="array" ref="N472">_xlfn.IFS(I472="Rob","Robusta",I472="Exc","Exclasia",I472="Ara","Arabia",I472="Lib","Libia")</f>
        <v>Arabia</v>
      </c>
      <c r="O472" s="7" t="str" cm="1">
        <f t="array" ref="O472">_xlfn.IFS(J472="M","Medium",J472="D","Dark",J472="L","Light")</f>
        <v>Medium</v>
      </c>
      <c r="P472" s="7" t="str">
        <f>VLOOKUP(Tablo1[[#This Row],[Customer ID]],customers!A471:I1471,9,FALSE)</f>
        <v>Yes</v>
      </c>
    </row>
    <row r="473" spans="1:16" x14ac:dyDescent="0.25">
      <c r="A473" s="4" t="s">
        <v>3152</v>
      </c>
      <c r="B473" s="6">
        <v>44644</v>
      </c>
      <c r="C473" s="4" t="s">
        <v>3153</v>
      </c>
      <c r="D473" s="7" t="s">
        <v>6180</v>
      </c>
      <c r="E473" s="4">
        <v>4</v>
      </c>
      <c r="F473" s="4" t="str">
        <f>VLOOKUP(C473,customers!A:B,2,FALSE)</f>
        <v>Lamond Gheeraert</v>
      </c>
      <c r="G473" s="4">
        <f>VLOOKUP(F473,customers!B:C,2,FALSE)</f>
        <v>0</v>
      </c>
      <c r="H473" s="4" t="str">
        <f>VLOOKUP(F473,customers!B:G,6,FALSE)</f>
        <v>United States</v>
      </c>
      <c r="I473" s="7" t="str">
        <f>VLOOKUP(D473,products!A:B,2,FALSE)</f>
        <v>Lib</v>
      </c>
      <c r="J473" s="7" t="str">
        <f>VLOOKUP(D473,products!A:C,3,FALSE)</f>
        <v>M</v>
      </c>
      <c r="K473" s="8">
        <f>VLOOKUP(D473,products!A:D,4,FALSE)</f>
        <v>2.5</v>
      </c>
      <c r="L473" s="9">
        <f>VLOOKUP(D473,products!A:E,5,FALSE)</f>
        <v>33.464999999999996</v>
      </c>
      <c r="M473" s="9">
        <f t="shared" si="7"/>
        <v>133.85999999999999</v>
      </c>
      <c r="N473" s="7" t="str" cm="1">
        <f t="array" ref="N473">_xlfn.IFS(I473="Rob","Robusta",I473="Exc","Exclasia",I473="Ara","Arabia",I473="Lib","Libia")</f>
        <v>Libia</v>
      </c>
      <c r="O473" s="7" t="str" cm="1">
        <f t="array" ref="O473">_xlfn.IFS(J473="M","Medium",J473="D","Dark",J473="L","Light")</f>
        <v>Medium</v>
      </c>
      <c r="P473" s="7" t="str">
        <f>VLOOKUP(Tablo1[[#This Row],[Customer ID]],customers!A472:I1472,9,FALSE)</f>
        <v>Yes</v>
      </c>
    </row>
    <row r="474" spans="1:16" x14ac:dyDescent="0.25">
      <c r="A474" s="4" t="s">
        <v>3157</v>
      </c>
      <c r="B474" s="6">
        <v>43869</v>
      </c>
      <c r="C474" s="4" t="s">
        <v>3158</v>
      </c>
      <c r="D474" s="7" t="s">
        <v>6153</v>
      </c>
      <c r="E474" s="4">
        <v>2</v>
      </c>
      <c r="F474" s="4" t="str">
        <f>VLOOKUP(C474,customers!A:B,2,FALSE)</f>
        <v>Roxine Drivers</v>
      </c>
      <c r="G474" s="4" t="str">
        <f>VLOOKUP(F474,customers!B:C,2,FALSE)</f>
        <v>rdriversd4@hexun.com</v>
      </c>
      <c r="H474" s="4" t="str">
        <f>VLOOKUP(F474,customers!B:G,6,FALSE)</f>
        <v>United States</v>
      </c>
      <c r="I474" s="7" t="str">
        <f>VLOOKUP(D474,products!A:B,2,FALSE)</f>
        <v>Ara</v>
      </c>
      <c r="J474" s="7" t="str">
        <f>VLOOKUP(D474,products!A:C,3,FALSE)</f>
        <v>D</v>
      </c>
      <c r="K474" s="8">
        <f>VLOOKUP(D474,products!A:D,4,FALSE)</f>
        <v>0.2</v>
      </c>
      <c r="L474" s="9">
        <f>VLOOKUP(D474,products!A:E,5,FALSE)</f>
        <v>2.9849999999999999</v>
      </c>
      <c r="M474" s="9">
        <f t="shared" si="7"/>
        <v>5.97</v>
      </c>
      <c r="N474" s="7" t="str" cm="1">
        <f t="array" ref="N474">_xlfn.IFS(I474="Rob","Robusta",I474="Exc","Exclasia",I474="Ara","Arabia",I474="Lib","Libia")</f>
        <v>Arabia</v>
      </c>
      <c r="O474" s="7" t="str" cm="1">
        <f t="array" ref="O474">_xlfn.IFS(J474="M","Medium",J474="D","Dark",J474="L","Light")</f>
        <v>Dark</v>
      </c>
      <c r="P474" s="7" t="str">
        <f>VLOOKUP(Tablo1[[#This Row],[Customer ID]],customers!A473:I1473,9,FALSE)</f>
        <v>No</v>
      </c>
    </row>
    <row r="475" spans="1:16" x14ac:dyDescent="0.25">
      <c r="A475" s="4" t="s">
        <v>3163</v>
      </c>
      <c r="B475" s="6">
        <v>44603</v>
      </c>
      <c r="C475" s="4" t="s">
        <v>3164</v>
      </c>
      <c r="D475" s="7" t="s">
        <v>6139</v>
      </c>
      <c r="E475" s="4">
        <v>2</v>
      </c>
      <c r="F475" s="4" t="str">
        <f>VLOOKUP(C475,customers!A:B,2,FALSE)</f>
        <v>Heloise Zeal</v>
      </c>
      <c r="G475" s="4" t="str">
        <f>VLOOKUP(F475,customers!B:C,2,FALSE)</f>
        <v>hzeald5@google.de</v>
      </c>
      <c r="H475" s="4" t="str">
        <f>VLOOKUP(F475,customers!B:G,6,FALSE)</f>
        <v>United States</v>
      </c>
      <c r="I475" s="7" t="str">
        <f>VLOOKUP(D475,products!A:B,2,FALSE)</f>
        <v>Ara</v>
      </c>
      <c r="J475" s="7" t="str">
        <f>VLOOKUP(D475,products!A:C,3,FALSE)</f>
        <v>L</v>
      </c>
      <c r="K475" s="8">
        <f>VLOOKUP(D475,products!A:D,4,FALSE)</f>
        <v>1</v>
      </c>
      <c r="L475" s="9">
        <f>VLOOKUP(D475,products!A:E,5,FALSE)</f>
        <v>12.95</v>
      </c>
      <c r="M475" s="9">
        <f t="shared" si="7"/>
        <v>25.9</v>
      </c>
      <c r="N475" s="7" t="str" cm="1">
        <f t="array" ref="N475">_xlfn.IFS(I475="Rob","Robusta",I475="Exc","Exclasia",I475="Ara","Arabia",I475="Lib","Libia")</f>
        <v>Arabia</v>
      </c>
      <c r="O475" s="7" t="str" cm="1">
        <f t="array" ref="O475">_xlfn.IFS(J475="M","Medium",J475="D","Dark",J475="L","Light")</f>
        <v>Light</v>
      </c>
      <c r="P475" s="7" t="str">
        <f>VLOOKUP(Tablo1[[#This Row],[Customer ID]],customers!A474:I1474,9,FALSE)</f>
        <v>No</v>
      </c>
    </row>
    <row r="476" spans="1:16" x14ac:dyDescent="0.25">
      <c r="A476" s="4" t="s">
        <v>3169</v>
      </c>
      <c r="B476" s="6">
        <v>44014</v>
      </c>
      <c r="C476" s="4" t="s">
        <v>3170</v>
      </c>
      <c r="D476" s="7" t="s">
        <v>6165</v>
      </c>
      <c r="E476" s="4">
        <v>1</v>
      </c>
      <c r="F476" s="4" t="str">
        <f>VLOOKUP(C476,customers!A:B,2,FALSE)</f>
        <v>Granger Smallcombe</v>
      </c>
      <c r="G476" s="4" t="str">
        <f>VLOOKUP(F476,customers!B:C,2,FALSE)</f>
        <v>gsmallcombed6@ucla.edu</v>
      </c>
      <c r="H476" s="4" t="str">
        <f>VLOOKUP(F476,customers!B:G,6,FALSE)</f>
        <v>Ireland</v>
      </c>
      <c r="I476" s="7" t="str">
        <f>VLOOKUP(D476,products!A:B,2,FALSE)</f>
        <v>Exc</v>
      </c>
      <c r="J476" s="7" t="str">
        <f>VLOOKUP(D476,products!A:C,3,FALSE)</f>
        <v>M</v>
      </c>
      <c r="K476" s="8">
        <f>VLOOKUP(D476,products!A:D,4,FALSE)</f>
        <v>2.5</v>
      </c>
      <c r="L476" s="9">
        <f>VLOOKUP(D476,products!A:E,5,FALSE)</f>
        <v>31.624999999999996</v>
      </c>
      <c r="M476" s="9">
        <f t="shared" si="7"/>
        <v>31.624999999999996</v>
      </c>
      <c r="N476" s="7" t="str" cm="1">
        <f t="array" ref="N476">_xlfn.IFS(I476="Rob","Robusta",I476="Exc","Exclasia",I476="Ara","Arabia",I476="Lib","Libia")</f>
        <v>Exclasia</v>
      </c>
      <c r="O476" s="7" t="str" cm="1">
        <f t="array" ref="O476">_xlfn.IFS(J476="M","Medium",J476="D","Dark",J476="L","Light")</f>
        <v>Medium</v>
      </c>
      <c r="P476" s="7" t="str">
        <f>VLOOKUP(Tablo1[[#This Row],[Customer ID]],customers!A475:I1475,9,FALSE)</f>
        <v>Yes</v>
      </c>
    </row>
    <row r="477" spans="1:16" x14ac:dyDescent="0.25">
      <c r="A477" s="4" t="s">
        <v>3175</v>
      </c>
      <c r="B477" s="6">
        <v>44767</v>
      </c>
      <c r="C477" s="4" t="s">
        <v>3176</v>
      </c>
      <c r="D477" s="7" t="s">
        <v>6158</v>
      </c>
      <c r="E477" s="4">
        <v>2</v>
      </c>
      <c r="F477" s="4" t="str">
        <f>VLOOKUP(C477,customers!A:B,2,FALSE)</f>
        <v>Daryn Dibley</v>
      </c>
      <c r="G477" s="4" t="str">
        <f>VLOOKUP(F477,customers!B:C,2,FALSE)</f>
        <v>ddibleyd7@feedburner.com</v>
      </c>
      <c r="H477" s="4" t="str">
        <f>VLOOKUP(F477,customers!B:G,6,FALSE)</f>
        <v>United States</v>
      </c>
      <c r="I477" s="7" t="str">
        <f>VLOOKUP(D477,products!A:B,2,FALSE)</f>
        <v>Lib</v>
      </c>
      <c r="J477" s="7" t="str">
        <f>VLOOKUP(D477,products!A:C,3,FALSE)</f>
        <v>M</v>
      </c>
      <c r="K477" s="8">
        <f>VLOOKUP(D477,products!A:D,4,FALSE)</f>
        <v>0.2</v>
      </c>
      <c r="L477" s="9">
        <f>VLOOKUP(D477,products!A:E,5,FALSE)</f>
        <v>4.3650000000000002</v>
      </c>
      <c r="M477" s="9">
        <f t="shared" si="7"/>
        <v>8.73</v>
      </c>
      <c r="N477" s="7" t="str" cm="1">
        <f t="array" ref="N477">_xlfn.IFS(I477="Rob","Robusta",I477="Exc","Exclasia",I477="Ara","Arabia",I477="Lib","Libia")</f>
        <v>Libia</v>
      </c>
      <c r="O477" s="7" t="str" cm="1">
        <f t="array" ref="O477">_xlfn.IFS(J477="M","Medium",J477="D","Dark",J477="L","Light")</f>
        <v>Medium</v>
      </c>
      <c r="P477" s="7" t="str">
        <f>VLOOKUP(Tablo1[[#This Row],[Customer ID]],customers!A476:I1476,9,FALSE)</f>
        <v>No</v>
      </c>
    </row>
    <row r="478" spans="1:16" x14ac:dyDescent="0.25">
      <c r="A478" s="4" t="s">
        <v>3180</v>
      </c>
      <c r="B478" s="6">
        <v>44274</v>
      </c>
      <c r="C478" s="4" t="s">
        <v>3181</v>
      </c>
      <c r="D478" s="7" t="s">
        <v>6183</v>
      </c>
      <c r="E478" s="4">
        <v>6</v>
      </c>
      <c r="F478" s="4" t="str">
        <f>VLOOKUP(C478,customers!A:B,2,FALSE)</f>
        <v>Gardy Dimitriou</v>
      </c>
      <c r="G478" s="4" t="str">
        <f>VLOOKUP(F478,customers!B:C,2,FALSE)</f>
        <v>gdimitrioud8@chronoengine.com</v>
      </c>
      <c r="H478" s="4" t="str">
        <f>VLOOKUP(F478,customers!B:G,6,FALSE)</f>
        <v>United States</v>
      </c>
      <c r="I478" s="7" t="str">
        <f>VLOOKUP(D478,products!A:B,2,FALSE)</f>
        <v>Exc</v>
      </c>
      <c r="J478" s="7" t="str">
        <f>VLOOKUP(D478,products!A:C,3,FALSE)</f>
        <v>L</v>
      </c>
      <c r="K478" s="8">
        <f>VLOOKUP(D478,products!A:D,4,FALSE)</f>
        <v>0.2</v>
      </c>
      <c r="L478" s="9">
        <f>VLOOKUP(D478,products!A:E,5,FALSE)</f>
        <v>4.4550000000000001</v>
      </c>
      <c r="M478" s="9">
        <f t="shared" si="7"/>
        <v>26.73</v>
      </c>
      <c r="N478" s="7" t="str" cm="1">
        <f t="array" ref="N478">_xlfn.IFS(I478="Rob","Robusta",I478="Exc","Exclasia",I478="Ara","Arabia",I478="Lib","Libia")</f>
        <v>Exclasia</v>
      </c>
      <c r="O478" s="7" t="str" cm="1">
        <f t="array" ref="O478">_xlfn.IFS(J478="M","Medium",J478="D","Dark",J478="L","Light")</f>
        <v>Light</v>
      </c>
      <c r="P478" s="7" t="str">
        <f>VLOOKUP(Tablo1[[#This Row],[Customer ID]],customers!A477:I1477,9,FALSE)</f>
        <v>Yes</v>
      </c>
    </row>
    <row r="479" spans="1:16" x14ac:dyDescent="0.25">
      <c r="A479" s="4" t="s">
        <v>3186</v>
      </c>
      <c r="B479" s="6">
        <v>43962</v>
      </c>
      <c r="C479" s="4" t="s">
        <v>3187</v>
      </c>
      <c r="D479" s="7" t="s">
        <v>6158</v>
      </c>
      <c r="E479" s="4">
        <v>6</v>
      </c>
      <c r="F479" s="4" t="str">
        <f>VLOOKUP(C479,customers!A:B,2,FALSE)</f>
        <v>Fanny Flanagan</v>
      </c>
      <c r="G479" s="4" t="str">
        <f>VLOOKUP(F479,customers!B:C,2,FALSE)</f>
        <v>fflanagand9@woothemes.com</v>
      </c>
      <c r="H479" s="4" t="str">
        <f>VLOOKUP(F479,customers!B:G,6,FALSE)</f>
        <v>United States</v>
      </c>
      <c r="I479" s="7" t="str">
        <f>VLOOKUP(D479,products!A:B,2,FALSE)</f>
        <v>Lib</v>
      </c>
      <c r="J479" s="7" t="str">
        <f>VLOOKUP(D479,products!A:C,3,FALSE)</f>
        <v>M</v>
      </c>
      <c r="K479" s="8">
        <f>VLOOKUP(D479,products!A:D,4,FALSE)</f>
        <v>0.2</v>
      </c>
      <c r="L479" s="9">
        <f>VLOOKUP(D479,products!A:E,5,FALSE)</f>
        <v>4.3650000000000002</v>
      </c>
      <c r="M479" s="9">
        <f t="shared" si="7"/>
        <v>26.19</v>
      </c>
      <c r="N479" s="7" t="str" cm="1">
        <f t="array" ref="N479">_xlfn.IFS(I479="Rob","Robusta",I479="Exc","Exclasia",I479="Ara","Arabia",I479="Lib","Libia")</f>
        <v>Libia</v>
      </c>
      <c r="O479" s="7" t="str" cm="1">
        <f t="array" ref="O479">_xlfn.IFS(J479="M","Medium",J479="D","Dark",J479="L","Light")</f>
        <v>Medium</v>
      </c>
      <c r="P479" s="7" t="str">
        <f>VLOOKUP(Tablo1[[#This Row],[Customer ID]],customers!A478:I1478,9,FALSE)</f>
        <v>No</v>
      </c>
    </row>
    <row r="480" spans="1:16" x14ac:dyDescent="0.25">
      <c r="A480" s="4" t="s">
        <v>3192</v>
      </c>
      <c r="B480" s="6">
        <v>43624</v>
      </c>
      <c r="C480" s="4" t="s">
        <v>3193</v>
      </c>
      <c r="D480" s="7" t="s">
        <v>6176</v>
      </c>
      <c r="E480" s="4">
        <v>6</v>
      </c>
      <c r="F480" s="4" t="str">
        <f>VLOOKUP(C480,customers!A:B,2,FALSE)</f>
        <v>Ailey Brash</v>
      </c>
      <c r="G480" s="4" t="str">
        <f>VLOOKUP(F480,customers!B:C,2,FALSE)</f>
        <v>abrashda@plala.or.jp</v>
      </c>
      <c r="H480" s="4" t="str">
        <f>VLOOKUP(F480,customers!B:G,6,FALSE)</f>
        <v>United States</v>
      </c>
      <c r="I480" s="7" t="str">
        <f>VLOOKUP(D480,products!A:B,2,FALSE)</f>
        <v>Rob</v>
      </c>
      <c r="J480" s="7" t="str">
        <f>VLOOKUP(D480,products!A:C,3,FALSE)</f>
        <v>D</v>
      </c>
      <c r="K480" s="8">
        <f>VLOOKUP(D480,products!A:D,4,FALSE)</f>
        <v>1</v>
      </c>
      <c r="L480" s="9">
        <f>VLOOKUP(D480,products!A:E,5,FALSE)</f>
        <v>8.9499999999999993</v>
      </c>
      <c r="M480" s="9">
        <f t="shared" si="7"/>
        <v>53.699999999999996</v>
      </c>
      <c r="N480" s="7" t="str" cm="1">
        <f t="array" ref="N480">_xlfn.IFS(I480="Rob","Robusta",I480="Exc","Exclasia",I480="Ara","Arabia",I480="Lib","Libia")</f>
        <v>Robusta</v>
      </c>
      <c r="O480" s="7" t="str" cm="1">
        <f t="array" ref="O480">_xlfn.IFS(J480="M","Medium",J480="D","Dark",J480="L","Light")</f>
        <v>Dark</v>
      </c>
      <c r="P480" s="7" t="str">
        <f>VLOOKUP(Tablo1[[#This Row],[Customer ID]],customers!A479:I1479,9,FALSE)</f>
        <v>Yes</v>
      </c>
    </row>
    <row r="481" spans="1:16" x14ac:dyDescent="0.25">
      <c r="A481" s="4" t="s">
        <v>3192</v>
      </c>
      <c r="B481" s="6">
        <v>43624</v>
      </c>
      <c r="C481" s="4" t="s">
        <v>3193</v>
      </c>
      <c r="D481" s="7" t="s">
        <v>6165</v>
      </c>
      <c r="E481" s="4">
        <v>4</v>
      </c>
      <c r="F481" s="4" t="str">
        <f>VLOOKUP(C481,customers!A:B,2,FALSE)</f>
        <v>Ailey Brash</v>
      </c>
      <c r="G481" s="4" t="str">
        <f>VLOOKUP(F481,customers!B:C,2,FALSE)</f>
        <v>abrashda@plala.or.jp</v>
      </c>
      <c r="H481" s="4" t="str">
        <f>VLOOKUP(F481,customers!B:G,6,FALSE)</f>
        <v>United States</v>
      </c>
      <c r="I481" s="7" t="str">
        <f>VLOOKUP(D481,products!A:B,2,FALSE)</f>
        <v>Exc</v>
      </c>
      <c r="J481" s="7" t="str">
        <f>VLOOKUP(D481,products!A:C,3,FALSE)</f>
        <v>M</v>
      </c>
      <c r="K481" s="8">
        <f>VLOOKUP(D481,products!A:D,4,FALSE)</f>
        <v>2.5</v>
      </c>
      <c r="L481" s="9">
        <f>VLOOKUP(D481,products!A:E,5,FALSE)</f>
        <v>31.624999999999996</v>
      </c>
      <c r="M481" s="9">
        <f t="shared" si="7"/>
        <v>126.49999999999999</v>
      </c>
      <c r="N481" s="7" t="str" cm="1">
        <f t="array" ref="N481">_xlfn.IFS(I481="Rob","Robusta",I481="Exc","Exclasia",I481="Ara","Arabia",I481="Lib","Libia")</f>
        <v>Exclasia</v>
      </c>
      <c r="O481" s="7" t="str" cm="1">
        <f t="array" ref="O481">_xlfn.IFS(J481="M","Medium",J481="D","Dark",J481="L","Light")</f>
        <v>Medium</v>
      </c>
      <c r="P481" s="7" t="str">
        <f>VLOOKUP(Tablo1[[#This Row],[Customer ID]],customers!A480:I1480,9,FALSE)</f>
        <v>Yes</v>
      </c>
    </row>
    <row r="482" spans="1:16" x14ac:dyDescent="0.25">
      <c r="A482" s="4" t="s">
        <v>3192</v>
      </c>
      <c r="B482" s="6">
        <v>43624</v>
      </c>
      <c r="C482" s="4" t="s">
        <v>3193</v>
      </c>
      <c r="D482" s="7" t="s">
        <v>6155</v>
      </c>
      <c r="E482" s="4">
        <v>1</v>
      </c>
      <c r="F482" s="4" t="str">
        <f>VLOOKUP(C482,customers!A:B,2,FALSE)</f>
        <v>Ailey Brash</v>
      </c>
      <c r="G482" s="4" t="str">
        <f>VLOOKUP(F482,customers!B:C,2,FALSE)</f>
        <v>abrashda@plala.or.jp</v>
      </c>
      <c r="H482" s="4" t="str">
        <f>VLOOKUP(F482,customers!B:G,6,FALSE)</f>
        <v>United States</v>
      </c>
      <c r="I482" s="7" t="str">
        <f>VLOOKUP(D482,products!A:B,2,FALSE)</f>
        <v>Exc</v>
      </c>
      <c r="J482" s="7" t="str">
        <f>VLOOKUP(D482,products!A:C,3,FALSE)</f>
        <v>M</v>
      </c>
      <c r="K482" s="8">
        <f>VLOOKUP(D482,products!A:D,4,FALSE)</f>
        <v>0.2</v>
      </c>
      <c r="L482" s="9">
        <f>VLOOKUP(D482,products!A:E,5,FALSE)</f>
        <v>4.125</v>
      </c>
      <c r="M482" s="9">
        <f t="shared" si="7"/>
        <v>4.125</v>
      </c>
      <c r="N482" s="7" t="str" cm="1">
        <f t="array" ref="N482">_xlfn.IFS(I482="Rob","Robusta",I482="Exc","Exclasia",I482="Ara","Arabia",I482="Lib","Libia")</f>
        <v>Exclasia</v>
      </c>
      <c r="O482" s="7" t="str" cm="1">
        <f t="array" ref="O482">_xlfn.IFS(J482="M","Medium",J482="D","Dark",J482="L","Light")</f>
        <v>Medium</v>
      </c>
      <c r="P482" s="7" t="e">
        <f>VLOOKUP(Tablo1[[#This Row],[Customer ID]],customers!A481:I1481,9,FALSE)</f>
        <v>#N/A</v>
      </c>
    </row>
    <row r="483" spans="1:16" x14ac:dyDescent="0.25">
      <c r="A483" s="4" t="s">
        <v>3207</v>
      </c>
      <c r="B483" s="6">
        <v>43747</v>
      </c>
      <c r="C483" s="4" t="s">
        <v>3208</v>
      </c>
      <c r="D483" s="7" t="s">
        <v>6178</v>
      </c>
      <c r="E483" s="4">
        <v>2</v>
      </c>
      <c r="F483" s="4" t="str">
        <f>VLOOKUP(C483,customers!A:B,2,FALSE)</f>
        <v>Nanny Izhakov</v>
      </c>
      <c r="G483" s="4" t="str">
        <f>VLOOKUP(F483,customers!B:C,2,FALSE)</f>
        <v>nizhakovdd@aol.com</v>
      </c>
      <c r="H483" s="4" t="str">
        <f>VLOOKUP(F483,customers!B:G,6,FALSE)</f>
        <v>United Kingdom</v>
      </c>
      <c r="I483" s="7" t="str">
        <f>VLOOKUP(D483,products!A:B,2,FALSE)</f>
        <v>Rob</v>
      </c>
      <c r="J483" s="7" t="str">
        <f>VLOOKUP(D483,products!A:C,3,FALSE)</f>
        <v>L</v>
      </c>
      <c r="K483" s="8">
        <f>VLOOKUP(D483,products!A:D,4,FALSE)</f>
        <v>1</v>
      </c>
      <c r="L483" s="9">
        <f>VLOOKUP(D483,products!A:E,5,FALSE)</f>
        <v>11.95</v>
      </c>
      <c r="M483" s="9">
        <f t="shared" si="7"/>
        <v>23.9</v>
      </c>
      <c r="N483" s="7" t="str" cm="1">
        <f t="array" ref="N483">_xlfn.IFS(I483="Rob","Robusta",I483="Exc","Exclasia",I483="Ara","Arabia",I483="Lib","Libia")</f>
        <v>Robusta</v>
      </c>
      <c r="O483" s="7" t="str" cm="1">
        <f t="array" ref="O483">_xlfn.IFS(J483="M","Medium",J483="D","Dark",J483="L","Light")</f>
        <v>Light</v>
      </c>
      <c r="P483" s="7" t="str">
        <f>VLOOKUP(Tablo1[[#This Row],[Customer ID]],customers!A482:I1482,9,FALSE)</f>
        <v>No</v>
      </c>
    </row>
    <row r="484" spans="1:16" x14ac:dyDescent="0.25">
      <c r="A484" s="4" t="s">
        <v>3213</v>
      </c>
      <c r="B484" s="6">
        <v>44247</v>
      </c>
      <c r="C484" s="4" t="s">
        <v>3214</v>
      </c>
      <c r="D484" s="7" t="s">
        <v>6184</v>
      </c>
      <c r="E484" s="4">
        <v>5</v>
      </c>
      <c r="F484" s="4" t="str">
        <f>VLOOKUP(C484,customers!A:B,2,FALSE)</f>
        <v>Stanly Keets</v>
      </c>
      <c r="G484" s="4" t="str">
        <f>VLOOKUP(F484,customers!B:C,2,FALSE)</f>
        <v>skeetsde@answers.com</v>
      </c>
      <c r="H484" s="4" t="str">
        <f>VLOOKUP(F484,customers!B:G,6,FALSE)</f>
        <v>United States</v>
      </c>
      <c r="I484" s="7" t="str">
        <f>VLOOKUP(D484,products!A:B,2,FALSE)</f>
        <v>Exc</v>
      </c>
      <c r="J484" s="7" t="str">
        <f>VLOOKUP(D484,products!A:C,3,FALSE)</f>
        <v>D</v>
      </c>
      <c r="K484" s="8">
        <f>VLOOKUP(D484,products!A:D,4,FALSE)</f>
        <v>2.5</v>
      </c>
      <c r="L484" s="9">
        <f>VLOOKUP(D484,products!A:E,5,FALSE)</f>
        <v>27.945</v>
      </c>
      <c r="M484" s="9">
        <f t="shared" si="7"/>
        <v>139.72499999999999</v>
      </c>
      <c r="N484" s="7" t="str" cm="1">
        <f t="array" ref="N484">_xlfn.IFS(I484="Rob","Robusta",I484="Exc","Exclasia",I484="Ara","Arabia",I484="Lib","Libia")</f>
        <v>Exclasia</v>
      </c>
      <c r="O484" s="7" t="str" cm="1">
        <f t="array" ref="O484">_xlfn.IFS(J484="M","Medium",J484="D","Dark",J484="L","Light")</f>
        <v>Dark</v>
      </c>
      <c r="P484" s="7" t="str">
        <f>VLOOKUP(Tablo1[[#This Row],[Customer ID]],customers!A483:I1483,9,FALSE)</f>
        <v>Yes</v>
      </c>
    </row>
    <row r="485" spans="1:16" x14ac:dyDescent="0.25">
      <c r="A485" s="4" t="s">
        <v>3219</v>
      </c>
      <c r="B485" s="6">
        <v>43790</v>
      </c>
      <c r="C485" s="4" t="s">
        <v>3220</v>
      </c>
      <c r="D485" s="7" t="s">
        <v>6164</v>
      </c>
      <c r="E485" s="4">
        <v>2</v>
      </c>
      <c r="F485" s="4" t="str">
        <f>VLOOKUP(C485,customers!A:B,2,FALSE)</f>
        <v>Orion Dyott</v>
      </c>
      <c r="G485" s="4">
        <f>VLOOKUP(F485,customers!B:C,2,FALSE)</f>
        <v>0</v>
      </c>
      <c r="H485" s="4" t="str">
        <f>VLOOKUP(F485,customers!B:G,6,FALSE)</f>
        <v>United States</v>
      </c>
      <c r="I485" s="7" t="str">
        <f>VLOOKUP(D485,products!A:B,2,FALSE)</f>
        <v>Lib</v>
      </c>
      <c r="J485" s="7" t="str">
        <f>VLOOKUP(D485,products!A:C,3,FALSE)</f>
        <v>D</v>
      </c>
      <c r="K485" s="8">
        <f>VLOOKUP(D485,products!A:D,4,FALSE)</f>
        <v>2.5</v>
      </c>
      <c r="L485" s="9">
        <f>VLOOKUP(D485,products!A:E,5,FALSE)</f>
        <v>29.784999999999997</v>
      </c>
      <c r="M485" s="9">
        <f t="shared" si="7"/>
        <v>59.569999999999993</v>
      </c>
      <c r="N485" s="7" t="str" cm="1">
        <f t="array" ref="N485">_xlfn.IFS(I485="Rob","Robusta",I485="Exc","Exclasia",I485="Ara","Arabia",I485="Lib","Libia")</f>
        <v>Libia</v>
      </c>
      <c r="O485" s="7" t="str" cm="1">
        <f t="array" ref="O485">_xlfn.IFS(J485="M","Medium",J485="D","Dark",J485="L","Light")</f>
        <v>Dark</v>
      </c>
      <c r="P485" s="7" t="str">
        <f>VLOOKUP(Tablo1[[#This Row],[Customer ID]],customers!A484:I1484,9,FALSE)</f>
        <v>Yes</v>
      </c>
    </row>
    <row r="486" spans="1:16" x14ac:dyDescent="0.25">
      <c r="A486" s="4" t="s">
        <v>3224</v>
      </c>
      <c r="B486" s="6">
        <v>44479</v>
      </c>
      <c r="C486" s="4" t="s">
        <v>3225</v>
      </c>
      <c r="D486" s="7" t="s">
        <v>6160</v>
      </c>
      <c r="E486" s="4">
        <v>6</v>
      </c>
      <c r="F486" s="4" t="str">
        <f>VLOOKUP(C486,customers!A:B,2,FALSE)</f>
        <v>Keefer Cake</v>
      </c>
      <c r="G486" s="4" t="str">
        <f>VLOOKUP(F486,customers!B:C,2,FALSE)</f>
        <v>kcakedg@huffingtonpost.com</v>
      </c>
      <c r="H486" s="4" t="str">
        <f>VLOOKUP(F486,customers!B:G,6,FALSE)</f>
        <v>United States</v>
      </c>
      <c r="I486" s="7" t="str">
        <f>VLOOKUP(D486,products!A:B,2,FALSE)</f>
        <v>Lib</v>
      </c>
      <c r="J486" s="7" t="str">
        <f>VLOOKUP(D486,products!A:C,3,FALSE)</f>
        <v>L</v>
      </c>
      <c r="K486" s="8">
        <f>VLOOKUP(D486,products!A:D,4,FALSE)</f>
        <v>0.5</v>
      </c>
      <c r="L486" s="9">
        <f>VLOOKUP(D486,products!A:E,5,FALSE)</f>
        <v>9.51</v>
      </c>
      <c r="M486" s="9">
        <f t="shared" si="7"/>
        <v>57.06</v>
      </c>
      <c r="N486" s="7" t="str" cm="1">
        <f t="array" ref="N486">_xlfn.IFS(I486="Rob","Robusta",I486="Exc","Exclasia",I486="Ara","Arabia",I486="Lib","Libia")</f>
        <v>Libia</v>
      </c>
      <c r="O486" s="7" t="str" cm="1">
        <f t="array" ref="O486">_xlfn.IFS(J486="M","Medium",J486="D","Dark",J486="L","Light")</f>
        <v>Light</v>
      </c>
      <c r="P486" s="7" t="str">
        <f>VLOOKUP(Tablo1[[#This Row],[Customer ID]],customers!A485:I1485,9,FALSE)</f>
        <v>No</v>
      </c>
    </row>
    <row r="487" spans="1:16" x14ac:dyDescent="0.25">
      <c r="A487" s="4" t="s">
        <v>3229</v>
      </c>
      <c r="B487" s="6">
        <v>44413</v>
      </c>
      <c r="C487" s="4" t="s">
        <v>3230</v>
      </c>
      <c r="D487" s="7" t="s">
        <v>6177</v>
      </c>
      <c r="E487" s="4">
        <v>6</v>
      </c>
      <c r="F487" s="4" t="str">
        <f>VLOOKUP(C487,customers!A:B,2,FALSE)</f>
        <v>Morna Hansed</v>
      </c>
      <c r="G487" s="4" t="str">
        <f>VLOOKUP(F487,customers!B:C,2,FALSE)</f>
        <v>mhanseddh@instagram.com</v>
      </c>
      <c r="H487" s="4" t="str">
        <f>VLOOKUP(F487,customers!B:G,6,FALSE)</f>
        <v>Ireland</v>
      </c>
      <c r="I487" s="7" t="str">
        <f>VLOOKUP(D487,products!A:B,2,FALSE)</f>
        <v>Rob</v>
      </c>
      <c r="J487" s="7" t="str">
        <f>VLOOKUP(D487,products!A:C,3,FALSE)</f>
        <v>L</v>
      </c>
      <c r="K487" s="8">
        <f>VLOOKUP(D487,products!A:D,4,FALSE)</f>
        <v>0.2</v>
      </c>
      <c r="L487" s="9">
        <f>VLOOKUP(D487,products!A:E,5,FALSE)</f>
        <v>3.5849999999999995</v>
      </c>
      <c r="M487" s="9">
        <f t="shared" si="7"/>
        <v>21.509999999999998</v>
      </c>
      <c r="N487" s="7" t="str" cm="1">
        <f t="array" ref="N487">_xlfn.IFS(I487="Rob","Robusta",I487="Exc","Exclasia",I487="Ara","Arabia",I487="Lib","Libia")</f>
        <v>Robusta</v>
      </c>
      <c r="O487" s="7" t="str" cm="1">
        <f t="array" ref="O487">_xlfn.IFS(J487="M","Medium",J487="D","Dark",J487="L","Light")</f>
        <v>Light</v>
      </c>
      <c r="P487" s="7" t="str">
        <f>VLOOKUP(Tablo1[[#This Row],[Customer ID]],customers!A486:I1486,9,FALSE)</f>
        <v>Yes</v>
      </c>
    </row>
    <row r="488" spans="1:16" x14ac:dyDescent="0.25">
      <c r="A488" s="4" t="s">
        <v>3235</v>
      </c>
      <c r="B488" s="6">
        <v>44043</v>
      </c>
      <c r="C488" s="4" t="s">
        <v>3236</v>
      </c>
      <c r="D488" s="7" t="s">
        <v>6159</v>
      </c>
      <c r="E488" s="4">
        <v>6</v>
      </c>
      <c r="F488" s="4" t="str">
        <f>VLOOKUP(C488,customers!A:B,2,FALSE)</f>
        <v>Franny Kienlein</v>
      </c>
      <c r="G488" s="4" t="str">
        <f>VLOOKUP(F488,customers!B:C,2,FALSE)</f>
        <v>fkienleindi@trellian.com</v>
      </c>
      <c r="H488" s="4" t="str">
        <f>VLOOKUP(F488,customers!B:G,6,FALSE)</f>
        <v>Ireland</v>
      </c>
      <c r="I488" s="7" t="str">
        <f>VLOOKUP(D488,products!A:B,2,FALSE)</f>
        <v>Lib</v>
      </c>
      <c r="J488" s="7" t="str">
        <f>VLOOKUP(D488,products!A:C,3,FALSE)</f>
        <v>M</v>
      </c>
      <c r="K488" s="8">
        <f>VLOOKUP(D488,products!A:D,4,FALSE)</f>
        <v>0.5</v>
      </c>
      <c r="L488" s="9">
        <f>VLOOKUP(D488,products!A:E,5,FALSE)</f>
        <v>8.73</v>
      </c>
      <c r="M488" s="9">
        <f t="shared" si="7"/>
        <v>52.38</v>
      </c>
      <c r="N488" s="7" t="str" cm="1">
        <f t="array" ref="N488">_xlfn.IFS(I488="Rob","Robusta",I488="Exc","Exclasia",I488="Ara","Arabia",I488="Lib","Libia")</f>
        <v>Libia</v>
      </c>
      <c r="O488" s="7" t="str" cm="1">
        <f t="array" ref="O488">_xlfn.IFS(J488="M","Medium",J488="D","Dark",J488="L","Light")</f>
        <v>Medium</v>
      </c>
      <c r="P488" s="7" t="str">
        <f>VLOOKUP(Tablo1[[#This Row],[Customer ID]],customers!A487:I1487,9,FALSE)</f>
        <v>Yes</v>
      </c>
    </row>
    <row r="489" spans="1:16" x14ac:dyDescent="0.25">
      <c r="A489" s="4" t="s">
        <v>3241</v>
      </c>
      <c r="B489" s="6">
        <v>44093</v>
      </c>
      <c r="C489" s="4" t="s">
        <v>3242</v>
      </c>
      <c r="D489" s="7" t="s">
        <v>6182</v>
      </c>
      <c r="E489" s="4">
        <v>6</v>
      </c>
      <c r="F489" s="4" t="str">
        <f>VLOOKUP(C489,customers!A:B,2,FALSE)</f>
        <v>Klarika Egglestone</v>
      </c>
      <c r="G489" s="4" t="str">
        <f>VLOOKUP(F489,customers!B:C,2,FALSE)</f>
        <v>kegglestonedj@sphinn.com</v>
      </c>
      <c r="H489" s="4" t="str">
        <f>VLOOKUP(F489,customers!B:G,6,FALSE)</f>
        <v>Ireland</v>
      </c>
      <c r="I489" s="7" t="str">
        <f>VLOOKUP(D489,products!A:B,2,FALSE)</f>
        <v>Exc</v>
      </c>
      <c r="J489" s="7" t="str">
        <f>VLOOKUP(D489,products!A:C,3,FALSE)</f>
        <v>D</v>
      </c>
      <c r="K489" s="8">
        <f>VLOOKUP(D489,products!A:D,4,FALSE)</f>
        <v>1</v>
      </c>
      <c r="L489" s="9">
        <f>VLOOKUP(D489,products!A:E,5,FALSE)</f>
        <v>12.15</v>
      </c>
      <c r="M489" s="9">
        <f t="shared" si="7"/>
        <v>72.900000000000006</v>
      </c>
      <c r="N489" s="7" t="str" cm="1">
        <f t="array" ref="N489">_xlfn.IFS(I489="Rob","Robusta",I489="Exc","Exclasia",I489="Ara","Arabia",I489="Lib","Libia")</f>
        <v>Exclasia</v>
      </c>
      <c r="O489" s="7" t="str" cm="1">
        <f t="array" ref="O489">_xlfn.IFS(J489="M","Medium",J489="D","Dark",J489="L","Light")</f>
        <v>Dark</v>
      </c>
      <c r="P489" s="7" t="str">
        <f>VLOOKUP(Tablo1[[#This Row],[Customer ID]],customers!A488:I1488,9,FALSE)</f>
        <v>No</v>
      </c>
    </row>
    <row r="490" spans="1:16" x14ac:dyDescent="0.25">
      <c r="A490" s="4" t="s">
        <v>3247</v>
      </c>
      <c r="B490" s="6">
        <v>43954</v>
      </c>
      <c r="C490" s="4" t="s">
        <v>3248</v>
      </c>
      <c r="D490" s="7" t="s">
        <v>6173</v>
      </c>
      <c r="E490" s="4">
        <v>5</v>
      </c>
      <c r="F490" s="4" t="str">
        <f>VLOOKUP(C490,customers!A:B,2,FALSE)</f>
        <v>Becky Semkins</v>
      </c>
      <c r="G490" s="4" t="str">
        <f>VLOOKUP(F490,customers!B:C,2,FALSE)</f>
        <v>bsemkinsdk@unc.edu</v>
      </c>
      <c r="H490" s="4" t="str">
        <f>VLOOKUP(F490,customers!B:G,6,FALSE)</f>
        <v>Ireland</v>
      </c>
      <c r="I490" s="7" t="str">
        <f>VLOOKUP(D490,products!A:B,2,FALSE)</f>
        <v>Rob</v>
      </c>
      <c r="J490" s="7" t="str">
        <f>VLOOKUP(D490,products!A:C,3,FALSE)</f>
        <v>M</v>
      </c>
      <c r="K490" s="8">
        <f>VLOOKUP(D490,products!A:D,4,FALSE)</f>
        <v>0.2</v>
      </c>
      <c r="L490" s="9">
        <f>VLOOKUP(D490,products!A:E,5,FALSE)</f>
        <v>2.9849999999999999</v>
      </c>
      <c r="M490" s="9">
        <f t="shared" si="7"/>
        <v>14.924999999999999</v>
      </c>
      <c r="N490" s="7" t="str" cm="1">
        <f t="array" ref="N490">_xlfn.IFS(I490="Rob","Robusta",I490="Exc","Exclasia",I490="Ara","Arabia",I490="Lib","Libia")</f>
        <v>Robusta</v>
      </c>
      <c r="O490" s="7" t="str" cm="1">
        <f t="array" ref="O490">_xlfn.IFS(J490="M","Medium",J490="D","Dark",J490="L","Light")</f>
        <v>Medium</v>
      </c>
      <c r="P490" s="7" t="str">
        <f>VLOOKUP(Tablo1[[#This Row],[Customer ID]],customers!A489:I1489,9,FALSE)</f>
        <v>Yes</v>
      </c>
    </row>
    <row r="491" spans="1:16" x14ac:dyDescent="0.25">
      <c r="A491" s="4" t="s">
        <v>3253</v>
      </c>
      <c r="B491" s="6">
        <v>43654</v>
      </c>
      <c r="C491" s="4" t="s">
        <v>3254</v>
      </c>
      <c r="D491" s="7" t="s">
        <v>6169</v>
      </c>
      <c r="E491" s="4">
        <v>6</v>
      </c>
      <c r="F491" s="4" t="str">
        <f>VLOOKUP(C491,customers!A:B,2,FALSE)</f>
        <v>Sean Lorenzetti</v>
      </c>
      <c r="G491" s="4" t="str">
        <f>VLOOKUP(F491,customers!B:C,2,FALSE)</f>
        <v>slorenzettidl@is.gd</v>
      </c>
      <c r="H491" s="4" t="str">
        <f>VLOOKUP(F491,customers!B:G,6,FALSE)</f>
        <v>United States</v>
      </c>
      <c r="I491" s="7" t="str">
        <f>VLOOKUP(D491,products!A:B,2,FALSE)</f>
        <v>Lib</v>
      </c>
      <c r="J491" s="7" t="str">
        <f>VLOOKUP(D491,products!A:C,3,FALSE)</f>
        <v>L</v>
      </c>
      <c r="K491" s="8">
        <f>VLOOKUP(D491,products!A:D,4,FALSE)</f>
        <v>1</v>
      </c>
      <c r="L491" s="9">
        <f>VLOOKUP(D491,products!A:E,5,FALSE)</f>
        <v>15.85</v>
      </c>
      <c r="M491" s="9">
        <f t="shared" si="7"/>
        <v>95.1</v>
      </c>
      <c r="N491" s="7" t="str" cm="1">
        <f t="array" ref="N491">_xlfn.IFS(I491="Rob","Robusta",I491="Exc","Exclasia",I491="Ara","Arabia",I491="Lib","Libia")</f>
        <v>Libia</v>
      </c>
      <c r="O491" s="7" t="str" cm="1">
        <f t="array" ref="O491">_xlfn.IFS(J491="M","Medium",J491="D","Dark",J491="L","Light")</f>
        <v>Light</v>
      </c>
      <c r="P491" s="7" t="str">
        <f>VLOOKUP(Tablo1[[#This Row],[Customer ID]],customers!A490:I1490,9,FALSE)</f>
        <v>No</v>
      </c>
    </row>
    <row r="492" spans="1:16" x14ac:dyDescent="0.25">
      <c r="A492" s="4" t="s">
        <v>3259</v>
      </c>
      <c r="B492" s="6">
        <v>43764</v>
      </c>
      <c r="C492" s="4" t="s">
        <v>3260</v>
      </c>
      <c r="D492" s="7" t="s">
        <v>6168</v>
      </c>
      <c r="E492" s="4">
        <v>2</v>
      </c>
      <c r="F492" s="4" t="str">
        <f>VLOOKUP(C492,customers!A:B,2,FALSE)</f>
        <v>Bob Giannazzi</v>
      </c>
      <c r="G492" s="4" t="str">
        <f>VLOOKUP(F492,customers!B:C,2,FALSE)</f>
        <v>bgiannazzidm@apple.com</v>
      </c>
      <c r="H492" s="4" t="str">
        <f>VLOOKUP(F492,customers!B:G,6,FALSE)</f>
        <v>United States</v>
      </c>
      <c r="I492" s="7" t="str">
        <f>VLOOKUP(D492,products!A:B,2,FALSE)</f>
        <v>Lib</v>
      </c>
      <c r="J492" s="7" t="str">
        <f>VLOOKUP(D492,products!A:C,3,FALSE)</f>
        <v>D</v>
      </c>
      <c r="K492" s="8">
        <f>VLOOKUP(D492,products!A:D,4,FALSE)</f>
        <v>0.5</v>
      </c>
      <c r="L492" s="9">
        <f>VLOOKUP(D492,products!A:E,5,FALSE)</f>
        <v>7.77</v>
      </c>
      <c r="M492" s="9">
        <f t="shared" si="7"/>
        <v>15.54</v>
      </c>
      <c r="N492" s="7" t="str" cm="1">
        <f t="array" ref="N492">_xlfn.IFS(I492="Rob","Robusta",I492="Exc","Exclasia",I492="Ara","Arabia",I492="Lib","Libia")</f>
        <v>Libia</v>
      </c>
      <c r="O492" s="7" t="str" cm="1">
        <f t="array" ref="O492">_xlfn.IFS(J492="M","Medium",J492="D","Dark",J492="L","Light")</f>
        <v>Dark</v>
      </c>
      <c r="P492" s="7" t="str">
        <f>VLOOKUP(Tablo1[[#This Row],[Customer ID]],customers!A491:I1491,9,FALSE)</f>
        <v>No</v>
      </c>
    </row>
    <row r="493" spans="1:16" x14ac:dyDescent="0.25">
      <c r="A493" s="4" t="s">
        <v>3265</v>
      </c>
      <c r="B493" s="6">
        <v>44101</v>
      </c>
      <c r="C493" s="4" t="s">
        <v>3266</v>
      </c>
      <c r="D493" s="7" t="s">
        <v>6149</v>
      </c>
      <c r="E493" s="4">
        <v>6</v>
      </c>
      <c r="F493" s="4" t="str">
        <f>VLOOKUP(C493,customers!A:B,2,FALSE)</f>
        <v>Kendra Backshell</v>
      </c>
      <c r="G493" s="4">
        <f>VLOOKUP(F493,customers!B:C,2,FALSE)</f>
        <v>0</v>
      </c>
      <c r="H493" s="4" t="str">
        <f>VLOOKUP(F493,customers!B:G,6,FALSE)</f>
        <v>United States</v>
      </c>
      <c r="I493" s="7" t="str">
        <f>VLOOKUP(D493,products!A:B,2,FALSE)</f>
        <v>Lib</v>
      </c>
      <c r="J493" s="7" t="str">
        <f>VLOOKUP(D493,products!A:C,3,FALSE)</f>
        <v>D</v>
      </c>
      <c r="K493" s="8">
        <f>VLOOKUP(D493,products!A:D,4,FALSE)</f>
        <v>0.2</v>
      </c>
      <c r="L493" s="9">
        <f>VLOOKUP(D493,products!A:E,5,FALSE)</f>
        <v>3.8849999999999998</v>
      </c>
      <c r="M493" s="9">
        <f t="shared" si="7"/>
        <v>23.31</v>
      </c>
      <c r="N493" s="7" t="str" cm="1">
        <f t="array" ref="N493">_xlfn.IFS(I493="Rob","Robusta",I493="Exc","Exclasia",I493="Ara","Arabia",I493="Lib","Libia")</f>
        <v>Libia</v>
      </c>
      <c r="O493" s="7" t="str" cm="1">
        <f t="array" ref="O493">_xlfn.IFS(J493="M","Medium",J493="D","Dark",J493="L","Light")</f>
        <v>Dark</v>
      </c>
      <c r="P493" s="7" t="str">
        <f>VLOOKUP(Tablo1[[#This Row],[Customer ID]],customers!A492:I1492,9,FALSE)</f>
        <v>No</v>
      </c>
    </row>
    <row r="494" spans="1:16" x14ac:dyDescent="0.25">
      <c r="A494" s="4" t="s">
        <v>3270</v>
      </c>
      <c r="B494" s="6">
        <v>44620</v>
      </c>
      <c r="C494" s="4" t="s">
        <v>3271</v>
      </c>
      <c r="D494" s="7" t="s">
        <v>6155</v>
      </c>
      <c r="E494" s="4">
        <v>1</v>
      </c>
      <c r="F494" s="4" t="str">
        <f>VLOOKUP(C494,customers!A:B,2,FALSE)</f>
        <v>Uriah Lethbrig</v>
      </c>
      <c r="G494" s="4" t="str">
        <f>VLOOKUP(F494,customers!B:C,2,FALSE)</f>
        <v>ulethbrigdo@hc360.com</v>
      </c>
      <c r="H494" s="4" t="str">
        <f>VLOOKUP(F494,customers!B:G,6,FALSE)</f>
        <v>United States</v>
      </c>
      <c r="I494" s="7" t="str">
        <f>VLOOKUP(D494,products!A:B,2,FALSE)</f>
        <v>Exc</v>
      </c>
      <c r="J494" s="7" t="str">
        <f>VLOOKUP(D494,products!A:C,3,FALSE)</f>
        <v>M</v>
      </c>
      <c r="K494" s="8">
        <f>VLOOKUP(D494,products!A:D,4,FALSE)</f>
        <v>0.2</v>
      </c>
      <c r="L494" s="9">
        <f>VLOOKUP(D494,products!A:E,5,FALSE)</f>
        <v>4.125</v>
      </c>
      <c r="M494" s="9">
        <f t="shared" si="7"/>
        <v>4.125</v>
      </c>
      <c r="N494" s="7" t="str" cm="1">
        <f t="array" ref="N494">_xlfn.IFS(I494="Rob","Robusta",I494="Exc","Exclasia",I494="Ara","Arabia",I494="Lib","Libia")</f>
        <v>Exclasia</v>
      </c>
      <c r="O494" s="7" t="str" cm="1">
        <f t="array" ref="O494">_xlfn.IFS(J494="M","Medium",J494="D","Dark",J494="L","Light")</f>
        <v>Medium</v>
      </c>
      <c r="P494" s="7" t="str">
        <f>VLOOKUP(Tablo1[[#This Row],[Customer ID]],customers!A493:I1493,9,FALSE)</f>
        <v>Yes</v>
      </c>
    </row>
    <row r="495" spans="1:16" x14ac:dyDescent="0.25">
      <c r="A495" s="4" t="s">
        <v>3276</v>
      </c>
      <c r="B495" s="6">
        <v>44090</v>
      </c>
      <c r="C495" s="4" t="s">
        <v>3277</v>
      </c>
      <c r="D495" s="7" t="s">
        <v>6145</v>
      </c>
      <c r="E495" s="4">
        <v>6</v>
      </c>
      <c r="F495" s="4" t="str">
        <f>VLOOKUP(C495,customers!A:B,2,FALSE)</f>
        <v>Sky Farnish</v>
      </c>
      <c r="G495" s="4" t="str">
        <f>VLOOKUP(F495,customers!B:C,2,FALSE)</f>
        <v>sfarnishdp@dmoz.org</v>
      </c>
      <c r="H495" s="4" t="str">
        <f>VLOOKUP(F495,customers!B:G,6,FALSE)</f>
        <v>United Kingdom</v>
      </c>
      <c r="I495" s="7" t="str">
        <f>VLOOKUP(D495,products!A:B,2,FALSE)</f>
        <v>Rob</v>
      </c>
      <c r="J495" s="7" t="str">
        <f>VLOOKUP(D495,products!A:C,3,FALSE)</f>
        <v>M</v>
      </c>
      <c r="K495" s="8">
        <f>VLOOKUP(D495,products!A:D,4,FALSE)</f>
        <v>0.5</v>
      </c>
      <c r="L495" s="9">
        <f>VLOOKUP(D495,products!A:E,5,FALSE)</f>
        <v>5.97</v>
      </c>
      <c r="M495" s="9">
        <f t="shared" si="7"/>
        <v>35.82</v>
      </c>
      <c r="N495" s="7" t="str" cm="1">
        <f t="array" ref="N495">_xlfn.IFS(I495="Rob","Robusta",I495="Exc","Exclasia",I495="Ara","Arabia",I495="Lib","Libia")</f>
        <v>Robusta</v>
      </c>
      <c r="O495" s="7" t="str" cm="1">
        <f t="array" ref="O495">_xlfn.IFS(J495="M","Medium",J495="D","Dark",J495="L","Light")</f>
        <v>Medium</v>
      </c>
      <c r="P495" s="7" t="str">
        <f>VLOOKUP(Tablo1[[#This Row],[Customer ID]],customers!A494:I1494,9,FALSE)</f>
        <v>No</v>
      </c>
    </row>
    <row r="496" spans="1:16" x14ac:dyDescent="0.25">
      <c r="A496" s="4" t="s">
        <v>3282</v>
      </c>
      <c r="B496" s="6">
        <v>44132</v>
      </c>
      <c r="C496" s="4" t="s">
        <v>3283</v>
      </c>
      <c r="D496" s="7" t="s">
        <v>6169</v>
      </c>
      <c r="E496" s="4">
        <v>2</v>
      </c>
      <c r="F496" s="4" t="str">
        <f>VLOOKUP(C496,customers!A:B,2,FALSE)</f>
        <v>Felicia Jecock</v>
      </c>
      <c r="G496" s="4" t="str">
        <f>VLOOKUP(F496,customers!B:C,2,FALSE)</f>
        <v>fjecockdq@unicef.org</v>
      </c>
      <c r="H496" s="4" t="str">
        <f>VLOOKUP(F496,customers!B:G,6,FALSE)</f>
        <v>United States</v>
      </c>
      <c r="I496" s="7" t="str">
        <f>VLOOKUP(D496,products!A:B,2,FALSE)</f>
        <v>Lib</v>
      </c>
      <c r="J496" s="7" t="str">
        <f>VLOOKUP(D496,products!A:C,3,FALSE)</f>
        <v>L</v>
      </c>
      <c r="K496" s="8">
        <f>VLOOKUP(D496,products!A:D,4,FALSE)</f>
        <v>1</v>
      </c>
      <c r="L496" s="9">
        <f>VLOOKUP(D496,products!A:E,5,FALSE)</f>
        <v>15.85</v>
      </c>
      <c r="M496" s="9">
        <f t="shared" si="7"/>
        <v>31.7</v>
      </c>
      <c r="N496" s="7" t="str" cm="1">
        <f t="array" ref="N496">_xlfn.IFS(I496="Rob","Robusta",I496="Exc","Exclasia",I496="Ara","Arabia",I496="Lib","Libia")</f>
        <v>Libia</v>
      </c>
      <c r="O496" s="7" t="str" cm="1">
        <f t="array" ref="O496">_xlfn.IFS(J496="M","Medium",J496="D","Dark",J496="L","Light")</f>
        <v>Light</v>
      </c>
      <c r="P496" s="7" t="str">
        <f>VLOOKUP(Tablo1[[#This Row],[Customer ID]],customers!A495:I1495,9,FALSE)</f>
        <v>No</v>
      </c>
    </row>
    <row r="497" spans="1:16" x14ac:dyDescent="0.25">
      <c r="A497" s="4" t="s">
        <v>3288</v>
      </c>
      <c r="B497" s="6">
        <v>43710</v>
      </c>
      <c r="C497" s="4" t="s">
        <v>3289</v>
      </c>
      <c r="D497" s="7" t="s">
        <v>6169</v>
      </c>
      <c r="E497" s="4">
        <v>5</v>
      </c>
      <c r="F497" s="4" t="str">
        <f>VLOOKUP(C497,customers!A:B,2,FALSE)</f>
        <v>Currey MacAllister</v>
      </c>
      <c r="G497" s="4">
        <f>VLOOKUP(F497,customers!B:C,2,FALSE)</f>
        <v>0</v>
      </c>
      <c r="H497" s="4" t="str">
        <f>VLOOKUP(F497,customers!B:G,6,FALSE)</f>
        <v>United States</v>
      </c>
      <c r="I497" s="7" t="str">
        <f>VLOOKUP(D497,products!A:B,2,FALSE)</f>
        <v>Lib</v>
      </c>
      <c r="J497" s="7" t="str">
        <f>VLOOKUP(D497,products!A:C,3,FALSE)</f>
        <v>L</v>
      </c>
      <c r="K497" s="8">
        <f>VLOOKUP(D497,products!A:D,4,FALSE)</f>
        <v>1</v>
      </c>
      <c r="L497" s="9">
        <f>VLOOKUP(D497,products!A:E,5,FALSE)</f>
        <v>15.85</v>
      </c>
      <c r="M497" s="9">
        <f t="shared" si="7"/>
        <v>79.25</v>
      </c>
      <c r="N497" s="7" t="str" cm="1">
        <f t="array" ref="N497">_xlfn.IFS(I497="Rob","Robusta",I497="Exc","Exclasia",I497="Ara","Arabia",I497="Lib","Libia")</f>
        <v>Libia</v>
      </c>
      <c r="O497" s="7" t="str" cm="1">
        <f t="array" ref="O497">_xlfn.IFS(J497="M","Medium",J497="D","Dark",J497="L","Light")</f>
        <v>Light</v>
      </c>
      <c r="P497" s="7" t="str">
        <f>VLOOKUP(Tablo1[[#This Row],[Customer ID]],customers!A496:I1496,9,FALSE)</f>
        <v>Yes</v>
      </c>
    </row>
    <row r="498" spans="1:16" x14ac:dyDescent="0.25">
      <c r="A498" s="4" t="s">
        <v>3293</v>
      </c>
      <c r="B498" s="6">
        <v>44438</v>
      </c>
      <c r="C498" s="4" t="s">
        <v>3294</v>
      </c>
      <c r="D498" s="7" t="s">
        <v>6152</v>
      </c>
      <c r="E498" s="4">
        <v>3</v>
      </c>
      <c r="F498" s="4" t="str">
        <f>VLOOKUP(C498,customers!A:B,2,FALSE)</f>
        <v>Hamlen Pallister</v>
      </c>
      <c r="G498" s="4" t="str">
        <f>VLOOKUP(F498,customers!B:C,2,FALSE)</f>
        <v>hpallisterds@ning.com</v>
      </c>
      <c r="H498" s="4" t="str">
        <f>VLOOKUP(F498,customers!B:G,6,FALSE)</f>
        <v>United States</v>
      </c>
      <c r="I498" s="7" t="str">
        <f>VLOOKUP(D498,products!A:B,2,FALSE)</f>
        <v>Exc</v>
      </c>
      <c r="J498" s="7" t="str">
        <f>VLOOKUP(D498,products!A:C,3,FALSE)</f>
        <v>D</v>
      </c>
      <c r="K498" s="8">
        <f>VLOOKUP(D498,products!A:D,4,FALSE)</f>
        <v>0.2</v>
      </c>
      <c r="L498" s="9">
        <f>VLOOKUP(D498,products!A:E,5,FALSE)</f>
        <v>3.645</v>
      </c>
      <c r="M498" s="9">
        <f t="shared" si="7"/>
        <v>10.935</v>
      </c>
      <c r="N498" s="7" t="str" cm="1">
        <f t="array" ref="N498">_xlfn.IFS(I498="Rob","Robusta",I498="Exc","Exclasia",I498="Ara","Arabia",I498="Lib","Libia")</f>
        <v>Exclasia</v>
      </c>
      <c r="O498" s="7" t="str" cm="1">
        <f t="array" ref="O498">_xlfn.IFS(J498="M","Medium",J498="D","Dark",J498="L","Light")</f>
        <v>Dark</v>
      </c>
      <c r="P498" s="7" t="str">
        <f>VLOOKUP(Tablo1[[#This Row],[Customer ID]],customers!A497:I1497,9,FALSE)</f>
        <v>No</v>
      </c>
    </row>
    <row r="499" spans="1:16" x14ac:dyDescent="0.25">
      <c r="A499" s="4" t="s">
        <v>3299</v>
      </c>
      <c r="B499" s="6">
        <v>44351</v>
      </c>
      <c r="C499" s="4" t="s">
        <v>3300</v>
      </c>
      <c r="D499" s="7" t="s">
        <v>6146</v>
      </c>
      <c r="E499" s="4">
        <v>4</v>
      </c>
      <c r="F499" s="4" t="str">
        <f>VLOOKUP(C499,customers!A:B,2,FALSE)</f>
        <v>Chantal Mersh</v>
      </c>
      <c r="G499" s="4" t="str">
        <f>VLOOKUP(F499,customers!B:C,2,FALSE)</f>
        <v>cmershdt@drupal.org</v>
      </c>
      <c r="H499" s="4" t="str">
        <f>VLOOKUP(F499,customers!B:G,6,FALSE)</f>
        <v>Ireland</v>
      </c>
      <c r="I499" s="7" t="str">
        <f>VLOOKUP(D499,products!A:B,2,FALSE)</f>
        <v>Ara</v>
      </c>
      <c r="J499" s="7" t="str">
        <f>VLOOKUP(D499,products!A:C,3,FALSE)</f>
        <v>D</v>
      </c>
      <c r="K499" s="8">
        <f>VLOOKUP(D499,products!A:D,4,FALSE)</f>
        <v>1</v>
      </c>
      <c r="L499" s="9">
        <f>VLOOKUP(D499,products!A:E,5,FALSE)</f>
        <v>9.9499999999999993</v>
      </c>
      <c r="M499" s="9">
        <f t="shared" si="7"/>
        <v>39.799999999999997</v>
      </c>
      <c r="N499" s="7" t="str" cm="1">
        <f t="array" ref="N499">_xlfn.IFS(I499="Rob","Robusta",I499="Exc","Exclasia",I499="Ara","Arabia",I499="Lib","Libia")</f>
        <v>Arabia</v>
      </c>
      <c r="O499" s="7" t="str" cm="1">
        <f t="array" ref="O499">_xlfn.IFS(J499="M","Medium",J499="D","Dark",J499="L","Light")</f>
        <v>Dark</v>
      </c>
      <c r="P499" s="7" t="str">
        <f>VLOOKUP(Tablo1[[#This Row],[Customer ID]],customers!A498:I1498,9,FALSE)</f>
        <v>No</v>
      </c>
    </row>
    <row r="500" spans="1:16" x14ac:dyDescent="0.25">
      <c r="A500" s="4" t="s">
        <v>3306</v>
      </c>
      <c r="B500" s="6">
        <v>44159</v>
      </c>
      <c r="C500" s="4" t="s">
        <v>3367</v>
      </c>
      <c r="D500" s="7" t="s">
        <v>6137</v>
      </c>
      <c r="E500" s="4">
        <v>5</v>
      </c>
      <c r="F500" s="4" t="str">
        <f>VLOOKUP(C500,customers!A:B,2,FALSE)</f>
        <v>Marja Urion</v>
      </c>
      <c r="G500" s="4" t="str">
        <f>VLOOKUP(F500,customers!B:C,2,FALSE)</f>
        <v>murione5@alexa.com</v>
      </c>
      <c r="H500" s="4" t="str">
        <f>VLOOKUP(F500,customers!B:G,6,FALSE)</f>
        <v>Ireland</v>
      </c>
      <c r="I500" s="7" t="str">
        <f>VLOOKUP(D500,products!A:B,2,FALSE)</f>
        <v>Rob</v>
      </c>
      <c r="J500" s="7" t="str">
        <f>VLOOKUP(D500,products!A:C,3,FALSE)</f>
        <v>M</v>
      </c>
      <c r="K500" s="8">
        <f>VLOOKUP(D500,products!A:D,4,FALSE)</f>
        <v>1</v>
      </c>
      <c r="L500" s="9">
        <f>VLOOKUP(D500,products!A:E,5,FALSE)</f>
        <v>9.9499999999999993</v>
      </c>
      <c r="M500" s="9">
        <f t="shared" si="7"/>
        <v>49.75</v>
      </c>
      <c r="N500" s="7" t="str" cm="1">
        <f t="array" ref="N500">_xlfn.IFS(I500="Rob","Robusta",I500="Exc","Exclasia",I500="Ara","Arabia",I500="Lib","Libia")</f>
        <v>Robusta</v>
      </c>
      <c r="O500" s="7" t="str" cm="1">
        <f t="array" ref="O500">_xlfn.IFS(J500="M","Medium",J500="D","Dark",J500="L","Light")</f>
        <v>Medium</v>
      </c>
      <c r="P500" s="7" t="str">
        <f>VLOOKUP(Tablo1[[#This Row],[Customer ID]],customers!A499:I1499,9,FALSE)</f>
        <v>Yes</v>
      </c>
    </row>
    <row r="501" spans="1:16" x14ac:dyDescent="0.25">
      <c r="A501" s="4" t="s">
        <v>3312</v>
      </c>
      <c r="B501" s="6">
        <v>44003</v>
      </c>
      <c r="C501" s="4" t="s">
        <v>3313</v>
      </c>
      <c r="D501" s="7" t="s">
        <v>6162</v>
      </c>
      <c r="E501" s="4">
        <v>3</v>
      </c>
      <c r="F501" s="4" t="str">
        <f>VLOOKUP(C501,customers!A:B,2,FALSE)</f>
        <v>Malynda Purbrick</v>
      </c>
      <c r="G501" s="4">
        <f>VLOOKUP(F501,customers!B:C,2,FALSE)</f>
        <v>0</v>
      </c>
      <c r="H501" s="4" t="str">
        <f>VLOOKUP(F501,customers!B:G,6,FALSE)</f>
        <v>Ireland</v>
      </c>
      <c r="I501" s="7" t="str">
        <f>VLOOKUP(D501,products!A:B,2,FALSE)</f>
        <v>Rob</v>
      </c>
      <c r="J501" s="7" t="str">
        <f>VLOOKUP(D501,products!A:C,3,FALSE)</f>
        <v>D</v>
      </c>
      <c r="K501" s="8">
        <f>VLOOKUP(D501,products!A:D,4,FALSE)</f>
        <v>0.2</v>
      </c>
      <c r="L501" s="9">
        <f>VLOOKUP(D501,products!A:E,5,FALSE)</f>
        <v>2.6849999999999996</v>
      </c>
      <c r="M501" s="9">
        <f t="shared" si="7"/>
        <v>8.0549999999999997</v>
      </c>
      <c r="N501" s="7" t="str" cm="1">
        <f t="array" ref="N501">_xlfn.IFS(I501="Rob","Robusta",I501="Exc","Exclasia",I501="Ara","Arabia",I501="Lib","Libia")</f>
        <v>Robusta</v>
      </c>
      <c r="O501" s="7" t="str" cm="1">
        <f t="array" ref="O501">_xlfn.IFS(J501="M","Medium",J501="D","Dark",J501="L","Light")</f>
        <v>Dark</v>
      </c>
      <c r="P501" s="7" t="str">
        <f>VLOOKUP(Tablo1[[#This Row],[Customer ID]],customers!A500:I1500,9,FALSE)</f>
        <v>Yes</v>
      </c>
    </row>
    <row r="502" spans="1:16" x14ac:dyDescent="0.25">
      <c r="A502" s="4" t="s">
        <v>3317</v>
      </c>
      <c r="B502" s="6">
        <v>44025</v>
      </c>
      <c r="C502" s="4" t="s">
        <v>3318</v>
      </c>
      <c r="D502" s="7" t="s">
        <v>6178</v>
      </c>
      <c r="E502" s="4">
        <v>4</v>
      </c>
      <c r="F502" s="4" t="str">
        <f>VLOOKUP(C502,customers!A:B,2,FALSE)</f>
        <v>Alf Housaman</v>
      </c>
      <c r="G502" s="4">
        <f>VLOOKUP(F502,customers!B:C,2,FALSE)</f>
        <v>0</v>
      </c>
      <c r="H502" s="4" t="str">
        <f>VLOOKUP(F502,customers!B:G,6,FALSE)</f>
        <v>United States</v>
      </c>
      <c r="I502" s="7" t="str">
        <f>VLOOKUP(D502,products!A:B,2,FALSE)</f>
        <v>Rob</v>
      </c>
      <c r="J502" s="7" t="str">
        <f>VLOOKUP(D502,products!A:C,3,FALSE)</f>
        <v>L</v>
      </c>
      <c r="K502" s="8">
        <f>VLOOKUP(D502,products!A:D,4,FALSE)</f>
        <v>1</v>
      </c>
      <c r="L502" s="9">
        <f>VLOOKUP(D502,products!A:E,5,FALSE)</f>
        <v>11.95</v>
      </c>
      <c r="M502" s="9">
        <f t="shared" si="7"/>
        <v>47.8</v>
      </c>
      <c r="N502" s="7" t="str" cm="1">
        <f t="array" ref="N502">_xlfn.IFS(I502="Rob","Robusta",I502="Exc","Exclasia",I502="Ara","Arabia",I502="Lib","Libia")</f>
        <v>Robusta</v>
      </c>
      <c r="O502" s="7" t="str" cm="1">
        <f t="array" ref="O502">_xlfn.IFS(J502="M","Medium",J502="D","Dark",J502="L","Light")</f>
        <v>Light</v>
      </c>
      <c r="P502" s="7" t="str">
        <f>VLOOKUP(Tablo1[[#This Row],[Customer ID]],customers!A501:I1501,9,FALSE)</f>
        <v>No</v>
      </c>
    </row>
    <row r="503" spans="1:16" x14ac:dyDescent="0.25">
      <c r="A503" s="4" t="s">
        <v>3322</v>
      </c>
      <c r="B503" s="6">
        <v>43467</v>
      </c>
      <c r="C503" s="4" t="s">
        <v>3323</v>
      </c>
      <c r="D503" s="7" t="s">
        <v>6173</v>
      </c>
      <c r="E503" s="4">
        <v>4</v>
      </c>
      <c r="F503" s="4" t="str">
        <f>VLOOKUP(C503,customers!A:B,2,FALSE)</f>
        <v>Gladi Ducker</v>
      </c>
      <c r="G503" s="4" t="str">
        <f>VLOOKUP(F503,customers!B:C,2,FALSE)</f>
        <v>gduckerdx@patch.com</v>
      </c>
      <c r="H503" s="4" t="str">
        <f>VLOOKUP(F503,customers!B:G,6,FALSE)</f>
        <v>United Kingdom</v>
      </c>
      <c r="I503" s="7" t="str">
        <f>VLOOKUP(D503,products!A:B,2,FALSE)</f>
        <v>Rob</v>
      </c>
      <c r="J503" s="7" t="str">
        <f>VLOOKUP(D503,products!A:C,3,FALSE)</f>
        <v>M</v>
      </c>
      <c r="K503" s="8">
        <f>VLOOKUP(D503,products!A:D,4,FALSE)</f>
        <v>0.2</v>
      </c>
      <c r="L503" s="9">
        <f>VLOOKUP(D503,products!A:E,5,FALSE)</f>
        <v>2.9849999999999999</v>
      </c>
      <c r="M503" s="9">
        <f t="shared" si="7"/>
        <v>11.94</v>
      </c>
      <c r="N503" s="7" t="str" cm="1">
        <f t="array" ref="N503">_xlfn.IFS(I503="Rob","Robusta",I503="Exc","Exclasia",I503="Ara","Arabia",I503="Lib","Libia")</f>
        <v>Robusta</v>
      </c>
      <c r="O503" s="7" t="str" cm="1">
        <f t="array" ref="O503">_xlfn.IFS(J503="M","Medium",J503="D","Dark",J503="L","Light")</f>
        <v>Medium</v>
      </c>
      <c r="P503" s="7" t="str">
        <f>VLOOKUP(Tablo1[[#This Row],[Customer ID]],customers!A502:I1502,9,FALSE)</f>
        <v>No</v>
      </c>
    </row>
    <row r="504" spans="1:16" x14ac:dyDescent="0.25">
      <c r="A504" s="4" t="s">
        <v>3322</v>
      </c>
      <c r="B504" s="6">
        <v>43467</v>
      </c>
      <c r="C504" s="4" t="s">
        <v>3323</v>
      </c>
      <c r="D504" s="7" t="s">
        <v>6155</v>
      </c>
      <c r="E504" s="4">
        <v>4</v>
      </c>
      <c r="F504" s="4" t="str">
        <f>VLOOKUP(C504,customers!A:B,2,FALSE)</f>
        <v>Gladi Ducker</v>
      </c>
      <c r="G504" s="4" t="str">
        <f>VLOOKUP(F504,customers!B:C,2,FALSE)</f>
        <v>gduckerdx@patch.com</v>
      </c>
      <c r="H504" s="4" t="str">
        <f>VLOOKUP(F504,customers!B:G,6,FALSE)</f>
        <v>United Kingdom</v>
      </c>
      <c r="I504" s="7" t="str">
        <f>VLOOKUP(D504,products!A:B,2,FALSE)</f>
        <v>Exc</v>
      </c>
      <c r="J504" s="7" t="str">
        <f>VLOOKUP(D504,products!A:C,3,FALSE)</f>
        <v>M</v>
      </c>
      <c r="K504" s="8">
        <f>VLOOKUP(D504,products!A:D,4,FALSE)</f>
        <v>0.2</v>
      </c>
      <c r="L504" s="9">
        <f>VLOOKUP(D504,products!A:E,5,FALSE)</f>
        <v>4.125</v>
      </c>
      <c r="M504" s="9">
        <f t="shared" si="7"/>
        <v>16.5</v>
      </c>
      <c r="N504" s="7" t="str" cm="1">
        <f t="array" ref="N504">_xlfn.IFS(I504="Rob","Robusta",I504="Exc","Exclasia",I504="Ara","Arabia",I504="Lib","Libia")</f>
        <v>Exclasia</v>
      </c>
      <c r="O504" s="7" t="str" cm="1">
        <f t="array" ref="O504">_xlfn.IFS(J504="M","Medium",J504="D","Dark",J504="L","Light")</f>
        <v>Medium</v>
      </c>
      <c r="P504" s="7" t="str">
        <f>VLOOKUP(Tablo1[[#This Row],[Customer ID]],customers!A503:I1503,9,FALSE)</f>
        <v>No</v>
      </c>
    </row>
    <row r="505" spans="1:16" x14ac:dyDescent="0.25">
      <c r="A505" s="4" t="s">
        <v>3322</v>
      </c>
      <c r="B505" s="6">
        <v>43467</v>
      </c>
      <c r="C505" s="4" t="s">
        <v>3323</v>
      </c>
      <c r="D505" s="7" t="s">
        <v>6142</v>
      </c>
      <c r="E505" s="4">
        <v>4</v>
      </c>
      <c r="F505" s="4" t="str">
        <f>VLOOKUP(C505,customers!A:B,2,FALSE)</f>
        <v>Gladi Ducker</v>
      </c>
      <c r="G505" s="4" t="str">
        <f>VLOOKUP(F505,customers!B:C,2,FALSE)</f>
        <v>gduckerdx@patch.com</v>
      </c>
      <c r="H505" s="4" t="str">
        <f>VLOOKUP(F505,customers!B:G,6,FALSE)</f>
        <v>United Kingdom</v>
      </c>
      <c r="I505" s="7" t="str">
        <f>VLOOKUP(D505,products!A:B,2,FALSE)</f>
        <v>Lib</v>
      </c>
      <c r="J505" s="7" t="str">
        <f>VLOOKUP(D505,products!A:C,3,FALSE)</f>
        <v>D</v>
      </c>
      <c r="K505" s="8">
        <f>VLOOKUP(D505,products!A:D,4,FALSE)</f>
        <v>1</v>
      </c>
      <c r="L505" s="9">
        <f>VLOOKUP(D505,products!A:E,5,FALSE)</f>
        <v>12.95</v>
      </c>
      <c r="M505" s="9">
        <f t="shared" si="7"/>
        <v>51.8</v>
      </c>
      <c r="N505" s="7" t="str" cm="1">
        <f t="array" ref="N505">_xlfn.IFS(I505="Rob","Robusta",I505="Exc","Exclasia",I505="Ara","Arabia",I505="Lib","Libia")</f>
        <v>Libia</v>
      </c>
      <c r="O505" s="7" t="str" cm="1">
        <f t="array" ref="O505">_xlfn.IFS(J505="M","Medium",J505="D","Dark",J505="L","Light")</f>
        <v>Dark</v>
      </c>
      <c r="P505" s="7" t="e">
        <f>VLOOKUP(Tablo1[[#This Row],[Customer ID]],customers!A504:I1504,9,FALSE)</f>
        <v>#N/A</v>
      </c>
    </row>
    <row r="506" spans="1:16" x14ac:dyDescent="0.25">
      <c r="A506" s="4" t="s">
        <v>3322</v>
      </c>
      <c r="B506" s="6">
        <v>43467</v>
      </c>
      <c r="C506" s="4" t="s">
        <v>3323</v>
      </c>
      <c r="D506" s="7" t="s">
        <v>6144</v>
      </c>
      <c r="E506" s="4">
        <v>3</v>
      </c>
      <c r="F506" s="4" t="str">
        <f>VLOOKUP(C506,customers!A:B,2,FALSE)</f>
        <v>Gladi Ducker</v>
      </c>
      <c r="G506" s="4" t="str">
        <f>VLOOKUP(F506,customers!B:C,2,FALSE)</f>
        <v>gduckerdx@patch.com</v>
      </c>
      <c r="H506" s="4" t="str">
        <f>VLOOKUP(F506,customers!B:G,6,FALSE)</f>
        <v>United Kingdom</v>
      </c>
      <c r="I506" s="7" t="str">
        <f>VLOOKUP(D506,products!A:B,2,FALSE)</f>
        <v>Lib</v>
      </c>
      <c r="J506" s="7" t="str">
        <f>VLOOKUP(D506,products!A:C,3,FALSE)</f>
        <v>L</v>
      </c>
      <c r="K506" s="8">
        <f>VLOOKUP(D506,products!A:D,4,FALSE)</f>
        <v>0.2</v>
      </c>
      <c r="L506" s="9">
        <f>VLOOKUP(D506,products!A:E,5,FALSE)</f>
        <v>4.7549999999999999</v>
      </c>
      <c r="M506" s="9">
        <f t="shared" si="7"/>
        <v>14.265000000000001</v>
      </c>
      <c r="N506" s="7" t="str" cm="1">
        <f t="array" ref="N506">_xlfn.IFS(I506="Rob","Robusta",I506="Exc","Exclasia",I506="Ara","Arabia",I506="Lib","Libia")</f>
        <v>Libia</v>
      </c>
      <c r="O506" s="7" t="str" cm="1">
        <f t="array" ref="O506">_xlfn.IFS(J506="M","Medium",J506="D","Dark",J506="L","Light")</f>
        <v>Light</v>
      </c>
      <c r="P506" s="7" t="e">
        <f>VLOOKUP(Tablo1[[#This Row],[Customer ID]],customers!A505:I1505,9,FALSE)</f>
        <v>#N/A</v>
      </c>
    </row>
    <row r="507" spans="1:16" x14ac:dyDescent="0.25">
      <c r="A507" s="4" t="s">
        <v>3342</v>
      </c>
      <c r="B507" s="6">
        <v>44609</v>
      </c>
      <c r="C507" s="4" t="s">
        <v>3343</v>
      </c>
      <c r="D507" s="7" t="s">
        <v>6158</v>
      </c>
      <c r="E507" s="4">
        <v>6</v>
      </c>
      <c r="F507" s="4" t="str">
        <f>VLOOKUP(C507,customers!A:B,2,FALSE)</f>
        <v>Wain Stearley</v>
      </c>
      <c r="G507" s="4" t="str">
        <f>VLOOKUP(F507,customers!B:C,2,FALSE)</f>
        <v>wstearleye1@census.gov</v>
      </c>
      <c r="H507" s="4" t="str">
        <f>VLOOKUP(F507,customers!B:G,6,FALSE)</f>
        <v>United States</v>
      </c>
      <c r="I507" s="7" t="str">
        <f>VLOOKUP(D507,products!A:B,2,FALSE)</f>
        <v>Lib</v>
      </c>
      <c r="J507" s="7" t="str">
        <f>VLOOKUP(D507,products!A:C,3,FALSE)</f>
        <v>M</v>
      </c>
      <c r="K507" s="8">
        <f>VLOOKUP(D507,products!A:D,4,FALSE)</f>
        <v>0.2</v>
      </c>
      <c r="L507" s="9">
        <f>VLOOKUP(D507,products!A:E,5,FALSE)</f>
        <v>4.3650000000000002</v>
      </c>
      <c r="M507" s="9">
        <f t="shared" si="7"/>
        <v>26.19</v>
      </c>
      <c r="N507" s="7" t="str" cm="1">
        <f t="array" ref="N507">_xlfn.IFS(I507="Rob","Robusta",I507="Exc","Exclasia",I507="Ara","Arabia",I507="Lib","Libia")</f>
        <v>Libia</v>
      </c>
      <c r="O507" s="7" t="str" cm="1">
        <f t="array" ref="O507">_xlfn.IFS(J507="M","Medium",J507="D","Dark",J507="L","Light")</f>
        <v>Medium</v>
      </c>
      <c r="P507" s="7" t="str">
        <f>VLOOKUP(Tablo1[[#This Row],[Customer ID]],customers!A506:I1506,9,FALSE)</f>
        <v>No</v>
      </c>
    </row>
    <row r="508" spans="1:16" x14ac:dyDescent="0.25">
      <c r="A508" s="4" t="s">
        <v>3348</v>
      </c>
      <c r="B508" s="6">
        <v>44184</v>
      </c>
      <c r="C508" s="4" t="s">
        <v>3349</v>
      </c>
      <c r="D508" s="7" t="s">
        <v>6139</v>
      </c>
      <c r="E508" s="4">
        <v>2</v>
      </c>
      <c r="F508" s="4" t="str">
        <f>VLOOKUP(C508,customers!A:B,2,FALSE)</f>
        <v>Diane-marie Wincer</v>
      </c>
      <c r="G508" s="4" t="str">
        <f>VLOOKUP(F508,customers!B:C,2,FALSE)</f>
        <v>dwincere2@marriott.com</v>
      </c>
      <c r="H508" s="4" t="str">
        <f>VLOOKUP(F508,customers!B:G,6,FALSE)</f>
        <v>United States</v>
      </c>
      <c r="I508" s="7" t="str">
        <f>VLOOKUP(D508,products!A:B,2,FALSE)</f>
        <v>Ara</v>
      </c>
      <c r="J508" s="7" t="str">
        <f>VLOOKUP(D508,products!A:C,3,FALSE)</f>
        <v>L</v>
      </c>
      <c r="K508" s="8">
        <f>VLOOKUP(D508,products!A:D,4,FALSE)</f>
        <v>1</v>
      </c>
      <c r="L508" s="9">
        <f>VLOOKUP(D508,products!A:E,5,FALSE)</f>
        <v>12.95</v>
      </c>
      <c r="M508" s="9">
        <f t="shared" si="7"/>
        <v>25.9</v>
      </c>
      <c r="N508" s="7" t="str" cm="1">
        <f t="array" ref="N508">_xlfn.IFS(I508="Rob","Robusta",I508="Exc","Exclasia",I508="Ara","Arabia",I508="Lib","Libia")</f>
        <v>Arabia</v>
      </c>
      <c r="O508" s="7" t="str" cm="1">
        <f t="array" ref="O508">_xlfn.IFS(J508="M","Medium",J508="D","Dark",J508="L","Light")</f>
        <v>Light</v>
      </c>
      <c r="P508" s="7" t="str">
        <f>VLOOKUP(Tablo1[[#This Row],[Customer ID]],customers!A507:I1507,9,FALSE)</f>
        <v>Yes</v>
      </c>
    </row>
    <row r="509" spans="1:16" x14ac:dyDescent="0.25">
      <c r="A509" s="4" t="s">
        <v>3354</v>
      </c>
      <c r="B509" s="6">
        <v>43516</v>
      </c>
      <c r="C509" s="4" t="s">
        <v>3355</v>
      </c>
      <c r="D509" s="7" t="s">
        <v>6181</v>
      </c>
      <c r="E509" s="4">
        <v>3</v>
      </c>
      <c r="F509" s="4" t="str">
        <f>VLOOKUP(C509,customers!A:B,2,FALSE)</f>
        <v>Perry Lyfield</v>
      </c>
      <c r="G509" s="4" t="str">
        <f>VLOOKUP(F509,customers!B:C,2,FALSE)</f>
        <v>plyfielde3@baidu.com</v>
      </c>
      <c r="H509" s="4" t="str">
        <f>VLOOKUP(F509,customers!B:G,6,FALSE)</f>
        <v>United States</v>
      </c>
      <c r="I509" s="7" t="str">
        <f>VLOOKUP(D509,products!A:B,2,FALSE)</f>
        <v>Ara</v>
      </c>
      <c r="J509" s="7" t="str">
        <f>VLOOKUP(D509,products!A:C,3,FALSE)</f>
        <v>L</v>
      </c>
      <c r="K509" s="8">
        <f>VLOOKUP(D509,products!A:D,4,FALSE)</f>
        <v>2.5</v>
      </c>
      <c r="L509" s="9">
        <f>VLOOKUP(D509,products!A:E,5,FALSE)</f>
        <v>29.784999999999997</v>
      </c>
      <c r="M509" s="9">
        <f t="shared" si="7"/>
        <v>89.35499999999999</v>
      </c>
      <c r="N509" s="7" t="str" cm="1">
        <f t="array" ref="N509">_xlfn.IFS(I509="Rob","Robusta",I509="Exc","Exclasia",I509="Ara","Arabia",I509="Lib","Libia")</f>
        <v>Arabia</v>
      </c>
      <c r="O509" s="7" t="str" cm="1">
        <f t="array" ref="O509">_xlfn.IFS(J509="M","Medium",J509="D","Dark",J509="L","Light")</f>
        <v>Light</v>
      </c>
      <c r="P509" s="7" t="str">
        <f>VLOOKUP(Tablo1[[#This Row],[Customer ID]],customers!A508:I1508,9,FALSE)</f>
        <v>Yes</v>
      </c>
    </row>
    <row r="510" spans="1:16" x14ac:dyDescent="0.25">
      <c r="A510" s="4" t="s">
        <v>3360</v>
      </c>
      <c r="B510" s="6">
        <v>44210</v>
      </c>
      <c r="C510" s="4" t="s">
        <v>3361</v>
      </c>
      <c r="D510" s="7" t="s">
        <v>6168</v>
      </c>
      <c r="E510" s="4">
        <v>6</v>
      </c>
      <c r="F510" s="4" t="str">
        <f>VLOOKUP(C510,customers!A:B,2,FALSE)</f>
        <v>Heall Perris</v>
      </c>
      <c r="G510" s="4" t="str">
        <f>VLOOKUP(F510,customers!B:C,2,FALSE)</f>
        <v>hperrise4@studiopress.com</v>
      </c>
      <c r="H510" s="4" t="str">
        <f>VLOOKUP(F510,customers!B:G,6,FALSE)</f>
        <v>Ireland</v>
      </c>
      <c r="I510" s="7" t="str">
        <f>VLOOKUP(D510,products!A:B,2,FALSE)</f>
        <v>Lib</v>
      </c>
      <c r="J510" s="7" t="str">
        <f>VLOOKUP(D510,products!A:C,3,FALSE)</f>
        <v>D</v>
      </c>
      <c r="K510" s="8">
        <f>VLOOKUP(D510,products!A:D,4,FALSE)</f>
        <v>0.5</v>
      </c>
      <c r="L510" s="9">
        <f>VLOOKUP(D510,products!A:E,5,FALSE)</f>
        <v>7.77</v>
      </c>
      <c r="M510" s="9">
        <f t="shared" si="7"/>
        <v>46.62</v>
      </c>
      <c r="N510" s="7" t="str" cm="1">
        <f t="array" ref="N510">_xlfn.IFS(I510="Rob","Robusta",I510="Exc","Exclasia",I510="Ara","Arabia",I510="Lib","Libia")</f>
        <v>Libia</v>
      </c>
      <c r="O510" s="7" t="str" cm="1">
        <f t="array" ref="O510">_xlfn.IFS(J510="M","Medium",J510="D","Dark",J510="L","Light")</f>
        <v>Dark</v>
      </c>
      <c r="P510" s="7" t="str">
        <f>VLOOKUP(Tablo1[[#This Row],[Customer ID]],customers!A509:I1509,9,FALSE)</f>
        <v>No</v>
      </c>
    </row>
    <row r="511" spans="1:16" x14ac:dyDescent="0.25">
      <c r="A511" s="4" t="s">
        <v>3366</v>
      </c>
      <c r="B511" s="6">
        <v>43785</v>
      </c>
      <c r="C511" s="4" t="s">
        <v>3367</v>
      </c>
      <c r="D511" s="7" t="s">
        <v>6146</v>
      </c>
      <c r="E511" s="4">
        <v>3</v>
      </c>
      <c r="F511" s="4" t="str">
        <f>VLOOKUP(C511,customers!A:B,2,FALSE)</f>
        <v>Marja Urion</v>
      </c>
      <c r="G511" s="4" t="str">
        <f>VLOOKUP(F511,customers!B:C,2,FALSE)</f>
        <v>murione5@alexa.com</v>
      </c>
      <c r="H511" s="4" t="str">
        <f>VLOOKUP(F511,customers!B:G,6,FALSE)</f>
        <v>Ireland</v>
      </c>
      <c r="I511" s="7" t="str">
        <f>VLOOKUP(D511,products!A:B,2,FALSE)</f>
        <v>Ara</v>
      </c>
      <c r="J511" s="7" t="str">
        <f>VLOOKUP(D511,products!A:C,3,FALSE)</f>
        <v>D</v>
      </c>
      <c r="K511" s="8">
        <f>VLOOKUP(D511,products!A:D,4,FALSE)</f>
        <v>1</v>
      </c>
      <c r="L511" s="9">
        <f>VLOOKUP(D511,products!A:E,5,FALSE)</f>
        <v>9.9499999999999993</v>
      </c>
      <c r="M511" s="9">
        <f t="shared" si="7"/>
        <v>29.849999999999998</v>
      </c>
      <c r="N511" s="7" t="str" cm="1">
        <f t="array" ref="N511">_xlfn.IFS(I511="Rob","Robusta",I511="Exc","Exclasia",I511="Ara","Arabia",I511="Lib","Libia")</f>
        <v>Arabia</v>
      </c>
      <c r="O511" s="7" t="str" cm="1">
        <f t="array" ref="O511">_xlfn.IFS(J511="M","Medium",J511="D","Dark",J511="L","Light")</f>
        <v>Dark</v>
      </c>
      <c r="P511" s="7" t="str">
        <f>VLOOKUP(Tablo1[[#This Row],[Customer ID]],customers!A510:I1510,9,FALSE)</f>
        <v>Yes</v>
      </c>
    </row>
    <row r="512" spans="1:16" x14ac:dyDescent="0.25">
      <c r="A512" s="4" t="s">
        <v>3372</v>
      </c>
      <c r="B512" s="6">
        <v>43803</v>
      </c>
      <c r="C512" s="4" t="s">
        <v>3373</v>
      </c>
      <c r="D512" s="7" t="s">
        <v>6177</v>
      </c>
      <c r="E512" s="4">
        <v>3</v>
      </c>
      <c r="F512" s="4" t="str">
        <f>VLOOKUP(C512,customers!A:B,2,FALSE)</f>
        <v>Camellia Kid</v>
      </c>
      <c r="G512" s="4" t="str">
        <f>VLOOKUP(F512,customers!B:C,2,FALSE)</f>
        <v>ckide6@narod.ru</v>
      </c>
      <c r="H512" s="4" t="str">
        <f>VLOOKUP(F512,customers!B:G,6,FALSE)</f>
        <v>Ireland</v>
      </c>
      <c r="I512" s="7" t="str">
        <f>VLOOKUP(D512,products!A:B,2,FALSE)</f>
        <v>Rob</v>
      </c>
      <c r="J512" s="7" t="str">
        <f>VLOOKUP(D512,products!A:C,3,FALSE)</f>
        <v>L</v>
      </c>
      <c r="K512" s="8">
        <f>VLOOKUP(D512,products!A:D,4,FALSE)</f>
        <v>0.2</v>
      </c>
      <c r="L512" s="9">
        <f>VLOOKUP(D512,products!A:E,5,FALSE)</f>
        <v>3.5849999999999995</v>
      </c>
      <c r="M512" s="9">
        <f t="shared" si="7"/>
        <v>10.754999999999999</v>
      </c>
      <c r="N512" s="7" t="str" cm="1">
        <f t="array" ref="N512">_xlfn.IFS(I512="Rob","Robusta",I512="Exc","Exclasia",I512="Ara","Arabia",I512="Lib","Libia")</f>
        <v>Robusta</v>
      </c>
      <c r="O512" s="7" t="str" cm="1">
        <f t="array" ref="O512">_xlfn.IFS(J512="M","Medium",J512="D","Dark",J512="L","Light")</f>
        <v>Light</v>
      </c>
      <c r="P512" s="7" t="str">
        <f>VLOOKUP(Tablo1[[#This Row],[Customer ID]],customers!A511:I1511,9,FALSE)</f>
        <v>Yes</v>
      </c>
    </row>
    <row r="513" spans="1:16" x14ac:dyDescent="0.25">
      <c r="A513" s="4" t="s">
        <v>3378</v>
      </c>
      <c r="B513" s="6">
        <v>44043</v>
      </c>
      <c r="C513" s="4" t="s">
        <v>3379</v>
      </c>
      <c r="D513" s="7" t="s">
        <v>6151</v>
      </c>
      <c r="E513" s="4">
        <v>4</v>
      </c>
      <c r="F513" s="4" t="str">
        <f>VLOOKUP(C513,customers!A:B,2,FALSE)</f>
        <v>Carolann Beine</v>
      </c>
      <c r="G513" s="4" t="str">
        <f>VLOOKUP(F513,customers!B:C,2,FALSE)</f>
        <v>cbeinee7@xinhuanet.com</v>
      </c>
      <c r="H513" s="4" t="str">
        <f>VLOOKUP(F513,customers!B:G,6,FALSE)</f>
        <v>United States</v>
      </c>
      <c r="I513" s="7" t="str">
        <f>VLOOKUP(D513,products!A:B,2,FALSE)</f>
        <v>Ara</v>
      </c>
      <c r="J513" s="7" t="str">
        <f>VLOOKUP(D513,products!A:C,3,FALSE)</f>
        <v>M</v>
      </c>
      <c r="K513" s="8">
        <f>VLOOKUP(D513,products!A:D,4,FALSE)</f>
        <v>0.2</v>
      </c>
      <c r="L513" s="9">
        <f>VLOOKUP(D513,products!A:E,5,FALSE)</f>
        <v>3.375</v>
      </c>
      <c r="M513" s="9">
        <f t="shared" si="7"/>
        <v>13.5</v>
      </c>
      <c r="N513" s="7" t="str" cm="1">
        <f t="array" ref="N513">_xlfn.IFS(I513="Rob","Robusta",I513="Exc","Exclasia",I513="Ara","Arabia",I513="Lib","Libia")</f>
        <v>Arabia</v>
      </c>
      <c r="O513" s="7" t="str" cm="1">
        <f t="array" ref="O513">_xlfn.IFS(J513="M","Medium",J513="D","Dark",J513="L","Light")</f>
        <v>Medium</v>
      </c>
      <c r="P513" s="7" t="str">
        <f>VLOOKUP(Tablo1[[#This Row],[Customer ID]],customers!A512:I1512,9,FALSE)</f>
        <v>Yes</v>
      </c>
    </row>
    <row r="514" spans="1:16" x14ac:dyDescent="0.25">
      <c r="A514" s="4" t="s">
        <v>3384</v>
      </c>
      <c r="B514" s="6">
        <v>43535</v>
      </c>
      <c r="C514" s="4" t="s">
        <v>3385</v>
      </c>
      <c r="D514" s="7" t="s">
        <v>6169</v>
      </c>
      <c r="E514" s="4">
        <v>3</v>
      </c>
      <c r="F514" s="4" t="str">
        <f>VLOOKUP(C514,customers!A:B,2,FALSE)</f>
        <v>Celia Bakeup</v>
      </c>
      <c r="G514" s="4" t="str">
        <f>VLOOKUP(F514,customers!B:C,2,FALSE)</f>
        <v>cbakeupe8@globo.com</v>
      </c>
      <c r="H514" s="4" t="str">
        <f>VLOOKUP(F514,customers!B:G,6,FALSE)</f>
        <v>United States</v>
      </c>
      <c r="I514" s="7" t="str">
        <f>VLOOKUP(D514,products!A:B,2,FALSE)</f>
        <v>Lib</v>
      </c>
      <c r="J514" s="7" t="str">
        <f>VLOOKUP(D514,products!A:C,3,FALSE)</f>
        <v>L</v>
      </c>
      <c r="K514" s="8">
        <f>VLOOKUP(D514,products!A:D,4,FALSE)</f>
        <v>1</v>
      </c>
      <c r="L514" s="9">
        <f>VLOOKUP(D514,products!A:E,5,FALSE)</f>
        <v>15.85</v>
      </c>
      <c r="M514" s="9">
        <f t="shared" si="7"/>
        <v>47.55</v>
      </c>
      <c r="N514" s="7" t="str" cm="1">
        <f t="array" ref="N514">_xlfn.IFS(I514="Rob","Robusta",I514="Exc","Exclasia",I514="Ara","Arabia",I514="Lib","Libia")</f>
        <v>Libia</v>
      </c>
      <c r="O514" s="7" t="str" cm="1">
        <f t="array" ref="O514">_xlfn.IFS(J514="M","Medium",J514="D","Dark",J514="L","Light")</f>
        <v>Light</v>
      </c>
      <c r="P514" s="7" t="str">
        <f>VLOOKUP(Tablo1[[#This Row],[Customer ID]],customers!A513:I1513,9,FALSE)</f>
        <v>No</v>
      </c>
    </row>
    <row r="515" spans="1:16" x14ac:dyDescent="0.25">
      <c r="A515" s="4" t="s">
        <v>3390</v>
      </c>
      <c r="B515" s="6">
        <v>44691</v>
      </c>
      <c r="C515" s="4" t="s">
        <v>3391</v>
      </c>
      <c r="D515" s="7" t="s">
        <v>6169</v>
      </c>
      <c r="E515" s="4">
        <v>5</v>
      </c>
      <c r="F515" s="4" t="str">
        <f>VLOOKUP(C515,customers!A:B,2,FALSE)</f>
        <v>Nataniel Helkin</v>
      </c>
      <c r="G515" s="4" t="str">
        <f>VLOOKUP(F515,customers!B:C,2,FALSE)</f>
        <v>nhelkine9@example.com</v>
      </c>
      <c r="H515" s="4" t="str">
        <f>VLOOKUP(F515,customers!B:G,6,FALSE)</f>
        <v>United States</v>
      </c>
      <c r="I515" s="7" t="str">
        <f>VLOOKUP(D515,products!A:B,2,FALSE)</f>
        <v>Lib</v>
      </c>
      <c r="J515" s="7" t="str">
        <f>VLOOKUP(D515,products!A:C,3,FALSE)</f>
        <v>L</v>
      </c>
      <c r="K515" s="8">
        <f>VLOOKUP(D515,products!A:D,4,FALSE)</f>
        <v>1</v>
      </c>
      <c r="L515" s="9">
        <f>VLOOKUP(D515,products!A:E,5,FALSE)</f>
        <v>15.85</v>
      </c>
      <c r="M515" s="9">
        <f t="shared" ref="M515:M578" si="8">L515*E515</f>
        <v>79.25</v>
      </c>
      <c r="N515" s="7" t="str" cm="1">
        <f t="array" ref="N515">_xlfn.IFS(I515="Rob","Robusta",I515="Exc","Exclasia",I515="Ara","Arabia",I515="Lib","Libia")</f>
        <v>Libia</v>
      </c>
      <c r="O515" s="7" t="str" cm="1">
        <f t="array" ref="O515">_xlfn.IFS(J515="M","Medium",J515="D","Dark",J515="L","Light")</f>
        <v>Light</v>
      </c>
      <c r="P515" s="7" t="str">
        <f>VLOOKUP(Tablo1[[#This Row],[Customer ID]],customers!A514:I1514,9,FALSE)</f>
        <v>No</v>
      </c>
    </row>
    <row r="516" spans="1:16" x14ac:dyDescent="0.25">
      <c r="A516" s="4" t="s">
        <v>3395</v>
      </c>
      <c r="B516" s="6">
        <v>44555</v>
      </c>
      <c r="C516" s="4" t="s">
        <v>3396</v>
      </c>
      <c r="D516" s="7" t="s">
        <v>6158</v>
      </c>
      <c r="E516" s="4">
        <v>6</v>
      </c>
      <c r="F516" s="4" t="str">
        <f>VLOOKUP(C516,customers!A:B,2,FALSE)</f>
        <v>Pippo Witherington</v>
      </c>
      <c r="G516" s="4" t="str">
        <f>VLOOKUP(F516,customers!B:C,2,FALSE)</f>
        <v>pwitheringtonea@networkadvertising.org</v>
      </c>
      <c r="H516" s="4" t="str">
        <f>VLOOKUP(F516,customers!B:G,6,FALSE)</f>
        <v>United States</v>
      </c>
      <c r="I516" s="7" t="str">
        <f>VLOOKUP(D516,products!A:B,2,FALSE)</f>
        <v>Lib</v>
      </c>
      <c r="J516" s="7" t="str">
        <f>VLOOKUP(D516,products!A:C,3,FALSE)</f>
        <v>M</v>
      </c>
      <c r="K516" s="8">
        <f>VLOOKUP(D516,products!A:D,4,FALSE)</f>
        <v>0.2</v>
      </c>
      <c r="L516" s="9">
        <f>VLOOKUP(D516,products!A:E,5,FALSE)</f>
        <v>4.3650000000000002</v>
      </c>
      <c r="M516" s="9">
        <f t="shared" si="8"/>
        <v>26.19</v>
      </c>
      <c r="N516" s="7" t="str" cm="1">
        <f t="array" ref="N516">_xlfn.IFS(I516="Rob","Robusta",I516="Exc","Exclasia",I516="Ara","Arabia",I516="Lib","Libia")</f>
        <v>Libia</v>
      </c>
      <c r="O516" s="7" t="str" cm="1">
        <f t="array" ref="O516">_xlfn.IFS(J516="M","Medium",J516="D","Dark",J516="L","Light")</f>
        <v>Medium</v>
      </c>
      <c r="P516" s="7" t="str">
        <f>VLOOKUP(Tablo1[[#This Row],[Customer ID]],customers!A515:I1515,9,FALSE)</f>
        <v>Yes</v>
      </c>
    </row>
    <row r="517" spans="1:16" x14ac:dyDescent="0.25">
      <c r="A517" s="4" t="s">
        <v>3401</v>
      </c>
      <c r="B517" s="6">
        <v>44673</v>
      </c>
      <c r="C517" s="4" t="s">
        <v>3402</v>
      </c>
      <c r="D517" s="7" t="s">
        <v>6172</v>
      </c>
      <c r="E517" s="4">
        <v>3</v>
      </c>
      <c r="F517" s="4" t="str">
        <f>VLOOKUP(C517,customers!A:B,2,FALSE)</f>
        <v>Tildie Tilzey</v>
      </c>
      <c r="G517" s="4" t="str">
        <f>VLOOKUP(F517,customers!B:C,2,FALSE)</f>
        <v>ttilzeyeb@hostgator.com</v>
      </c>
      <c r="H517" s="4" t="str">
        <f>VLOOKUP(F517,customers!B:G,6,FALSE)</f>
        <v>United States</v>
      </c>
      <c r="I517" s="7" t="str">
        <f>VLOOKUP(D517,products!A:B,2,FALSE)</f>
        <v>Rob</v>
      </c>
      <c r="J517" s="7" t="str">
        <f>VLOOKUP(D517,products!A:C,3,FALSE)</f>
        <v>L</v>
      </c>
      <c r="K517" s="8">
        <f>VLOOKUP(D517,products!A:D,4,FALSE)</f>
        <v>0.5</v>
      </c>
      <c r="L517" s="9">
        <f>VLOOKUP(D517,products!A:E,5,FALSE)</f>
        <v>7.169999999999999</v>
      </c>
      <c r="M517" s="9">
        <f t="shared" si="8"/>
        <v>21.509999999999998</v>
      </c>
      <c r="N517" s="7" t="str" cm="1">
        <f t="array" ref="N517">_xlfn.IFS(I517="Rob","Robusta",I517="Exc","Exclasia",I517="Ara","Arabia",I517="Lib","Libia")</f>
        <v>Robusta</v>
      </c>
      <c r="O517" s="7" t="str" cm="1">
        <f t="array" ref="O517">_xlfn.IFS(J517="M","Medium",J517="D","Dark",J517="L","Light")</f>
        <v>Light</v>
      </c>
      <c r="P517" s="7" t="str">
        <f>VLOOKUP(Tablo1[[#This Row],[Customer ID]],customers!A516:I1516,9,FALSE)</f>
        <v>No</v>
      </c>
    </row>
    <row r="518" spans="1:16" x14ac:dyDescent="0.25">
      <c r="A518" s="4" t="s">
        <v>3407</v>
      </c>
      <c r="B518" s="6">
        <v>44723</v>
      </c>
      <c r="C518" s="4" t="s">
        <v>3408</v>
      </c>
      <c r="D518" s="7" t="s">
        <v>6148</v>
      </c>
      <c r="E518" s="4">
        <v>5</v>
      </c>
      <c r="F518" s="4" t="str">
        <f>VLOOKUP(C518,customers!A:B,2,FALSE)</f>
        <v>Cindra Burling</v>
      </c>
      <c r="G518" s="4">
        <f>VLOOKUP(F518,customers!B:C,2,FALSE)</f>
        <v>0</v>
      </c>
      <c r="H518" s="4" t="str">
        <f>VLOOKUP(F518,customers!B:G,6,FALSE)</f>
        <v>United States</v>
      </c>
      <c r="I518" s="7" t="str">
        <f>VLOOKUP(D518,products!A:B,2,FALSE)</f>
        <v>Rob</v>
      </c>
      <c r="J518" s="7" t="str">
        <f>VLOOKUP(D518,products!A:C,3,FALSE)</f>
        <v>D</v>
      </c>
      <c r="K518" s="8">
        <f>VLOOKUP(D518,products!A:D,4,FALSE)</f>
        <v>2.5</v>
      </c>
      <c r="L518" s="9">
        <f>VLOOKUP(D518,products!A:E,5,FALSE)</f>
        <v>20.584999999999997</v>
      </c>
      <c r="M518" s="9">
        <f t="shared" si="8"/>
        <v>102.92499999999998</v>
      </c>
      <c r="N518" s="7" t="str" cm="1">
        <f t="array" ref="N518">_xlfn.IFS(I518="Rob","Robusta",I518="Exc","Exclasia",I518="Ara","Arabia",I518="Lib","Libia")</f>
        <v>Robusta</v>
      </c>
      <c r="O518" s="7" t="str" cm="1">
        <f t="array" ref="O518">_xlfn.IFS(J518="M","Medium",J518="D","Dark",J518="L","Light")</f>
        <v>Dark</v>
      </c>
      <c r="P518" s="7" t="str">
        <f>VLOOKUP(Tablo1[[#This Row],[Customer ID]],customers!A517:I1517,9,FALSE)</f>
        <v>Yes</v>
      </c>
    </row>
    <row r="519" spans="1:16" x14ac:dyDescent="0.25">
      <c r="A519" s="4" t="s">
        <v>3412</v>
      </c>
      <c r="B519" s="6">
        <v>44678</v>
      </c>
      <c r="C519" s="4" t="s">
        <v>3413</v>
      </c>
      <c r="D519" s="7" t="s">
        <v>6149</v>
      </c>
      <c r="E519" s="4">
        <v>2</v>
      </c>
      <c r="F519" s="4" t="str">
        <f>VLOOKUP(C519,customers!A:B,2,FALSE)</f>
        <v>Channa Belamy</v>
      </c>
      <c r="G519" s="4">
        <f>VLOOKUP(F519,customers!B:C,2,FALSE)</f>
        <v>0</v>
      </c>
      <c r="H519" s="4" t="str">
        <f>VLOOKUP(F519,customers!B:G,6,FALSE)</f>
        <v>United States</v>
      </c>
      <c r="I519" s="7" t="str">
        <f>VLOOKUP(D519,products!A:B,2,FALSE)</f>
        <v>Lib</v>
      </c>
      <c r="J519" s="7" t="str">
        <f>VLOOKUP(D519,products!A:C,3,FALSE)</f>
        <v>D</v>
      </c>
      <c r="K519" s="8">
        <f>VLOOKUP(D519,products!A:D,4,FALSE)</f>
        <v>0.2</v>
      </c>
      <c r="L519" s="9">
        <f>VLOOKUP(D519,products!A:E,5,FALSE)</f>
        <v>3.8849999999999998</v>
      </c>
      <c r="M519" s="9">
        <f t="shared" si="8"/>
        <v>7.77</v>
      </c>
      <c r="N519" s="7" t="str" cm="1">
        <f t="array" ref="N519">_xlfn.IFS(I519="Rob","Robusta",I519="Exc","Exclasia",I519="Ara","Arabia",I519="Lib","Libia")</f>
        <v>Libia</v>
      </c>
      <c r="O519" s="7" t="str" cm="1">
        <f t="array" ref="O519">_xlfn.IFS(J519="M","Medium",J519="D","Dark",J519="L","Light")</f>
        <v>Dark</v>
      </c>
      <c r="P519" s="7" t="str">
        <f>VLOOKUP(Tablo1[[#This Row],[Customer ID]],customers!A518:I1518,9,FALSE)</f>
        <v>No</v>
      </c>
    </row>
    <row r="520" spans="1:16" x14ac:dyDescent="0.25">
      <c r="A520" s="4" t="s">
        <v>3417</v>
      </c>
      <c r="B520" s="6">
        <v>44194</v>
      </c>
      <c r="C520" s="4" t="s">
        <v>3418</v>
      </c>
      <c r="D520" s="7" t="s">
        <v>6184</v>
      </c>
      <c r="E520" s="4">
        <v>5</v>
      </c>
      <c r="F520" s="4" t="str">
        <f>VLOOKUP(C520,customers!A:B,2,FALSE)</f>
        <v>Karl Imorts</v>
      </c>
      <c r="G520" s="4" t="str">
        <f>VLOOKUP(F520,customers!B:C,2,FALSE)</f>
        <v>kimortsee@alexa.com</v>
      </c>
      <c r="H520" s="4" t="str">
        <f>VLOOKUP(F520,customers!B:G,6,FALSE)</f>
        <v>United States</v>
      </c>
      <c r="I520" s="7" t="str">
        <f>VLOOKUP(D520,products!A:B,2,FALSE)</f>
        <v>Exc</v>
      </c>
      <c r="J520" s="7" t="str">
        <f>VLOOKUP(D520,products!A:C,3,FALSE)</f>
        <v>D</v>
      </c>
      <c r="K520" s="8">
        <f>VLOOKUP(D520,products!A:D,4,FALSE)</f>
        <v>2.5</v>
      </c>
      <c r="L520" s="9">
        <f>VLOOKUP(D520,products!A:E,5,FALSE)</f>
        <v>27.945</v>
      </c>
      <c r="M520" s="9">
        <f t="shared" si="8"/>
        <v>139.72499999999999</v>
      </c>
      <c r="N520" s="7" t="str" cm="1">
        <f t="array" ref="N520">_xlfn.IFS(I520="Rob","Robusta",I520="Exc","Exclasia",I520="Ara","Arabia",I520="Lib","Libia")</f>
        <v>Exclasia</v>
      </c>
      <c r="O520" s="7" t="str" cm="1">
        <f t="array" ref="O520">_xlfn.IFS(J520="M","Medium",J520="D","Dark",J520="L","Light")</f>
        <v>Dark</v>
      </c>
      <c r="P520" s="7" t="str">
        <f>VLOOKUP(Tablo1[[#This Row],[Customer ID]],customers!A519:I1519,9,FALSE)</f>
        <v>No</v>
      </c>
    </row>
    <row r="521" spans="1:16" x14ac:dyDescent="0.25">
      <c r="A521" s="4" t="s">
        <v>3423</v>
      </c>
      <c r="B521" s="6">
        <v>44026</v>
      </c>
      <c r="C521" s="4" t="s">
        <v>3367</v>
      </c>
      <c r="D521" s="7" t="s">
        <v>6157</v>
      </c>
      <c r="E521" s="4">
        <v>2</v>
      </c>
      <c r="F521" s="4" t="str">
        <f>VLOOKUP(C521,customers!A:B,2,FALSE)</f>
        <v>Marja Urion</v>
      </c>
      <c r="G521" s="4" t="str">
        <f>VLOOKUP(F521,customers!B:C,2,FALSE)</f>
        <v>murione5@alexa.com</v>
      </c>
      <c r="H521" s="4" t="str">
        <f>VLOOKUP(F521,customers!B:G,6,FALSE)</f>
        <v>Ireland</v>
      </c>
      <c r="I521" s="7" t="str">
        <f>VLOOKUP(D521,products!A:B,2,FALSE)</f>
        <v>Ara</v>
      </c>
      <c r="J521" s="7" t="str">
        <f>VLOOKUP(D521,products!A:C,3,FALSE)</f>
        <v>D</v>
      </c>
      <c r="K521" s="8">
        <f>VLOOKUP(D521,products!A:D,4,FALSE)</f>
        <v>0.5</v>
      </c>
      <c r="L521" s="9">
        <f>VLOOKUP(D521,products!A:E,5,FALSE)</f>
        <v>5.97</v>
      </c>
      <c r="M521" s="9">
        <f t="shared" si="8"/>
        <v>11.94</v>
      </c>
      <c r="N521" s="7" t="str" cm="1">
        <f t="array" ref="N521">_xlfn.IFS(I521="Rob","Robusta",I521="Exc","Exclasia",I521="Ara","Arabia",I521="Lib","Libia")</f>
        <v>Arabia</v>
      </c>
      <c r="O521" s="7" t="str" cm="1">
        <f t="array" ref="O521">_xlfn.IFS(J521="M","Medium",J521="D","Dark",J521="L","Light")</f>
        <v>Dark</v>
      </c>
      <c r="P521" s="7" t="e">
        <f>VLOOKUP(Tablo1[[#This Row],[Customer ID]],customers!A520:I1520,9,FALSE)</f>
        <v>#N/A</v>
      </c>
    </row>
    <row r="522" spans="1:16" x14ac:dyDescent="0.25">
      <c r="A522" s="4" t="s">
        <v>3429</v>
      </c>
      <c r="B522" s="6">
        <v>44446</v>
      </c>
      <c r="C522" s="4" t="s">
        <v>3430</v>
      </c>
      <c r="D522" s="7" t="s">
        <v>6149</v>
      </c>
      <c r="E522" s="4">
        <v>1</v>
      </c>
      <c r="F522" s="4" t="str">
        <f>VLOOKUP(C522,customers!A:B,2,FALSE)</f>
        <v>Mag Armistead</v>
      </c>
      <c r="G522" s="4" t="str">
        <f>VLOOKUP(F522,customers!B:C,2,FALSE)</f>
        <v>marmisteadeg@blogtalkradio.com</v>
      </c>
      <c r="H522" s="4" t="str">
        <f>VLOOKUP(F522,customers!B:G,6,FALSE)</f>
        <v>United States</v>
      </c>
      <c r="I522" s="7" t="str">
        <f>VLOOKUP(D522,products!A:B,2,FALSE)</f>
        <v>Lib</v>
      </c>
      <c r="J522" s="7" t="str">
        <f>VLOOKUP(D522,products!A:C,3,FALSE)</f>
        <v>D</v>
      </c>
      <c r="K522" s="8">
        <f>VLOOKUP(D522,products!A:D,4,FALSE)</f>
        <v>0.2</v>
      </c>
      <c r="L522" s="9">
        <f>VLOOKUP(D522,products!A:E,5,FALSE)</f>
        <v>3.8849999999999998</v>
      </c>
      <c r="M522" s="9">
        <f t="shared" si="8"/>
        <v>3.8849999999999998</v>
      </c>
      <c r="N522" s="7" t="str" cm="1">
        <f t="array" ref="N522">_xlfn.IFS(I522="Rob","Robusta",I522="Exc","Exclasia",I522="Ara","Arabia",I522="Lib","Libia")</f>
        <v>Libia</v>
      </c>
      <c r="O522" s="7" t="str" cm="1">
        <f t="array" ref="O522">_xlfn.IFS(J522="M","Medium",J522="D","Dark",J522="L","Light")</f>
        <v>Dark</v>
      </c>
      <c r="P522" s="7" t="str">
        <f>VLOOKUP(Tablo1[[#This Row],[Customer ID]],customers!A521:I1521,9,FALSE)</f>
        <v>No</v>
      </c>
    </row>
    <row r="523" spans="1:16" x14ac:dyDescent="0.25">
      <c r="A523" s="4" t="s">
        <v>3429</v>
      </c>
      <c r="B523" s="6">
        <v>44446</v>
      </c>
      <c r="C523" s="4" t="s">
        <v>3430</v>
      </c>
      <c r="D523" s="7" t="s">
        <v>6137</v>
      </c>
      <c r="E523" s="4">
        <v>4</v>
      </c>
      <c r="F523" s="4" t="str">
        <f>VLOOKUP(C523,customers!A:B,2,FALSE)</f>
        <v>Mag Armistead</v>
      </c>
      <c r="G523" s="4" t="str">
        <f>VLOOKUP(F523,customers!B:C,2,FALSE)</f>
        <v>marmisteadeg@blogtalkradio.com</v>
      </c>
      <c r="H523" s="4" t="str">
        <f>VLOOKUP(F523,customers!B:G,6,FALSE)</f>
        <v>United States</v>
      </c>
      <c r="I523" s="7" t="str">
        <f>VLOOKUP(D523,products!A:B,2,FALSE)</f>
        <v>Rob</v>
      </c>
      <c r="J523" s="7" t="str">
        <f>VLOOKUP(D523,products!A:C,3,FALSE)</f>
        <v>M</v>
      </c>
      <c r="K523" s="8">
        <f>VLOOKUP(D523,products!A:D,4,FALSE)</f>
        <v>1</v>
      </c>
      <c r="L523" s="9">
        <f>VLOOKUP(D523,products!A:E,5,FALSE)</f>
        <v>9.9499999999999993</v>
      </c>
      <c r="M523" s="9">
        <f t="shared" si="8"/>
        <v>39.799999999999997</v>
      </c>
      <c r="N523" s="7" t="str" cm="1">
        <f t="array" ref="N523">_xlfn.IFS(I523="Rob","Robusta",I523="Exc","Exclasia",I523="Ara","Arabia",I523="Lib","Libia")</f>
        <v>Robusta</v>
      </c>
      <c r="O523" s="7" t="str" cm="1">
        <f t="array" ref="O523">_xlfn.IFS(J523="M","Medium",J523="D","Dark",J523="L","Light")</f>
        <v>Medium</v>
      </c>
      <c r="P523" s="7" t="str">
        <f>VLOOKUP(Tablo1[[#This Row],[Customer ID]],customers!A522:I1522,9,FALSE)</f>
        <v>No</v>
      </c>
    </row>
    <row r="524" spans="1:16" x14ac:dyDescent="0.25">
      <c r="A524" s="4" t="s">
        <v>3440</v>
      </c>
      <c r="B524" s="6">
        <v>43625</v>
      </c>
      <c r="C524" s="4" t="s">
        <v>3441</v>
      </c>
      <c r="D524" s="7" t="s">
        <v>6145</v>
      </c>
      <c r="E524" s="4">
        <v>5</v>
      </c>
      <c r="F524" s="4" t="str">
        <f>VLOOKUP(C524,customers!A:B,2,FALSE)</f>
        <v>Vasili Upstone</v>
      </c>
      <c r="G524" s="4" t="str">
        <f>VLOOKUP(F524,customers!B:C,2,FALSE)</f>
        <v>vupstoneei@google.pl</v>
      </c>
      <c r="H524" s="4" t="str">
        <f>VLOOKUP(F524,customers!B:G,6,FALSE)</f>
        <v>United States</v>
      </c>
      <c r="I524" s="7" t="str">
        <f>VLOOKUP(D524,products!A:B,2,FALSE)</f>
        <v>Rob</v>
      </c>
      <c r="J524" s="7" t="str">
        <f>VLOOKUP(D524,products!A:C,3,FALSE)</f>
        <v>M</v>
      </c>
      <c r="K524" s="8">
        <f>VLOOKUP(D524,products!A:D,4,FALSE)</f>
        <v>0.5</v>
      </c>
      <c r="L524" s="9">
        <f>VLOOKUP(D524,products!A:E,5,FALSE)</f>
        <v>5.97</v>
      </c>
      <c r="M524" s="9">
        <f t="shared" si="8"/>
        <v>29.849999999999998</v>
      </c>
      <c r="N524" s="7" t="str" cm="1">
        <f t="array" ref="N524">_xlfn.IFS(I524="Rob","Robusta",I524="Exc","Exclasia",I524="Ara","Arabia",I524="Lib","Libia")</f>
        <v>Robusta</v>
      </c>
      <c r="O524" s="7" t="str" cm="1">
        <f t="array" ref="O524">_xlfn.IFS(J524="M","Medium",J524="D","Dark",J524="L","Light")</f>
        <v>Medium</v>
      </c>
      <c r="P524" s="7" t="str">
        <f>VLOOKUP(Tablo1[[#This Row],[Customer ID]],customers!A523:I1523,9,FALSE)</f>
        <v>No</v>
      </c>
    </row>
    <row r="525" spans="1:16" x14ac:dyDescent="0.25">
      <c r="A525" s="4" t="s">
        <v>3446</v>
      </c>
      <c r="B525" s="6">
        <v>44129</v>
      </c>
      <c r="C525" s="4" t="s">
        <v>3447</v>
      </c>
      <c r="D525" s="7" t="s">
        <v>6164</v>
      </c>
      <c r="E525" s="4">
        <v>1</v>
      </c>
      <c r="F525" s="4" t="str">
        <f>VLOOKUP(C525,customers!A:B,2,FALSE)</f>
        <v>Berty Beelby</v>
      </c>
      <c r="G525" s="4" t="str">
        <f>VLOOKUP(F525,customers!B:C,2,FALSE)</f>
        <v>bbeelbyej@rediff.com</v>
      </c>
      <c r="H525" s="4" t="str">
        <f>VLOOKUP(F525,customers!B:G,6,FALSE)</f>
        <v>Ireland</v>
      </c>
      <c r="I525" s="7" t="str">
        <f>VLOOKUP(D525,products!A:B,2,FALSE)</f>
        <v>Lib</v>
      </c>
      <c r="J525" s="7" t="str">
        <f>VLOOKUP(D525,products!A:C,3,FALSE)</f>
        <v>D</v>
      </c>
      <c r="K525" s="8">
        <f>VLOOKUP(D525,products!A:D,4,FALSE)</f>
        <v>2.5</v>
      </c>
      <c r="L525" s="9">
        <f>VLOOKUP(D525,products!A:E,5,FALSE)</f>
        <v>29.784999999999997</v>
      </c>
      <c r="M525" s="9">
        <f t="shared" si="8"/>
        <v>29.784999999999997</v>
      </c>
      <c r="N525" s="7" t="str" cm="1">
        <f t="array" ref="N525">_xlfn.IFS(I525="Rob","Robusta",I525="Exc","Exclasia",I525="Ara","Arabia",I525="Lib","Libia")</f>
        <v>Libia</v>
      </c>
      <c r="O525" s="7" t="str" cm="1">
        <f t="array" ref="O525">_xlfn.IFS(J525="M","Medium",J525="D","Dark",J525="L","Light")</f>
        <v>Dark</v>
      </c>
      <c r="P525" s="7" t="str">
        <f>VLOOKUP(Tablo1[[#This Row],[Customer ID]],customers!A524:I1524,9,FALSE)</f>
        <v>No</v>
      </c>
    </row>
    <row r="526" spans="1:16" x14ac:dyDescent="0.25">
      <c r="A526" s="4" t="s">
        <v>3452</v>
      </c>
      <c r="B526" s="6">
        <v>44255</v>
      </c>
      <c r="C526" s="4" t="s">
        <v>3453</v>
      </c>
      <c r="D526" s="7" t="s">
        <v>6163</v>
      </c>
      <c r="E526" s="4">
        <v>2</v>
      </c>
      <c r="F526" s="4" t="str">
        <f>VLOOKUP(C526,customers!A:B,2,FALSE)</f>
        <v>Erny Stenyng</v>
      </c>
      <c r="G526" s="4">
        <f>VLOOKUP(F526,customers!B:C,2,FALSE)</f>
        <v>0</v>
      </c>
      <c r="H526" s="4" t="str">
        <f>VLOOKUP(F526,customers!B:G,6,FALSE)</f>
        <v>United States</v>
      </c>
      <c r="I526" s="7" t="str">
        <f>VLOOKUP(D526,products!A:B,2,FALSE)</f>
        <v>Lib</v>
      </c>
      <c r="J526" s="7" t="str">
        <f>VLOOKUP(D526,products!A:C,3,FALSE)</f>
        <v>L</v>
      </c>
      <c r="K526" s="8">
        <f>VLOOKUP(D526,products!A:D,4,FALSE)</f>
        <v>2.5</v>
      </c>
      <c r="L526" s="9">
        <f>VLOOKUP(D526,products!A:E,5,FALSE)</f>
        <v>36.454999999999998</v>
      </c>
      <c r="M526" s="9">
        <f t="shared" si="8"/>
        <v>72.91</v>
      </c>
      <c r="N526" s="7" t="str" cm="1">
        <f t="array" ref="N526">_xlfn.IFS(I526="Rob","Robusta",I526="Exc","Exclasia",I526="Ara","Arabia",I526="Lib","Libia")</f>
        <v>Libia</v>
      </c>
      <c r="O526" s="7" t="str" cm="1">
        <f t="array" ref="O526">_xlfn.IFS(J526="M","Medium",J526="D","Dark",J526="L","Light")</f>
        <v>Light</v>
      </c>
      <c r="P526" s="7" t="str">
        <f>VLOOKUP(Tablo1[[#This Row],[Customer ID]],customers!A525:I1525,9,FALSE)</f>
        <v>No</v>
      </c>
    </row>
    <row r="527" spans="1:16" x14ac:dyDescent="0.25">
      <c r="A527" s="4" t="s">
        <v>3457</v>
      </c>
      <c r="B527" s="6">
        <v>44038</v>
      </c>
      <c r="C527" s="4" t="s">
        <v>3458</v>
      </c>
      <c r="D527" s="7" t="s">
        <v>6162</v>
      </c>
      <c r="E527" s="4">
        <v>5</v>
      </c>
      <c r="F527" s="4" t="str">
        <f>VLOOKUP(C527,customers!A:B,2,FALSE)</f>
        <v>Edin Yantsurev</v>
      </c>
      <c r="G527" s="4">
        <f>VLOOKUP(F527,customers!B:C,2,FALSE)</f>
        <v>0</v>
      </c>
      <c r="H527" s="4" t="str">
        <f>VLOOKUP(F527,customers!B:G,6,FALSE)</f>
        <v>United States</v>
      </c>
      <c r="I527" s="7" t="str">
        <f>VLOOKUP(D527,products!A:B,2,FALSE)</f>
        <v>Rob</v>
      </c>
      <c r="J527" s="7" t="str">
        <f>VLOOKUP(D527,products!A:C,3,FALSE)</f>
        <v>D</v>
      </c>
      <c r="K527" s="8">
        <f>VLOOKUP(D527,products!A:D,4,FALSE)</f>
        <v>0.2</v>
      </c>
      <c r="L527" s="9">
        <f>VLOOKUP(D527,products!A:E,5,FALSE)</f>
        <v>2.6849999999999996</v>
      </c>
      <c r="M527" s="9">
        <f t="shared" si="8"/>
        <v>13.424999999999997</v>
      </c>
      <c r="N527" s="7" t="str" cm="1">
        <f t="array" ref="N527">_xlfn.IFS(I527="Rob","Robusta",I527="Exc","Exclasia",I527="Ara","Arabia",I527="Lib","Libia")</f>
        <v>Robusta</v>
      </c>
      <c r="O527" s="7" t="str" cm="1">
        <f t="array" ref="O527">_xlfn.IFS(J527="M","Medium",J527="D","Dark",J527="L","Light")</f>
        <v>Dark</v>
      </c>
      <c r="P527" s="7" t="str">
        <f>VLOOKUP(Tablo1[[#This Row],[Customer ID]],customers!A526:I1526,9,FALSE)</f>
        <v>Yes</v>
      </c>
    </row>
    <row r="528" spans="1:16" x14ac:dyDescent="0.25">
      <c r="A528" s="4" t="s">
        <v>3462</v>
      </c>
      <c r="B528" s="6">
        <v>44717</v>
      </c>
      <c r="C528" s="4" t="s">
        <v>3463</v>
      </c>
      <c r="D528" s="7" t="s">
        <v>6165</v>
      </c>
      <c r="E528" s="4">
        <v>4</v>
      </c>
      <c r="F528" s="4" t="str">
        <f>VLOOKUP(C528,customers!A:B,2,FALSE)</f>
        <v>Webb Speechly</v>
      </c>
      <c r="G528" s="4" t="str">
        <f>VLOOKUP(F528,customers!B:C,2,FALSE)</f>
        <v>wspeechlyem@amazon.com</v>
      </c>
      <c r="H528" s="4" t="str">
        <f>VLOOKUP(F528,customers!B:G,6,FALSE)</f>
        <v>United States</v>
      </c>
      <c r="I528" s="7" t="str">
        <f>VLOOKUP(D528,products!A:B,2,FALSE)</f>
        <v>Exc</v>
      </c>
      <c r="J528" s="7" t="str">
        <f>VLOOKUP(D528,products!A:C,3,FALSE)</f>
        <v>M</v>
      </c>
      <c r="K528" s="8">
        <f>VLOOKUP(D528,products!A:D,4,FALSE)</f>
        <v>2.5</v>
      </c>
      <c r="L528" s="9">
        <f>VLOOKUP(D528,products!A:E,5,FALSE)</f>
        <v>31.624999999999996</v>
      </c>
      <c r="M528" s="9">
        <f t="shared" si="8"/>
        <v>126.49999999999999</v>
      </c>
      <c r="N528" s="7" t="str" cm="1">
        <f t="array" ref="N528">_xlfn.IFS(I528="Rob","Robusta",I528="Exc","Exclasia",I528="Ara","Arabia",I528="Lib","Libia")</f>
        <v>Exclasia</v>
      </c>
      <c r="O528" s="7" t="str" cm="1">
        <f t="array" ref="O528">_xlfn.IFS(J528="M","Medium",J528="D","Dark",J528="L","Light")</f>
        <v>Medium</v>
      </c>
      <c r="P528" s="7" t="str">
        <f>VLOOKUP(Tablo1[[#This Row],[Customer ID]],customers!A527:I1527,9,FALSE)</f>
        <v>Yes</v>
      </c>
    </row>
    <row r="529" spans="1:16" x14ac:dyDescent="0.25">
      <c r="A529" s="4" t="s">
        <v>3468</v>
      </c>
      <c r="B529" s="6">
        <v>43517</v>
      </c>
      <c r="C529" s="4" t="s">
        <v>3469</v>
      </c>
      <c r="D529" s="7" t="s">
        <v>6138</v>
      </c>
      <c r="E529" s="4">
        <v>5</v>
      </c>
      <c r="F529" s="4" t="str">
        <f>VLOOKUP(C529,customers!A:B,2,FALSE)</f>
        <v>Irvine Phillpot</v>
      </c>
      <c r="G529" s="4" t="str">
        <f>VLOOKUP(F529,customers!B:C,2,FALSE)</f>
        <v>iphillpoten@buzzfeed.com</v>
      </c>
      <c r="H529" s="4" t="str">
        <f>VLOOKUP(F529,customers!B:G,6,FALSE)</f>
        <v>United Kingdom</v>
      </c>
      <c r="I529" s="7" t="str">
        <f>VLOOKUP(D529,products!A:B,2,FALSE)</f>
        <v>Exc</v>
      </c>
      <c r="J529" s="7" t="str">
        <f>VLOOKUP(D529,products!A:C,3,FALSE)</f>
        <v>M</v>
      </c>
      <c r="K529" s="8">
        <f>VLOOKUP(D529,products!A:D,4,FALSE)</f>
        <v>0.5</v>
      </c>
      <c r="L529" s="9">
        <f>VLOOKUP(D529,products!A:E,5,FALSE)</f>
        <v>8.25</v>
      </c>
      <c r="M529" s="9">
        <f t="shared" si="8"/>
        <v>41.25</v>
      </c>
      <c r="N529" s="7" t="str" cm="1">
        <f t="array" ref="N529">_xlfn.IFS(I529="Rob","Robusta",I529="Exc","Exclasia",I529="Ara","Arabia",I529="Lib","Libia")</f>
        <v>Exclasia</v>
      </c>
      <c r="O529" s="7" t="str" cm="1">
        <f t="array" ref="O529">_xlfn.IFS(J529="M","Medium",J529="D","Dark",J529="L","Light")</f>
        <v>Medium</v>
      </c>
      <c r="P529" s="7" t="str">
        <f>VLOOKUP(Tablo1[[#This Row],[Customer ID]],customers!A528:I1528,9,FALSE)</f>
        <v>No</v>
      </c>
    </row>
    <row r="530" spans="1:16" x14ac:dyDescent="0.25">
      <c r="A530" s="4" t="s">
        <v>3474</v>
      </c>
      <c r="B530" s="6">
        <v>43926</v>
      </c>
      <c r="C530" s="4" t="s">
        <v>3475</v>
      </c>
      <c r="D530" s="7" t="s">
        <v>6175</v>
      </c>
      <c r="E530" s="4">
        <v>6</v>
      </c>
      <c r="F530" s="4" t="str">
        <f>VLOOKUP(C530,customers!A:B,2,FALSE)</f>
        <v>Lem Pennacci</v>
      </c>
      <c r="G530" s="4" t="str">
        <f>VLOOKUP(F530,customers!B:C,2,FALSE)</f>
        <v>lpennaccieo@statcounter.com</v>
      </c>
      <c r="H530" s="4" t="str">
        <f>VLOOKUP(F530,customers!B:G,6,FALSE)</f>
        <v>United States</v>
      </c>
      <c r="I530" s="7" t="str">
        <f>VLOOKUP(D530,products!A:B,2,FALSE)</f>
        <v>Exc</v>
      </c>
      <c r="J530" s="7" t="str">
        <f>VLOOKUP(D530,products!A:C,3,FALSE)</f>
        <v>L</v>
      </c>
      <c r="K530" s="8">
        <f>VLOOKUP(D530,products!A:D,4,FALSE)</f>
        <v>0.5</v>
      </c>
      <c r="L530" s="9">
        <f>VLOOKUP(D530,products!A:E,5,FALSE)</f>
        <v>8.91</v>
      </c>
      <c r="M530" s="9">
        <f t="shared" si="8"/>
        <v>53.46</v>
      </c>
      <c r="N530" s="7" t="str" cm="1">
        <f t="array" ref="N530">_xlfn.IFS(I530="Rob","Robusta",I530="Exc","Exclasia",I530="Ara","Arabia",I530="Lib","Libia")</f>
        <v>Exclasia</v>
      </c>
      <c r="O530" s="7" t="str" cm="1">
        <f t="array" ref="O530">_xlfn.IFS(J530="M","Medium",J530="D","Dark",J530="L","Light")</f>
        <v>Light</v>
      </c>
      <c r="P530" s="7" t="str">
        <f>VLOOKUP(Tablo1[[#This Row],[Customer ID]],customers!A529:I1529,9,FALSE)</f>
        <v>No</v>
      </c>
    </row>
    <row r="531" spans="1:16" x14ac:dyDescent="0.25">
      <c r="A531" s="4" t="s">
        <v>3480</v>
      </c>
      <c r="B531" s="6">
        <v>43475</v>
      </c>
      <c r="C531" s="4" t="s">
        <v>3481</v>
      </c>
      <c r="D531" s="7" t="s">
        <v>6137</v>
      </c>
      <c r="E531" s="4">
        <v>6</v>
      </c>
      <c r="F531" s="4" t="str">
        <f>VLOOKUP(C531,customers!A:B,2,FALSE)</f>
        <v>Starr Arpin</v>
      </c>
      <c r="G531" s="4" t="str">
        <f>VLOOKUP(F531,customers!B:C,2,FALSE)</f>
        <v>sarpinep@moonfruit.com</v>
      </c>
      <c r="H531" s="4" t="str">
        <f>VLOOKUP(F531,customers!B:G,6,FALSE)</f>
        <v>United States</v>
      </c>
      <c r="I531" s="7" t="str">
        <f>VLOOKUP(D531,products!A:B,2,FALSE)</f>
        <v>Rob</v>
      </c>
      <c r="J531" s="7" t="str">
        <f>VLOOKUP(D531,products!A:C,3,FALSE)</f>
        <v>M</v>
      </c>
      <c r="K531" s="8">
        <f>VLOOKUP(D531,products!A:D,4,FALSE)</f>
        <v>1</v>
      </c>
      <c r="L531" s="9">
        <f>VLOOKUP(D531,products!A:E,5,FALSE)</f>
        <v>9.9499999999999993</v>
      </c>
      <c r="M531" s="9">
        <f t="shared" si="8"/>
        <v>59.699999999999996</v>
      </c>
      <c r="N531" s="7" t="str" cm="1">
        <f t="array" ref="N531">_xlfn.IFS(I531="Rob","Robusta",I531="Exc","Exclasia",I531="Ara","Arabia",I531="Lib","Libia")</f>
        <v>Robusta</v>
      </c>
      <c r="O531" s="7" t="str" cm="1">
        <f t="array" ref="O531">_xlfn.IFS(J531="M","Medium",J531="D","Dark",J531="L","Light")</f>
        <v>Medium</v>
      </c>
      <c r="P531" s="7" t="str">
        <f>VLOOKUP(Tablo1[[#This Row],[Customer ID]],customers!A530:I1530,9,FALSE)</f>
        <v>No</v>
      </c>
    </row>
    <row r="532" spans="1:16" x14ac:dyDescent="0.25">
      <c r="A532" s="4" t="s">
        <v>3486</v>
      </c>
      <c r="B532" s="6">
        <v>44663</v>
      </c>
      <c r="C532" s="4" t="s">
        <v>3487</v>
      </c>
      <c r="D532" s="7" t="s">
        <v>6137</v>
      </c>
      <c r="E532" s="4">
        <v>6</v>
      </c>
      <c r="F532" s="4" t="str">
        <f>VLOOKUP(C532,customers!A:B,2,FALSE)</f>
        <v>Donny Fries</v>
      </c>
      <c r="G532" s="4" t="str">
        <f>VLOOKUP(F532,customers!B:C,2,FALSE)</f>
        <v>dfrieseq@cargocollective.com</v>
      </c>
      <c r="H532" s="4" t="str">
        <f>VLOOKUP(F532,customers!B:G,6,FALSE)</f>
        <v>United States</v>
      </c>
      <c r="I532" s="7" t="str">
        <f>VLOOKUP(D532,products!A:B,2,FALSE)</f>
        <v>Rob</v>
      </c>
      <c r="J532" s="7" t="str">
        <f>VLOOKUP(D532,products!A:C,3,FALSE)</f>
        <v>M</v>
      </c>
      <c r="K532" s="8">
        <f>VLOOKUP(D532,products!A:D,4,FALSE)</f>
        <v>1</v>
      </c>
      <c r="L532" s="9">
        <f>VLOOKUP(D532,products!A:E,5,FALSE)</f>
        <v>9.9499999999999993</v>
      </c>
      <c r="M532" s="9">
        <f t="shared" si="8"/>
        <v>59.699999999999996</v>
      </c>
      <c r="N532" s="7" t="str" cm="1">
        <f t="array" ref="N532">_xlfn.IFS(I532="Rob","Robusta",I532="Exc","Exclasia",I532="Ara","Arabia",I532="Lib","Libia")</f>
        <v>Robusta</v>
      </c>
      <c r="O532" s="7" t="str" cm="1">
        <f t="array" ref="O532">_xlfn.IFS(J532="M","Medium",J532="D","Dark",J532="L","Light")</f>
        <v>Medium</v>
      </c>
      <c r="P532" s="7" t="str">
        <f>VLOOKUP(Tablo1[[#This Row],[Customer ID]],customers!A531:I1531,9,FALSE)</f>
        <v>No</v>
      </c>
    </row>
    <row r="533" spans="1:16" x14ac:dyDescent="0.25">
      <c r="A533" s="4" t="s">
        <v>3492</v>
      </c>
      <c r="B533" s="6">
        <v>44591</v>
      </c>
      <c r="C533" s="4" t="s">
        <v>3493</v>
      </c>
      <c r="D533" s="7" t="s">
        <v>6176</v>
      </c>
      <c r="E533" s="4">
        <v>5</v>
      </c>
      <c r="F533" s="4" t="str">
        <f>VLOOKUP(C533,customers!A:B,2,FALSE)</f>
        <v>Rana Sharer</v>
      </c>
      <c r="G533" s="4" t="str">
        <f>VLOOKUP(F533,customers!B:C,2,FALSE)</f>
        <v>rsharerer@flavors.me</v>
      </c>
      <c r="H533" s="4" t="str">
        <f>VLOOKUP(F533,customers!B:G,6,FALSE)</f>
        <v>United States</v>
      </c>
      <c r="I533" s="7" t="str">
        <f>VLOOKUP(D533,products!A:B,2,FALSE)</f>
        <v>Rob</v>
      </c>
      <c r="J533" s="7" t="str">
        <f>VLOOKUP(D533,products!A:C,3,FALSE)</f>
        <v>D</v>
      </c>
      <c r="K533" s="8">
        <f>VLOOKUP(D533,products!A:D,4,FALSE)</f>
        <v>1</v>
      </c>
      <c r="L533" s="9">
        <f>VLOOKUP(D533,products!A:E,5,FALSE)</f>
        <v>8.9499999999999993</v>
      </c>
      <c r="M533" s="9">
        <f t="shared" si="8"/>
        <v>44.75</v>
      </c>
      <c r="N533" s="7" t="str" cm="1">
        <f t="array" ref="N533">_xlfn.IFS(I533="Rob","Robusta",I533="Exc","Exclasia",I533="Ara","Arabia",I533="Lib","Libia")</f>
        <v>Robusta</v>
      </c>
      <c r="O533" s="7" t="str" cm="1">
        <f t="array" ref="O533">_xlfn.IFS(J533="M","Medium",J533="D","Dark",J533="L","Light")</f>
        <v>Dark</v>
      </c>
      <c r="P533" s="7" t="str">
        <f>VLOOKUP(Tablo1[[#This Row],[Customer ID]],customers!A532:I1532,9,FALSE)</f>
        <v>No</v>
      </c>
    </row>
    <row r="534" spans="1:16" x14ac:dyDescent="0.25">
      <c r="A534" s="4" t="s">
        <v>3498</v>
      </c>
      <c r="B534" s="6">
        <v>44330</v>
      </c>
      <c r="C534" s="4" t="s">
        <v>3499</v>
      </c>
      <c r="D534" s="7" t="s">
        <v>6138</v>
      </c>
      <c r="E534" s="4">
        <v>2</v>
      </c>
      <c r="F534" s="4" t="str">
        <f>VLOOKUP(C534,customers!A:B,2,FALSE)</f>
        <v>Nannie Naseby</v>
      </c>
      <c r="G534" s="4" t="str">
        <f>VLOOKUP(F534,customers!B:C,2,FALSE)</f>
        <v>nnasebyes@umich.edu</v>
      </c>
      <c r="H534" s="4" t="str">
        <f>VLOOKUP(F534,customers!B:G,6,FALSE)</f>
        <v>United States</v>
      </c>
      <c r="I534" s="7" t="str">
        <f>VLOOKUP(D534,products!A:B,2,FALSE)</f>
        <v>Exc</v>
      </c>
      <c r="J534" s="7" t="str">
        <f>VLOOKUP(D534,products!A:C,3,FALSE)</f>
        <v>M</v>
      </c>
      <c r="K534" s="8">
        <f>VLOOKUP(D534,products!A:D,4,FALSE)</f>
        <v>0.5</v>
      </c>
      <c r="L534" s="9">
        <f>VLOOKUP(D534,products!A:E,5,FALSE)</f>
        <v>8.25</v>
      </c>
      <c r="M534" s="9">
        <f t="shared" si="8"/>
        <v>16.5</v>
      </c>
      <c r="N534" s="7" t="str" cm="1">
        <f t="array" ref="N534">_xlfn.IFS(I534="Rob","Robusta",I534="Exc","Exclasia",I534="Ara","Arabia",I534="Lib","Libia")</f>
        <v>Exclasia</v>
      </c>
      <c r="O534" s="7" t="str" cm="1">
        <f t="array" ref="O534">_xlfn.IFS(J534="M","Medium",J534="D","Dark",J534="L","Light")</f>
        <v>Medium</v>
      </c>
      <c r="P534" s="7" t="str">
        <f>VLOOKUP(Tablo1[[#This Row],[Customer ID]],customers!A533:I1533,9,FALSE)</f>
        <v>Yes</v>
      </c>
    </row>
    <row r="535" spans="1:16" x14ac:dyDescent="0.25">
      <c r="A535" s="4" t="s">
        <v>3504</v>
      </c>
      <c r="B535" s="6">
        <v>44724</v>
      </c>
      <c r="C535" s="4" t="s">
        <v>3505</v>
      </c>
      <c r="D535" s="7" t="s">
        <v>6171</v>
      </c>
      <c r="E535" s="4">
        <v>4</v>
      </c>
      <c r="F535" s="4" t="str">
        <f>VLOOKUP(C535,customers!A:B,2,FALSE)</f>
        <v>Rea Offell</v>
      </c>
      <c r="G535" s="4">
        <f>VLOOKUP(F535,customers!B:C,2,FALSE)</f>
        <v>0</v>
      </c>
      <c r="H535" s="4" t="str">
        <f>VLOOKUP(F535,customers!B:G,6,FALSE)</f>
        <v>United States</v>
      </c>
      <c r="I535" s="7" t="str">
        <f>VLOOKUP(D535,products!A:B,2,FALSE)</f>
        <v>Rob</v>
      </c>
      <c r="J535" s="7" t="str">
        <f>VLOOKUP(D535,products!A:C,3,FALSE)</f>
        <v>D</v>
      </c>
      <c r="K535" s="8">
        <f>VLOOKUP(D535,products!A:D,4,FALSE)</f>
        <v>0.5</v>
      </c>
      <c r="L535" s="9">
        <f>VLOOKUP(D535,products!A:E,5,FALSE)</f>
        <v>5.3699999999999992</v>
      </c>
      <c r="M535" s="9">
        <f t="shared" si="8"/>
        <v>21.479999999999997</v>
      </c>
      <c r="N535" s="7" t="str" cm="1">
        <f t="array" ref="N535">_xlfn.IFS(I535="Rob","Robusta",I535="Exc","Exclasia",I535="Ara","Arabia",I535="Lib","Libia")</f>
        <v>Robusta</v>
      </c>
      <c r="O535" s="7" t="str" cm="1">
        <f t="array" ref="O535">_xlfn.IFS(J535="M","Medium",J535="D","Dark",J535="L","Light")</f>
        <v>Dark</v>
      </c>
      <c r="P535" s="7" t="str">
        <f>VLOOKUP(Tablo1[[#This Row],[Customer ID]],customers!A534:I1534,9,FALSE)</f>
        <v>No</v>
      </c>
    </row>
    <row r="536" spans="1:16" x14ac:dyDescent="0.25">
      <c r="A536" s="4" t="s">
        <v>3509</v>
      </c>
      <c r="B536" s="6">
        <v>44563</v>
      </c>
      <c r="C536" s="4" t="s">
        <v>3510</v>
      </c>
      <c r="D536" s="7" t="s">
        <v>6150</v>
      </c>
      <c r="E536" s="4">
        <v>2</v>
      </c>
      <c r="F536" s="4" t="str">
        <f>VLOOKUP(C536,customers!A:B,2,FALSE)</f>
        <v>Kris O'Cullen</v>
      </c>
      <c r="G536" s="4" t="str">
        <f>VLOOKUP(F536,customers!B:C,2,FALSE)</f>
        <v>koculleneu@ca.gov</v>
      </c>
      <c r="H536" s="4" t="str">
        <f>VLOOKUP(F536,customers!B:G,6,FALSE)</f>
        <v>Ireland</v>
      </c>
      <c r="I536" s="7" t="str">
        <f>VLOOKUP(D536,products!A:B,2,FALSE)</f>
        <v>Rob</v>
      </c>
      <c r="J536" s="7" t="str">
        <f>VLOOKUP(D536,products!A:C,3,FALSE)</f>
        <v>M</v>
      </c>
      <c r="K536" s="8">
        <f>VLOOKUP(D536,products!A:D,4,FALSE)</f>
        <v>2.5</v>
      </c>
      <c r="L536" s="9">
        <f>VLOOKUP(D536,products!A:E,5,FALSE)</f>
        <v>22.884999999999998</v>
      </c>
      <c r="M536" s="9">
        <f t="shared" si="8"/>
        <v>45.769999999999996</v>
      </c>
      <c r="N536" s="7" t="str" cm="1">
        <f t="array" ref="N536">_xlfn.IFS(I536="Rob","Robusta",I536="Exc","Exclasia",I536="Ara","Arabia",I536="Lib","Libia")</f>
        <v>Robusta</v>
      </c>
      <c r="O536" s="7" t="str" cm="1">
        <f t="array" ref="O536">_xlfn.IFS(J536="M","Medium",J536="D","Dark",J536="L","Light")</f>
        <v>Medium</v>
      </c>
      <c r="P536" s="7" t="str">
        <f>VLOOKUP(Tablo1[[#This Row],[Customer ID]],customers!A535:I1535,9,FALSE)</f>
        <v>Yes</v>
      </c>
    </row>
    <row r="537" spans="1:16" x14ac:dyDescent="0.25">
      <c r="A537" s="4" t="s">
        <v>3515</v>
      </c>
      <c r="B537" s="6">
        <v>44585</v>
      </c>
      <c r="C537" s="4" t="s">
        <v>3516</v>
      </c>
      <c r="D537" s="7" t="s">
        <v>6144</v>
      </c>
      <c r="E537" s="4">
        <v>2</v>
      </c>
      <c r="F537" s="4" t="str">
        <f>VLOOKUP(C537,customers!A:B,2,FALSE)</f>
        <v>Timoteo Glisane</v>
      </c>
      <c r="G537" s="4">
        <f>VLOOKUP(F537,customers!B:C,2,FALSE)</f>
        <v>0</v>
      </c>
      <c r="H537" s="4" t="str">
        <f>VLOOKUP(F537,customers!B:G,6,FALSE)</f>
        <v>Ireland</v>
      </c>
      <c r="I537" s="7" t="str">
        <f>VLOOKUP(D537,products!A:B,2,FALSE)</f>
        <v>Lib</v>
      </c>
      <c r="J537" s="7" t="str">
        <f>VLOOKUP(D537,products!A:C,3,FALSE)</f>
        <v>L</v>
      </c>
      <c r="K537" s="8">
        <f>VLOOKUP(D537,products!A:D,4,FALSE)</f>
        <v>0.2</v>
      </c>
      <c r="L537" s="9">
        <f>VLOOKUP(D537,products!A:E,5,FALSE)</f>
        <v>4.7549999999999999</v>
      </c>
      <c r="M537" s="9">
        <f t="shared" si="8"/>
        <v>9.51</v>
      </c>
      <c r="N537" s="7" t="str" cm="1">
        <f t="array" ref="N537">_xlfn.IFS(I537="Rob","Robusta",I537="Exc","Exclasia",I537="Ara","Arabia",I537="Lib","Libia")</f>
        <v>Libia</v>
      </c>
      <c r="O537" s="7" t="str" cm="1">
        <f t="array" ref="O537">_xlfn.IFS(J537="M","Medium",J537="D","Dark",J537="L","Light")</f>
        <v>Light</v>
      </c>
      <c r="P537" s="7" t="str">
        <f>VLOOKUP(Tablo1[[#This Row],[Customer ID]],customers!A536:I1536,9,FALSE)</f>
        <v>No</v>
      </c>
    </row>
    <row r="538" spans="1:16" x14ac:dyDescent="0.25">
      <c r="A538" s="4" t="s">
        <v>3520</v>
      </c>
      <c r="B538" s="6">
        <v>43544</v>
      </c>
      <c r="C538" s="4" t="s">
        <v>3367</v>
      </c>
      <c r="D538" s="7" t="s">
        <v>6162</v>
      </c>
      <c r="E538" s="4">
        <v>3</v>
      </c>
      <c r="F538" s="4" t="str">
        <f>VLOOKUP(C538,customers!A:B,2,FALSE)</f>
        <v>Marja Urion</v>
      </c>
      <c r="G538" s="4" t="str">
        <f>VLOOKUP(F538,customers!B:C,2,FALSE)</f>
        <v>murione5@alexa.com</v>
      </c>
      <c r="H538" s="4" t="str">
        <f>VLOOKUP(F538,customers!B:G,6,FALSE)</f>
        <v>Ireland</v>
      </c>
      <c r="I538" s="7" t="str">
        <f>VLOOKUP(D538,products!A:B,2,FALSE)</f>
        <v>Rob</v>
      </c>
      <c r="J538" s="7" t="str">
        <f>VLOOKUP(D538,products!A:C,3,FALSE)</f>
        <v>D</v>
      </c>
      <c r="K538" s="8">
        <f>VLOOKUP(D538,products!A:D,4,FALSE)</f>
        <v>0.2</v>
      </c>
      <c r="L538" s="9">
        <f>VLOOKUP(D538,products!A:E,5,FALSE)</f>
        <v>2.6849999999999996</v>
      </c>
      <c r="M538" s="9">
        <f t="shared" si="8"/>
        <v>8.0549999999999997</v>
      </c>
      <c r="N538" s="7" t="str" cm="1">
        <f t="array" ref="N538">_xlfn.IFS(I538="Rob","Robusta",I538="Exc","Exclasia",I538="Ara","Arabia",I538="Lib","Libia")</f>
        <v>Robusta</v>
      </c>
      <c r="O538" s="7" t="str" cm="1">
        <f t="array" ref="O538">_xlfn.IFS(J538="M","Medium",J538="D","Dark",J538="L","Light")</f>
        <v>Dark</v>
      </c>
      <c r="P538" s="7" t="e">
        <f>VLOOKUP(Tablo1[[#This Row],[Customer ID]],customers!A537:I1537,9,FALSE)</f>
        <v>#N/A</v>
      </c>
    </row>
    <row r="539" spans="1:16" x14ac:dyDescent="0.25">
      <c r="A539" s="4" t="s">
        <v>3526</v>
      </c>
      <c r="B539" s="6">
        <v>44156</v>
      </c>
      <c r="C539" s="4" t="s">
        <v>3527</v>
      </c>
      <c r="D539" s="7" t="s">
        <v>6184</v>
      </c>
      <c r="E539" s="4">
        <v>4</v>
      </c>
      <c r="F539" s="4" t="str">
        <f>VLOOKUP(C539,customers!A:B,2,FALSE)</f>
        <v>Hildegarde Brangan</v>
      </c>
      <c r="G539" s="4" t="str">
        <f>VLOOKUP(F539,customers!B:C,2,FALSE)</f>
        <v>hbranganex@woothemes.com</v>
      </c>
      <c r="H539" s="4" t="str">
        <f>VLOOKUP(F539,customers!B:G,6,FALSE)</f>
        <v>United States</v>
      </c>
      <c r="I539" s="7" t="str">
        <f>VLOOKUP(D539,products!A:B,2,FALSE)</f>
        <v>Exc</v>
      </c>
      <c r="J539" s="7" t="str">
        <f>VLOOKUP(D539,products!A:C,3,FALSE)</f>
        <v>D</v>
      </c>
      <c r="K539" s="8">
        <f>VLOOKUP(D539,products!A:D,4,FALSE)</f>
        <v>2.5</v>
      </c>
      <c r="L539" s="9">
        <f>VLOOKUP(D539,products!A:E,5,FALSE)</f>
        <v>27.945</v>
      </c>
      <c r="M539" s="9">
        <f t="shared" si="8"/>
        <v>111.78</v>
      </c>
      <c r="N539" s="7" t="str" cm="1">
        <f t="array" ref="N539">_xlfn.IFS(I539="Rob","Robusta",I539="Exc","Exclasia",I539="Ara","Arabia",I539="Lib","Libia")</f>
        <v>Exclasia</v>
      </c>
      <c r="O539" s="7" t="str" cm="1">
        <f t="array" ref="O539">_xlfn.IFS(J539="M","Medium",J539="D","Dark",J539="L","Light")</f>
        <v>Dark</v>
      </c>
      <c r="P539" s="7" t="str">
        <f>VLOOKUP(Tablo1[[#This Row],[Customer ID]],customers!A538:I1538,9,FALSE)</f>
        <v>Yes</v>
      </c>
    </row>
    <row r="540" spans="1:16" x14ac:dyDescent="0.25">
      <c r="A540" s="4" t="s">
        <v>3531</v>
      </c>
      <c r="B540" s="6">
        <v>44482</v>
      </c>
      <c r="C540" s="4" t="s">
        <v>3532</v>
      </c>
      <c r="D540" s="7" t="s">
        <v>6162</v>
      </c>
      <c r="E540" s="4">
        <v>4</v>
      </c>
      <c r="F540" s="4" t="str">
        <f>VLOOKUP(C540,customers!A:B,2,FALSE)</f>
        <v>Amii Gallyon</v>
      </c>
      <c r="G540" s="4" t="str">
        <f>VLOOKUP(F540,customers!B:C,2,FALSE)</f>
        <v>agallyoney@engadget.com</v>
      </c>
      <c r="H540" s="4" t="str">
        <f>VLOOKUP(F540,customers!B:G,6,FALSE)</f>
        <v>United States</v>
      </c>
      <c r="I540" s="7" t="str">
        <f>VLOOKUP(D540,products!A:B,2,FALSE)</f>
        <v>Rob</v>
      </c>
      <c r="J540" s="7" t="str">
        <f>VLOOKUP(D540,products!A:C,3,FALSE)</f>
        <v>D</v>
      </c>
      <c r="K540" s="8">
        <f>VLOOKUP(D540,products!A:D,4,FALSE)</f>
        <v>0.2</v>
      </c>
      <c r="L540" s="9">
        <f>VLOOKUP(D540,products!A:E,5,FALSE)</f>
        <v>2.6849999999999996</v>
      </c>
      <c r="M540" s="9">
        <f t="shared" si="8"/>
        <v>10.739999999999998</v>
      </c>
      <c r="N540" s="7" t="str" cm="1">
        <f t="array" ref="N540">_xlfn.IFS(I540="Rob","Robusta",I540="Exc","Exclasia",I540="Ara","Arabia",I540="Lib","Libia")</f>
        <v>Robusta</v>
      </c>
      <c r="O540" s="7" t="str" cm="1">
        <f t="array" ref="O540">_xlfn.IFS(J540="M","Medium",J540="D","Dark",J540="L","Light")</f>
        <v>Dark</v>
      </c>
      <c r="P540" s="7" t="str">
        <f>VLOOKUP(Tablo1[[#This Row],[Customer ID]],customers!A539:I1539,9,FALSE)</f>
        <v>Yes</v>
      </c>
    </row>
    <row r="541" spans="1:16" x14ac:dyDescent="0.25">
      <c r="A541" s="4" t="s">
        <v>3536</v>
      </c>
      <c r="B541" s="6">
        <v>44488</v>
      </c>
      <c r="C541" s="4" t="s">
        <v>3537</v>
      </c>
      <c r="D541" s="7" t="s">
        <v>6171</v>
      </c>
      <c r="E541" s="4">
        <v>5</v>
      </c>
      <c r="F541" s="4" t="str">
        <f>VLOOKUP(C541,customers!A:B,2,FALSE)</f>
        <v>Birgit Domange</v>
      </c>
      <c r="G541" s="4" t="str">
        <f>VLOOKUP(F541,customers!B:C,2,FALSE)</f>
        <v>bdomangeez@yahoo.co.jp</v>
      </c>
      <c r="H541" s="4" t="str">
        <f>VLOOKUP(F541,customers!B:G,6,FALSE)</f>
        <v>United States</v>
      </c>
      <c r="I541" s="7" t="str">
        <f>VLOOKUP(D541,products!A:B,2,FALSE)</f>
        <v>Rob</v>
      </c>
      <c r="J541" s="7" t="str">
        <f>VLOOKUP(D541,products!A:C,3,FALSE)</f>
        <v>D</v>
      </c>
      <c r="K541" s="8">
        <f>VLOOKUP(D541,products!A:D,4,FALSE)</f>
        <v>0.5</v>
      </c>
      <c r="L541" s="9">
        <f>VLOOKUP(D541,products!A:E,5,FALSE)</f>
        <v>5.3699999999999992</v>
      </c>
      <c r="M541" s="9">
        <f t="shared" si="8"/>
        <v>26.849999999999994</v>
      </c>
      <c r="N541" s="7" t="str" cm="1">
        <f t="array" ref="N541">_xlfn.IFS(I541="Rob","Robusta",I541="Exc","Exclasia",I541="Ara","Arabia",I541="Lib","Libia")</f>
        <v>Robusta</v>
      </c>
      <c r="O541" s="7" t="str" cm="1">
        <f t="array" ref="O541">_xlfn.IFS(J541="M","Medium",J541="D","Dark",J541="L","Light")</f>
        <v>Dark</v>
      </c>
      <c r="P541" s="7" t="str">
        <f>VLOOKUP(Tablo1[[#This Row],[Customer ID]],customers!A540:I1540,9,FALSE)</f>
        <v>No</v>
      </c>
    </row>
    <row r="542" spans="1:16" x14ac:dyDescent="0.25">
      <c r="A542" s="4" t="s">
        <v>3541</v>
      </c>
      <c r="B542" s="6">
        <v>43584</v>
      </c>
      <c r="C542" s="4" t="s">
        <v>3542</v>
      </c>
      <c r="D542" s="7" t="s">
        <v>6169</v>
      </c>
      <c r="E542" s="4">
        <v>4</v>
      </c>
      <c r="F542" s="4" t="str">
        <f>VLOOKUP(C542,customers!A:B,2,FALSE)</f>
        <v>Killian Osler</v>
      </c>
      <c r="G542" s="4" t="str">
        <f>VLOOKUP(F542,customers!B:C,2,FALSE)</f>
        <v>koslerf0@gmpg.org</v>
      </c>
      <c r="H542" s="4" t="str">
        <f>VLOOKUP(F542,customers!B:G,6,FALSE)</f>
        <v>United States</v>
      </c>
      <c r="I542" s="7" t="str">
        <f>VLOOKUP(D542,products!A:B,2,FALSE)</f>
        <v>Lib</v>
      </c>
      <c r="J542" s="7" t="str">
        <f>VLOOKUP(D542,products!A:C,3,FALSE)</f>
        <v>L</v>
      </c>
      <c r="K542" s="8">
        <f>VLOOKUP(D542,products!A:D,4,FALSE)</f>
        <v>1</v>
      </c>
      <c r="L542" s="9">
        <f>VLOOKUP(D542,products!A:E,5,FALSE)</f>
        <v>15.85</v>
      </c>
      <c r="M542" s="9">
        <f t="shared" si="8"/>
        <v>63.4</v>
      </c>
      <c r="N542" s="7" t="str" cm="1">
        <f t="array" ref="N542">_xlfn.IFS(I542="Rob","Robusta",I542="Exc","Exclasia",I542="Ara","Arabia",I542="Lib","Libia")</f>
        <v>Libia</v>
      </c>
      <c r="O542" s="7" t="str" cm="1">
        <f t="array" ref="O542">_xlfn.IFS(J542="M","Medium",J542="D","Dark",J542="L","Light")</f>
        <v>Light</v>
      </c>
      <c r="P542" s="7" t="str">
        <f>VLOOKUP(Tablo1[[#This Row],[Customer ID]],customers!A541:I1541,9,FALSE)</f>
        <v>Yes</v>
      </c>
    </row>
    <row r="543" spans="1:16" x14ac:dyDescent="0.25">
      <c r="A543" s="4" t="s">
        <v>3547</v>
      </c>
      <c r="B543" s="6">
        <v>43750</v>
      </c>
      <c r="C543" s="4" t="s">
        <v>3548</v>
      </c>
      <c r="D543" s="7" t="s">
        <v>6167</v>
      </c>
      <c r="E543" s="4">
        <v>1</v>
      </c>
      <c r="F543" s="4" t="str">
        <f>VLOOKUP(C543,customers!A:B,2,FALSE)</f>
        <v>Lora Dukes</v>
      </c>
      <c r="G543" s="4">
        <f>VLOOKUP(F543,customers!B:C,2,FALSE)</f>
        <v>0</v>
      </c>
      <c r="H543" s="4" t="str">
        <f>VLOOKUP(F543,customers!B:G,6,FALSE)</f>
        <v>Ireland</v>
      </c>
      <c r="I543" s="7" t="str">
        <f>VLOOKUP(D543,products!A:B,2,FALSE)</f>
        <v>Ara</v>
      </c>
      <c r="J543" s="7" t="str">
        <f>VLOOKUP(D543,products!A:C,3,FALSE)</f>
        <v>D</v>
      </c>
      <c r="K543" s="8">
        <f>VLOOKUP(D543,products!A:D,4,FALSE)</f>
        <v>2.5</v>
      </c>
      <c r="L543" s="9">
        <f>VLOOKUP(D543,products!A:E,5,FALSE)</f>
        <v>22.884999999999998</v>
      </c>
      <c r="M543" s="9">
        <f t="shared" si="8"/>
        <v>22.884999999999998</v>
      </c>
      <c r="N543" s="7" t="str" cm="1">
        <f t="array" ref="N543">_xlfn.IFS(I543="Rob","Robusta",I543="Exc","Exclasia",I543="Ara","Arabia",I543="Lib","Libia")</f>
        <v>Arabia</v>
      </c>
      <c r="O543" s="7" t="str" cm="1">
        <f t="array" ref="O543">_xlfn.IFS(J543="M","Medium",J543="D","Dark",J543="L","Light")</f>
        <v>Dark</v>
      </c>
      <c r="P543" s="7" t="str">
        <f>VLOOKUP(Tablo1[[#This Row],[Customer ID]],customers!A542:I1542,9,FALSE)</f>
        <v>Yes</v>
      </c>
    </row>
    <row r="544" spans="1:16" x14ac:dyDescent="0.25">
      <c r="A544" s="4" t="s">
        <v>3552</v>
      </c>
      <c r="B544" s="6">
        <v>44335</v>
      </c>
      <c r="C544" s="4" t="s">
        <v>3553</v>
      </c>
      <c r="D544" s="7" t="s">
        <v>6174</v>
      </c>
      <c r="E544" s="4">
        <v>4</v>
      </c>
      <c r="F544" s="4" t="str">
        <f>VLOOKUP(C544,customers!A:B,2,FALSE)</f>
        <v>Zack Pellett</v>
      </c>
      <c r="G544" s="4" t="str">
        <f>VLOOKUP(F544,customers!B:C,2,FALSE)</f>
        <v>zpellettf2@dailymotion.com</v>
      </c>
      <c r="H544" s="4" t="str">
        <f>VLOOKUP(F544,customers!B:G,6,FALSE)</f>
        <v>United States</v>
      </c>
      <c r="I544" s="7" t="str">
        <f>VLOOKUP(D544,products!A:B,2,FALSE)</f>
        <v>Ara</v>
      </c>
      <c r="J544" s="7" t="str">
        <f>VLOOKUP(D544,products!A:C,3,FALSE)</f>
        <v>M</v>
      </c>
      <c r="K544" s="8">
        <f>VLOOKUP(D544,products!A:D,4,FALSE)</f>
        <v>2.5</v>
      </c>
      <c r="L544" s="9">
        <f>VLOOKUP(D544,products!A:E,5,FALSE)</f>
        <v>25.874999999999996</v>
      </c>
      <c r="M544" s="9">
        <f t="shared" si="8"/>
        <v>103.49999999999999</v>
      </c>
      <c r="N544" s="7" t="str" cm="1">
        <f t="array" ref="N544">_xlfn.IFS(I544="Rob","Robusta",I544="Exc","Exclasia",I544="Ara","Arabia",I544="Lib","Libia")</f>
        <v>Arabia</v>
      </c>
      <c r="O544" s="7" t="str" cm="1">
        <f t="array" ref="O544">_xlfn.IFS(J544="M","Medium",J544="D","Dark",J544="L","Light")</f>
        <v>Medium</v>
      </c>
      <c r="P544" s="7" t="str">
        <f>VLOOKUP(Tablo1[[#This Row],[Customer ID]],customers!A543:I1543,9,FALSE)</f>
        <v>No</v>
      </c>
    </row>
    <row r="545" spans="1:16" x14ac:dyDescent="0.25">
      <c r="A545" s="4" t="s">
        <v>3558</v>
      </c>
      <c r="B545" s="6">
        <v>44380</v>
      </c>
      <c r="C545" s="4" t="s">
        <v>3559</v>
      </c>
      <c r="D545" s="7" t="s">
        <v>6141</v>
      </c>
      <c r="E545" s="4">
        <v>2</v>
      </c>
      <c r="F545" s="4" t="str">
        <f>VLOOKUP(C545,customers!A:B,2,FALSE)</f>
        <v>Ilaire Sprakes</v>
      </c>
      <c r="G545" s="4" t="str">
        <f>VLOOKUP(F545,customers!B:C,2,FALSE)</f>
        <v>isprakesf3@spiegel.de</v>
      </c>
      <c r="H545" s="4" t="str">
        <f>VLOOKUP(F545,customers!B:G,6,FALSE)</f>
        <v>United States</v>
      </c>
      <c r="I545" s="7" t="str">
        <f>VLOOKUP(D545,products!A:B,2,FALSE)</f>
        <v>Rob</v>
      </c>
      <c r="J545" s="7" t="str">
        <f>VLOOKUP(D545,products!A:C,3,FALSE)</f>
        <v>L</v>
      </c>
      <c r="K545" s="8">
        <f>VLOOKUP(D545,products!A:D,4,FALSE)</f>
        <v>2.5</v>
      </c>
      <c r="L545" s="9">
        <f>VLOOKUP(D545,products!A:E,5,FALSE)</f>
        <v>27.484999999999996</v>
      </c>
      <c r="M545" s="9">
        <f t="shared" si="8"/>
        <v>54.969999999999992</v>
      </c>
      <c r="N545" s="7" t="str" cm="1">
        <f t="array" ref="N545">_xlfn.IFS(I545="Rob","Robusta",I545="Exc","Exclasia",I545="Ara","Arabia",I545="Lib","Libia")</f>
        <v>Robusta</v>
      </c>
      <c r="O545" s="7" t="str" cm="1">
        <f t="array" ref="O545">_xlfn.IFS(J545="M","Medium",J545="D","Dark",J545="L","Light")</f>
        <v>Light</v>
      </c>
      <c r="P545" s="7" t="str">
        <f>VLOOKUP(Tablo1[[#This Row],[Customer ID]],customers!A544:I1544,9,FALSE)</f>
        <v>No</v>
      </c>
    </row>
    <row r="546" spans="1:16" x14ac:dyDescent="0.25">
      <c r="A546" s="4" t="s">
        <v>3564</v>
      </c>
      <c r="B546" s="6">
        <v>43869</v>
      </c>
      <c r="C546" s="4" t="s">
        <v>3565</v>
      </c>
      <c r="D546" s="7" t="s">
        <v>6179</v>
      </c>
      <c r="E546" s="4">
        <v>2</v>
      </c>
      <c r="F546" s="4" t="str">
        <f>VLOOKUP(C546,customers!A:B,2,FALSE)</f>
        <v>Heda Fromant</v>
      </c>
      <c r="G546" s="4" t="str">
        <f>VLOOKUP(F546,customers!B:C,2,FALSE)</f>
        <v>hfromantf4@ucsd.edu</v>
      </c>
      <c r="H546" s="4" t="str">
        <f>VLOOKUP(F546,customers!B:G,6,FALSE)</f>
        <v>United States</v>
      </c>
      <c r="I546" s="7" t="str">
        <f>VLOOKUP(D546,products!A:B,2,FALSE)</f>
        <v>Ara</v>
      </c>
      <c r="J546" s="7" t="str">
        <f>VLOOKUP(D546,products!A:C,3,FALSE)</f>
        <v>L</v>
      </c>
      <c r="K546" s="8">
        <f>VLOOKUP(D546,products!A:D,4,FALSE)</f>
        <v>0.5</v>
      </c>
      <c r="L546" s="9">
        <f>VLOOKUP(D546,products!A:E,5,FALSE)</f>
        <v>7.77</v>
      </c>
      <c r="M546" s="9">
        <f t="shared" si="8"/>
        <v>15.54</v>
      </c>
      <c r="N546" s="7" t="str" cm="1">
        <f t="array" ref="N546">_xlfn.IFS(I546="Rob","Robusta",I546="Exc","Exclasia",I546="Ara","Arabia",I546="Lib","Libia")</f>
        <v>Arabia</v>
      </c>
      <c r="O546" s="7" t="str" cm="1">
        <f t="array" ref="O546">_xlfn.IFS(J546="M","Medium",J546="D","Dark",J546="L","Light")</f>
        <v>Light</v>
      </c>
      <c r="P546" s="7" t="str">
        <f>VLOOKUP(Tablo1[[#This Row],[Customer ID]],customers!A545:I1545,9,FALSE)</f>
        <v>No</v>
      </c>
    </row>
    <row r="547" spans="1:16" x14ac:dyDescent="0.25">
      <c r="A547" s="4" t="s">
        <v>3570</v>
      </c>
      <c r="B547" s="6">
        <v>44120</v>
      </c>
      <c r="C547" s="4" t="s">
        <v>3571</v>
      </c>
      <c r="D547" s="7" t="s">
        <v>6149</v>
      </c>
      <c r="E547" s="4">
        <v>4</v>
      </c>
      <c r="F547" s="4" t="str">
        <f>VLOOKUP(C547,customers!A:B,2,FALSE)</f>
        <v>Rufus Flear</v>
      </c>
      <c r="G547" s="4" t="str">
        <f>VLOOKUP(F547,customers!B:C,2,FALSE)</f>
        <v>rflearf5@artisteer.com</v>
      </c>
      <c r="H547" s="4" t="str">
        <f>VLOOKUP(F547,customers!B:G,6,FALSE)</f>
        <v>United Kingdom</v>
      </c>
      <c r="I547" s="7" t="str">
        <f>VLOOKUP(D547,products!A:B,2,FALSE)</f>
        <v>Lib</v>
      </c>
      <c r="J547" s="7" t="str">
        <f>VLOOKUP(D547,products!A:C,3,FALSE)</f>
        <v>D</v>
      </c>
      <c r="K547" s="8">
        <f>VLOOKUP(D547,products!A:D,4,FALSE)</f>
        <v>0.2</v>
      </c>
      <c r="L547" s="9">
        <f>VLOOKUP(D547,products!A:E,5,FALSE)</f>
        <v>3.8849999999999998</v>
      </c>
      <c r="M547" s="9">
        <f t="shared" si="8"/>
        <v>15.54</v>
      </c>
      <c r="N547" s="7" t="str" cm="1">
        <f t="array" ref="N547">_xlfn.IFS(I547="Rob","Robusta",I547="Exc","Exclasia",I547="Ara","Arabia",I547="Lib","Libia")</f>
        <v>Libia</v>
      </c>
      <c r="O547" s="7" t="str" cm="1">
        <f t="array" ref="O547">_xlfn.IFS(J547="M","Medium",J547="D","Dark",J547="L","Light")</f>
        <v>Dark</v>
      </c>
      <c r="P547" s="7" t="str">
        <f>VLOOKUP(Tablo1[[#This Row],[Customer ID]],customers!A546:I1546,9,FALSE)</f>
        <v>No</v>
      </c>
    </row>
    <row r="548" spans="1:16" x14ac:dyDescent="0.25">
      <c r="A548" s="4" t="s">
        <v>3576</v>
      </c>
      <c r="B548" s="6">
        <v>44127</v>
      </c>
      <c r="C548" s="4" t="s">
        <v>3577</v>
      </c>
      <c r="D548" s="7" t="s">
        <v>6184</v>
      </c>
      <c r="E548" s="4">
        <v>3</v>
      </c>
      <c r="F548" s="4" t="str">
        <f>VLOOKUP(C548,customers!A:B,2,FALSE)</f>
        <v>Dom Milella</v>
      </c>
      <c r="G548" s="4">
        <f>VLOOKUP(F548,customers!B:C,2,FALSE)</f>
        <v>0</v>
      </c>
      <c r="H548" s="4" t="str">
        <f>VLOOKUP(F548,customers!B:G,6,FALSE)</f>
        <v>Ireland</v>
      </c>
      <c r="I548" s="7" t="str">
        <f>VLOOKUP(D548,products!A:B,2,FALSE)</f>
        <v>Exc</v>
      </c>
      <c r="J548" s="7" t="str">
        <f>VLOOKUP(D548,products!A:C,3,FALSE)</f>
        <v>D</v>
      </c>
      <c r="K548" s="8">
        <f>VLOOKUP(D548,products!A:D,4,FALSE)</f>
        <v>2.5</v>
      </c>
      <c r="L548" s="9">
        <f>VLOOKUP(D548,products!A:E,5,FALSE)</f>
        <v>27.945</v>
      </c>
      <c r="M548" s="9">
        <f t="shared" si="8"/>
        <v>83.835000000000008</v>
      </c>
      <c r="N548" s="7" t="str" cm="1">
        <f t="array" ref="N548">_xlfn.IFS(I548="Rob","Robusta",I548="Exc","Exclasia",I548="Ara","Arabia",I548="Lib","Libia")</f>
        <v>Exclasia</v>
      </c>
      <c r="O548" s="7" t="str" cm="1">
        <f t="array" ref="O548">_xlfn.IFS(J548="M","Medium",J548="D","Dark",J548="L","Light")</f>
        <v>Dark</v>
      </c>
      <c r="P548" s="7" t="str">
        <f>VLOOKUP(Tablo1[[#This Row],[Customer ID]],customers!A547:I1547,9,FALSE)</f>
        <v>No</v>
      </c>
    </row>
    <row r="549" spans="1:16" x14ac:dyDescent="0.25">
      <c r="A549" s="4" t="s">
        <v>3581</v>
      </c>
      <c r="B549" s="6">
        <v>44265</v>
      </c>
      <c r="C549" s="4" t="s">
        <v>3593</v>
      </c>
      <c r="D549" s="7" t="s">
        <v>6177</v>
      </c>
      <c r="E549" s="4">
        <v>3</v>
      </c>
      <c r="F549" s="4" t="str">
        <f>VLOOKUP(C549,customers!A:B,2,FALSE)</f>
        <v>Wilek Lightollers</v>
      </c>
      <c r="G549" s="4" t="str">
        <f>VLOOKUP(F549,customers!B:C,2,FALSE)</f>
        <v>wlightollersf9@baidu.com</v>
      </c>
      <c r="H549" s="4" t="str">
        <f>VLOOKUP(F549,customers!B:G,6,FALSE)</f>
        <v>United States</v>
      </c>
      <c r="I549" s="7" t="str">
        <f>VLOOKUP(D549,products!A:B,2,FALSE)</f>
        <v>Rob</v>
      </c>
      <c r="J549" s="7" t="str">
        <f>VLOOKUP(D549,products!A:C,3,FALSE)</f>
        <v>L</v>
      </c>
      <c r="K549" s="8">
        <f>VLOOKUP(D549,products!A:D,4,FALSE)</f>
        <v>0.2</v>
      </c>
      <c r="L549" s="9">
        <f>VLOOKUP(D549,products!A:E,5,FALSE)</f>
        <v>3.5849999999999995</v>
      </c>
      <c r="M549" s="9">
        <f t="shared" si="8"/>
        <v>10.754999999999999</v>
      </c>
      <c r="N549" s="7" t="str" cm="1">
        <f t="array" ref="N549">_xlfn.IFS(I549="Rob","Robusta",I549="Exc","Exclasia",I549="Ara","Arabia",I549="Lib","Libia")</f>
        <v>Robusta</v>
      </c>
      <c r="O549" s="7" t="str" cm="1">
        <f t="array" ref="O549">_xlfn.IFS(J549="M","Medium",J549="D","Dark",J549="L","Light")</f>
        <v>Light</v>
      </c>
      <c r="P549" s="7" t="str">
        <f>VLOOKUP(Tablo1[[#This Row],[Customer ID]],customers!A548:I1548,9,FALSE)</f>
        <v>Yes</v>
      </c>
    </row>
    <row r="550" spans="1:16" x14ac:dyDescent="0.25">
      <c r="A550" s="4" t="s">
        <v>3586</v>
      </c>
      <c r="B550" s="6">
        <v>44384</v>
      </c>
      <c r="C550" s="4" t="s">
        <v>3587</v>
      </c>
      <c r="D550" s="7" t="s">
        <v>6183</v>
      </c>
      <c r="E550" s="4">
        <v>3</v>
      </c>
      <c r="F550" s="4" t="str">
        <f>VLOOKUP(C550,customers!A:B,2,FALSE)</f>
        <v>Bette-ann Munden</v>
      </c>
      <c r="G550" s="4" t="str">
        <f>VLOOKUP(F550,customers!B:C,2,FALSE)</f>
        <v>bmundenf8@elpais.com</v>
      </c>
      <c r="H550" s="4" t="str">
        <f>VLOOKUP(F550,customers!B:G,6,FALSE)</f>
        <v>United States</v>
      </c>
      <c r="I550" s="7" t="str">
        <f>VLOOKUP(D550,products!A:B,2,FALSE)</f>
        <v>Exc</v>
      </c>
      <c r="J550" s="7" t="str">
        <f>VLOOKUP(D550,products!A:C,3,FALSE)</f>
        <v>L</v>
      </c>
      <c r="K550" s="8">
        <f>VLOOKUP(D550,products!A:D,4,FALSE)</f>
        <v>0.2</v>
      </c>
      <c r="L550" s="9">
        <f>VLOOKUP(D550,products!A:E,5,FALSE)</f>
        <v>4.4550000000000001</v>
      </c>
      <c r="M550" s="9">
        <f t="shared" si="8"/>
        <v>13.365</v>
      </c>
      <c r="N550" s="7" t="str" cm="1">
        <f t="array" ref="N550">_xlfn.IFS(I550="Rob","Robusta",I550="Exc","Exclasia",I550="Ara","Arabia",I550="Lib","Libia")</f>
        <v>Exclasia</v>
      </c>
      <c r="O550" s="7" t="str" cm="1">
        <f t="array" ref="O550">_xlfn.IFS(J550="M","Medium",J550="D","Dark",J550="L","Light")</f>
        <v>Light</v>
      </c>
      <c r="P550" s="7" t="str">
        <f>VLOOKUP(Tablo1[[#This Row],[Customer ID]],customers!A549:I1549,9,FALSE)</f>
        <v>Yes</v>
      </c>
    </row>
    <row r="551" spans="1:16" x14ac:dyDescent="0.25">
      <c r="A551" s="4" t="s">
        <v>3592</v>
      </c>
      <c r="B551" s="6">
        <v>44232</v>
      </c>
      <c r="C551" s="4" t="s">
        <v>3593</v>
      </c>
      <c r="D551" s="7" t="s">
        <v>6183</v>
      </c>
      <c r="E551" s="4">
        <v>4</v>
      </c>
      <c r="F551" s="4" t="str">
        <f>VLOOKUP(C551,customers!A:B,2,FALSE)</f>
        <v>Wilek Lightollers</v>
      </c>
      <c r="G551" s="4" t="str">
        <f>VLOOKUP(F551,customers!B:C,2,FALSE)</f>
        <v>wlightollersf9@baidu.com</v>
      </c>
      <c r="H551" s="4" t="str">
        <f>VLOOKUP(F551,customers!B:G,6,FALSE)</f>
        <v>United States</v>
      </c>
      <c r="I551" s="7" t="str">
        <f>VLOOKUP(D551,products!A:B,2,FALSE)</f>
        <v>Exc</v>
      </c>
      <c r="J551" s="7" t="str">
        <f>VLOOKUP(D551,products!A:C,3,FALSE)</f>
        <v>L</v>
      </c>
      <c r="K551" s="8">
        <f>VLOOKUP(D551,products!A:D,4,FALSE)</f>
        <v>0.2</v>
      </c>
      <c r="L551" s="9">
        <f>VLOOKUP(D551,products!A:E,5,FALSE)</f>
        <v>4.4550000000000001</v>
      </c>
      <c r="M551" s="9">
        <f t="shared" si="8"/>
        <v>17.82</v>
      </c>
      <c r="N551" s="7" t="str" cm="1">
        <f t="array" ref="N551">_xlfn.IFS(I551="Rob","Robusta",I551="Exc","Exclasia",I551="Ara","Arabia",I551="Lib","Libia")</f>
        <v>Exclasia</v>
      </c>
      <c r="O551" s="7" t="str" cm="1">
        <f t="array" ref="O551">_xlfn.IFS(J551="M","Medium",J551="D","Dark",J551="L","Light")</f>
        <v>Light</v>
      </c>
      <c r="P551" s="7" t="str">
        <f>VLOOKUP(Tablo1[[#This Row],[Customer ID]],customers!A550:I1550,9,FALSE)</f>
        <v>Yes</v>
      </c>
    </row>
    <row r="552" spans="1:16" x14ac:dyDescent="0.25">
      <c r="A552" s="4" t="s">
        <v>3598</v>
      </c>
      <c r="B552" s="6">
        <v>44176</v>
      </c>
      <c r="C552" s="4" t="s">
        <v>3599</v>
      </c>
      <c r="D552" s="7" t="s">
        <v>6149</v>
      </c>
      <c r="E552" s="4">
        <v>6</v>
      </c>
      <c r="F552" s="4" t="str">
        <f>VLOOKUP(C552,customers!A:B,2,FALSE)</f>
        <v>Nick Brakespear</v>
      </c>
      <c r="G552" s="4" t="str">
        <f>VLOOKUP(F552,customers!B:C,2,FALSE)</f>
        <v>nbrakespearfa@rediff.com</v>
      </c>
      <c r="H552" s="4" t="str">
        <f>VLOOKUP(F552,customers!B:G,6,FALSE)</f>
        <v>United States</v>
      </c>
      <c r="I552" s="7" t="str">
        <f>VLOOKUP(D552,products!A:B,2,FALSE)</f>
        <v>Lib</v>
      </c>
      <c r="J552" s="7" t="str">
        <f>VLOOKUP(D552,products!A:C,3,FALSE)</f>
        <v>D</v>
      </c>
      <c r="K552" s="8">
        <f>VLOOKUP(D552,products!A:D,4,FALSE)</f>
        <v>0.2</v>
      </c>
      <c r="L552" s="9">
        <f>VLOOKUP(D552,products!A:E,5,FALSE)</f>
        <v>3.8849999999999998</v>
      </c>
      <c r="M552" s="9">
        <f t="shared" si="8"/>
        <v>23.31</v>
      </c>
      <c r="N552" s="7" t="str" cm="1">
        <f t="array" ref="N552">_xlfn.IFS(I552="Rob","Robusta",I552="Exc","Exclasia",I552="Ara","Arabia",I552="Lib","Libia")</f>
        <v>Libia</v>
      </c>
      <c r="O552" s="7" t="str" cm="1">
        <f t="array" ref="O552">_xlfn.IFS(J552="M","Medium",J552="D","Dark",J552="L","Light")</f>
        <v>Dark</v>
      </c>
      <c r="P552" s="7" t="str">
        <f>VLOOKUP(Tablo1[[#This Row],[Customer ID]],customers!A551:I1551,9,FALSE)</f>
        <v>Yes</v>
      </c>
    </row>
    <row r="553" spans="1:16" x14ac:dyDescent="0.25">
      <c r="A553" s="4" t="s">
        <v>3604</v>
      </c>
      <c r="B553" s="6">
        <v>44694</v>
      </c>
      <c r="C553" s="4" t="s">
        <v>3605</v>
      </c>
      <c r="D553" s="7" t="s">
        <v>6152</v>
      </c>
      <c r="E553" s="4">
        <v>2</v>
      </c>
      <c r="F553" s="4" t="str">
        <f>VLOOKUP(C553,customers!A:B,2,FALSE)</f>
        <v>Malynda Glawsop</v>
      </c>
      <c r="G553" s="4" t="str">
        <f>VLOOKUP(F553,customers!B:C,2,FALSE)</f>
        <v>mglawsopfb@reverbnation.com</v>
      </c>
      <c r="H553" s="4" t="str">
        <f>VLOOKUP(F553,customers!B:G,6,FALSE)</f>
        <v>United States</v>
      </c>
      <c r="I553" s="7" t="str">
        <f>VLOOKUP(D553,products!A:B,2,FALSE)</f>
        <v>Exc</v>
      </c>
      <c r="J553" s="7" t="str">
        <f>VLOOKUP(D553,products!A:C,3,FALSE)</f>
        <v>D</v>
      </c>
      <c r="K553" s="8">
        <f>VLOOKUP(D553,products!A:D,4,FALSE)</f>
        <v>0.2</v>
      </c>
      <c r="L553" s="9">
        <f>VLOOKUP(D553,products!A:E,5,FALSE)</f>
        <v>3.645</v>
      </c>
      <c r="M553" s="9">
        <f t="shared" si="8"/>
        <v>7.29</v>
      </c>
      <c r="N553" s="7" t="str" cm="1">
        <f t="array" ref="N553">_xlfn.IFS(I553="Rob","Robusta",I553="Exc","Exclasia",I553="Ara","Arabia",I553="Lib","Libia")</f>
        <v>Exclasia</v>
      </c>
      <c r="O553" s="7" t="str" cm="1">
        <f t="array" ref="O553">_xlfn.IFS(J553="M","Medium",J553="D","Dark",J553="L","Light")</f>
        <v>Dark</v>
      </c>
      <c r="P553" s="7" t="str">
        <f>VLOOKUP(Tablo1[[#This Row],[Customer ID]],customers!A552:I1552,9,FALSE)</f>
        <v>No</v>
      </c>
    </row>
    <row r="554" spans="1:16" x14ac:dyDescent="0.25">
      <c r="A554" s="4" t="s">
        <v>3610</v>
      </c>
      <c r="B554" s="6">
        <v>43761</v>
      </c>
      <c r="C554" s="4" t="s">
        <v>3611</v>
      </c>
      <c r="D554" s="7" t="s">
        <v>6183</v>
      </c>
      <c r="E554" s="4">
        <v>4</v>
      </c>
      <c r="F554" s="4" t="str">
        <f>VLOOKUP(C554,customers!A:B,2,FALSE)</f>
        <v>Granville Alberts</v>
      </c>
      <c r="G554" s="4" t="str">
        <f>VLOOKUP(F554,customers!B:C,2,FALSE)</f>
        <v>galbertsfc@etsy.com</v>
      </c>
      <c r="H554" s="4" t="str">
        <f>VLOOKUP(F554,customers!B:G,6,FALSE)</f>
        <v>United Kingdom</v>
      </c>
      <c r="I554" s="7" t="str">
        <f>VLOOKUP(D554,products!A:B,2,FALSE)</f>
        <v>Exc</v>
      </c>
      <c r="J554" s="7" t="str">
        <f>VLOOKUP(D554,products!A:C,3,FALSE)</f>
        <v>L</v>
      </c>
      <c r="K554" s="8">
        <f>VLOOKUP(D554,products!A:D,4,FALSE)</f>
        <v>0.2</v>
      </c>
      <c r="L554" s="9">
        <f>VLOOKUP(D554,products!A:E,5,FALSE)</f>
        <v>4.4550000000000001</v>
      </c>
      <c r="M554" s="9">
        <f t="shared" si="8"/>
        <v>17.82</v>
      </c>
      <c r="N554" s="7" t="str" cm="1">
        <f t="array" ref="N554">_xlfn.IFS(I554="Rob","Robusta",I554="Exc","Exclasia",I554="Ara","Arabia",I554="Lib","Libia")</f>
        <v>Exclasia</v>
      </c>
      <c r="O554" s="7" t="str" cm="1">
        <f t="array" ref="O554">_xlfn.IFS(J554="M","Medium",J554="D","Dark",J554="L","Light")</f>
        <v>Light</v>
      </c>
      <c r="P554" s="7" t="str">
        <f>VLOOKUP(Tablo1[[#This Row],[Customer ID]],customers!A553:I1553,9,FALSE)</f>
        <v>Yes</v>
      </c>
    </row>
    <row r="555" spans="1:16" x14ac:dyDescent="0.25">
      <c r="A555" s="4" t="s">
        <v>3616</v>
      </c>
      <c r="B555" s="6">
        <v>44085</v>
      </c>
      <c r="C555" s="4" t="s">
        <v>3617</v>
      </c>
      <c r="D555" s="7" t="s">
        <v>6140</v>
      </c>
      <c r="E555" s="4">
        <v>5</v>
      </c>
      <c r="F555" s="4" t="str">
        <f>VLOOKUP(C555,customers!A:B,2,FALSE)</f>
        <v>Vasily Polglase</v>
      </c>
      <c r="G555" s="4" t="str">
        <f>VLOOKUP(F555,customers!B:C,2,FALSE)</f>
        <v>vpolglasefd@about.me</v>
      </c>
      <c r="H555" s="4" t="str">
        <f>VLOOKUP(F555,customers!B:G,6,FALSE)</f>
        <v>United States</v>
      </c>
      <c r="I555" s="7" t="str">
        <f>VLOOKUP(D555,products!A:B,2,FALSE)</f>
        <v>Exc</v>
      </c>
      <c r="J555" s="7" t="str">
        <f>VLOOKUP(D555,products!A:C,3,FALSE)</f>
        <v>M</v>
      </c>
      <c r="K555" s="8">
        <f>VLOOKUP(D555,products!A:D,4,FALSE)</f>
        <v>1</v>
      </c>
      <c r="L555" s="9">
        <f>VLOOKUP(D555,products!A:E,5,FALSE)</f>
        <v>13.75</v>
      </c>
      <c r="M555" s="9">
        <f t="shared" si="8"/>
        <v>68.75</v>
      </c>
      <c r="N555" s="7" t="str" cm="1">
        <f t="array" ref="N555">_xlfn.IFS(I555="Rob","Robusta",I555="Exc","Exclasia",I555="Ara","Arabia",I555="Lib","Libia")</f>
        <v>Exclasia</v>
      </c>
      <c r="O555" s="7" t="str" cm="1">
        <f t="array" ref="O555">_xlfn.IFS(J555="M","Medium",J555="D","Dark",J555="L","Light")</f>
        <v>Medium</v>
      </c>
      <c r="P555" s="7" t="str">
        <f>VLOOKUP(Tablo1[[#This Row],[Customer ID]],customers!A554:I1554,9,FALSE)</f>
        <v>No</v>
      </c>
    </row>
    <row r="556" spans="1:16" x14ac:dyDescent="0.25">
      <c r="A556" s="4" t="s">
        <v>3621</v>
      </c>
      <c r="B556" s="6">
        <v>43737</v>
      </c>
      <c r="C556" s="4" t="s">
        <v>3622</v>
      </c>
      <c r="D556" s="7" t="s">
        <v>6141</v>
      </c>
      <c r="E556" s="4">
        <v>2</v>
      </c>
      <c r="F556" s="4" t="str">
        <f>VLOOKUP(C556,customers!A:B,2,FALSE)</f>
        <v>Madelaine Sharples</v>
      </c>
      <c r="G556" s="4">
        <f>VLOOKUP(F556,customers!B:C,2,FALSE)</f>
        <v>0</v>
      </c>
      <c r="H556" s="4" t="str">
        <f>VLOOKUP(F556,customers!B:G,6,FALSE)</f>
        <v>United Kingdom</v>
      </c>
      <c r="I556" s="7" t="str">
        <f>VLOOKUP(D556,products!A:B,2,FALSE)</f>
        <v>Rob</v>
      </c>
      <c r="J556" s="7" t="str">
        <f>VLOOKUP(D556,products!A:C,3,FALSE)</f>
        <v>L</v>
      </c>
      <c r="K556" s="8">
        <f>VLOOKUP(D556,products!A:D,4,FALSE)</f>
        <v>2.5</v>
      </c>
      <c r="L556" s="9">
        <f>VLOOKUP(D556,products!A:E,5,FALSE)</f>
        <v>27.484999999999996</v>
      </c>
      <c r="M556" s="9">
        <f t="shared" si="8"/>
        <v>54.969999999999992</v>
      </c>
      <c r="N556" s="7" t="str" cm="1">
        <f t="array" ref="N556">_xlfn.IFS(I556="Rob","Robusta",I556="Exc","Exclasia",I556="Ara","Arabia",I556="Lib","Libia")</f>
        <v>Robusta</v>
      </c>
      <c r="O556" s="7" t="str" cm="1">
        <f t="array" ref="O556">_xlfn.IFS(J556="M","Medium",J556="D","Dark",J556="L","Light")</f>
        <v>Light</v>
      </c>
      <c r="P556" s="7" t="str">
        <f>VLOOKUP(Tablo1[[#This Row],[Customer ID]],customers!A555:I1555,9,FALSE)</f>
        <v>Yes</v>
      </c>
    </row>
    <row r="557" spans="1:16" x14ac:dyDescent="0.25">
      <c r="A557" s="4" t="s">
        <v>3626</v>
      </c>
      <c r="B557" s="6">
        <v>44258</v>
      </c>
      <c r="C557" s="4" t="s">
        <v>3627</v>
      </c>
      <c r="D557" s="7" t="s">
        <v>6140</v>
      </c>
      <c r="E557" s="4">
        <v>6</v>
      </c>
      <c r="F557" s="4" t="str">
        <f>VLOOKUP(C557,customers!A:B,2,FALSE)</f>
        <v>Sigfrid Busch</v>
      </c>
      <c r="G557" s="4" t="str">
        <f>VLOOKUP(F557,customers!B:C,2,FALSE)</f>
        <v>sbuschff@so-net.ne.jp</v>
      </c>
      <c r="H557" s="4" t="str">
        <f>VLOOKUP(F557,customers!B:G,6,FALSE)</f>
        <v>Ireland</v>
      </c>
      <c r="I557" s="7" t="str">
        <f>VLOOKUP(D557,products!A:B,2,FALSE)</f>
        <v>Exc</v>
      </c>
      <c r="J557" s="7" t="str">
        <f>VLOOKUP(D557,products!A:C,3,FALSE)</f>
        <v>M</v>
      </c>
      <c r="K557" s="8">
        <f>VLOOKUP(D557,products!A:D,4,FALSE)</f>
        <v>1</v>
      </c>
      <c r="L557" s="9">
        <f>VLOOKUP(D557,products!A:E,5,FALSE)</f>
        <v>13.75</v>
      </c>
      <c r="M557" s="9">
        <f t="shared" si="8"/>
        <v>82.5</v>
      </c>
      <c r="N557" s="7" t="str" cm="1">
        <f t="array" ref="N557">_xlfn.IFS(I557="Rob","Robusta",I557="Exc","Exclasia",I557="Ara","Arabia",I557="Lib","Libia")</f>
        <v>Exclasia</v>
      </c>
      <c r="O557" s="7" t="str" cm="1">
        <f t="array" ref="O557">_xlfn.IFS(J557="M","Medium",J557="D","Dark",J557="L","Light")</f>
        <v>Medium</v>
      </c>
      <c r="P557" s="7" t="str">
        <f>VLOOKUP(Tablo1[[#This Row],[Customer ID]],customers!A556:I1556,9,FALSE)</f>
        <v>No</v>
      </c>
    </row>
    <row r="558" spans="1:16" x14ac:dyDescent="0.25">
      <c r="A558" s="4" t="s">
        <v>3632</v>
      </c>
      <c r="B558" s="6">
        <v>44523</v>
      </c>
      <c r="C558" s="4" t="s">
        <v>3633</v>
      </c>
      <c r="D558" s="7" t="s">
        <v>6158</v>
      </c>
      <c r="E558" s="4">
        <v>2</v>
      </c>
      <c r="F558" s="4" t="str">
        <f>VLOOKUP(C558,customers!A:B,2,FALSE)</f>
        <v>Cissiee Raisbeck</v>
      </c>
      <c r="G558" s="4" t="str">
        <f>VLOOKUP(F558,customers!B:C,2,FALSE)</f>
        <v>craisbeckfg@webnode.com</v>
      </c>
      <c r="H558" s="4" t="str">
        <f>VLOOKUP(F558,customers!B:G,6,FALSE)</f>
        <v>United States</v>
      </c>
      <c r="I558" s="7" t="str">
        <f>VLOOKUP(D558,products!A:B,2,FALSE)</f>
        <v>Lib</v>
      </c>
      <c r="J558" s="7" t="str">
        <f>VLOOKUP(D558,products!A:C,3,FALSE)</f>
        <v>M</v>
      </c>
      <c r="K558" s="8">
        <f>VLOOKUP(D558,products!A:D,4,FALSE)</f>
        <v>0.2</v>
      </c>
      <c r="L558" s="9">
        <f>VLOOKUP(D558,products!A:E,5,FALSE)</f>
        <v>4.3650000000000002</v>
      </c>
      <c r="M558" s="9">
        <f t="shared" si="8"/>
        <v>8.73</v>
      </c>
      <c r="N558" s="7" t="str" cm="1">
        <f t="array" ref="N558">_xlfn.IFS(I558="Rob","Robusta",I558="Exc","Exclasia",I558="Ara","Arabia",I558="Lib","Libia")</f>
        <v>Libia</v>
      </c>
      <c r="O558" s="7" t="str" cm="1">
        <f t="array" ref="O558">_xlfn.IFS(J558="M","Medium",J558="D","Dark",J558="L","Light")</f>
        <v>Medium</v>
      </c>
      <c r="P558" s="7" t="str">
        <f>VLOOKUP(Tablo1[[#This Row],[Customer ID]],customers!A557:I1557,9,FALSE)</f>
        <v>Yes</v>
      </c>
    </row>
    <row r="559" spans="1:16" x14ac:dyDescent="0.25">
      <c r="A559" s="4" t="s">
        <v>3637</v>
      </c>
      <c r="B559" s="6">
        <v>44506</v>
      </c>
      <c r="C559" s="4" t="s">
        <v>3367</v>
      </c>
      <c r="D559" s="7" t="s">
        <v>6170</v>
      </c>
      <c r="E559" s="4">
        <v>4</v>
      </c>
      <c r="F559" s="4" t="str">
        <f>VLOOKUP(C559,customers!A:B,2,FALSE)</f>
        <v>Marja Urion</v>
      </c>
      <c r="G559" s="4" t="str">
        <f>VLOOKUP(F559,customers!B:C,2,FALSE)</f>
        <v>murione5@alexa.com</v>
      </c>
      <c r="H559" s="4" t="str">
        <f>VLOOKUP(F559,customers!B:G,6,FALSE)</f>
        <v>Ireland</v>
      </c>
      <c r="I559" s="7" t="str">
        <f>VLOOKUP(D559,products!A:B,2,FALSE)</f>
        <v>Exc</v>
      </c>
      <c r="J559" s="7" t="str">
        <f>VLOOKUP(D559,products!A:C,3,FALSE)</f>
        <v>L</v>
      </c>
      <c r="K559" s="8">
        <f>VLOOKUP(D559,products!A:D,4,FALSE)</f>
        <v>1</v>
      </c>
      <c r="L559" s="9">
        <f>VLOOKUP(D559,products!A:E,5,FALSE)</f>
        <v>14.85</v>
      </c>
      <c r="M559" s="9">
        <f t="shared" si="8"/>
        <v>59.4</v>
      </c>
      <c r="N559" s="7" t="str" cm="1">
        <f t="array" ref="N559">_xlfn.IFS(I559="Rob","Robusta",I559="Exc","Exclasia",I559="Ara","Arabia",I559="Lib","Libia")</f>
        <v>Exclasia</v>
      </c>
      <c r="O559" s="7" t="str" cm="1">
        <f t="array" ref="O559">_xlfn.IFS(J559="M","Medium",J559="D","Dark",J559="L","Light")</f>
        <v>Light</v>
      </c>
      <c r="P559" s="7" t="e">
        <f>VLOOKUP(Tablo1[[#This Row],[Customer ID]],customers!A558:I1558,9,FALSE)</f>
        <v>#N/A</v>
      </c>
    </row>
    <row r="560" spans="1:16" x14ac:dyDescent="0.25">
      <c r="A560" s="4" t="s">
        <v>3642</v>
      </c>
      <c r="B560" s="6">
        <v>44225</v>
      </c>
      <c r="C560" s="4" t="s">
        <v>3643</v>
      </c>
      <c r="D560" s="7" t="s">
        <v>6149</v>
      </c>
      <c r="E560" s="4">
        <v>4</v>
      </c>
      <c r="F560" s="4" t="str">
        <f>VLOOKUP(C560,customers!A:B,2,FALSE)</f>
        <v>Kenton Wetherick</v>
      </c>
      <c r="G560" s="4">
        <f>VLOOKUP(F560,customers!B:C,2,FALSE)</f>
        <v>0</v>
      </c>
      <c r="H560" s="4" t="str">
        <f>VLOOKUP(F560,customers!B:G,6,FALSE)</f>
        <v>United States</v>
      </c>
      <c r="I560" s="7" t="str">
        <f>VLOOKUP(D560,products!A:B,2,FALSE)</f>
        <v>Lib</v>
      </c>
      <c r="J560" s="7" t="str">
        <f>VLOOKUP(D560,products!A:C,3,FALSE)</f>
        <v>D</v>
      </c>
      <c r="K560" s="8">
        <f>VLOOKUP(D560,products!A:D,4,FALSE)</f>
        <v>0.2</v>
      </c>
      <c r="L560" s="9">
        <f>VLOOKUP(D560,products!A:E,5,FALSE)</f>
        <v>3.8849999999999998</v>
      </c>
      <c r="M560" s="9">
        <f t="shared" si="8"/>
        <v>15.54</v>
      </c>
      <c r="N560" s="7" t="str" cm="1">
        <f t="array" ref="N560">_xlfn.IFS(I560="Rob","Robusta",I560="Exc","Exclasia",I560="Ara","Arabia",I560="Lib","Libia")</f>
        <v>Libia</v>
      </c>
      <c r="O560" s="7" t="str" cm="1">
        <f t="array" ref="O560">_xlfn.IFS(J560="M","Medium",J560="D","Dark",J560="L","Light")</f>
        <v>Dark</v>
      </c>
      <c r="P560" s="7" t="str">
        <f>VLOOKUP(Tablo1[[#This Row],[Customer ID]],customers!A559:I1559,9,FALSE)</f>
        <v>Yes</v>
      </c>
    </row>
    <row r="561" spans="1:16" x14ac:dyDescent="0.25">
      <c r="A561" s="4" t="s">
        <v>3647</v>
      </c>
      <c r="B561" s="6">
        <v>44667</v>
      </c>
      <c r="C561" s="4" t="s">
        <v>3648</v>
      </c>
      <c r="D561" s="7" t="s">
        <v>6139</v>
      </c>
      <c r="E561" s="4">
        <v>3</v>
      </c>
      <c r="F561" s="4" t="str">
        <f>VLOOKUP(C561,customers!A:B,2,FALSE)</f>
        <v>Reamonn Aynold</v>
      </c>
      <c r="G561" s="4" t="str">
        <f>VLOOKUP(F561,customers!B:C,2,FALSE)</f>
        <v>raynoldfj@ustream.tv</v>
      </c>
      <c r="H561" s="4" t="str">
        <f>VLOOKUP(F561,customers!B:G,6,FALSE)</f>
        <v>United States</v>
      </c>
      <c r="I561" s="7" t="str">
        <f>VLOOKUP(D561,products!A:B,2,FALSE)</f>
        <v>Ara</v>
      </c>
      <c r="J561" s="7" t="str">
        <f>VLOOKUP(D561,products!A:C,3,FALSE)</f>
        <v>L</v>
      </c>
      <c r="K561" s="8">
        <f>VLOOKUP(D561,products!A:D,4,FALSE)</f>
        <v>1</v>
      </c>
      <c r="L561" s="9">
        <f>VLOOKUP(D561,products!A:E,5,FALSE)</f>
        <v>12.95</v>
      </c>
      <c r="M561" s="9">
        <f t="shared" si="8"/>
        <v>38.849999999999994</v>
      </c>
      <c r="N561" s="7" t="str" cm="1">
        <f t="array" ref="N561">_xlfn.IFS(I561="Rob","Robusta",I561="Exc","Exclasia",I561="Ara","Arabia",I561="Lib","Libia")</f>
        <v>Arabia</v>
      </c>
      <c r="O561" s="7" t="str" cm="1">
        <f t="array" ref="O561">_xlfn.IFS(J561="M","Medium",J561="D","Dark",J561="L","Light")</f>
        <v>Light</v>
      </c>
      <c r="P561" s="7" t="str">
        <f>VLOOKUP(Tablo1[[#This Row],[Customer ID]],customers!A560:I1560,9,FALSE)</f>
        <v>Yes</v>
      </c>
    </row>
    <row r="562" spans="1:16" x14ac:dyDescent="0.25">
      <c r="A562" s="4" t="s">
        <v>3653</v>
      </c>
      <c r="B562" s="6">
        <v>44401</v>
      </c>
      <c r="C562" s="4" t="s">
        <v>3654</v>
      </c>
      <c r="D562" s="7" t="s">
        <v>6165</v>
      </c>
      <c r="E562" s="4">
        <v>6</v>
      </c>
      <c r="F562" s="4" t="str">
        <f>VLOOKUP(C562,customers!A:B,2,FALSE)</f>
        <v>Hatty Dovydenas</v>
      </c>
      <c r="G562" s="4">
        <f>VLOOKUP(F562,customers!B:C,2,FALSE)</f>
        <v>0</v>
      </c>
      <c r="H562" s="4" t="str">
        <f>VLOOKUP(F562,customers!B:G,6,FALSE)</f>
        <v>United States</v>
      </c>
      <c r="I562" s="7" t="str">
        <f>VLOOKUP(D562,products!A:B,2,FALSE)</f>
        <v>Exc</v>
      </c>
      <c r="J562" s="7" t="str">
        <f>VLOOKUP(D562,products!A:C,3,FALSE)</f>
        <v>M</v>
      </c>
      <c r="K562" s="8">
        <f>VLOOKUP(D562,products!A:D,4,FALSE)</f>
        <v>2.5</v>
      </c>
      <c r="L562" s="9">
        <f>VLOOKUP(D562,products!A:E,5,FALSE)</f>
        <v>31.624999999999996</v>
      </c>
      <c r="M562" s="9">
        <f t="shared" si="8"/>
        <v>189.74999999999997</v>
      </c>
      <c r="N562" s="7" t="str" cm="1">
        <f t="array" ref="N562">_xlfn.IFS(I562="Rob","Robusta",I562="Exc","Exclasia",I562="Ara","Arabia",I562="Lib","Libia")</f>
        <v>Exclasia</v>
      </c>
      <c r="O562" s="7" t="str" cm="1">
        <f t="array" ref="O562">_xlfn.IFS(J562="M","Medium",J562="D","Dark",J562="L","Light")</f>
        <v>Medium</v>
      </c>
      <c r="P562" s="7" t="str">
        <f>VLOOKUP(Tablo1[[#This Row],[Customer ID]],customers!A561:I1561,9,FALSE)</f>
        <v>Yes</v>
      </c>
    </row>
    <row r="563" spans="1:16" x14ac:dyDescent="0.25">
      <c r="A563" s="4" t="s">
        <v>3658</v>
      </c>
      <c r="B563" s="6">
        <v>43688</v>
      </c>
      <c r="C563" s="4" t="s">
        <v>3659</v>
      </c>
      <c r="D563" s="7" t="s">
        <v>6153</v>
      </c>
      <c r="E563" s="4">
        <v>6</v>
      </c>
      <c r="F563" s="4" t="str">
        <f>VLOOKUP(C563,customers!A:B,2,FALSE)</f>
        <v>Nathaniel Bloxland</v>
      </c>
      <c r="G563" s="4">
        <f>VLOOKUP(F563,customers!B:C,2,FALSE)</f>
        <v>0</v>
      </c>
      <c r="H563" s="4" t="str">
        <f>VLOOKUP(F563,customers!B:G,6,FALSE)</f>
        <v>Ireland</v>
      </c>
      <c r="I563" s="7" t="str">
        <f>VLOOKUP(D563,products!A:B,2,FALSE)</f>
        <v>Ara</v>
      </c>
      <c r="J563" s="7" t="str">
        <f>VLOOKUP(D563,products!A:C,3,FALSE)</f>
        <v>D</v>
      </c>
      <c r="K563" s="8">
        <f>VLOOKUP(D563,products!A:D,4,FALSE)</f>
        <v>0.2</v>
      </c>
      <c r="L563" s="9">
        <f>VLOOKUP(D563,products!A:E,5,FALSE)</f>
        <v>2.9849999999999999</v>
      </c>
      <c r="M563" s="9">
        <f t="shared" si="8"/>
        <v>17.91</v>
      </c>
      <c r="N563" s="7" t="str" cm="1">
        <f t="array" ref="N563">_xlfn.IFS(I563="Rob","Robusta",I563="Exc","Exclasia",I563="Ara","Arabia",I563="Lib","Libia")</f>
        <v>Arabia</v>
      </c>
      <c r="O563" s="7" t="str" cm="1">
        <f t="array" ref="O563">_xlfn.IFS(J563="M","Medium",J563="D","Dark",J563="L","Light")</f>
        <v>Dark</v>
      </c>
      <c r="P563" s="7" t="str">
        <f>VLOOKUP(Tablo1[[#This Row],[Customer ID]],customers!A562:I1562,9,FALSE)</f>
        <v>Yes</v>
      </c>
    </row>
    <row r="564" spans="1:16" x14ac:dyDescent="0.25">
      <c r="A564" s="4" t="s">
        <v>3664</v>
      </c>
      <c r="B564" s="6">
        <v>43669</v>
      </c>
      <c r="C564" s="4" t="s">
        <v>3665</v>
      </c>
      <c r="D564" s="7" t="s">
        <v>6144</v>
      </c>
      <c r="E564" s="4">
        <v>6</v>
      </c>
      <c r="F564" s="4" t="str">
        <f>VLOOKUP(C564,customers!A:B,2,FALSE)</f>
        <v>Brendan Grece</v>
      </c>
      <c r="G564" s="4" t="str">
        <f>VLOOKUP(F564,customers!B:C,2,FALSE)</f>
        <v>bgrecefm@naver.com</v>
      </c>
      <c r="H564" s="4" t="str">
        <f>VLOOKUP(F564,customers!B:G,6,FALSE)</f>
        <v>United Kingdom</v>
      </c>
      <c r="I564" s="7" t="str">
        <f>VLOOKUP(D564,products!A:B,2,FALSE)</f>
        <v>Lib</v>
      </c>
      <c r="J564" s="7" t="str">
        <f>VLOOKUP(D564,products!A:C,3,FALSE)</f>
        <v>L</v>
      </c>
      <c r="K564" s="8">
        <f>VLOOKUP(D564,products!A:D,4,FALSE)</f>
        <v>0.2</v>
      </c>
      <c r="L564" s="9">
        <f>VLOOKUP(D564,products!A:E,5,FALSE)</f>
        <v>4.7549999999999999</v>
      </c>
      <c r="M564" s="9">
        <f t="shared" si="8"/>
        <v>28.53</v>
      </c>
      <c r="N564" s="7" t="str" cm="1">
        <f t="array" ref="N564">_xlfn.IFS(I564="Rob","Robusta",I564="Exc","Exclasia",I564="Ara","Arabia",I564="Lib","Libia")</f>
        <v>Libia</v>
      </c>
      <c r="O564" s="7" t="str" cm="1">
        <f t="array" ref="O564">_xlfn.IFS(J564="M","Medium",J564="D","Dark",J564="L","Light")</f>
        <v>Light</v>
      </c>
      <c r="P564" s="7" t="str">
        <f>VLOOKUP(Tablo1[[#This Row],[Customer ID]],customers!A563:I1563,9,FALSE)</f>
        <v>No</v>
      </c>
    </row>
    <row r="565" spans="1:16" x14ac:dyDescent="0.25">
      <c r="A565" s="4" t="s">
        <v>3670</v>
      </c>
      <c r="B565" s="6">
        <v>43991</v>
      </c>
      <c r="C565" s="4" t="s">
        <v>3751</v>
      </c>
      <c r="D565" s="7" t="s">
        <v>6140</v>
      </c>
      <c r="E565" s="4">
        <v>6</v>
      </c>
      <c r="F565" s="4" t="str">
        <f>VLOOKUP(C565,customers!A:B,2,FALSE)</f>
        <v>Don Flintiff</v>
      </c>
      <c r="G565" s="4" t="str">
        <f>VLOOKUP(F565,customers!B:C,2,FALSE)</f>
        <v>dflintiffg1@e-recht24.de</v>
      </c>
      <c r="H565" s="4" t="str">
        <f>VLOOKUP(F565,customers!B:G,6,FALSE)</f>
        <v>United Kingdom</v>
      </c>
      <c r="I565" s="7" t="str">
        <f>VLOOKUP(D565,products!A:B,2,FALSE)</f>
        <v>Exc</v>
      </c>
      <c r="J565" s="7" t="str">
        <f>VLOOKUP(D565,products!A:C,3,FALSE)</f>
        <v>M</v>
      </c>
      <c r="K565" s="8">
        <f>VLOOKUP(D565,products!A:D,4,FALSE)</f>
        <v>1</v>
      </c>
      <c r="L565" s="9">
        <f>VLOOKUP(D565,products!A:E,5,FALSE)</f>
        <v>13.75</v>
      </c>
      <c r="M565" s="9">
        <f t="shared" si="8"/>
        <v>82.5</v>
      </c>
      <c r="N565" s="7" t="str" cm="1">
        <f t="array" ref="N565">_xlfn.IFS(I565="Rob","Robusta",I565="Exc","Exclasia",I565="Ara","Arabia",I565="Lib","Libia")</f>
        <v>Exclasia</v>
      </c>
      <c r="O565" s="7" t="str" cm="1">
        <f t="array" ref="O565">_xlfn.IFS(J565="M","Medium",J565="D","Dark",J565="L","Light")</f>
        <v>Medium</v>
      </c>
      <c r="P565" s="7" t="str">
        <f>VLOOKUP(Tablo1[[#This Row],[Customer ID]],customers!A564:I1564,9,FALSE)</f>
        <v>No</v>
      </c>
    </row>
    <row r="566" spans="1:16" x14ac:dyDescent="0.25">
      <c r="A566" s="4" t="s">
        <v>3676</v>
      </c>
      <c r="B566" s="6">
        <v>43883</v>
      </c>
      <c r="C566" s="4" t="s">
        <v>3677</v>
      </c>
      <c r="D566" s="7" t="s">
        <v>6172</v>
      </c>
      <c r="E566" s="4">
        <v>2</v>
      </c>
      <c r="F566" s="4" t="str">
        <f>VLOOKUP(C566,customers!A:B,2,FALSE)</f>
        <v>Abbe Thys</v>
      </c>
      <c r="G566" s="4" t="str">
        <f>VLOOKUP(F566,customers!B:C,2,FALSE)</f>
        <v>athysfo@cdc.gov</v>
      </c>
      <c r="H566" s="4" t="str">
        <f>VLOOKUP(F566,customers!B:G,6,FALSE)</f>
        <v>United States</v>
      </c>
      <c r="I566" s="7" t="str">
        <f>VLOOKUP(D566,products!A:B,2,FALSE)</f>
        <v>Rob</v>
      </c>
      <c r="J566" s="7" t="str">
        <f>VLOOKUP(D566,products!A:C,3,FALSE)</f>
        <v>L</v>
      </c>
      <c r="K566" s="8">
        <f>VLOOKUP(D566,products!A:D,4,FALSE)</f>
        <v>0.5</v>
      </c>
      <c r="L566" s="9">
        <f>VLOOKUP(D566,products!A:E,5,FALSE)</f>
        <v>7.169999999999999</v>
      </c>
      <c r="M566" s="9">
        <f t="shared" si="8"/>
        <v>14.339999999999998</v>
      </c>
      <c r="N566" s="7" t="str" cm="1">
        <f t="array" ref="N566">_xlfn.IFS(I566="Rob","Robusta",I566="Exc","Exclasia",I566="Ara","Arabia",I566="Lib","Libia")</f>
        <v>Robusta</v>
      </c>
      <c r="O566" s="7" t="str" cm="1">
        <f t="array" ref="O566">_xlfn.IFS(J566="M","Medium",J566="D","Dark",J566="L","Light")</f>
        <v>Light</v>
      </c>
      <c r="P566" s="7" t="str">
        <f>VLOOKUP(Tablo1[[#This Row],[Customer ID]],customers!A565:I1565,9,FALSE)</f>
        <v>No</v>
      </c>
    </row>
    <row r="567" spans="1:16" x14ac:dyDescent="0.25">
      <c r="A567" s="4" t="s">
        <v>3682</v>
      </c>
      <c r="B567" s="6">
        <v>44031</v>
      </c>
      <c r="C567" s="4" t="s">
        <v>3683</v>
      </c>
      <c r="D567" s="7" t="s">
        <v>6148</v>
      </c>
      <c r="E567" s="4">
        <v>4</v>
      </c>
      <c r="F567" s="4" t="str">
        <f>VLOOKUP(C567,customers!A:B,2,FALSE)</f>
        <v>Jackquelin Chugg</v>
      </c>
      <c r="G567" s="4" t="str">
        <f>VLOOKUP(F567,customers!B:C,2,FALSE)</f>
        <v>jchuggfp@about.me</v>
      </c>
      <c r="H567" s="4" t="str">
        <f>VLOOKUP(F567,customers!B:G,6,FALSE)</f>
        <v>United States</v>
      </c>
      <c r="I567" s="7" t="str">
        <f>VLOOKUP(D567,products!A:B,2,FALSE)</f>
        <v>Rob</v>
      </c>
      <c r="J567" s="7" t="str">
        <f>VLOOKUP(D567,products!A:C,3,FALSE)</f>
        <v>D</v>
      </c>
      <c r="K567" s="8">
        <f>VLOOKUP(D567,products!A:D,4,FALSE)</f>
        <v>2.5</v>
      </c>
      <c r="L567" s="9">
        <f>VLOOKUP(D567,products!A:E,5,FALSE)</f>
        <v>20.584999999999997</v>
      </c>
      <c r="M567" s="9">
        <f t="shared" si="8"/>
        <v>82.339999999999989</v>
      </c>
      <c r="N567" s="7" t="str" cm="1">
        <f t="array" ref="N567">_xlfn.IFS(I567="Rob","Robusta",I567="Exc","Exclasia",I567="Ara","Arabia",I567="Lib","Libia")</f>
        <v>Robusta</v>
      </c>
      <c r="O567" s="7" t="str" cm="1">
        <f t="array" ref="O567">_xlfn.IFS(J567="M","Medium",J567="D","Dark",J567="L","Light")</f>
        <v>Dark</v>
      </c>
      <c r="P567" s="7" t="str">
        <f>VLOOKUP(Tablo1[[#This Row],[Customer ID]],customers!A566:I1566,9,FALSE)</f>
        <v>No</v>
      </c>
    </row>
    <row r="568" spans="1:16" x14ac:dyDescent="0.25">
      <c r="A568" s="4" t="s">
        <v>3688</v>
      </c>
      <c r="B568" s="6">
        <v>44459</v>
      </c>
      <c r="C568" s="4" t="s">
        <v>3689</v>
      </c>
      <c r="D568" s="7" t="s">
        <v>6151</v>
      </c>
      <c r="E568" s="4">
        <v>6</v>
      </c>
      <c r="F568" s="4" t="str">
        <f>VLOOKUP(C568,customers!A:B,2,FALSE)</f>
        <v>Audra Kelston</v>
      </c>
      <c r="G568" s="4" t="str">
        <f>VLOOKUP(F568,customers!B:C,2,FALSE)</f>
        <v>akelstonfq@sakura.ne.jp</v>
      </c>
      <c r="H568" s="4" t="str">
        <f>VLOOKUP(F568,customers!B:G,6,FALSE)</f>
        <v>United States</v>
      </c>
      <c r="I568" s="7" t="str">
        <f>VLOOKUP(D568,products!A:B,2,FALSE)</f>
        <v>Ara</v>
      </c>
      <c r="J568" s="7" t="str">
        <f>VLOOKUP(D568,products!A:C,3,FALSE)</f>
        <v>M</v>
      </c>
      <c r="K568" s="8">
        <f>VLOOKUP(D568,products!A:D,4,FALSE)</f>
        <v>0.2</v>
      </c>
      <c r="L568" s="9">
        <f>VLOOKUP(D568,products!A:E,5,FALSE)</f>
        <v>3.375</v>
      </c>
      <c r="M568" s="9">
        <f t="shared" si="8"/>
        <v>20.25</v>
      </c>
      <c r="N568" s="7" t="str" cm="1">
        <f t="array" ref="N568">_xlfn.IFS(I568="Rob","Robusta",I568="Exc","Exclasia",I568="Ara","Arabia",I568="Lib","Libia")</f>
        <v>Arabia</v>
      </c>
      <c r="O568" s="7" t="str" cm="1">
        <f t="array" ref="O568">_xlfn.IFS(J568="M","Medium",J568="D","Dark",J568="L","Light")</f>
        <v>Medium</v>
      </c>
      <c r="P568" s="7" t="str">
        <f>VLOOKUP(Tablo1[[#This Row],[Customer ID]],customers!A567:I1567,9,FALSE)</f>
        <v>Yes</v>
      </c>
    </row>
    <row r="569" spans="1:16" x14ac:dyDescent="0.25">
      <c r="A569" s="4" t="s">
        <v>3694</v>
      </c>
      <c r="B569" s="6">
        <v>44318</v>
      </c>
      <c r="C569" s="4" t="s">
        <v>3695</v>
      </c>
      <c r="D569" s="7" t="s">
        <v>6141</v>
      </c>
      <c r="E569" s="4">
        <v>6</v>
      </c>
      <c r="F569" s="4" t="str">
        <f>VLOOKUP(C569,customers!A:B,2,FALSE)</f>
        <v>Elvina Angel</v>
      </c>
      <c r="G569" s="4">
        <f>VLOOKUP(F569,customers!B:C,2,FALSE)</f>
        <v>0</v>
      </c>
      <c r="H569" s="4" t="str">
        <f>VLOOKUP(F569,customers!B:G,6,FALSE)</f>
        <v>Ireland</v>
      </c>
      <c r="I569" s="7" t="str">
        <f>VLOOKUP(D569,products!A:B,2,FALSE)</f>
        <v>Rob</v>
      </c>
      <c r="J569" s="7" t="str">
        <f>VLOOKUP(D569,products!A:C,3,FALSE)</f>
        <v>L</v>
      </c>
      <c r="K569" s="8">
        <f>VLOOKUP(D569,products!A:D,4,FALSE)</f>
        <v>2.5</v>
      </c>
      <c r="L569" s="9">
        <f>VLOOKUP(D569,products!A:E,5,FALSE)</f>
        <v>27.484999999999996</v>
      </c>
      <c r="M569" s="9">
        <f t="shared" si="8"/>
        <v>164.90999999999997</v>
      </c>
      <c r="N569" s="7" t="str" cm="1">
        <f t="array" ref="N569">_xlfn.IFS(I569="Rob","Robusta",I569="Exc","Exclasia",I569="Ara","Arabia",I569="Lib","Libia")</f>
        <v>Robusta</v>
      </c>
      <c r="O569" s="7" t="str" cm="1">
        <f t="array" ref="O569">_xlfn.IFS(J569="M","Medium",J569="D","Dark",J569="L","Light")</f>
        <v>Light</v>
      </c>
      <c r="P569" s="7" t="str">
        <f>VLOOKUP(Tablo1[[#This Row],[Customer ID]],customers!A568:I1568,9,FALSE)</f>
        <v>No</v>
      </c>
    </row>
    <row r="570" spans="1:16" x14ac:dyDescent="0.25">
      <c r="A570" s="4" t="s">
        <v>3699</v>
      </c>
      <c r="B570" s="6">
        <v>44526</v>
      </c>
      <c r="C570" s="4" t="s">
        <v>3700</v>
      </c>
      <c r="D570" s="7" t="s">
        <v>6144</v>
      </c>
      <c r="E570" s="4">
        <v>4</v>
      </c>
      <c r="F570" s="4" t="str">
        <f>VLOOKUP(C570,customers!A:B,2,FALSE)</f>
        <v>Claiborne Mottram</v>
      </c>
      <c r="G570" s="4" t="str">
        <f>VLOOKUP(F570,customers!B:C,2,FALSE)</f>
        <v>cmottramfs@harvard.edu</v>
      </c>
      <c r="H570" s="4" t="str">
        <f>VLOOKUP(F570,customers!B:G,6,FALSE)</f>
        <v>United States</v>
      </c>
      <c r="I570" s="7" t="str">
        <f>VLOOKUP(D570,products!A:B,2,FALSE)</f>
        <v>Lib</v>
      </c>
      <c r="J570" s="7" t="str">
        <f>VLOOKUP(D570,products!A:C,3,FALSE)</f>
        <v>L</v>
      </c>
      <c r="K570" s="8">
        <f>VLOOKUP(D570,products!A:D,4,FALSE)</f>
        <v>0.2</v>
      </c>
      <c r="L570" s="9">
        <f>VLOOKUP(D570,products!A:E,5,FALSE)</f>
        <v>4.7549999999999999</v>
      </c>
      <c r="M570" s="9">
        <f t="shared" si="8"/>
        <v>19.02</v>
      </c>
      <c r="N570" s="7" t="str" cm="1">
        <f t="array" ref="N570">_xlfn.IFS(I570="Rob","Robusta",I570="Exc","Exclasia",I570="Ara","Arabia",I570="Lib","Libia")</f>
        <v>Libia</v>
      </c>
      <c r="O570" s="7" t="str" cm="1">
        <f t="array" ref="O570">_xlfn.IFS(J570="M","Medium",J570="D","Dark",J570="L","Light")</f>
        <v>Light</v>
      </c>
      <c r="P570" s="7" t="str">
        <f>VLOOKUP(Tablo1[[#This Row],[Customer ID]],customers!A569:I1569,9,FALSE)</f>
        <v>Yes</v>
      </c>
    </row>
    <row r="571" spans="1:16" x14ac:dyDescent="0.25">
      <c r="A571" s="4" t="s">
        <v>3705</v>
      </c>
      <c r="B571" s="6">
        <v>43879</v>
      </c>
      <c r="C571" s="4" t="s">
        <v>3751</v>
      </c>
      <c r="D571" s="7" t="s">
        <v>6167</v>
      </c>
      <c r="E571" s="4">
        <v>6</v>
      </c>
      <c r="F571" s="4" t="str">
        <f>VLOOKUP(C571,customers!A:B,2,FALSE)</f>
        <v>Don Flintiff</v>
      </c>
      <c r="G571" s="4" t="str">
        <f>VLOOKUP(F571,customers!B:C,2,FALSE)</f>
        <v>dflintiffg1@e-recht24.de</v>
      </c>
      <c r="H571" s="4" t="str">
        <f>VLOOKUP(F571,customers!B:G,6,FALSE)</f>
        <v>United Kingdom</v>
      </c>
      <c r="I571" s="7" t="str">
        <f>VLOOKUP(D571,products!A:B,2,FALSE)</f>
        <v>Ara</v>
      </c>
      <c r="J571" s="7" t="str">
        <f>VLOOKUP(D571,products!A:C,3,FALSE)</f>
        <v>D</v>
      </c>
      <c r="K571" s="8">
        <f>VLOOKUP(D571,products!A:D,4,FALSE)</f>
        <v>2.5</v>
      </c>
      <c r="L571" s="9">
        <f>VLOOKUP(D571,products!A:E,5,FALSE)</f>
        <v>22.884999999999998</v>
      </c>
      <c r="M571" s="9">
        <f t="shared" si="8"/>
        <v>137.31</v>
      </c>
      <c r="N571" s="7" t="str" cm="1">
        <f t="array" ref="N571">_xlfn.IFS(I571="Rob","Robusta",I571="Exc","Exclasia",I571="Ara","Arabia",I571="Lib","Libia")</f>
        <v>Arabia</v>
      </c>
      <c r="O571" s="7" t="str" cm="1">
        <f t="array" ref="O571">_xlfn.IFS(J571="M","Medium",J571="D","Dark",J571="L","Light")</f>
        <v>Dark</v>
      </c>
      <c r="P571" s="7" t="str">
        <f>VLOOKUP(Tablo1[[#This Row],[Customer ID]],customers!A570:I1570,9,FALSE)</f>
        <v>No</v>
      </c>
    </row>
    <row r="572" spans="1:16" x14ac:dyDescent="0.25">
      <c r="A572" s="4" t="s">
        <v>3711</v>
      </c>
      <c r="B572" s="6">
        <v>43928</v>
      </c>
      <c r="C572" s="4" t="s">
        <v>3712</v>
      </c>
      <c r="D572" s="7" t="s">
        <v>6156</v>
      </c>
      <c r="E572" s="4">
        <v>4</v>
      </c>
      <c r="F572" s="4" t="str">
        <f>VLOOKUP(C572,customers!A:B,2,FALSE)</f>
        <v>Donalt Sangwin</v>
      </c>
      <c r="G572" s="4" t="str">
        <f>VLOOKUP(F572,customers!B:C,2,FALSE)</f>
        <v>dsangwinfu@weebly.com</v>
      </c>
      <c r="H572" s="4" t="str">
        <f>VLOOKUP(F572,customers!B:G,6,FALSE)</f>
        <v>United States</v>
      </c>
      <c r="I572" s="7" t="str">
        <f>VLOOKUP(D572,products!A:B,2,FALSE)</f>
        <v>Ara</v>
      </c>
      <c r="J572" s="7" t="str">
        <f>VLOOKUP(D572,products!A:C,3,FALSE)</f>
        <v>M</v>
      </c>
      <c r="K572" s="8">
        <f>VLOOKUP(D572,products!A:D,4,FALSE)</f>
        <v>0.5</v>
      </c>
      <c r="L572" s="9">
        <f>VLOOKUP(D572,products!A:E,5,FALSE)</f>
        <v>6.75</v>
      </c>
      <c r="M572" s="9">
        <f t="shared" si="8"/>
        <v>27</v>
      </c>
      <c r="N572" s="7" t="str" cm="1">
        <f t="array" ref="N572">_xlfn.IFS(I572="Rob","Robusta",I572="Exc","Exclasia",I572="Ara","Arabia",I572="Lib","Libia")</f>
        <v>Arabia</v>
      </c>
      <c r="O572" s="7" t="str" cm="1">
        <f t="array" ref="O572">_xlfn.IFS(J572="M","Medium",J572="D","Dark",J572="L","Light")</f>
        <v>Medium</v>
      </c>
      <c r="P572" s="7" t="str">
        <f>VLOOKUP(Tablo1[[#This Row],[Customer ID]],customers!A571:I1571,9,FALSE)</f>
        <v>No</v>
      </c>
    </row>
    <row r="573" spans="1:16" x14ac:dyDescent="0.25">
      <c r="A573" s="4" t="s">
        <v>3717</v>
      </c>
      <c r="B573" s="6">
        <v>44592</v>
      </c>
      <c r="C573" s="4" t="s">
        <v>3718</v>
      </c>
      <c r="D573" s="7" t="s">
        <v>6175</v>
      </c>
      <c r="E573" s="4">
        <v>4</v>
      </c>
      <c r="F573" s="4" t="str">
        <f>VLOOKUP(C573,customers!A:B,2,FALSE)</f>
        <v>Elizabet Aizikowitz</v>
      </c>
      <c r="G573" s="4" t="str">
        <f>VLOOKUP(F573,customers!B:C,2,FALSE)</f>
        <v>eaizikowitzfv@virginia.edu</v>
      </c>
      <c r="H573" s="4" t="str">
        <f>VLOOKUP(F573,customers!B:G,6,FALSE)</f>
        <v>United Kingdom</v>
      </c>
      <c r="I573" s="7" t="str">
        <f>VLOOKUP(D573,products!A:B,2,FALSE)</f>
        <v>Exc</v>
      </c>
      <c r="J573" s="7" t="str">
        <f>VLOOKUP(D573,products!A:C,3,FALSE)</f>
        <v>L</v>
      </c>
      <c r="K573" s="8">
        <f>VLOOKUP(D573,products!A:D,4,FALSE)</f>
        <v>0.5</v>
      </c>
      <c r="L573" s="9">
        <f>VLOOKUP(D573,products!A:E,5,FALSE)</f>
        <v>8.91</v>
      </c>
      <c r="M573" s="9">
        <f t="shared" si="8"/>
        <v>35.64</v>
      </c>
      <c r="N573" s="7" t="str" cm="1">
        <f t="array" ref="N573">_xlfn.IFS(I573="Rob","Robusta",I573="Exc","Exclasia",I573="Ara","Arabia",I573="Lib","Libia")</f>
        <v>Exclasia</v>
      </c>
      <c r="O573" s="7" t="str" cm="1">
        <f t="array" ref="O573">_xlfn.IFS(J573="M","Medium",J573="D","Dark",J573="L","Light")</f>
        <v>Light</v>
      </c>
      <c r="P573" s="7" t="str">
        <f>VLOOKUP(Tablo1[[#This Row],[Customer ID]],customers!A572:I1572,9,FALSE)</f>
        <v>No</v>
      </c>
    </row>
    <row r="574" spans="1:16" x14ac:dyDescent="0.25">
      <c r="A574" s="4" t="s">
        <v>3723</v>
      </c>
      <c r="B574" s="6">
        <v>43515</v>
      </c>
      <c r="C574" s="4" t="s">
        <v>3724</v>
      </c>
      <c r="D574" s="7" t="s">
        <v>6153</v>
      </c>
      <c r="E574" s="4">
        <v>2</v>
      </c>
      <c r="F574" s="4" t="str">
        <f>VLOOKUP(C574,customers!A:B,2,FALSE)</f>
        <v>Herbie Peppard</v>
      </c>
      <c r="G574" s="4">
        <f>VLOOKUP(F574,customers!B:C,2,FALSE)</f>
        <v>0</v>
      </c>
      <c r="H574" s="4" t="str">
        <f>VLOOKUP(F574,customers!B:G,6,FALSE)</f>
        <v>United States</v>
      </c>
      <c r="I574" s="7" t="str">
        <f>VLOOKUP(D574,products!A:B,2,FALSE)</f>
        <v>Ara</v>
      </c>
      <c r="J574" s="7" t="str">
        <f>VLOOKUP(D574,products!A:C,3,FALSE)</f>
        <v>D</v>
      </c>
      <c r="K574" s="8">
        <f>VLOOKUP(D574,products!A:D,4,FALSE)</f>
        <v>0.2</v>
      </c>
      <c r="L574" s="9">
        <f>VLOOKUP(D574,products!A:E,5,FALSE)</f>
        <v>2.9849999999999999</v>
      </c>
      <c r="M574" s="9">
        <f t="shared" si="8"/>
        <v>5.97</v>
      </c>
      <c r="N574" s="7" t="str" cm="1">
        <f t="array" ref="N574">_xlfn.IFS(I574="Rob","Robusta",I574="Exc","Exclasia",I574="Ara","Arabia",I574="Lib","Libia")</f>
        <v>Arabia</v>
      </c>
      <c r="O574" s="7" t="str" cm="1">
        <f t="array" ref="O574">_xlfn.IFS(J574="M","Medium",J574="D","Dark",J574="L","Light")</f>
        <v>Dark</v>
      </c>
      <c r="P574" s="7" t="str">
        <f>VLOOKUP(Tablo1[[#This Row],[Customer ID]],customers!A573:I1573,9,FALSE)</f>
        <v>Yes</v>
      </c>
    </row>
    <row r="575" spans="1:16" x14ac:dyDescent="0.25">
      <c r="A575" s="4" t="s">
        <v>3727</v>
      </c>
      <c r="B575" s="6">
        <v>43781</v>
      </c>
      <c r="C575" s="4" t="s">
        <v>3728</v>
      </c>
      <c r="D575" s="7" t="s">
        <v>6154</v>
      </c>
      <c r="E575" s="4">
        <v>6</v>
      </c>
      <c r="F575" s="4" t="str">
        <f>VLOOKUP(C575,customers!A:B,2,FALSE)</f>
        <v>Cornie Venour</v>
      </c>
      <c r="G575" s="4" t="str">
        <f>VLOOKUP(F575,customers!B:C,2,FALSE)</f>
        <v>cvenourfx@ask.com</v>
      </c>
      <c r="H575" s="4" t="str">
        <f>VLOOKUP(F575,customers!B:G,6,FALSE)</f>
        <v>United States</v>
      </c>
      <c r="I575" s="7" t="str">
        <f>VLOOKUP(D575,products!A:B,2,FALSE)</f>
        <v>Ara</v>
      </c>
      <c r="J575" s="7" t="str">
        <f>VLOOKUP(D575,products!A:C,3,FALSE)</f>
        <v>M</v>
      </c>
      <c r="K575" s="8">
        <f>VLOOKUP(D575,products!A:D,4,FALSE)</f>
        <v>1</v>
      </c>
      <c r="L575" s="9">
        <f>VLOOKUP(D575,products!A:E,5,FALSE)</f>
        <v>11.25</v>
      </c>
      <c r="M575" s="9">
        <f t="shared" si="8"/>
        <v>67.5</v>
      </c>
      <c r="N575" s="7" t="str" cm="1">
        <f t="array" ref="N575">_xlfn.IFS(I575="Rob","Robusta",I575="Exc","Exclasia",I575="Ara","Arabia",I575="Lib","Libia")</f>
        <v>Arabia</v>
      </c>
      <c r="O575" s="7" t="str" cm="1">
        <f t="array" ref="O575">_xlfn.IFS(J575="M","Medium",J575="D","Dark",J575="L","Light")</f>
        <v>Medium</v>
      </c>
      <c r="P575" s="7" t="str">
        <f>VLOOKUP(Tablo1[[#This Row],[Customer ID]],customers!A574:I1574,9,FALSE)</f>
        <v>No</v>
      </c>
    </row>
    <row r="576" spans="1:16" x14ac:dyDescent="0.25">
      <c r="A576" s="4" t="s">
        <v>3733</v>
      </c>
      <c r="B576" s="6">
        <v>44697</v>
      </c>
      <c r="C576" s="4" t="s">
        <v>3734</v>
      </c>
      <c r="D576" s="7" t="s">
        <v>6177</v>
      </c>
      <c r="E576" s="4">
        <v>6</v>
      </c>
      <c r="F576" s="4" t="str">
        <f>VLOOKUP(C576,customers!A:B,2,FALSE)</f>
        <v>Maggy Harby</v>
      </c>
      <c r="G576" s="4" t="str">
        <f>VLOOKUP(F576,customers!B:C,2,FALSE)</f>
        <v>mharbyfy@163.com</v>
      </c>
      <c r="H576" s="4" t="str">
        <f>VLOOKUP(F576,customers!B:G,6,FALSE)</f>
        <v>United States</v>
      </c>
      <c r="I576" s="7" t="str">
        <f>VLOOKUP(D576,products!A:B,2,FALSE)</f>
        <v>Rob</v>
      </c>
      <c r="J576" s="7" t="str">
        <f>VLOOKUP(D576,products!A:C,3,FALSE)</f>
        <v>L</v>
      </c>
      <c r="K576" s="8">
        <f>VLOOKUP(D576,products!A:D,4,FALSE)</f>
        <v>0.2</v>
      </c>
      <c r="L576" s="9">
        <f>VLOOKUP(D576,products!A:E,5,FALSE)</f>
        <v>3.5849999999999995</v>
      </c>
      <c r="M576" s="9">
        <f t="shared" si="8"/>
        <v>21.509999999999998</v>
      </c>
      <c r="N576" s="7" t="str" cm="1">
        <f t="array" ref="N576">_xlfn.IFS(I576="Rob","Robusta",I576="Exc","Exclasia",I576="Ara","Arabia",I576="Lib","Libia")</f>
        <v>Robusta</v>
      </c>
      <c r="O576" s="7" t="str" cm="1">
        <f t="array" ref="O576">_xlfn.IFS(J576="M","Medium",J576="D","Dark",J576="L","Light")</f>
        <v>Light</v>
      </c>
      <c r="P576" s="7" t="str">
        <f>VLOOKUP(Tablo1[[#This Row],[Customer ID]],customers!A575:I1575,9,FALSE)</f>
        <v>Yes</v>
      </c>
    </row>
    <row r="577" spans="1:16" x14ac:dyDescent="0.25">
      <c r="A577" s="4" t="s">
        <v>3738</v>
      </c>
      <c r="B577" s="6">
        <v>44239</v>
      </c>
      <c r="C577" s="4" t="s">
        <v>3739</v>
      </c>
      <c r="D577" s="7" t="s">
        <v>6180</v>
      </c>
      <c r="E577" s="4">
        <v>2</v>
      </c>
      <c r="F577" s="4" t="str">
        <f>VLOOKUP(C577,customers!A:B,2,FALSE)</f>
        <v>Reggie Thickpenny</v>
      </c>
      <c r="G577" s="4" t="str">
        <f>VLOOKUP(F577,customers!B:C,2,FALSE)</f>
        <v>rthickpennyfz@cafepress.com</v>
      </c>
      <c r="H577" s="4" t="str">
        <f>VLOOKUP(F577,customers!B:G,6,FALSE)</f>
        <v>United States</v>
      </c>
      <c r="I577" s="7" t="str">
        <f>VLOOKUP(D577,products!A:B,2,FALSE)</f>
        <v>Lib</v>
      </c>
      <c r="J577" s="7" t="str">
        <f>VLOOKUP(D577,products!A:C,3,FALSE)</f>
        <v>M</v>
      </c>
      <c r="K577" s="8">
        <f>VLOOKUP(D577,products!A:D,4,FALSE)</f>
        <v>2.5</v>
      </c>
      <c r="L577" s="9">
        <f>VLOOKUP(D577,products!A:E,5,FALSE)</f>
        <v>33.464999999999996</v>
      </c>
      <c r="M577" s="9">
        <f t="shared" si="8"/>
        <v>66.929999999999993</v>
      </c>
      <c r="N577" s="7" t="str" cm="1">
        <f t="array" ref="N577">_xlfn.IFS(I577="Rob","Robusta",I577="Exc","Exclasia",I577="Ara","Arabia",I577="Lib","Libia")</f>
        <v>Libia</v>
      </c>
      <c r="O577" s="7" t="str" cm="1">
        <f t="array" ref="O577">_xlfn.IFS(J577="M","Medium",J577="D","Dark",J577="L","Light")</f>
        <v>Medium</v>
      </c>
      <c r="P577" s="7" t="str">
        <f>VLOOKUP(Tablo1[[#This Row],[Customer ID]],customers!A576:I1576,9,FALSE)</f>
        <v>No</v>
      </c>
    </row>
    <row r="578" spans="1:16" x14ac:dyDescent="0.25">
      <c r="A578" s="4" t="s">
        <v>3744</v>
      </c>
      <c r="B578" s="6">
        <v>44290</v>
      </c>
      <c r="C578" s="4" t="s">
        <v>3745</v>
      </c>
      <c r="D578" s="7" t="s">
        <v>6153</v>
      </c>
      <c r="E578" s="4">
        <v>6</v>
      </c>
      <c r="F578" s="4" t="str">
        <f>VLOOKUP(C578,customers!A:B,2,FALSE)</f>
        <v>Phyllys Ormerod</v>
      </c>
      <c r="G578" s="4" t="str">
        <f>VLOOKUP(F578,customers!B:C,2,FALSE)</f>
        <v>pormerodg0@redcross.org</v>
      </c>
      <c r="H578" s="4" t="str">
        <f>VLOOKUP(F578,customers!B:G,6,FALSE)</f>
        <v>United States</v>
      </c>
      <c r="I578" s="7" t="str">
        <f>VLOOKUP(D578,products!A:B,2,FALSE)</f>
        <v>Ara</v>
      </c>
      <c r="J578" s="7" t="str">
        <f>VLOOKUP(D578,products!A:C,3,FALSE)</f>
        <v>D</v>
      </c>
      <c r="K578" s="8">
        <f>VLOOKUP(D578,products!A:D,4,FALSE)</f>
        <v>0.2</v>
      </c>
      <c r="L578" s="9">
        <f>VLOOKUP(D578,products!A:E,5,FALSE)</f>
        <v>2.9849999999999999</v>
      </c>
      <c r="M578" s="9">
        <f t="shared" si="8"/>
        <v>17.91</v>
      </c>
      <c r="N578" s="7" t="str" cm="1">
        <f t="array" ref="N578">_xlfn.IFS(I578="Rob","Robusta",I578="Exc","Exclasia",I578="Ara","Arabia",I578="Lib","Libia")</f>
        <v>Arabia</v>
      </c>
      <c r="O578" s="7" t="str" cm="1">
        <f t="array" ref="O578">_xlfn.IFS(J578="M","Medium",J578="D","Dark",J578="L","Light")</f>
        <v>Dark</v>
      </c>
      <c r="P578" s="7" t="str">
        <f>VLOOKUP(Tablo1[[#This Row],[Customer ID]],customers!A577:I1577,9,FALSE)</f>
        <v>No</v>
      </c>
    </row>
    <row r="579" spans="1:16" x14ac:dyDescent="0.25">
      <c r="A579" s="4" t="s">
        <v>3750</v>
      </c>
      <c r="B579" s="6">
        <v>44410</v>
      </c>
      <c r="C579" s="4" t="s">
        <v>3751</v>
      </c>
      <c r="D579" s="7" t="s">
        <v>6161</v>
      </c>
      <c r="E579" s="4">
        <v>4</v>
      </c>
      <c r="F579" s="4" t="str">
        <f>VLOOKUP(C579,customers!A:B,2,FALSE)</f>
        <v>Don Flintiff</v>
      </c>
      <c r="G579" s="4" t="str">
        <f>VLOOKUP(F579,customers!B:C,2,FALSE)</f>
        <v>dflintiffg1@e-recht24.de</v>
      </c>
      <c r="H579" s="4" t="str">
        <f>VLOOKUP(F579,customers!B:G,6,FALSE)</f>
        <v>United Kingdom</v>
      </c>
      <c r="I579" s="7" t="str">
        <f>VLOOKUP(D579,products!A:B,2,FALSE)</f>
        <v>Lib</v>
      </c>
      <c r="J579" s="7" t="str">
        <f>VLOOKUP(D579,products!A:C,3,FALSE)</f>
        <v>M</v>
      </c>
      <c r="K579" s="8">
        <f>VLOOKUP(D579,products!A:D,4,FALSE)</f>
        <v>1</v>
      </c>
      <c r="L579" s="9">
        <f>VLOOKUP(D579,products!A:E,5,FALSE)</f>
        <v>14.55</v>
      </c>
      <c r="M579" s="9">
        <f t="shared" ref="M579:M642" si="9">L579*E579</f>
        <v>58.2</v>
      </c>
      <c r="N579" s="7" t="str" cm="1">
        <f t="array" ref="N579">_xlfn.IFS(I579="Rob","Robusta",I579="Exc","Exclasia",I579="Ara","Arabia",I579="Lib","Libia")</f>
        <v>Libia</v>
      </c>
      <c r="O579" s="7" t="str" cm="1">
        <f t="array" ref="O579">_xlfn.IFS(J579="M","Medium",J579="D","Dark",J579="L","Light")</f>
        <v>Medium</v>
      </c>
      <c r="P579" s="7" t="str">
        <f>VLOOKUP(Tablo1[[#This Row],[Customer ID]],customers!A578:I1578,9,FALSE)</f>
        <v>No</v>
      </c>
    </row>
    <row r="580" spans="1:16" x14ac:dyDescent="0.25">
      <c r="A580" s="4" t="s">
        <v>3755</v>
      </c>
      <c r="B580" s="6">
        <v>44720</v>
      </c>
      <c r="C580" s="4" t="s">
        <v>3756</v>
      </c>
      <c r="D580" s="7" t="s">
        <v>6183</v>
      </c>
      <c r="E580" s="4">
        <v>3</v>
      </c>
      <c r="F580" s="4" t="str">
        <f>VLOOKUP(C580,customers!A:B,2,FALSE)</f>
        <v>Tymon Zanetti</v>
      </c>
      <c r="G580" s="4" t="str">
        <f>VLOOKUP(F580,customers!B:C,2,FALSE)</f>
        <v>tzanettig2@gravatar.com</v>
      </c>
      <c r="H580" s="4" t="str">
        <f>VLOOKUP(F580,customers!B:G,6,FALSE)</f>
        <v>Ireland</v>
      </c>
      <c r="I580" s="7" t="str">
        <f>VLOOKUP(D580,products!A:B,2,FALSE)</f>
        <v>Exc</v>
      </c>
      <c r="J580" s="7" t="str">
        <f>VLOOKUP(D580,products!A:C,3,FALSE)</f>
        <v>L</v>
      </c>
      <c r="K580" s="8">
        <f>VLOOKUP(D580,products!A:D,4,FALSE)</f>
        <v>0.2</v>
      </c>
      <c r="L580" s="9">
        <f>VLOOKUP(D580,products!A:E,5,FALSE)</f>
        <v>4.4550000000000001</v>
      </c>
      <c r="M580" s="9">
        <f t="shared" si="9"/>
        <v>13.365</v>
      </c>
      <c r="N580" s="7" t="str" cm="1">
        <f t="array" ref="N580">_xlfn.IFS(I580="Rob","Robusta",I580="Exc","Exclasia",I580="Ara","Arabia",I580="Lib","Libia")</f>
        <v>Exclasia</v>
      </c>
      <c r="O580" s="7" t="str" cm="1">
        <f t="array" ref="O580">_xlfn.IFS(J580="M","Medium",J580="D","Dark",J580="L","Light")</f>
        <v>Light</v>
      </c>
      <c r="P580" s="7" t="str">
        <f>VLOOKUP(Tablo1[[#This Row],[Customer ID]],customers!A579:I1579,9,FALSE)</f>
        <v>No</v>
      </c>
    </row>
    <row r="581" spans="1:16" x14ac:dyDescent="0.25">
      <c r="A581" s="4" t="s">
        <v>3755</v>
      </c>
      <c r="B581" s="6">
        <v>44720</v>
      </c>
      <c r="C581" s="4" t="s">
        <v>3756</v>
      </c>
      <c r="D581" s="7" t="s">
        <v>6156</v>
      </c>
      <c r="E581" s="4">
        <v>5</v>
      </c>
      <c r="F581" s="4" t="str">
        <f>VLOOKUP(C581,customers!A:B,2,FALSE)</f>
        <v>Tymon Zanetti</v>
      </c>
      <c r="G581" s="4" t="str">
        <f>VLOOKUP(F581,customers!B:C,2,FALSE)</f>
        <v>tzanettig2@gravatar.com</v>
      </c>
      <c r="H581" s="4" t="str">
        <f>VLOOKUP(F581,customers!B:G,6,FALSE)</f>
        <v>Ireland</v>
      </c>
      <c r="I581" s="7" t="str">
        <f>VLOOKUP(D581,products!A:B,2,FALSE)</f>
        <v>Ara</v>
      </c>
      <c r="J581" s="7" t="str">
        <f>VLOOKUP(D581,products!A:C,3,FALSE)</f>
        <v>M</v>
      </c>
      <c r="K581" s="8">
        <f>VLOOKUP(D581,products!A:D,4,FALSE)</f>
        <v>0.5</v>
      </c>
      <c r="L581" s="9">
        <f>VLOOKUP(D581,products!A:E,5,FALSE)</f>
        <v>6.75</v>
      </c>
      <c r="M581" s="9">
        <f t="shared" si="9"/>
        <v>33.75</v>
      </c>
      <c r="N581" s="7" t="str" cm="1">
        <f t="array" ref="N581">_xlfn.IFS(I581="Rob","Robusta",I581="Exc","Exclasia",I581="Ara","Arabia",I581="Lib","Libia")</f>
        <v>Arabia</v>
      </c>
      <c r="O581" s="7" t="str" cm="1">
        <f t="array" ref="O581">_xlfn.IFS(J581="M","Medium",J581="D","Dark",J581="L","Light")</f>
        <v>Medium</v>
      </c>
      <c r="P581" s="7" t="str">
        <f>VLOOKUP(Tablo1[[#This Row],[Customer ID]],customers!A580:I1580,9,FALSE)</f>
        <v>No</v>
      </c>
    </row>
    <row r="582" spans="1:16" x14ac:dyDescent="0.25">
      <c r="A582" s="4" t="s">
        <v>3766</v>
      </c>
      <c r="B582" s="6">
        <v>43965</v>
      </c>
      <c r="C582" s="4" t="s">
        <v>3767</v>
      </c>
      <c r="D582" s="7" t="s">
        <v>6170</v>
      </c>
      <c r="E582" s="4">
        <v>3</v>
      </c>
      <c r="F582" s="4" t="str">
        <f>VLOOKUP(C582,customers!A:B,2,FALSE)</f>
        <v>Reinaldos Kirtley</v>
      </c>
      <c r="G582" s="4" t="str">
        <f>VLOOKUP(F582,customers!B:C,2,FALSE)</f>
        <v>rkirtleyg4@hatena.ne.jp</v>
      </c>
      <c r="H582" s="4" t="str">
        <f>VLOOKUP(F582,customers!B:G,6,FALSE)</f>
        <v>United States</v>
      </c>
      <c r="I582" s="7" t="str">
        <f>VLOOKUP(D582,products!A:B,2,FALSE)</f>
        <v>Exc</v>
      </c>
      <c r="J582" s="7" t="str">
        <f>VLOOKUP(D582,products!A:C,3,FALSE)</f>
        <v>L</v>
      </c>
      <c r="K582" s="8">
        <f>VLOOKUP(D582,products!A:D,4,FALSE)</f>
        <v>1</v>
      </c>
      <c r="L582" s="9">
        <f>VLOOKUP(D582,products!A:E,5,FALSE)</f>
        <v>14.85</v>
      </c>
      <c r="M582" s="9">
        <f t="shared" si="9"/>
        <v>44.55</v>
      </c>
      <c r="N582" s="7" t="str" cm="1">
        <f t="array" ref="N582">_xlfn.IFS(I582="Rob","Robusta",I582="Exc","Exclasia",I582="Ara","Arabia",I582="Lib","Libia")</f>
        <v>Exclasia</v>
      </c>
      <c r="O582" s="7" t="str" cm="1">
        <f t="array" ref="O582">_xlfn.IFS(J582="M","Medium",J582="D","Dark",J582="L","Light")</f>
        <v>Light</v>
      </c>
      <c r="P582" s="7" t="str">
        <f>VLOOKUP(Tablo1[[#This Row],[Customer ID]],customers!A581:I1581,9,FALSE)</f>
        <v>Yes</v>
      </c>
    </row>
    <row r="583" spans="1:16" x14ac:dyDescent="0.25">
      <c r="A583" s="4" t="s">
        <v>3772</v>
      </c>
      <c r="B583" s="6">
        <v>44190</v>
      </c>
      <c r="C583" s="4" t="s">
        <v>3773</v>
      </c>
      <c r="D583" s="7" t="s">
        <v>6175</v>
      </c>
      <c r="E583" s="4">
        <v>5</v>
      </c>
      <c r="F583" s="4" t="str">
        <f>VLOOKUP(C583,customers!A:B,2,FALSE)</f>
        <v>Carney Clemencet</v>
      </c>
      <c r="G583" s="4" t="str">
        <f>VLOOKUP(F583,customers!B:C,2,FALSE)</f>
        <v>cclemencetg5@weather.com</v>
      </c>
      <c r="H583" s="4" t="str">
        <f>VLOOKUP(F583,customers!B:G,6,FALSE)</f>
        <v>United Kingdom</v>
      </c>
      <c r="I583" s="7" t="str">
        <f>VLOOKUP(D583,products!A:B,2,FALSE)</f>
        <v>Exc</v>
      </c>
      <c r="J583" s="7" t="str">
        <f>VLOOKUP(D583,products!A:C,3,FALSE)</f>
        <v>L</v>
      </c>
      <c r="K583" s="8">
        <f>VLOOKUP(D583,products!A:D,4,FALSE)</f>
        <v>0.5</v>
      </c>
      <c r="L583" s="9">
        <f>VLOOKUP(D583,products!A:E,5,FALSE)</f>
        <v>8.91</v>
      </c>
      <c r="M583" s="9">
        <f t="shared" si="9"/>
        <v>44.55</v>
      </c>
      <c r="N583" s="7" t="str" cm="1">
        <f t="array" ref="N583">_xlfn.IFS(I583="Rob","Robusta",I583="Exc","Exclasia",I583="Ara","Arabia",I583="Lib","Libia")</f>
        <v>Exclasia</v>
      </c>
      <c r="O583" s="7" t="str" cm="1">
        <f t="array" ref="O583">_xlfn.IFS(J583="M","Medium",J583="D","Dark",J583="L","Light")</f>
        <v>Light</v>
      </c>
      <c r="P583" s="7" t="str">
        <f>VLOOKUP(Tablo1[[#This Row],[Customer ID]],customers!A582:I1582,9,FALSE)</f>
        <v>Yes</v>
      </c>
    </row>
    <row r="584" spans="1:16" x14ac:dyDescent="0.25">
      <c r="A584" s="4" t="s">
        <v>3777</v>
      </c>
      <c r="B584" s="6">
        <v>44382</v>
      </c>
      <c r="C584" s="4" t="s">
        <v>3778</v>
      </c>
      <c r="D584" s="7" t="s">
        <v>6182</v>
      </c>
      <c r="E584" s="4">
        <v>5</v>
      </c>
      <c r="F584" s="4" t="str">
        <f>VLOOKUP(C584,customers!A:B,2,FALSE)</f>
        <v>Russell Donet</v>
      </c>
      <c r="G584" s="4" t="str">
        <f>VLOOKUP(F584,customers!B:C,2,FALSE)</f>
        <v>rdonetg6@oakley.com</v>
      </c>
      <c r="H584" s="4" t="str">
        <f>VLOOKUP(F584,customers!B:G,6,FALSE)</f>
        <v>United States</v>
      </c>
      <c r="I584" s="7" t="str">
        <f>VLOOKUP(D584,products!A:B,2,FALSE)</f>
        <v>Exc</v>
      </c>
      <c r="J584" s="7" t="str">
        <f>VLOOKUP(D584,products!A:C,3,FALSE)</f>
        <v>D</v>
      </c>
      <c r="K584" s="8">
        <f>VLOOKUP(D584,products!A:D,4,FALSE)</f>
        <v>1</v>
      </c>
      <c r="L584" s="9">
        <f>VLOOKUP(D584,products!A:E,5,FALSE)</f>
        <v>12.15</v>
      </c>
      <c r="M584" s="9">
        <f t="shared" si="9"/>
        <v>60.75</v>
      </c>
      <c r="N584" s="7" t="str" cm="1">
        <f t="array" ref="N584">_xlfn.IFS(I584="Rob","Robusta",I584="Exc","Exclasia",I584="Ara","Arabia",I584="Lib","Libia")</f>
        <v>Exclasia</v>
      </c>
      <c r="O584" s="7" t="str" cm="1">
        <f t="array" ref="O584">_xlfn.IFS(J584="M","Medium",J584="D","Dark",J584="L","Light")</f>
        <v>Dark</v>
      </c>
      <c r="P584" s="7" t="str">
        <f>VLOOKUP(Tablo1[[#This Row],[Customer ID]],customers!A583:I1583,9,FALSE)</f>
        <v>No</v>
      </c>
    </row>
    <row r="585" spans="1:16" x14ac:dyDescent="0.25">
      <c r="A585" s="4" t="s">
        <v>3783</v>
      </c>
      <c r="B585" s="6">
        <v>43538</v>
      </c>
      <c r="C585" s="4" t="s">
        <v>3784</v>
      </c>
      <c r="D585" s="7" t="s">
        <v>6177</v>
      </c>
      <c r="E585" s="4">
        <v>1</v>
      </c>
      <c r="F585" s="4" t="str">
        <f>VLOOKUP(C585,customers!A:B,2,FALSE)</f>
        <v>Sidney Gawen</v>
      </c>
      <c r="G585" s="4" t="str">
        <f>VLOOKUP(F585,customers!B:C,2,FALSE)</f>
        <v>sgaweng7@creativecommons.org</v>
      </c>
      <c r="H585" s="4" t="str">
        <f>VLOOKUP(F585,customers!B:G,6,FALSE)</f>
        <v>United States</v>
      </c>
      <c r="I585" s="7" t="str">
        <f>VLOOKUP(D585,products!A:B,2,FALSE)</f>
        <v>Rob</v>
      </c>
      <c r="J585" s="7" t="str">
        <f>VLOOKUP(D585,products!A:C,3,FALSE)</f>
        <v>L</v>
      </c>
      <c r="K585" s="8">
        <f>VLOOKUP(D585,products!A:D,4,FALSE)</f>
        <v>0.2</v>
      </c>
      <c r="L585" s="9">
        <f>VLOOKUP(D585,products!A:E,5,FALSE)</f>
        <v>3.5849999999999995</v>
      </c>
      <c r="M585" s="9">
        <f t="shared" si="9"/>
        <v>3.5849999999999995</v>
      </c>
      <c r="N585" s="7" t="str" cm="1">
        <f t="array" ref="N585">_xlfn.IFS(I585="Rob","Robusta",I585="Exc","Exclasia",I585="Ara","Arabia",I585="Lib","Libia")</f>
        <v>Robusta</v>
      </c>
      <c r="O585" s="7" t="str" cm="1">
        <f t="array" ref="O585">_xlfn.IFS(J585="M","Medium",J585="D","Dark",J585="L","Light")</f>
        <v>Light</v>
      </c>
      <c r="P585" s="7" t="str">
        <f>VLOOKUP(Tablo1[[#This Row],[Customer ID]],customers!A584:I1584,9,FALSE)</f>
        <v>Yes</v>
      </c>
    </row>
    <row r="586" spans="1:16" x14ac:dyDescent="0.25">
      <c r="A586" s="4" t="s">
        <v>3789</v>
      </c>
      <c r="B586" s="6">
        <v>44262</v>
      </c>
      <c r="C586" s="4" t="s">
        <v>3790</v>
      </c>
      <c r="D586" s="7" t="s">
        <v>6177</v>
      </c>
      <c r="E586" s="4">
        <v>6</v>
      </c>
      <c r="F586" s="4" t="str">
        <f>VLOOKUP(C586,customers!A:B,2,FALSE)</f>
        <v>Rickey Readie</v>
      </c>
      <c r="G586" s="4" t="str">
        <f>VLOOKUP(F586,customers!B:C,2,FALSE)</f>
        <v>rreadieg8@guardian.co.uk</v>
      </c>
      <c r="H586" s="4" t="str">
        <f>VLOOKUP(F586,customers!B:G,6,FALSE)</f>
        <v>United States</v>
      </c>
      <c r="I586" s="7" t="str">
        <f>VLOOKUP(D586,products!A:B,2,FALSE)</f>
        <v>Rob</v>
      </c>
      <c r="J586" s="7" t="str">
        <f>VLOOKUP(D586,products!A:C,3,FALSE)</f>
        <v>L</v>
      </c>
      <c r="K586" s="8">
        <f>VLOOKUP(D586,products!A:D,4,FALSE)</f>
        <v>0.2</v>
      </c>
      <c r="L586" s="9">
        <f>VLOOKUP(D586,products!A:E,5,FALSE)</f>
        <v>3.5849999999999995</v>
      </c>
      <c r="M586" s="9">
        <f t="shared" si="9"/>
        <v>21.509999999999998</v>
      </c>
      <c r="N586" s="7" t="str" cm="1">
        <f t="array" ref="N586">_xlfn.IFS(I586="Rob","Robusta",I586="Exc","Exclasia",I586="Ara","Arabia",I586="Lib","Libia")</f>
        <v>Robusta</v>
      </c>
      <c r="O586" s="7" t="str" cm="1">
        <f t="array" ref="O586">_xlfn.IFS(J586="M","Medium",J586="D","Dark",J586="L","Light")</f>
        <v>Light</v>
      </c>
      <c r="P586" s="7" t="str">
        <f>VLOOKUP(Tablo1[[#This Row],[Customer ID]],customers!A585:I1585,9,FALSE)</f>
        <v>No</v>
      </c>
    </row>
    <row r="587" spans="1:16" x14ac:dyDescent="0.25">
      <c r="A587" s="4" t="s">
        <v>3795</v>
      </c>
      <c r="B587" s="6">
        <v>44505</v>
      </c>
      <c r="C587" s="4" t="s">
        <v>3839</v>
      </c>
      <c r="D587" s="7" t="s">
        <v>6138</v>
      </c>
      <c r="E587" s="4">
        <v>2</v>
      </c>
      <c r="F587" s="4" t="str">
        <f>VLOOKUP(C587,customers!A:B,2,FALSE)</f>
        <v>Cody Verissimo</v>
      </c>
      <c r="G587" s="4" t="str">
        <f>VLOOKUP(F587,customers!B:C,2,FALSE)</f>
        <v>cverissimogh@theglobeandmail.com</v>
      </c>
      <c r="H587" s="4" t="str">
        <f>VLOOKUP(F587,customers!B:G,6,FALSE)</f>
        <v>United Kingdom</v>
      </c>
      <c r="I587" s="7" t="str">
        <f>VLOOKUP(D587,products!A:B,2,FALSE)</f>
        <v>Exc</v>
      </c>
      <c r="J587" s="7" t="str">
        <f>VLOOKUP(D587,products!A:C,3,FALSE)</f>
        <v>M</v>
      </c>
      <c r="K587" s="8">
        <f>VLOOKUP(D587,products!A:D,4,FALSE)</f>
        <v>0.5</v>
      </c>
      <c r="L587" s="9">
        <f>VLOOKUP(D587,products!A:E,5,FALSE)</f>
        <v>8.25</v>
      </c>
      <c r="M587" s="9">
        <f t="shared" si="9"/>
        <v>16.5</v>
      </c>
      <c r="N587" s="7" t="str" cm="1">
        <f t="array" ref="N587">_xlfn.IFS(I587="Rob","Robusta",I587="Exc","Exclasia",I587="Ara","Arabia",I587="Lib","Libia")</f>
        <v>Exclasia</v>
      </c>
      <c r="O587" s="7" t="str" cm="1">
        <f t="array" ref="O587">_xlfn.IFS(J587="M","Medium",J587="D","Dark",J587="L","Light")</f>
        <v>Medium</v>
      </c>
      <c r="P587" s="7" t="str">
        <f>VLOOKUP(Tablo1[[#This Row],[Customer ID]],customers!A586:I1586,9,FALSE)</f>
        <v>Yes</v>
      </c>
    </row>
    <row r="588" spans="1:16" x14ac:dyDescent="0.25">
      <c r="A588" s="4" t="s">
        <v>3801</v>
      </c>
      <c r="B588" s="6">
        <v>43867</v>
      </c>
      <c r="C588" s="4" t="s">
        <v>3802</v>
      </c>
      <c r="D588" s="7" t="s">
        <v>6141</v>
      </c>
      <c r="E588" s="4">
        <v>3</v>
      </c>
      <c r="F588" s="4" t="str">
        <f>VLOOKUP(C588,customers!A:B,2,FALSE)</f>
        <v>Zilvia Claisse</v>
      </c>
      <c r="G588" s="4">
        <f>VLOOKUP(F588,customers!B:C,2,FALSE)</f>
        <v>0</v>
      </c>
      <c r="H588" s="4" t="str">
        <f>VLOOKUP(F588,customers!B:G,6,FALSE)</f>
        <v>United States</v>
      </c>
      <c r="I588" s="7" t="str">
        <f>VLOOKUP(D588,products!A:B,2,FALSE)</f>
        <v>Rob</v>
      </c>
      <c r="J588" s="7" t="str">
        <f>VLOOKUP(D588,products!A:C,3,FALSE)</f>
        <v>L</v>
      </c>
      <c r="K588" s="8">
        <f>VLOOKUP(D588,products!A:D,4,FALSE)</f>
        <v>2.5</v>
      </c>
      <c r="L588" s="9">
        <f>VLOOKUP(D588,products!A:E,5,FALSE)</f>
        <v>27.484999999999996</v>
      </c>
      <c r="M588" s="9">
        <f t="shared" si="9"/>
        <v>82.454999999999984</v>
      </c>
      <c r="N588" s="7" t="str" cm="1">
        <f t="array" ref="N588">_xlfn.IFS(I588="Rob","Robusta",I588="Exc","Exclasia",I588="Ara","Arabia",I588="Lib","Libia")</f>
        <v>Robusta</v>
      </c>
      <c r="O588" s="7" t="str" cm="1">
        <f t="array" ref="O588">_xlfn.IFS(J588="M","Medium",J588="D","Dark",J588="L","Light")</f>
        <v>Light</v>
      </c>
      <c r="P588" s="7" t="str">
        <f>VLOOKUP(Tablo1[[#This Row],[Customer ID]],customers!A587:I1587,9,FALSE)</f>
        <v>No</v>
      </c>
    </row>
    <row r="589" spans="1:16" x14ac:dyDescent="0.25">
      <c r="A589" s="4" t="s">
        <v>3806</v>
      </c>
      <c r="B589" s="6">
        <v>44267</v>
      </c>
      <c r="C589" s="4" t="s">
        <v>3807</v>
      </c>
      <c r="D589" s="7" t="s">
        <v>6168</v>
      </c>
      <c r="E589" s="4">
        <v>1</v>
      </c>
      <c r="F589" s="4" t="str">
        <f>VLOOKUP(C589,customers!A:B,2,FALSE)</f>
        <v>Bar O' Mahony</v>
      </c>
      <c r="G589" s="4" t="str">
        <f>VLOOKUP(F589,customers!B:C,2,FALSE)</f>
        <v>bogb@elpais.com</v>
      </c>
      <c r="H589" s="4" t="str">
        <f>VLOOKUP(F589,customers!B:G,6,FALSE)</f>
        <v>United States</v>
      </c>
      <c r="I589" s="7" t="str">
        <f>VLOOKUP(D589,products!A:B,2,FALSE)</f>
        <v>Lib</v>
      </c>
      <c r="J589" s="7" t="str">
        <f>VLOOKUP(D589,products!A:C,3,FALSE)</f>
        <v>D</v>
      </c>
      <c r="K589" s="8">
        <f>VLOOKUP(D589,products!A:D,4,FALSE)</f>
        <v>0.5</v>
      </c>
      <c r="L589" s="9">
        <f>VLOOKUP(D589,products!A:E,5,FALSE)</f>
        <v>7.77</v>
      </c>
      <c r="M589" s="9">
        <f t="shared" si="9"/>
        <v>7.77</v>
      </c>
      <c r="N589" s="7" t="str" cm="1">
        <f t="array" ref="N589">_xlfn.IFS(I589="Rob","Robusta",I589="Exc","Exclasia",I589="Ara","Arabia",I589="Lib","Libia")</f>
        <v>Libia</v>
      </c>
      <c r="O589" s="7" t="str" cm="1">
        <f t="array" ref="O589">_xlfn.IFS(J589="M","Medium",J589="D","Dark",J589="L","Light")</f>
        <v>Dark</v>
      </c>
      <c r="P589" s="7" t="str">
        <f>VLOOKUP(Tablo1[[#This Row],[Customer ID]],customers!A588:I1588,9,FALSE)</f>
        <v>Yes</v>
      </c>
    </row>
    <row r="590" spans="1:16" x14ac:dyDescent="0.25">
      <c r="A590" s="4" t="s">
        <v>3811</v>
      </c>
      <c r="B590" s="6">
        <v>44046</v>
      </c>
      <c r="C590" s="4" t="s">
        <v>3812</v>
      </c>
      <c r="D590" s="7" t="s">
        <v>6145</v>
      </c>
      <c r="E590" s="4">
        <v>2</v>
      </c>
      <c r="F590" s="4" t="str">
        <f>VLOOKUP(C590,customers!A:B,2,FALSE)</f>
        <v>Valenka Stansbury</v>
      </c>
      <c r="G590" s="4" t="str">
        <f>VLOOKUP(F590,customers!B:C,2,FALSE)</f>
        <v>vstansburygc@unblog.fr</v>
      </c>
      <c r="H590" s="4" t="str">
        <f>VLOOKUP(F590,customers!B:G,6,FALSE)</f>
        <v>United States</v>
      </c>
      <c r="I590" s="7" t="str">
        <f>VLOOKUP(D590,products!A:B,2,FALSE)</f>
        <v>Rob</v>
      </c>
      <c r="J590" s="7" t="str">
        <f>VLOOKUP(D590,products!A:C,3,FALSE)</f>
        <v>M</v>
      </c>
      <c r="K590" s="8">
        <f>VLOOKUP(D590,products!A:D,4,FALSE)</f>
        <v>0.5</v>
      </c>
      <c r="L590" s="9">
        <f>VLOOKUP(D590,products!A:E,5,FALSE)</f>
        <v>5.97</v>
      </c>
      <c r="M590" s="9">
        <f t="shared" si="9"/>
        <v>11.94</v>
      </c>
      <c r="N590" s="7" t="str" cm="1">
        <f t="array" ref="N590">_xlfn.IFS(I590="Rob","Robusta",I590="Exc","Exclasia",I590="Ara","Arabia",I590="Lib","Libia")</f>
        <v>Robusta</v>
      </c>
      <c r="O590" s="7" t="str" cm="1">
        <f t="array" ref="O590">_xlfn.IFS(J590="M","Medium",J590="D","Dark",J590="L","Light")</f>
        <v>Medium</v>
      </c>
      <c r="P590" s="7" t="str">
        <f>VLOOKUP(Tablo1[[#This Row],[Customer ID]],customers!A589:I1589,9,FALSE)</f>
        <v>Yes</v>
      </c>
    </row>
    <row r="591" spans="1:16" x14ac:dyDescent="0.25">
      <c r="A591" s="4" t="s">
        <v>3817</v>
      </c>
      <c r="B591" s="6">
        <v>43671</v>
      </c>
      <c r="C591" s="4" t="s">
        <v>3818</v>
      </c>
      <c r="D591" s="7" t="s">
        <v>6147</v>
      </c>
      <c r="E591" s="4">
        <v>6</v>
      </c>
      <c r="F591" s="4" t="str">
        <f>VLOOKUP(C591,customers!A:B,2,FALSE)</f>
        <v>Daniel Heinonen</v>
      </c>
      <c r="G591" s="4" t="str">
        <f>VLOOKUP(F591,customers!B:C,2,FALSE)</f>
        <v>dheinonengd@printfriendly.com</v>
      </c>
      <c r="H591" s="4" t="str">
        <f>VLOOKUP(F591,customers!B:G,6,FALSE)</f>
        <v>United States</v>
      </c>
      <c r="I591" s="7" t="str">
        <f>VLOOKUP(D591,products!A:B,2,FALSE)</f>
        <v>Exc</v>
      </c>
      <c r="J591" s="7" t="str">
        <f>VLOOKUP(D591,products!A:C,3,FALSE)</f>
        <v>L</v>
      </c>
      <c r="K591" s="8">
        <f>VLOOKUP(D591,products!A:D,4,FALSE)</f>
        <v>2.5</v>
      </c>
      <c r="L591" s="9">
        <f>VLOOKUP(D591,products!A:E,5,FALSE)</f>
        <v>34.154999999999994</v>
      </c>
      <c r="M591" s="9">
        <f t="shared" si="9"/>
        <v>204.92999999999995</v>
      </c>
      <c r="N591" s="7" t="str" cm="1">
        <f t="array" ref="N591">_xlfn.IFS(I591="Rob","Robusta",I591="Exc","Exclasia",I591="Ara","Arabia",I591="Lib","Libia")</f>
        <v>Exclasia</v>
      </c>
      <c r="O591" s="7" t="str" cm="1">
        <f t="array" ref="O591">_xlfn.IFS(J591="M","Medium",J591="D","Dark",J591="L","Light")</f>
        <v>Light</v>
      </c>
      <c r="P591" s="7" t="str">
        <f>VLOOKUP(Tablo1[[#This Row],[Customer ID]],customers!A590:I1590,9,FALSE)</f>
        <v>No</v>
      </c>
    </row>
    <row r="592" spans="1:16" x14ac:dyDescent="0.25">
      <c r="A592" s="4" t="s">
        <v>3822</v>
      </c>
      <c r="B592" s="6">
        <v>43950</v>
      </c>
      <c r="C592" s="4" t="s">
        <v>3823</v>
      </c>
      <c r="D592" s="7" t="s">
        <v>6165</v>
      </c>
      <c r="E592" s="4">
        <v>2</v>
      </c>
      <c r="F592" s="4" t="str">
        <f>VLOOKUP(C592,customers!A:B,2,FALSE)</f>
        <v>Jewelle Shenton</v>
      </c>
      <c r="G592" s="4" t="str">
        <f>VLOOKUP(F592,customers!B:C,2,FALSE)</f>
        <v>jshentonge@google.com.hk</v>
      </c>
      <c r="H592" s="4" t="str">
        <f>VLOOKUP(F592,customers!B:G,6,FALSE)</f>
        <v>United States</v>
      </c>
      <c r="I592" s="7" t="str">
        <f>VLOOKUP(D592,products!A:B,2,FALSE)</f>
        <v>Exc</v>
      </c>
      <c r="J592" s="7" t="str">
        <f>VLOOKUP(D592,products!A:C,3,FALSE)</f>
        <v>M</v>
      </c>
      <c r="K592" s="8">
        <f>VLOOKUP(D592,products!A:D,4,FALSE)</f>
        <v>2.5</v>
      </c>
      <c r="L592" s="9">
        <f>VLOOKUP(D592,products!A:E,5,FALSE)</f>
        <v>31.624999999999996</v>
      </c>
      <c r="M592" s="9">
        <f t="shared" si="9"/>
        <v>63.249999999999993</v>
      </c>
      <c r="N592" s="7" t="str" cm="1">
        <f t="array" ref="N592">_xlfn.IFS(I592="Rob","Robusta",I592="Exc","Exclasia",I592="Ara","Arabia",I592="Lib","Libia")</f>
        <v>Exclasia</v>
      </c>
      <c r="O592" s="7" t="str" cm="1">
        <f t="array" ref="O592">_xlfn.IFS(J592="M","Medium",J592="D","Dark",J592="L","Light")</f>
        <v>Medium</v>
      </c>
      <c r="P592" s="7" t="str">
        <f>VLOOKUP(Tablo1[[#This Row],[Customer ID]],customers!A591:I1591,9,FALSE)</f>
        <v>Yes</v>
      </c>
    </row>
    <row r="593" spans="1:16" x14ac:dyDescent="0.25">
      <c r="A593" s="4" t="s">
        <v>3828</v>
      </c>
      <c r="B593" s="6">
        <v>43587</v>
      </c>
      <c r="C593" s="4" t="s">
        <v>3829</v>
      </c>
      <c r="D593" s="7" t="s">
        <v>6162</v>
      </c>
      <c r="E593" s="4">
        <v>3</v>
      </c>
      <c r="F593" s="4" t="str">
        <f>VLOOKUP(C593,customers!A:B,2,FALSE)</f>
        <v>Jennifer Wilkisson</v>
      </c>
      <c r="G593" s="4" t="str">
        <f>VLOOKUP(F593,customers!B:C,2,FALSE)</f>
        <v>jwilkissongf@nba.com</v>
      </c>
      <c r="H593" s="4" t="str">
        <f>VLOOKUP(F593,customers!B:G,6,FALSE)</f>
        <v>United States</v>
      </c>
      <c r="I593" s="7" t="str">
        <f>VLOOKUP(D593,products!A:B,2,FALSE)</f>
        <v>Rob</v>
      </c>
      <c r="J593" s="7" t="str">
        <f>VLOOKUP(D593,products!A:C,3,FALSE)</f>
        <v>D</v>
      </c>
      <c r="K593" s="8">
        <f>VLOOKUP(D593,products!A:D,4,FALSE)</f>
        <v>0.2</v>
      </c>
      <c r="L593" s="9">
        <f>VLOOKUP(D593,products!A:E,5,FALSE)</f>
        <v>2.6849999999999996</v>
      </c>
      <c r="M593" s="9">
        <f t="shared" si="9"/>
        <v>8.0549999999999997</v>
      </c>
      <c r="N593" s="7" t="str" cm="1">
        <f t="array" ref="N593">_xlfn.IFS(I593="Rob","Robusta",I593="Exc","Exclasia",I593="Ara","Arabia",I593="Lib","Libia")</f>
        <v>Robusta</v>
      </c>
      <c r="O593" s="7" t="str" cm="1">
        <f t="array" ref="O593">_xlfn.IFS(J593="M","Medium",J593="D","Dark",J593="L","Light")</f>
        <v>Dark</v>
      </c>
      <c r="P593" s="7" t="str">
        <f>VLOOKUP(Tablo1[[#This Row],[Customer ID]],customers!A592:I1592,9,FALSE)</f>
        <v>Yes</v>
      </c>
    </row>
    <row r="594" spans="1:16" x14ac:dyDescent="0.25">
      <c r="A594" s="4" t="s">
        <v>3833</v>
      </c>
      <c r="B594" s="6">
        <v>44437</v>
      </c>
      <c r="C594" s="4" t="s">
        <v>3834</v>
      </c>
      <c r="D594" s="7" t="s">
        <v>6174</v>
      </c>
      <c r="E594" s="4">
        <v>2</v>
      </c>
      <c r="F594" s="4" t="str">
        <f>VLOOKUP(C594,customers!A:B,2,FALSE)</f>
        <v>Kylie Mowat</v>
      </c>
      <c r="G594" s="4">
        <f>VLOOKUP(F594,customers!B:C,2,FALSE)</f>
        <v>0</v>
      </c>
      <c r="H594" s="4" t="str">
        <f>VLOOKUP(F594,customers!B:G,6,FALSE)</f>
        <v>United States</v>
      </c>
      <c r="I594" s="7" t="str">
        <f>VLOOKUP(D594,products!A:B,2,FALSE)</f>
        <v>Ara</v>
      </c>
      <c r="J594" s="7" t="str">
        <f>VLOOKUP(D594,products!A:C,3,FALSE)</f>
        <v>M</v>
      </c>
      <c r="K594" s="8">
        <f>VLOOKUP(D594,products!A:D,4,FALSE)</f>
        <v>2.5</v>
      </c>
      <c r="L594" s="9">
        <f>VLOOKUP(D594,products!A:E,5,FALSE)</f>
        <v>25.874999999999996</v>
      </c>
      <c r="M594" s="9">
        <f t="shared" si="9"/>
        <v>51.749999999999993</v>
      </c>
      <c r="N594" s="7" t="str" cm="1">
        <f t="array" ref="N594">_xlfn.IFS(I594="Rob","Robusta",I594="Exc","Exclasia",I594="Ara","Arabia",I594="Lib","Libia")</f>
        <v>Arabia</v>
      </c>
      <c r="O594" s="7" t="str" cm="1">
        <f t="array" ref="O594">_xlfn.IFS(J594="M","Medium",J594="D","Dark",J594="L","Light")</f>
        <v>Medium</v>
      </c>
      <c r="P594" s="7" t="str">
        <f>VLOOKUP(Tablo1[[#This Row],[Customer ID]],customers!A593:I1593,9,FALSE)</f>
        <v>No</v>
      </c>
    </row>
    <row r="595" spans="1:16" x14ac:dyDescent="0.25">
      <c r="A595" s="4" t="s">
        <v>3838</v>
      </c>
      <c r="B595" s="6">
        <v>43903</v>
      </c>
      <c r="C595" s="4" t="s">
        <v>3839</v>
      </c>
      <c r="D595" s="7" t="s">
        <v>6184</v>
      </c>
      <c r="E595" s="4">
        <v>1</v>
      </c>
      <c r="F595" s="4" t="str">
        <f>VLOOKUP(C595,customers!A:B,2,FALSE)</f>
        <v>Cody Verissimo</v>
      </c>
      <c r="G595" s="4" t="str">
        <f>VLOOKUP(F595,customers!B:C,2,FALSE)</f>
        <v>cverissimogh@theglobeandmail.com</v>
      </c>
      <c r="H595" s="4" t="str">
        <f>VLOOKUP(F595,customers!B:G,6,FALSE)</f>
        <v>United Kingdom</v>
      </c>
      <c r="I595" s="7" t="str">
        <f>VLOOKUP(D595,products!A:B,2,FALSE)</f>
        <v>Exc</v>
      </c>
      <c r="J595" s="7" t="str">
        <f>VLOOKUP(D595,products!A:C,3,FALSE)</f>
        <v>D</v>
      </c>
      <c r="K595" s="8">
        <f>VLOOKUP(D595,products!A:D,4,FALSE)</f>
        <v>2.5</v>
      </c>
      <c r="L595" s="9">
        <f>VLOOKUP(D595,products!A:E,5,FALSE)</f>
        <v>27.945</v>
      </c>
      <c r="M595" s="9">
        <f t="shared" si="9"/>
        <v>27.945</v>
      </c>
      <c r="N595" s="7" t="str" cm="1">
        <f t="array" ref="N595">_xlfn.IFS(I595="Rob","Robusta",I595="Exc","Exclasia",I595="Ara","Arabia",I595="Lib","Libia")</f>
        <v>Exclasia</v>
      </c>
      <c r="O595" s="7" t="str" cm="1">
        <f t="array" ref="O595">_xlfn.IFS(J595="M","Medium",J595="D","Dark",J595="L","Light")</f>
        <v>Dark</v>
      </c>
      <c r="P595" s="7" t="str">
        <f>VLOOKUP(Tablo1[[#This Row],[Customer ID]],customers!A594:I1594,9,FALSE)</f>
        <v>Yes</v>
      </c>
    </row>
    <row r="596" spans="1:16" x14ac:dyDescent="0.25">
      <c r="A596" s="4" t="s">
        <v>3843</v>
      </c>
      <c r="B596" s="6">
        <v>43512</v>
      </c>
      <c r="C596" s="4" t="s">
        <v>3844</v>
      </c>
      <c r="D596" s="7" t="s">
        <v>6181</v>
      </c>
      <c r="E596" s="4">
        <v>2</v>
      </c>
      <c r="F596" s="4" t="str">
        <f>VLOOKUP(C596,customers!A:B,2,FALSE)</f>
        <v>Gabriel Starcks</v>
      </c>
      <c r="G596" s="4" t="str">
        <f>VLOOKUP(F596,customers!B:C,2,FALSE)</f>
        <v>gstarcksgi@abc.net.au</v>
      </c>
      <c r="H596" s="4" t="str">
        <f>VLOOKUP(F596,customers!B:G,6,FALSE)</f>
        <v>United States</v>
      </c>
      <c r="I596" s="7" t="str">
        <f>VLOOKUP(D596,products!A:B,2,FALSE)</f>
        <v>Ara</v>
      </c>
      <c r="J596" s="7" t="str">
        <f>VLOOKUP(D596,products!A:C,3,FALSE)</f>
        <v>L</v>
      </c>
      <c r="K596" s="8">
        <f>VLOOKUP(D596,products!A:D,4,FALSE)</f>
        <v>2.5</v>
      </c>
      <c r="L596" s="9">
        <f>VLOOKUP(D596,products!A:E,5,FALSE)</f>
        <v>29.784999999999997</v>
      </c>
      <c r="M596" s="9">
        <f t="shared" si="9"/>
        <v>59.569999999999993</v>
      </c>
      <c r="N596" s="7" t="str" cm="1">
        <f t="array" ref="N596">_xlfn.IFS(I596="Rob","Robusta",I596="Exc","Exclasia",I596="Ara","Arabia",I596="Lib","Libia")</f>
        <v>Arabia</v>
      </c>
      <c r="O596" s="7" t="str" cm="1">
        <f t="array" ref="O596">_xlfn.IFS(J596="M","Medium",J596="D","Dark",J596="L","Light")</f>
        <v>Light</v>
      </c>
      <c r="P596" s="7" t="str">
        <f>VLOOKUP(Tablo1[[#This Row],[Customer ID]],customers!A595:I1595,9,FALSE)</f>
        <v>No</v>
      </c>
    </row>
    <row r="597" spans="1:16" x14ac:dyDescent="0.25">
      <c r="A597" s="4" t="s">
        <v>3849</v>
      </c>
      <c r="B597" s="6">
        <v>44527</v>
      </c>
      <c r="C597" s="4" t="s">
        <v>3850</v>
      </c>
      <c r="D597" s="7" t="s">
        <v>6170</v>
      </c>
      <c r="E597" s="4">
        <v>1</v>
      </c>
      <c r="F597" s="4" t="str">
        <f>VLOOKUP(C597,customers!A:B,2,FALSE)</f>
        <v>Darby Dummer</v>
      </c>
      <c r="G597" s="4">
        <f>VLOOKUP(F597,customers!B:C,2,FALSE)</f>
        <v>0</v>
      </c>
      <c r="H597" s="4" t="str">
        <f>VLOOKUP(F597,customers!B:G,6,FALSE)</f>
        <v>United Kingdom</v>
      </c>
      <c r="I597" s="7" t="str">
        <f>VLOOKUP(D597,products!A:B,2,FALSE)</f>
        <v>Exc</v>
      </c>
      <c r="J597" s="7" t="str">
        <f>VLOOKUP(D597,products!A:C,3,FALSE)</f>
        <v>L</v>
      </c>
      <c r="K597" s="8">
        <f>VLOOKUP(D597,products!A:D,4,FALSE)</f>
        <v>1</v>
      </c>
      <c r="L597" s="9">
        <f>VLOOKUP(D597,products!A:E,5,FALSE)</f>
        <v>14.85</v>
      </c>
      <c r="M597" s="9">
        <f t="shared" si="9"/>
        <v>14.85</v>
      </c>
      <c r="N597" s="7" t="str" cm="1">
        <f t="array" ref="N597">_xlfn.IFS(I597="Rob","Robusta",I597="Exc","Exclasia",I597="Ara","Arabia",I597="Lib","Libia")</f>
        <v>Exclasia</v>
      </c>
      <c r="O597" s="7" t="str" cm="1">
        <f t="array" ref="O597">_xlfn.IFS(J597="M","Medium",J597="D","Dark",J597="L","Light")</f>
        <v>Light</v>
      </c>
      <c r="P597" s="7" t="str">
        <f>VLOOKUP(Tablo1[[#This Row],[Customer ID]],customers!A596:I1596,9,FALSE)</f>
        <v>No</v>
      </c>
    </row>
    <row r="598" spans="1:16" x14ac:dyDescent="0.25">
      <c r="A598" s="4" t="s">
        <v>3853</v>
      </c>
      <c r="B598" s="6">
        <v>44523</v>
      </c>
      <c r="C598" s="4" t="s">
        <v>3854</v>
      </c>
      <c r="D598" s="7" t="s">
        <v>6156</v>
      </c>
      <c r="E598" s="4">
        <v>5</v>
      </c>
      <c r="F598" s="4" t="str">
        <f>VLOOKUP(C598,customers!A:B,2,FALSE)</f>
        <v>Kienan Scholard</v>
      </c>
      <c r="G598" s="4" t="str">
        <f>VLOOKUP(F598,customers!B:C,2,FALSE)</f>
        <v>kscholardgk@sbwire.com</v>
      </c>
      <c r="H598" s="4" t="str">
        <f>VLOOKUP(F598,customers!B:G,6,FALSE)</f>
        <v>United States</v>
      </c>
      <c r="I598" s="7" t="str">
        <f>VLOOKUP(D598,products!A:B,2,FALSE)</f>
        <v>Ara</v>
      </c>
      <c r="J598" s="7" t="str">
        <f>VLOOKUP(D598,products!A:C,3,FALSE)</f>
        <v>M</v>
      </c>
      <c r="K598" s="8">
        <f>VLOOKUP(D598,products!A:D,4,FALSE)</f>
        <v>0.5</v>
      </c>
      <c r="L598" s="9">
        <f>VLOOKUP(D598,products!A:E,5,FALSE)</f>
        <v>6.75</v>
      </c>
      <c r="M598" s="9">
        <f t="shared" si="9"/>
        <v>33.75</v>
      </c>
      <c r="N598" s="7" t="str" cm="1">
        <f t="array" ref="N598">_xlfn.IFS(I598="Rob","Robusta",I598="Exc","Exclasia",I598="Ara","Arabia",I598="Lib","Libia")</f>
        <v>Arabia</v>
      </c>
      <c r="O598" s="7" t="str" cm="1">
        <f t="array" ref="O598">_xlfn.IFS(J598="M","Medium",J598="D","Dark",J598="L","Light")</f>
        <v>Medium</v>
      </c>
      <c r="P598" s="7" t="str">
        <f>VLOOKUP(Tablo1[[#This Row],[Customer ID]],customers!A597:I1597,9,FALSE)</f>
        <v>No</v>
      </c>
    </row>
    <row r="599" spans="1:16" x14ac:dyDescent="0.25">
      <c r="A599" s="4" t="s">
        <v>3859</v>
      </c>
      <c r="B599" s="6">
        <v>44532</v>
      </c>
      <c r="C599" s="4" t="s">
        <v>3860</v>
      </c>
      <c r="D599" s="7" t="s">
        <v>6163</v>
      </c>
      <c r="E599" s="4">
        <v>4</v>
      </c>
      <c r="F599" s="4" t="str">
        <f>VLOOKUP(C599,customers!A:B,2,FALSE)</f>
        <v>Bo Kindley</v>
      </c>
      <c r="G599" s="4" t="str">
        <f>VLOOKUP(F599,customers!B:C,2,FALSE)</f>
        <v>bkindleygl@wikimedia.org</v>
      </c>
      <c r="H599" s="4" t="str">
        <f>VLOOKUP(F599,customers!B:G,6,FALSE)</f>
        <v>United States</v>
      </c>
      <c r="I599" s="7" t="str">
        <f>VLOOKUP(D599,products!A:B,2,FALSE)</f>
        <v>Lib</v>
      </c>
      <c r="J599" s="7" t="str">
        <f>VLOOKUP(D599,products!A:C,3,FALSE)</f>
        <v>L</v>
      </c>
      <c r="K599" s="8">
        <f>VLOOKUP(D599,products!A:D,4,FALSE)</f>
        <v>2.5</v>
      </c>
      <c r="L599" s="9">
        <f>VLOOKUP(D599,products!A:E,5,FALSE)</f>
        <v>36.454999999999998</v>
      </c>
      <c r="M599" s="9">
        <f t="shared" si="9"/>
        <v>145.82</v>
      </c>
      <c r="N599" s="7" t="str" cm="1">
        <f t="array" ref="N599">_xlfn.IFS(I599="Rob","Robusta",I599="Exc","Exclasia",I599="Ara","Arabia",I599="Lib","Libia")</f>
        <v>Libia</v>
      </c>
      <c r="O599" s="7" t="str" cm="1">
        <f t="array" ref="O599">_xlfn.IFS(J599="M","Medium",J599="D","Dark",J599="L","Light")</f>
        <v>Light</v>
      </c>
      <c r="P599" s="7" t="str">
        <f>VLOOKUP(Tablo1[[#This Row],[Customer ID]],customers!A598:I1598,9,FALSE)</f>
        <v>Yes</v>
      </c>
    </row>
    <row r="600" spans="1:16" x14ac:dyDescent="0.25">
      <c r="A600" s="4" t="s">
        <v>3865</v>
      </c>
      <c r="B600" s="6">
        <v>43471</v>
      </c>
      <c r="C600" s="4" t="s">
        <v>3866</v>
      </c>
      <c r="D600" s="7" t="s">
        <v>6173</v>
      </c>
      <c r="E600" s="4">
        <v>4</v>
      </c>
      <c r="F600" s="4" t="str">
        <f>VLOOKUP(C600,customers!A:B,2,FALSE)</f>
        <v>Krissie Hammett</v>
      </c>
      <c r="G600" s="4" t="str">
        <f>VLOOKUP(F600,customers!B:C,2,FALSE)</f>
        <v>khammettgm@dmoz.org</v>
      </c>
      <c r="H600" s="4" t="str">
        <f>VLOOKUP(F600,customers!B:G,6,FALSE)</f>
        <v>United States</v>
      </c>
      <c r="I600" s="7" t="str">
        <f>VLOOKUP(D600,products!A:B,2,FALSE)</f>
        <v>Rob</v>
      </c>
      <c r="J600" s="7" t="str">
        <f>VLOOKUP(D600,products!A:C,3,FALSE)</f>
        <v>M</v>
      </c>
      <c r="K600" s="8">
        <f>VLOOKUP(D600,products!A:D,4,FALSE)</f>
        <v>0.2</v>
      </c>
      <c r="L600" s="9">
        <f>VLOOKUP(D600,products!A:E,5,FALSE)</f>
        <v>2.9849999999999999</v>
      </c>
      <c r="M600" s="9">
        <f t="shared" si="9"/>
        <v>11.94</v>
      </c>
      <c r="N600" s="7" t="str" cm="1">
        <f t="array" ref="N600">_xlfn.IFS(I600="Rob","Robusta",I600="Exc","Exclasia",I600="Ara","Arabia",I600="Lib","Libia")</f>
        <v>Robusta</v>
      </c>
      <c r="O600" s="7" t="str" cm="1">
        <f t="array" ref="O600">_xlfn.IFS(J600="M","Medium",J600="D","Dark",J600="L","Light")</f>
        <v>Medium</v>
      </c>
      <c r="P600" s="7" t="str">
        <f>VLOOKUP(Tablo1[[#This Row],[Customer ID]],customers!A599:I1599,9,FALSE)</f>
        <v>Yes</v>
      </c>
    </row>
    <row r="601" spans="1:16" x14ac:dyDescent="0.25">
      <c r="A601" s="4" t="s">
        <v>3871</v>
      </c>
      <c r="B601" s="6">
        <v>44321</v>
      </c>
      <c r="C601" s="4" t="s">
        <v>3872</v>
      </c>
      <c r="D601" s="7" t="s">
        <v>6153</v>
      </c>
      <c r="E601" s="4">
        <v>4</v>
      </c>
      <c r="F601" s="4" t="str">
        <f>VLOOKUP(C601,customers!A:B,2,FALSE)</f>
        <v>Alisha Hulburt</v>
      </c>
      <c r="G601" s="4" t="str">
        <f>VLOOKUP(F601,customers!B:C,2,FALSE)</f>
        <v>ahulburtgn@fda.gov</v>
      </c>
      <c r="H601" s="4" t="str">
        <f>VLOOKUP(F601,customers!B:G,6,FALSE)</f>
        <v>United States</v>
      </c>
      <c r="I601" s="7" t="str">
        <f>VLOOKUP(D601,products!A:B,2,FALSE)</f>
        <v>Ara</v>
      </c>
      <c r="J601" s="7" t="str">
        <f>VLOOKUP(D601,products!A:C,3,FALSE)</f>
        <v>D</v>
      </c>
      <c r="K601" s="8">
        <f>VLOOKUP(D601,products!A:D,4,FALSE)</f>
        <v>0.2</v>
      </c>
      <c r="L601" s="9">
        <f>VLOOKUP(D601,products!A:E,5,FALSE)</f>
        <v>2.9849999999999999</v>
      </c>
      <c r="M601" s="9">
        <f t="shared" si="9"/>
        <v>11.94</v>
      </c>
      <c r="N601" s="7" t="str" cm="1">
        <f t="array" ref="N601">_xlfn.IFS(I601="Rob","Robusta",I601="Exc","Exclasia",I601="Ara","Arabia",I601="Lib","Libia")</f>
        <v>Arabia</v>
      </c>
      <c r="O601" s="7" t="str" cm="1">
        <f t="array" ref="O601">_xlfn.IFS(J601="M","Medium",J601="D","Dark",J601="L","Light")</f>
        <v>Dark</v>
      </c>
      <c r="P601" s="7" t="str">
        <f>VLOOKUP(Tablo1[[#This Row],[Customer ID]],customers!A600:I1600,9,FALSE)</f>
        <v>Yes</v>
      </c>
    </row>
    <row r="602" spans="1:16" x14ac:dyDescent="0.25">
      <c r="A602" s="4" t="s">
        <v>3876</v>
      </c>
      <c r="B602" s="6">
        <v>44492</v>
      </c>
      <c r="C602" s="4" t="s">
        <v>3877</v>
      </c>
      <c r="D602" s="7" t="s">
        <v>6168</v>
      </c>
      <c r="E602" s="4">
        <v>1</v>
      </c>
      <c r="F602" s="4" t="str">
        <f>VLOOKUP(C602,customers!A:B,2,FALSE)</f>
        <v>Peyter Lauritzen</v>
      </c>
      <c r="G602" s="4" t="str">
        <f>VLOOKUP(F602,customers!B:C,2,FALSE)</f>
        <v>plauritzengo@photobucket.com</v>
      </c>
      <c r="H602" s="4" t="str">
        <f>VLOOKUP(F602,customers!B:G,6,FALSE)</f>
        <v>United States</v>
      </c>
      <c r="I602" s="7" t="str">
        <f>VLOOKUP(D602,products!A:B,2,FALSE)</f>
        <v>Lib</v>
      </c>
      <c r="J602" s="7" t="str">
        <f>VLOOKUP(D602,products!A:C,3,FALSE)</f>
        <v>D</v>
      </c>
      <c r="K602" s="8">
        <f>VLOOKUP(D602,products!A:D,4,FALSE)</f>
        <v>0.5</v>
      </c>
      <c r="L602" s="9">
        <f>VLOOKUP(D602,products!A:E,5,FALSE)</f>
        <v>7.77</v>
      </c>
      <c r="M602" s="9">
        <f t="shared" si="9"/>
        <v>7.77</v>
      </c>
      <c r="N602" s="7" t="str" cm="1">
        <f t="array" ref="N602">_xlfn.IFS(I602="Rob","Robusta",I602="Exc","Exclasia",I602="Ara","Arabia",I602="Lib","Libia")</f>
        <v>Libia</v>
      </c>
      <c r="O602" s="7" t="str" cm="1">
        <f t="array" ref="O602">_xlfn.IFS(J602="M","Medium",J602="D","Dark",J602="L","Light")</f>
        <v>Dark</v>
      </c>
      <c r="P602" s="7" t="str">
        <f>VLOOKUP(Tablo1[[#This Row],[Customer ID]],customers!A601:I1601,9,FALSE)</f>
        <v>No</v>
      </c>
    </row>
    <row r="603" spans="1:16" x14ac:dyDescent="0.25">
      <c r="A603" s="4" t="s">
        <v>3882</v>
      </c>
      <c r="B603" s="6">
        <v>43815</v>
      </c>
      <c r="C603" s="4" t="s">
        <v>3883</v>
      </c>
      <c r="D603" s="7" t="s">
        <v>6141</v>
      </c>
      <c r="E603" s="4">
        <v>4</v>
      </c>
      <c r="F603" s="4" t="str">
        <f>VLOOKUP(C603,customers!A:B,2,FALSE)</f>
        <v>Aurelia Burgwin</v>
      </c>
      <c r="G603" s="4" t="str">
        <f>VLOOKUP(F603,customers!B:C,2,FALSE)</f>
        <v>aburgwingp@redcross.org</v>
      </c>
      <c r="H603" s="4" t="str">
        <f>VLOOKUP(F603,customers!B:G,6,FALSE)</f>
        <v>United States</v>
      </c>
      <c r="I603" s="7" t="str">
        <f>VLOOKUP(D603,products!A:B,2,FALSE)</f>
        <v>Rob</v>
      </c>
      <c r="J603" s="7" t="str">
        <f>VLOOKUP(D603,products!A:C,3,FALSE)</f>
        <v>L</v>
      </c>
      <c r="K603" s="8">
        <f>VLOOKUP(D603,products!A:D,4,FALSE)</f>
        <v>2.5</v>
      </c>
      <c r="L603" s="9">
        <f>VLOOKUP(D603,products!A:E,5,FALSE)</f>
        <v>27.484999999999996</v>
      </c>
      <c r="M603" s="9">
        <f t="shared" si="9"/>
        <v>109.93999999999998</v>
      </c>
      <c r="N603" s="7" t="str" cm="1">
        <f t="array" ref="N603">_xlfn.IFS(I603="Rob","Robusta",I603="Exc","Exclasia",I603="Ara","Arabia",I603="Lib","Libia")</f>
        <v>Robusta</v>
      </c>
      <c r="O603" s="7" t="str" cm="1">
        <f t="array" ref="O603">_xlfn.IFS(J603="M","Medium",J603="D","Dark",J603="L","Light")</f>
        <v>Light</v>
      </c>
      <c r="P603" s="7" t="str">
        <f>VLOOKUP(Tablo1[[#This Row],[Customer ID]],customers!A602:I1602,9,FALSE)</f>
        <v>Yes</v>
      </c>
    </row>
    <row r="604" spans="1:16" x14ac:dyDescent="0.25">
      <c r="A604" s="4" t="s">
        <v>3888</v>
      </c>
      <c r="B604" s="6">
        <v>43603</v>
      </c>
      <c r="C604" s="4" t="s">
        <v>3889</v>
      </c>
      <c r="D604" s="7" t="s">
        <v>6183</v>
      </c>
      <c r="E604" s="4">
        <v>5</v>
      </c>
      <c r="F604" s="4" t="str">
        <f>VLOOKUP(C604,customers!A:B,2,FALSE)</f>
        <v>Emalee Rolin</v>
      </c>
      <c r="G604" s="4" t="str">
        <f>VLOOKUP(F604,customers!B:C,2,FALSE)</f>
        <v>erolingq@google.fr</v>
      </c>
      <c r="H604" s="4" t="str">
        <f>VLOOKUP(F604,customers!B:G,6,FALSE)</f>
        <v>United States</v>
      </c>
      <c r="I604" s="7" t="str">
        <f>VLOOKUP(D604,products!A:B,2,FALSE)</f>
        <v>Exc</v>
      </c>
      <c r="J604" s="7" t="str">
        <f>VLOOKUP(D604,products!A:C,3,FALSE)</f>
        <v>L</v>
      </c>
      <c r="K604" s="8">
        <f>VLOOKUP(D604,products!A:D,4,FALSE)</f>
        <v>0.2</v>
      </c>
      <c r="L604" s="9">
        <f>VLOOKUP(D604,products!A:E,5,FALSE)</f>
        <v>4.4550000000000001</v>
      </c>
      <c r="M604" s="9">
        <f t="shared" si="9"/>
        <v>22.274999999999999</v>
      </c>
      <c r="N604" s="7" t="str" cm="1">
        <f t="array" ref="N604">_xlfn.IFS(I604="Rob","Robusta",I604="Exc","Exclasia",I604="Ara","Arabia",I604="Lib","Libia")</f>
        <v>Exclasia</v>
      </c>
      <c r="O604" s="7" t="str" cm="1">
        <f t="array" ref="O604">_xlfn.IFS(J604="M","Medium",J604="D","Dark",J604="L","Light")</f>
        <v>Light</v>
      </c>
      <c r="P604" s="7" t="str">
        <f>VLOOKUP(Tablo1[[#This Row],[Customer ID]],customers!A603:I1603,9,FALSE)</f>
        <v>Yes</v>
      </c>
    </row>
    <row r="605" spans="1:16" x14ac:dyDescent="0.25">
      <c r="A605" s="4" t="s">
        <v>3894</v>
      </c>
      <c r="B605" s="6">
        <v>43660</v>
      </c>
      <c r="C605" s="4" t="s">
        <v>3895</v>
      </c>
      <c r="D605" s="7" t="s">
        <v>6173</v>
      </c>
      <c r="E605" s="4">
        <v>3</v>
      </c>
      <c r="F605" s="4" t="str">
        <f>VLOOKUP(C605,customers!A:B,2,FALSE)</f>
        <v>Donavon Fowle</v>
      </c>
      <c r="G605" s="4" t="str">
        <f>VLOOKUP(F605,customers!B:C,2,FALSE)</f>
        <v>dfowlegr@epa.gov</v>
      </c>
      <c r="H605" s="4" t="str">
        <f>VLOOKUP(F605,customers!B:G,6,FALSE)</f>
        <v>United States</v>
      </c>
      <c r="I605" s="7" t="str">
        <f>VLOOKUP(D605,products!A:B,2,FALSE)</f>
        <v>Rob</v>
      </c>
      <c r="J605" s="7" t="str">
        <f>VLOOKUP(D605,products!A:C,3,FALSE)</f>
        <v>M</v>
      </c>
      <c r="K605" s="8">
        <f>VLOOKUP(D605,products!A:D,4,FALSE)</f>
        <v>0.2</v>
      </c>
      <c r="L605" s="9">
        <f>VLOOKUP(D605,products!A:E,5,FALSE)</f>
        <v>2.9849999999999999</v>
      </c>
      <c r="M605" s="9">
        <f t="shared" si="9"/>
        <v>8.9550000000000001</v>
      </c>
      <c r="N605" s="7" t="str" cm="1">
        <f t="array" ref="N605">_xlfn.IFS(I605="Rob","Robusta",I605="Exc","Exclasia",I605="Ara","Arabia",I605="Lib","Libia")</f>
        <v>Robusta</v>
      </c>
      <c r="O605" s="7" t="str" cm="1">
        <f t="array" ref="O605">_xlfn.IFS(J605="M","Medium",J605="D","Dark",J605="L","Light")</f>
        <v>Medium</v>
      </c>
      <c r="P605" s="7" t="str">
        <f>VLOOKUP(Tablo1[[#This Row],[Customer ID]],customers!A604:I1604,9,FALSE)</f>
        <v>No</v>
      </c>
    </row>
    <row r="606" spans="1:16" x14ac:dyDescent="0.25">
      <c r="A606" s="4" t="s">
        <v>3899</v>
      </c>
      <c r="B606" s="6">
        <v>44148</v>
      </c>
      <c r="C606" s="4" t="s">
        <v>3900</v>
      </c>
      <c r="D606" s="7" t="s">
        <v>6164</v>
      </c>
      <c r="E606" s="4">
        <v>4</v>
      </c>
      <c r="F606" s="4" t="str">
        <f>VLOOKUP(C606,customers!A:B,2,FALSE)</f>
        <v>Jorge Bettison</v>
      </c>
      <c r="G606" s="4">
        <f>VLOOKUP(F606,customers!B:C,2,FALSE)</f>
        <v>0</v>
      </c>
      <c r="H606" s="4" t="str">
        <f>VLOOKUP(F606,customers!B:G,6,FALSE)</f>
        <v>Ireland</v>
      </c>
      <c r="I606" s="7" t="str">
        <f>VLOOKUP(D606,products!A:B,2,FALSE)</f>
        <v>Lib</v>
      </c>
      <c r="J606" s="7" t="str">
        <f>VLOOKUP(D606,products!A:C,3,FALSE)</f>
        <v>D</v>
      </c>
      <c r="K606" s="8">
        <f>VLOOKUP(D606,products!A:D,4,FALSE)</f>
        <v>2.5</v>
      </c>
      <c r="L606" s="9">
        <f>VLOOKUP(D606,products!A:E,5,FALSE)</f>
        <v>29.784999999999997</v>
      </c>
      <c r="M606" s="9">
        <f t="shared" si="9"/>
        <v>119.13999999999999</v>
      </c>
      <c r="N606" s="7" t="str" cm="1">
        <f t="array" ref="N606">_xlfn.IFS(I606="Rob","Robusta",I606="Exc","Exclasia",I606="Ara","Arabia",I606="Lib","Libia")</f>
        <v>Libia</v>
      </c>
      <c r="O606" s="7" t="str" cm="1">
        <f t="array" ref="O606">_xlfn.IFS(J606="M","Medium",J606="D","Dark",J606="L","Light")</f>
        <v>Dark</v>
      </c>
      <c r="P606" s="7" t="str">
        <f>VLOOKUP(Tablo1[[#This Row],[Customer ID]],customers!A605:I1605,9,FALSE)</f>
        <v>No</v>
      </c>
    </row>
    <row r="607" spans="1:16" x14ac:dyDescent="0.25">
      <c r="A607" s="4" t="s">
        <v>3904</v>
      </c>
      <c r="B607" s="6">
        <v>44028</v>
      </c>
      <c r="C607" s="4" t="s">
        <v>3905</v>
      </c>
      <c r="D607" s="7" t="s">
        <v>6181</v>
      </c>
      <c r="E607" s="4">
        <v>5</v>
      </c>
      <c r="F607" s="4" t="str">
        <f>VLOOKUP(C607,customers!A:B,2,FALSE)</f>
        <v>Wang Powlesland</v>
      </c>
      <c r="G607" s="4" t="str">
        <f>VLOOKUP(F607,customers!B:C,2,FALSE)</f>
        <v>wpowleslandgt@soundcloud.com</v>
      </c>
      <c r="H607" s="4" t="str">
        <f>VLOOKUP(F607,customers!B:G,6,FALSE)</f>
        <v>United States</v>
      </c>
      <c r="I607" s="7" t="str">
        <f>VLOOKUP(D607,products!A:B,2,FALSE)</f>
        <v>Ara</v>
      </c>
      <c r="J607" s="7" t="str">
        <f>VLOOKUP(D607,products!A:C,3,FALSE)</f>
        <v>L</v>
      </c>
      <c r="K607" s="8">
        <f>VLOOKUP(D607,products!A:D,4,FALSE)</f>
        <v>2.5</v>
      </c>
      <c r="L607" s="9">
        <f>VLOOKUP(D607,products!A:E,5,FALSE)</f>
        <v>29.784999999999997</v>
      </c>
      <c r="M607" s="9">
        <f t="shared" si="9"/>
        <v>148.92499999999998</v>
      </c>
      <c r="N607" s="7" t="str" cm="1">
        <f t="array" ref="N607">_xlfn.IFS(I607="Rob","Robusta",I607="Exc","Exclasia",I607="Ara","Arabia",I607="Lib","Libia")</f>
        <v>Arabia</v>
      </c>
      <c r="O607" s="7" t="str" cm="1">
        <f t="array" ref="O607">_xlfn.IFS(J607="M","Medium",J607="D","Dark",J607="L","Light")</f>
        <v>Light</v>
      </c>
      <c r="P607" s="7" t="str">
        <f>VLOOKUP(Tablo1[[#This Row],[Customer ID]],customers!A606:I1606,9,FALSE)</f>
        <v>Yes</v>
      </c>
    </row>
    <row r="608" spans="1:16" x14ac:dyDescent="0.25">
      <c r="A608" s="4" t="s">
        <v>3910</v>
      </c>
      <c r="B608" s="6">
        <v>44138</v>
      </c>
      <c r="C608" s="4" t="s">
        <v>3839</v>
      </c>
      <c r="D608" s="7" t="s">
        <v>6163</v>
      </c>
      <c r="E608" s="4">
        <v>3</v>
      </c>
      <c r="F608" s="4" t="str">
        <f>VLOOKUP(C608,customers!A:B,2,FALSE)</f>
        <v>Cody Verissimo</v>
      </c>
      <c r="G608" s="4" t="str">
        <f>VLOOKUP(F608,customers!B:C,2,FALSE)</f>
        <v>cverissimogh@theglobeandmail.com</v>
      </c>
      <c r="H608" s="4" t="str">
        <f>VLOOKUP(F608,customers!B:G,6,FALSE)</f>
        <v>United Kingdom</v>
      </c>
      <c r="I608" s="7" t="str">
        <f>VLOOKUP(D608,products!A:B,2,FALSE)</f>
        <v>Lib</v>
      </c>
      <c r="J608" s="7" t="str">
        <f>VLOOKUP(D608,products!A:C,3,FALSE)</f>
        <v>L</v>
      </c>
      <c r="K608" s="8">
        <f>VLOOKUP(D608,products!A:D,4,FALSE)</f>
        <v>2.5</v>
      </c>
      <c r="L608" s="9">
        <f>VLOOKUP(D608,products!A:E,5,FALSE)</f>
        <v>36.454999999999998</v>
      </c>
      <c r="M608" s="9">
        <f t="shared" si="9"/>
        <v>109.36499999999999</v>
      </c>
      <c r="N608" s="7" t="str" cm="1">
        <f t="array" ref="N608">_xlfn.IFS(I608="Rob","Robusta",I608="Exc","Exclasia",I608="Ara","Arabia",I608="Lib","Libia")</f>
        <v>Libia</v>
      </c>
      <c r="O608" s="7" t="str" cm="1">
        <f t="array" ref="O608">_xlfn.IFS(J608="M","Medium",J608="D","Dark",J608="L","Light")</f>
        <v>Light</v>
      </c>
      <c r="P608" s="7" t="e">
        <f>VLOOKUP(Tablo1[[#This Row],[Customer ID]],customers!A607:I1607,9,FALSE)</f>
        <v>#N/A</v>
      </c>
    </row>
    <row r="609" spans="1:16" x14ac:dyDescent="0.25">
      <c r="A609" s="4" t="s">
        <v>3916</v>
      </c>
      <c r="B609" s="6">
        <v>44640</v>
      </c>
      <c r="C609" s="4" t="s">
        <v>3917</v>
      </c>
      <c r="D609" s="7" t="s">
        <v>6152</v>
      </c>
      <c r="E609" s="4">
        <v>1</v>
      </c>
      <c r="F609" s="4" t="str">
        <f>VLOOKUP(C609,customers!A:B,2,FALSE)</f>
        <v>Laurence Ellingham</v>
      </c>
      <c r="G609" s="4" t="str">
        <f>VLOOKUP(F609,customers!B:C,2,FALSE)</f>
        <v>lellinghamgv@sciencedaily.com</v>
      </c>
      <c r="H609" s="4" t="str">
        <f>VLOOKUP(F609,customers!B:G,6,FALSE)</f>
        <v>United States</v>
      </c>
      <c r="I609" s="7" t="str">
        <f>VLOOKUP(D609,products!A:B,2,FALSE)</f>
        <v>Exc</v>
      </c>
      <c r="J609" s="7" t="str">
        <f>VLOOKUP(D609,products!A:C,3,FALSE)</f>
        <v>D</v>
      </c>
      <c r="K609" s="8">
        <f>VLOOKUP(D609,products!A:D,4,FALSE)</f>
        <v>0.2</v>
      </c>
      <c r="L609" s="9">
        <f>VLOOKUP(D609,products!A:E,5,FALSE)</f>
        <v>3.645</v>
      </c>
      <c r="M609" s="9">
        <f t="shared" si="9"/>
        <v>3.645</v>
      </c>
      <c r="N609" s="7" t="str" cm="1">
        <f t="array" ref="N609">_xlfn.IFS(I609="Rob","Robusta",I609="Exc","Exclasia",I609="Ara","Arabia",I609="Lib","Libia")</f>
        <v>Exclasia</v>
      </c>
      <c r="O609" s="7" t="str" cm="1">
        <f t="array" ref="O609">_xlfn.IFS(J609="M","Medium",J609="D","Dark",J609="L","Light")</f>
        <v>Dark</v>
      </c>
      <c r="P609" s="7" t="str">
        <f>VLOOKUP(Tablo1[[#This Row],[Customer ID]],customers!A608:I1608,9,FALSE)</f>
        <v>Yes</v>
      </c>
    </row>
    <row r="610" spans="1:16" x14ac:dyDescent="0.25">
      <c r="A610" s="4" t="s">
        <v>3922</v>
      </c>
      <c r="B610" s="6">
        <v>44608</v>
      </c>
      <c r="C610" s="4" t="s">
        <v>3923</v>
      </c>
      <c r="D610" s="7" t="s">
        <v>6184</v>
      </c>
      <c r="E610" s="4">
        <v>2</v>
      </c>
      <c r="F610" s="4" t="str">
        <f>VLOOKUP(C610,customers!A:B,2,FALSE)</f>
        <v>Billy Neiland</v>
      </c>
      <c r="G610" s="4">
        <f>VLOOKUP(F610,customers!B:C,2,FALSE)</f>
        <v>0</v>
      </c>
      <c r="H610" s="4" t="str">
        <f>VLOOKUP(F610,customers!B:G,6,FALSE)</f>
        <v>United States</v>
      </c>
      <c r="I610" s="7" t="str">
        <f>VLOOKUP(D610,products!A:B,2,FALSE)</f>
        <v>Exc</v>
      </c>
      <c r="J610" s="7" t="str">
        <f>VLOOKUP(D610,products!A:C,3,FALSE)</f>
        <v>D</v>
      </c>
      <c r="K610" s="8">
        <f>VLOOKUP(D610,products!A:D,4,FALSE)</f>
        <v>2.5</v>
      </c>
      <c r="L610" s="9">
        <f>VLOOKUP(D610,products!A:E,5,FALSE)</f>
        <v>27.945</v>
      </c>
      <c r="M610" s="9">
        <f t="shared" si="9"/>
        <v>55.89</v>
      </c>
      <c r="N610" s="7" t="str" cm="1">
        <f t="array" ref="N610">_xlfn.IFS(I610="Rob","Robusta",I610="Exc","Exclasia",I610="Ara","Arabia",I610="Lib","Libia")</f>
        <v>Exclasia</v>
      </c>
      <c r="O610" s="7" t="str" cm="1">
        <f t="array" ref="O610">_xlfn.IFS(J610="M","Medium",J610="D","Dark",J610="L","Light")</f>
        <v>Dark</v>
      </c>
      <c r="P610" s="7" t="str">
        <f>VLOOKUP(Tablo1[[#This Row],[Customer ID]],customers!A609:I1609,9,FALSE)</f>
        <v>No</v>
      </c>
    </row>
    <row r="611" spans="1:16" x14ac:dyDescent="0.25">
      <c r="A611" s="4" t="s">
        <v>3926</v>
      </c>
      <c r="B611" s="6">
        <v>44147</v>
      </c>
      <c r="C611" s="4" t="s">
        <v>3927</v>
      </c>
      <c r="D611" s="7" t="s">
        <v>6158</v>
      </c>
      <c r="E611" s="4">
        <v>6</v>
      </c>
      <c r="F611" s="4" t="str">
        <f>VLOOKUP(C611,customers!A:B,2,FALSE)</f>
        <v>Ancell Fendt</v>
      </c>
      <c r="G611" s="4" t="str">
        <f>VLOOKUP(F611,customers!B:C,2,FALSE)</f>
        <v>afendtgx@forbes.com</v>
      </c>
      <c r="H611" s="4" t="str">
        <f>VLOOKUP(F611,customers!B:G,6,FALSE)</f>
        <v>United States</v>
      </c>
      <c r="I611" s="7" t="str">
        <f>VLOOKUP(D611,products!A:B,2,FALSE)</f>
        <v>Lib</v>
      </c>
      <c r="J611" s="7" t="str">
        <f>VLOOKUP(D611,products!A:C,3,FALSE)</f>
        <v>M</v>
      </c>
      <c r="K611" s="8">
        <f>VLOOKUP(D611,products!A:D,4,FALSE)</f>
        <v>0.2</v>
      </c>
      <c r="L611" s="9">
        <f>VLOOKUP(D611,products!A:E,5,FALSE)</f>
        <v>4.3650000000000002</v>
      </c>
      <c r="M611" s="9">
        <f t="shared" si="9"/>
        <v>26.19</v>
      </c>
      <c r="N611" s="7" t="str" cm="1">
        <f t="array" ref="N611">_xlfn.IFS(I611="Rob","Robusta",I611="Exc","Exclasia",I611="Ara","Arabia",I611="Lib","Libia")</f>
        <v>Libia</v>
      </c>
      <c r="O611" s="7" t="str" cm="1">
        <f t="array" ref="O611">_xlfn.IFS(J611="M","Medium",J611="D","Dark",J611="L","Light")</f>
        <v>Medium</v>
      </c>
      <c r="P611" s="7" t="str">
        <f>VLOOKUP(Tablo1[[#This Row],[Customer ID]],customers!A610:I1610,9,FALSE)</f>
        <v>Yes</v>
      </c>
    </row>
    <row r="612" spans="1:16" x14ac:dyDescent="0.25">
      <c r="A612" s="4" t="s">
        <v>3932</v>
      </c>
      <c r="B612" s="6">
        <v>43743</v>
      </c>
      <c r="C612" s="4" t="s">
        <v>3933</v>
      </c>
      <c r="D612" s="7" t="s">
        <v>6137</v>
      </c>
      <c r="E612" s="4">
        <v>4</v>
      </c>
      <c r="F612" s="4" t="str">
        <f>VLOOKUP(C612,customers!A:B,2,FALSE)</f>
        <v>Angelia Cleyburn</v>
      </c>
      <c r="G612" s="4" t="str">
        <f>VLOOKUP(F612,customers!B:C,2,FALSE)</f>
        <v>acleyburngy@lycos.com</v>
      </c>
      <c r="H612" s="4" t="str">
        <f>VLOOKUP(F612,customers!B:G,6,FALSE)</f>
        <v>United States</v>
      </c>
      <c r="I612" s="7" t="str">
        <f>VLOOKUP(D612,products!A:B,2,FALSE)</f>
        <v>Rob</v>
      </c>
      <c r="J612" s="7" t="str">
        <f>VLOOKUP(D612,products!A:C,3,FALSE)</f>
        <v>M</v>
      </c>
      <c r="K612" s="8">
        <f>VLOOKUP(D612,products!A:D,4,FALSE)</f>
        <v>1</v>
      </c>
      <c r="L612" s="9">
        <f>VLOOKUP(D612,products!A:E,5,FALSE)</f>
        <v>9.9499999999999993</v>
      </c>
      <c r="M612" s="9">
        <f t="shared" si="9"/>
        <v>39.799999999999997</v>
      </c>
      <c r="N612" s="7" t="str" cm="1">
        <f t="array" ref="N612">_xlfn.IFS(I612="Rob","Robusta",I612="Exc","Exclasia",I612="Ara","Arabia",I612="Lib","Libia")</f>
        <v>Robusta</v>
      </c>
      <c r="O612" s="7" t="str" cm="1">
        <f t="array" ref="O612">_xlfn.IFS(J612="M","Medium",J612="D","Dark",J612="L","Light")</f>
        <v>Medium</v>
      </c>
      <c r="P612" s="7" t="str">
        <f>VLOOKUP(Tablo1[[#This Row],[Customer ID]],customers!A611:I1611,9,FALSE)</f>
        <v>No</v>
      </c>
    </row>
    <row r="613" spans="1:16" x14ac:dyDescent="0.25">
      <c r="A613" s="4" t="s">
        <v>3938</v>
      </c>
      <c r="B613" s="6">
        <v>43739</v>
      </c>
      <c r="C613" s="4" t="s">
        <v>3939</v>
      </c>
      <c r="D613" s="7" t="s">
        <v>6147</v>
      </c>
      <c r="E613" s="4">
        <v>2</v>
      </c>
      <c r="F613" s="4" t="str">
        <f>VLOOKUP(C613,customers!A:B,2,FALSE)</f>
        <v>Temple Castiglione</v>
      </c>
      <c r="G613" s="4" t="str">
        <f>VLOOKUP(F613,customers!B:C,2,FALSE)</f>
        <v>tcastiglionegz@xing.com</v>
      </c>
      <c r="H613" s="4" t="str">
        <f>VLOOKUP(F613,customers!B:G,6,FALSE)</f>
        <v>United States</v>
      </c>
      <c r="I613" s="7" t="str">
        <f>VLOOKUP(D613,products!A:B,2,FALSE)</f>
        <v>Exc</v>
      </c>
      <c r="J613" s="7" t="str">
        <f>VLOOKUP(D613,products!A:C,3,FALSE)</f>
        <v>L</v>
      </c>
      <c r="K613" s="8">
        <f>VLOOKUP(D613,products!A:D,4,FALSE)</f>
        <v>2.5</v>
      </c>
      <c r="L613" s="9">
        <f>VLOOKUP(D613,products!A:E,5,FALSE)</f>
        <v>34.154999999999994</v>
      </c>
      <c r="M613" s="9">
        <f t="shared" si="9"/>
        <v>68.309999999999988</v>
      </c>
      <c r="N613" s="7" t="str" cm="1">
        <f t="array" ref="N613">_xlfn.IFS(I613="Rob","Robusta",I613="Exc","Exclasia",I613="Ara","Arabia",I613="Lib","Libia")</f>
        <v>Exclasia</v>
      </c>
      <c r="O613" s="7" t="str" cm="1">
        <f t="array" ref="O613">_xlfn.IFS(J613="M","Medium",J613="D","Dark",J613="L","Light")</f>
        <v>Light</v>
      </c>
      <c r="P613" s="7" t="str">
        <f>VLOOKUP(Tablo1[[#This Row],[Customer ID]],customers!A612:I1612,9,FALSE)</f>
        <v>No</v>
      </c>
    </row>
    <row r="614" spans="1:16" x14ac:dyDescent="0.25">
      <c r="A614" s="4" t="s">
        <v>3944</v>
      </c>
      <c r="B614" s="6">
        <v>43896</v>
      </c>
      <c r="C614" s="4" t="s">
        <v>3945</v>
      </c>
      <c r="D614" s="7" t="s">
        <v>6151</v>
      </c>
      <c r="E614" s="4">
        <v>4</v>
      </c>
      <c r="F614" s="4" t="str">
        <f>VLOOKUP(C614,customers!A:B,2,FALSE)</f>
        <v>Betti Lacasa</v>
      </c>
      <c r="G614" s="4">
        <f>VLOOKUP(F614,customers!B:C,2,FALSE)</f>
        <v>0</v>
      </c>
      <c r="H614" s="4" t="str">
        <f>VLOOKUP(F614,customers!B:G,6,FALSE)</f>
        <v>Ireland</v>
      </c>
      <c r="I614" s="7" t="str">
        <f>VLOOKUP(D614,products!A:B,2,FALSE)</f>
        <v>Ara</v>
      </c>
      <c r="J614" s="7" t="str">
        <f>VLOOKUP(D614,products!A:C,3,FALSE)</f>
        <v>M</v>
      </c>
      <c r="K614" s="8">
        <f>VLOOKUP(D614,products!A:D,4,FALSE)</f>
        <v>0.2</v>
      </c>
      <c r="L614" s="9">
        <f>VLOOKUP(D614,products!A:E,5,FALSE)</f>
        <v>3.375</v>
      </c>
      <c r="M614" s="9">
        <f t="shared" si="9"/>
        <v>13.5</v>
      </c>
      <c r="N614" s="7" t="str" cm="1">
        <f t="array" ref="N614">_xlfn.IFS(I614="Rob","Robusta",I614="Exc","Exclasia",I614="Ara","Arabia",I614="Lib","Libia")</f>
        <v>Arabia</v>
      </c>
      <c r="O614" s="7" t="str" cm="1">
        <f t="array" ref="O614">_xlfn.IFS(J614="M","Medium",J614="D","Dark",J614="L","Light")</f>
        <v>Medium</v>
      </c>
      <c r="P614" s="7" t="str">
        <f>VLOOKUP(Tablo1[[#This Row],[Customer ID]],customers!A613:I1613,9,FALSE)</f>
        <v>No</v>
      </c>
    </row>
    <row r="615" spans="1:16" x14ac:dyDescent="0.25">
      <c r="A615" s="4" t="s">
        <v>3949</v>
      </c>
      <c r="B615" s="6">
        <v>43761</v>
      </c>
      <c r="C615" s="4" t="s">
        <v>3950</v>
      </c>
      <c r="D615" s="7" t="s">
        <v>6145</v>
      </c>
      <c r="E615" s="4">
        <v>1</v>
      </c>
      <c r="F615" s="4" t="str">
        <f>VLOOKUP(C615,customers!A:B,2,FALSE)</f>
        <v>Gunilla Lynch</v>
      </c>
      <c r="G615" s="4">
        <f>VLOOKUP(F615,customers!B:C,2,FALSE)</f>
        <v>0</v>
      </c>
      <c r="H615" s="4" t="str">
        <f>VLOOKUP(F615,customers!B:G,6,FALSE)</f>
        <v>United States</v>
      </c>
      <c r="I615" s="7" t="str">
        <f>VLOOKUP(D615,products!A:B,2,FALSE)</f>
        <v>Rob</v>
      </c>
      <c r="J615" s="7" t="str">
        <f>VLOOKUP(D615,products!A:C,3,FALSE)</f>
        <v>M</v>
      </c>
      <c r="K615" s="8">
        <f>VLOOKUP(D615,products!A:D,4,FALSE)</f>
        <v>0.5</v>
      </c>
      <c r="L615" s="9">
        <f>VLOOKUP(D615,products!A:E,5,FALSE)</f>
        <v>5.97</v>
      </c>
      <c r="M615" s="9">
        <f t="shared" si="9"/>
        <v>5.97</v>
      </c>
      <c r="N615" s="7" t="str" cm="1">
        <f t="array" ref="N615">_xlfn.IFS(I615="Rob","Robusta",I615="Exc","Exclasia",I615="Ara","Arabia",I615="Lib","Libia")</f>
        <v>Robusta</v>
      </c>
      <c r="O615" s="7" t="str" cm="1">
        <f t="array" ref="O615">_xlfn.IFS(J615="M","Medium",J615="D","Dark",J615="L","Light")</f>
        <v>Medium</v>
      </c>
      <c r="P615" s="7" t="str">
        <f>VLOOKUP(Tablo1[[#This Row],[Customer ID]],customers!A614:I1614,9,FALSE)</f>
        <v>No</v>
      </c>
    </row>
    <row r="616" spans="1:16" x14ac:dyDescent="0.25">
      <c r="A616" s="4" t="s">
        <v>3954</v>
      </c>
      <c r="B616" s="6">
        <v>43944</v>
      </c>
      <c r="C616" s="4" t="s">
        <v>3839</v>
      </c>
      <c r="D616" s="7" t="s">
        <v>6145</v>
      </c>
      <c r="E616" s="4">
        <v>5</v>
      </c>
      <c r="F616" s="4" t="str">
        <f>VLOOKUP(C616,customers!A:B,2,FALSE)</f>
        <v>Cody Verissimo</v>
      </c>
      <c r="G616" s="4" t="str">
        <f>VLOOKUP(F616,customers!B:C,2,FALSE)</f>
        <v>cverissimogh@theglobeandmail.com</v>
      </c>
      <c r="H616" s="4" t="str">
        <f>VLOOKUP(F616,customers!B:G,6,FALSE)</f>
        <v>United Kingdom</v>
      </c>
      <c r="I616" s="7" t="str">
        <f>VLOOKUP(D616,products!A:B,2,FALSE)</f>
        <v>Rob</v>
      </c>
      <c r="J616" s="7" t="str">
        <f>VLOOKUP(D616,products!A:C,3,FALSE)</f>
        <v>M</v>
      </c>
      <c r="K616" s="8">
        <f>VLOOKUP(D616,products!A:D,4,FALSE)</f>
        <v>0.5</v>
      </c>
      <c r="L616" s="9">
        <f>VLOOKUP(D616,products!A:E,5,FALSE)</f>
        <v>5.97</v>
      </c>
      <c r="M616" s="9">
        <f t="shared" si="9"/>
        <v>29.849999999999998</v>
      </c>
      <c r="N616" s="7" t="str" cm="1">
        <f t="array" ref="N616">_xlfn.IFS(I616="Rob","Robusta",I616="Exc","Exclasia",I616="Ara","Arabia",I616="Lib","Libia")</f>
        <v>Robusta</v>
      </c>
      <c r="O616" s="7" t="str" cm="1">
        <f t="array" ref="O616">_xlfn.IFS(J616="M","Medium",J616="D","Dark",J616="L","Light")</f>
        <v>Medium</v>
      </c>
      <c r="P616" s="7" t="e">
        <f>VLOOKUP(Tablo1[[#This Row],[Customer ID]],customers!A615:I1615,9,FALSE)</f>
        <v>#N/A</v>
      </c>
    </row>
    <row r="617" spans="1:16" x14ac:dyDescent="0.25">
      <c r="A617" s="4" t="s">
        <v>3959</v>
      </c>
      <c r="B617" s="6">
        <v>44006</v>
      </c>
      <c r="C617" s="4" t="s">
        <v>3960</v>
      </c>
      <c r="D617" s="7" t="s">
        <v>6163</v>
      </c>
      <c r="E617" s="4">
        <v>2</v>
      </c>
      <c r="F617" s="4" t="str">
        <f>VLOOKUP(C617,customers!A:B,2,FALSE)</f>
        <v>Shay Couronne</v>
      </c>
      <c r="G617" s="4" t="str">
        <f>VLOOKUP(F617,customers!B:C,2,FALSE)</f>
        <v>scouronneh3@mozilla.org</v>
      </c>
      <c r="H617" s="4" t="str">
        <f>VLOOKUP(F617,customers!B:G,6,FALSE)</f>
        <v>United States</v>
      </c>
      <c r="I617" s="7" t="str">
        <f>VLOOKUP(D617,products!A:B,2,FALSE)</f>
        <v>Lib</v>
      </c>
      <c r="J617" s="7" t="str">
        <f>VLOOKUP(D617,products!A:C,3,FALSE)</f>
        <v>L</v>
      </c>
      <c r="K617" s="8">
        <f>VLOOKUP(D617,products!A:D,4,FALSE)</f>
        <v>2.5</v>
      </c>
      <c r="L617" s="9">
        <f>VLOOKUP(D617,products!A:E,5,FALSE)</f>
        <v>36.454999999999998</v>
      </c>
      <c r="M617" s="9">
        <f t="shared" si="9"/>
        <v>72.91</v>
      </c>
      <c r="N617" s="7" t="str" cm="1">
        <f t="array" ref="N617">_xlfn.IFS(I617="Rob","Robusta",I617="Exc","Exclasia",I617="Ara","Arabia",I617="Lib","Libia")</f>
        <v>Libia</v>
      </c>
      <c r="O617" s="7" t="str" cm="1">
        <f t="array" ref="O617">_xlfn.IFS(J617="M","Medium",J617="D","Dark",J617="L","Light")</f>
        <v>Light</v>
      </c>
      <c r="P617" s="7" t="str">
        <f>VLOOKUP(Tablo1[[#This Row],[Customer ID]],customers!A616:I1616,9,FALSE)</f>
        <v>Yes</v>
      </c>
    </row>
    <row r="618" spans="1:16" x14ac:dyDescent="0.25">
      <c r="A618" s="4" t="s">
        <v>3965</v>
      </c>
      <c r="B618" s="6">
        <v>44271</v>
      </c>
      <c r="C618" s="4" t="s">
        <v>3966</v>
      </c>
      <c r="D618" s="7" t="s">
        <v>6165</v>
      </c>
      <c r="E618" s="4">
        <v>4</v>
      </c>
      <c r="F618" s="4" t="str">
        <f>VLOOKUP(C618,customers!A:B,2,FALSE)</f>
        <v>Linus Flippelli</v>
      </c>
      <c r="G618" s="4" t="str">
        <f>VLOOKUP(F618,customers!B:C,2,FALSE)</f>
        <v>lflippellih4@github.io</v>
      </c>
      <c r="H618" s="4" t="str">
        <f>VLOOKUP(F618,customers!B:G,6,FALSE)</f>
        <v>United Kingdom</v>
      </c>
      <c r="I618" s="7" t="str">
        <f>VLOOKUP(D618,products!A:B,2,FALSE)</f>
        <v>Exc</v>
      </c>
      <c r="J618" s="7" t="str">
        <f>VLOOKUP(D618,products!A:C,3,FALSE)</f>
        <v>M</v>
      </c>
      <c r="K618" s="8">
        <f>VLOOKUP(D618,products!A:D,4,FALSE)</f>
        <v>2.5</v>
      </c>
      <c r="L618" s="9">
        <f>VLOOKUP(D618,products!A:E,5,FALSE)</f>
        <v>31.624999999999996</v>
      </c>
      <c r="M618" s="9">
        <f t="shared" si="9"/>
        <v>126.49999999999999</v>
      </c>
      <c r="N618" s="7" t="str" cm="1">
        <f t="array" ref="N618">_xlfn.IFS(I618="Rob","Robusta",I618="Exc","Exclasia",I618="Ara","Arabia",I618="Lib","Libia")</f>
        <v>Exclasia</v>
      </c>
      <c r="O618" s="7" t="str" cm="1">
        <f t="array" ref="O618">_xlfn.IFS(J618="M","Medium",J618="D","Dark",J618="L","Light")</f>
        <v>Medium</v>
      </c>
      <c r="P618" s="7" t="str">
        <f>VLOOKUP(Tablo1[[#This Row],[Customer ID]],customers!A617:I1617,9,FALSE)</f>
        <v>No</v>
      </c>
    </row>
    <row r="619" spans="1:16" x14ac:dyDescent="0.25">
      <c r="A619" s="4" t="s">
        <v>3971</v>
      </c>
      <c r="B619" s="6">
        <v>43928</v>
      </c>
      <c r="C619" s="4" t="s">
        <v>3972</v>
      </c>
      <c r="D619" s="7" t="s">
        <v>6180</v>
      </c>
      <c r="E619" s="4">
        <v>1</v>
      </c>
      <c r="F619" s="4" t="str">
        <f>VLOOKUP(C619,customers!A:B,2,FALSE)</f>
        <v>Rachelle Elizabeth</v>
      </c>
      <c r="G619" s="4" t="str">
        <f>VLOOKUP(F619,customers!B:C,2,FALSE)</f>
        <v>relizabethh5@live.com</v>
      </c>
      <c r="H619" s="4" t="str">
        <f>VLOOKUP(F619,customers!B:G,6,FALSE)</f>
        <v>United States</v>
      </c>
      <c r="I619" s="7" t="str">
        <f>VLOOKUP(D619,products!A:B,2,FALSE)</f>
        <v>Lib</v>
      </c>
      <c r="J619" s="7" t="str">
        <f>VLOOKUP(D619,products!A:C,3,FALSE)</f>
        <v>M</v>
      </c>
      <c r="K619" s="8">
        <f>VLOOKUP(D619,products!A:D,4,FALSE)</f>
        <v>2.5</v>
      </c>
      <c r="L619" s="9">
        <f>VLOOKUP(D619,products!A:E,5,FALSE)</f>
        <v>33.464999999999996</v>
      </c>
      <c r="M619" s="9">
        <f t="shared" si="9"/>
        <v>33.464999999999996</v>
      </c>
      <c r="N619" s="7" t="str" cm="1">
        <f t="array" ref="N619">_xlfn.IFS(I619="Rob","Robusta",I619="Exc","Exclasia",I619="Ara","Arabia",I619="Lib","Libia")</f>
        <v>Libia</v>
      </c>
      <c r="O619" s="7" t="str" cm="1">
        <f t="array" ref="O619">_xlfn.IFS(J619="M","Medium",J619="D","Dark",J619="L","Light")</f>
        <v>Medium</v>
      </c>
      <c r="P619" s="7" t="str">
        <f>VLOOKUP(Tablo1[[#This Row],[Customer ID]],customers!A618:I1618,9,FALSE)</f>
        <v>No</v>
      </c>
    </row>
    <row r="620" spans="1:16" x14ac:dyDescent="0.25">
      <c r="A620" s="4" t="s">
        <v>3977</v>
      </c>
      <c r="B620" s="6">
        <v>44469</v>
      </c>
      <c r="C620" s="4" t="s">
        <v>3978</v>
      </c>
      <c r="D620" s="7" t="s">
        <v>6182</v>
      </c>
      <c r="E620" s="4">
        <v>6</v>
      </c>
      <c r="F620" s="4" t="str">
        <f>VLOOKUP(C620,customers!A:B,2,FALSE)</f>
        <v>Innis Renhard</v>
      </c>
      <c r="G620" s="4" t="str">
        <f>VLOOKUP(F620,customers!B:C,2,FALSE)</f>
        <v>irenhardh6@i2i.jp</v>
      </c>
      <c r="H620" s="4" t="str">
        <f>VLOOKUP(F620,customers!B:G,6,FALSE)</f>
        <v>United States</v>
      </c>
      <c r="I620" s="7" t="str">
        <f>VLOOKUP(D620,products!A:B,2,FALSE)</f>
        <v>Exc</v>
      </c>
      <c r="J620" s="7" t="str">
        <f>VLOOKUP(D620,products!A:C,3,FALSE)</f>
        <v>D</v>
      </c>
      <c r="K620" s="8">
        <f>VLOOKUP(D620,products!A:D,4,FALSE)</f>
        <v>1</v>
      </c>
      <c r="L620" s="9">
        <f>VLOOKUP(D620,products!A:E,5,FALSE)</f>
        <v>12.15</v>
      </c>
      <c r="M620" s="9">
        <f t="shared" si="9"/>
        <v>72.900000000000006</v>
      </c>
      <c r="N620" s="7" t="str" cm="1">
        <f t="array" ref="N620">_xlfn.IFS(I620="Rob","Robusta",I620="Exc","Exclasia",I620="Ara","Arabia",I620="Lib","Libia")</f>
        <v>Exclasia</v>
      </c>
      <c r="O620" s="7" t="str" cm="1">
        <f t="array" ref="O620">_xlfn.IFS(J620="M","Medium",J620="D","Dark",J620="L","Light")</f>
        <v>Dark</v>
      </c>
      <c r="P620" s="7" t="str">
        <f>VLOOKUP(Tablo1[[#This Row],[Customer ID]],customers!A619:I1619,9,FALSE)</f>
        <v>Yes</v>
      </c>
    </row>
    <row r="621" spans="1:16" x14ac:dyDescent="0.25">
      <c r="A621" s="4" t="s">
        <v>3983</v>
      </c>
      <c r="B621" s="6">
        <v>44682</v>
      </c>
      <c r="C621" s="4" t="s">
        <v>3984</v>
      </c>
      <c r="D621" s="7" t="s">
        <v>6168</v>
      </c>
      <c r="E621" s="4">
        <v>2</v>
      </c>
      <c r="F621" s="4" t="str">
        <f>VLOOKUP(C621,customers!A:B,2,FALSE)</f>
        <v>Winne Roche</v>
      </c>
      <c r="G621" s="4" t="str">
        <f>VLOOKUP(F621,customers!B:C,2,FALSE)</f>
        <v>wrocheh7@xinhuanet.com</v>
      </c>
      <c r="H621" s="4" t="str">
        <f>VLOOKUP(F621,customers!B:G,6,FALSE)</f>
        <v>United States</v>
      </c>
      <c r="I621" s="7" t="str">
        <f>VLOOKUP(D621,products!A:B,2,FALSE)</f>
        <v>Lib</v>
      </c>
      <c r="J621" s="7" t="str">
        <f>VLOOKUP(D621,products!A:C,3,FALSE)</f>
        <v>D</v>
      </c>
      <c r="K621" s="8">
        <f>VLOOKUP(D621,products!A:D,4,FALSE)</f>
        <v>0.5</v>
      </c>
      <c r="L621" s="9">
        <f>VLOOKUP(D621,products!A:E,5,FALSE)</f>
        <v>7.77</v>
      </c>
      <c r="M621" s="9">
        <f t="shared" si="9"/>
        <v>15.54</v>
      </c>
      <c r="N621" s="7" t="str" cm="1">
        <f t="array" ref="N621">_xlfn.IFS(I621="Rob","Robusta",I621="Exc","Exclasia",I621="Ara","Arabia",I621="Lib","Libia")</f>
        <v>Libia</v>
      </c>
      <c r="O621" s="7" t="str" cm="1">
        <f t="array" ref="O621">_xlfn.IFS(J621="M","Medium",J621="D","Dark",J621="L","Light")</f>
        <v>Dark</v>
      </c>
      <c r="P621" s="7" t="str">
        <f>VLOOKUP(Tablo1[[#This Row],[Customer ID]],customers!A620:I1620,9,FALSE)</f>
        <v>Yes</v>
      </c>
    </row>
    <row r="622" spans="1:16" x14ac:dyDescent="0.25">
      <c r="A622" s="4" t="s">
        <v>3989</v>
      </c>
      <c r="B622" s="6">
        <v>44217</v>
      </c>
      <c r="C622" s="4" t="s">
        <v>4041</v>
      </c>
      <c r="D622" s="7" t="s">
        <v>6151</v>
      </c>
      <c r="E622" s="4">
        <v>6</v>
      </c>
      <c r="F622" s="4" t="str">
        <f>VLOOKUP(C622,customers!A:B,2,FALSE)</f>
        <v>Linn Alaway</v>
      </c>
      <c r="G622" s="4" t="str">
        <f>VLOOKUP(F622,customers!B:C,2,FALSE)</f>
        <v>lalawayhh@weather.com</v>
      </c>
      <c r="H622" s="4" t="str">
        <f>VLOOKUP(F622,customers!B:G,6,FALSE)</f>
        <v>United States</v>
      </c>
      <c r="I622" s="7" t="str">
        <f>VLOOKUP(D622,products!A:B,2,FALSE)</f>
        <v>Ara</v>
      </c>
      <c r="J622" s="7" t="str">
        <f>VLOOKUP(D622,products!A:C,3,FALSE)</f>
        <v>M</v>
      </c>
      <c r="K622" s="8">
        <f>VLOOKUP(D622,products!A:D,4,FALSE)</f>
        <v>0.2</v>
      </c>
      <c r="L622" s="9">
        <f>VLOOKUP(D622,products!A:E,5,FALSE)</f>
        <v>3.375</v>
      </c>
      <c r="M622" s="9">
        <f t="shared" si="9"/>
        <v>20.25</v>
      </c>
      <c r="N622" s="7" t="str" cm="1">
        <f t="array" ref="N622">_xlfn.IFS(I622="Rob","Robusta",I622="Exc","Exclasia",I622="Ara","Arabia",I622="Lib","Libia")</f>
        <v>Arabia</v>
      </c>
      <c r="O622" s="7" t="str" cm="1">
        <f t="array" ref="O622">_xlfn.IFS(J622="M","Medium",J622="D","Dark",J622="L","Light")</f>
        <v>Medium</v>
      </c>
      <c r="P622" s="7" t="str">
        <f>VLOOKUP(Tablo1[[#This Row],[Customer ID]],customers!A621:I1621,9,FALSE)</f>
        <v>No</v>
      </c>
    </row>
    <row r="623" spans="1:16" x14ac:dyDescent="0.25">
      <c r="A623" s="4" t="s">
        <v>3995</v>
      </c>
      <c r="B623" s="6">
        <v>44006</v>
      </c>
      <c r="C623" s="4" t="s">
        <v>3996</v>
      </c>
      <c r="D623" s="7" t="s">
        <v>6139</v>
      </c>
      <c r="E623" s="4">
        <v>6</v>
      </c>
      <c r="F623" s="4" t="str">
        <f>VLOOKUP(C623,customers!A:B,2,FALSE)</f>
        <v>Cordy Odgaard</v>
      </c>
      <c r="G623" s="4" t="str">
        <f>VLOOKUP(F623,customers!B:C,2,FALSE)</f>
        <v>codgaardh9@nsw.gov.au</v>
      </c>
      <c r="H623" s="4" t="str">
        <f>VLOOKUP(F623,customers!B:G,6,FALSE)</f>
        <v>United States</v>
      </c>
      <c r="I623" s="7" t="str">
        <f>VLOOKUP(D623,products!A:B,2,FALSE)</f>
        <v>Ara</v>
      </c>
      <c r="J623" s="7" t="str">
        <f>VLOOKUP(D623,products!A:C,3,FALSE)</f>
        <v>L</v>
      </c>
      <c r="K623" s="8">
        <f>VLOOKUP(D623,products!A:D,4,FALSE)</f>
        <v>1</v>
      </c>
      <c r="L623" s="9">
        <f>VLOOKUP(D623,products!A:E,5,FALSE)</f>
        <v>12.95</v>
      </c>
      <c r="M623" s="9">
        <f t="shared" si="9"/>
        <v>77.699999999999989</v>
      </c>
      <c r="N623" s="7" t="str" cm="1">
        <f t="array" ref="N623">_xlfn.IFS(I623="Rob","Robusta",I623="Exc","Exclasia",I623="Ara","Arabia",I623="Lib","Libia")</f>
        <v>Arabia</v>
      </c>
      <c r="O623" s="7" t="str" cm="1">
        <f t="array" ref="O623">_xlfn.IFS(J623="M","Medium",J623="D","Dark",J623="L","Light")</f>
        <v>Light</v>
      </c>
      <c r="P623" s="7" t="str">
        <f>VLOOKUP(Tablo1[[#This Row],[Customer ID]],customers!A622:I1622,9,FALSE)</f>
        <v>No</v>
      </c>
    </row>
    <row r="624" spans="1:16" x14ac:dyDescent="0.25">
      <c r="A624" s="4" t="s">
        <v>4001</v>
      </c>
      <c r="B624" s="6">
        <v>43527</v>
      </c>
      <c r="C624" s="4" t="s">
        <v>4002</v>
      </c>
      <c r="D624" s="7" t="s">
        <v>6180</v>
      </c>
      <c r="E624" s="4">
        <v>4</v>
      </c>
      <c r="F624" s="4" t="str">
        <f>VLOOKUP(C624,customers!A:B,2,FALSE)</f>
        <v>Bertine Byrd</v>
      </c>
      <c r="G624" s="4" t="str">
        <f>VLOOKUP(F624,customers!B:C,2,FALSE)</f>
        <v>bbyrdha@4shared.com</v>
      </c>
      <c r="H624" s="4" t="str">
        <f>VLOOKUP(F624,customers!B:G,6,FALSE)</f>
        <v>United States</v>
      </c>
      <c r="I624" s="7" t="str">
        <f>VLOOKUP(D624,products!A:B,2,FALSE)</f>
        <v>Lib</v>
      </c>
      <c r="J624" s="7" t="str">
        <f>VLOOKUP(D624,products!A:C,3,FALSE)</f>
        <v>M</v>
      </c>
      <c r="K624" s="8">
        <f>VLOOKUP(D624,products!A:D,4,FALSE)</f>
        <v>2.5</v>
      </c>
      <c r="L624" s="9">
        <f>VLOOKUP(D624,products!A:E,5,FALSE)</f>
        <v>33.464999999999996</v>
      </c>
      <c r="M624" s="9">
        <f t="shared" si="9"/>
        <v>133.85999999999999</v>
      </c>
      <c r="N624" s="7" t="str" cm="1">
        <f t="array" ref="N624">_xlfn.IFS(I624="Rob","Robusta",I624="Exc","Exclasia",I624="Ara","Arabia",I624="Lib","Libia")</f>
        <v>Libia</v>
      </c>
      <c r="O624" s="7" t="str" cm="1">
        <f t="array" ref="O624">_xlfn.IFS(J624="M","Medium",J624="D","Dark",J624="L","Light")</f>
        <v>Medium</v>
      </c>
      <c r="P624" s="7" t="str">
        <f>VLOOKUP(Tablo1[[#This Row],[Customer ID]],customers!A623:I1623,9,FALSE)</f>
        <v>No</v>
      </c>
    </row>
    <row r="625" spans="1:16" x14ac:dyDescent="0.25">
      <c r="A625" s="4" t="s">
        <v>4006</v>
      </c>
      <c r="B625" s="6">
        <v>44224</v>
      </c>
      <c r="C625" s="4" t="s">
        <v>4007</v>
      </c>
      <c r="D625" s="7" t="s">
        <v>6182</v>
      </c>
      <c r="E625" s="4">
        <v>1</v>
      </c>
      <c r="F625" s="4" t="str">
        <f>VLOOKUP(C625,customers!A:B,2,FALSE)</f>
        <v>Nelie Garnson</v>
      </c>
      <c r="G625" s="4">
        <f>VLOOKUP(F625,customers!B:C,2,FALSE)</f>
        <v>0</v>
      </c>
      <c r="H625" s="4" t="str">
        <f>VLOOKUP(F625,customers!B:G,6,FALSE)</f>
        <v>United Kingdom</v>
      </c>
      <c r="I625" s="7" t="str">
        <f>VLOOKUP(D625,products!A:B,2,FALSE)</f>
        <v>Exc</v>
      </c>
      <c r="J625" s="7" t="str">
        <f>VLOOKUP(D625,products!A:C,3,FALSE)</f>
        <v>D</v>
      </c>
      <c r="K625" s="8">
        <f>VLOOKUP(D625,products!A:D,4,FALSE)</f>
        <v>1</v>
      </c>
      <c r="L625" s="9">
        <f>VLOOKUP(D625,products!A:E,5,FALSE)</f>
        <v>12.15</v>
      </c>
      <c r="M625" s="9">
        <f t="shared" si="9"/>
        <v>12.15</v>
      </c>
      <c r="N625" s="7" t="str" cm="1">
        <f t="array" ref="N625">_xlfn.IFS(I625="Rob","Robusta",I625="Exc","Exclasia",I625="Ara","Arabia",I625="Lib","Libia")</f>
        <v>Exclasia</v>
      </c>
      <c r="O625" s="7" t="str" cm="1">
        <f t="array" ref="O625">_xlfn.IFS(J625="M","Medium",J625="D","Dark",J625="L","Light")</f>
        <v>Dark</v>
      </c>
      <c r="P625" s="7" t="str">
        <f>VLOOKUP(Tablo1[[#This Row],[Customer ID]],customers!A624:I1624,9,FALSE)</f>
        <v>No</v>
      </c>
    </row>
    <row r="626" spans="1:16" x14ac:dyDescent="0.25">
      <c r="A626" s="4" t="s">
        <v>4011</v>
      </c>
      <c r="B626" s="6">
        <v>44010</v>
      </c>
      <c r="C626" s="4" t="s">
        <v>4012</v>
      </c>
      <c r="D626" s="7" t="s">
        <v>6165</v>
      </c>
      <c r="E626" s="4">
        <v>2</v>
      </c>
      <c r="F626" s="4" t="str">
        <f>VLOOKUP(C626,customers!A:B,2,FALSE)</f>
        <v>Dianne Chardin</v>
      </c>
      <c r="G626" s="4" t="str">
        <f>VLOOKUP(F626,customers!B:C,2,FALSE)</f>
        <v>dchardinhc@nhs.uk</v>
      </c>
      <c r="H626" s="4" t="str">
        <f>VLOOKUP(F626,customers!B:G,6,FALSE)</f>
        <v>Ireland</v>
      </c>
      <c r="I626" s="7" t="str">
        <f>VLOOKUP(D626,products!A:B,2,FALSE)</f>
        <v>Exc</v>
      </c>
      <c r="J626" s="7" t="str">
        <f>VLOOKUP(D626,products!A:C,3,FALSE)</f>
        <v>M</v>
      </c>
      <c r="K626" s="8">
        <f>VLOOKUP(D626,products!A:D,4,FALSE)</f>
        <v>2.5</v>
      </c>
      <c r="L626" s="9">
        <f>VLOOKUP(D626,products!A:E,5,FALSE)</f>
        <v>31.624999999999996</v>
      </c>
      <c r="M626" s="9">
        <f t="shared" si="9"/>
        <v>63.249999999999993</v>
      </c>
      <c r="N626" s="7" t="str" cm="1">
        <f t="array" ref="N626">_xlfn.IFS(I626="Rob","Robusta",I626="Exc","Exclasia",I626="Ara","Arabia",I626="Lib","Libia")</f>
        <v>Exclasia</v>
      </c>
      <c r="O626" s="7" t="str" cm="1">
        <f t="array" ref="O626">_xlfn.IFS(J626="M","Medium",J626="D","Dark",J626="L","Light")</f>
        <v>Medium</v>
      </c>
      <c r="P626" s="7" t="str">
        <f>VLOOKUP(Tablo1[[#This Row],[Customer ID]],customers!A625:I1625,9,FALSE)</f>
        <v>Yes</v>
      </c>
    </row>
    <row r="627" spans="1:16" x14ac:dyDescent="0.25">
      <c r="A627" s="4" t="s">
        <v>4016</v>
      </c>
      <c r="B627" s="6">
        <v>44017</v>
      </c>
      <c r="C627" s="4" t="s">
        <v>4017</v>
      </c>
      <c r="D627" s="7" t="s">
        <v>6172</v>
      </c>
      <c r="E627" s="4">
        <v>5</v>
      </c>
      <c r="F627" s="4" t="str">
        <f>VLOOKUP(C627,customers!A:B,2,FALSE)</f>
        <v>Hailee Radbone</v>
      </c>
      <c r="G627" s="4" t="str">
        <f>VLOOKUP(F627,customers!B:C,2,FALSE)</f>
        <v>hradbonehd@newsvine.com</v>
      </c>
      <c r="H627" s="4" t="str">
        <f>VLOOKUP(F627,customers!B:G,6,FALSE)</f>
        <v>United States</v>
      </c>
      <c r="I627" s="7" t="str">
        <f>VLOOKUP(D627,products!A:B,2,FALSE)</f>
        <v>Rob</v>
      </c>
      <c r="J627" s="7" t="str">
        <f>VLOOKUP(D627,products!A:C,3,FALSE)</f>
        <v>L</v>
      </c>
      <c r="K627" s="8">
        <f>VLOOKUP(D627,products!A:D,4,FALSE)</f>
        <v>0.5</v>
      </c>
      <c r="L627" s="9">
        <f>VLOOKUP(D627,products!A:E,5,FALSE)</f>
        <v>7.169999999999999</v>
      </c>
      <c r="M627" s="9">
        <f t="shared" si="9"/>
        <v>35.849999999999994</v>
      </c>
      <c r="N627" s="7" t="str" cm="1">
        <f t="array" ref="N627">_xlfn.IFS(I627="Rob","Robusta",I627="Exc","Exclasia",I627="Ara","Arabia",I627="Lib","Libia")</f>
        <v>Robusta</v>
      </c>
      <c r="O627" s="7" t="str" cm="1">
        <f t="array" ref="O627">_xlfn.IFS(J627="M","Medium",J627="D","Dark",J627="L","Light")</f>
        <v>Light</v>
      </c>
      <c r="P627" s="7" t="str">
        <f>VLOOKUP(Tablo1[[#This Row],[Customer ID]],customers!A626:I1626,9,FALSE)</f>
        <v>No</v>
      </c>
    </row>
    <row r="628" spans="1:16" x14ac:dyDescent="0.25">
      <c r="A628" s="4" t="s">
        <v>4022</v>
      </c>
      <c r="B628" s="6">
        <v>43526</v>
      </c>
      <c r="C628" s="4" t="s">
        <v>4023</v>
      </c>
      <c r="D628" s="7" t="s">
        <v>6174</v>
      </c>
      <c r="E628" s="4">
        <v>3</v>
      </c>
      <c r="F628" s="4" t="str">
        <f>VLOOKUP(C628,customers!A:B,2,FALSE)</f>
        <v>Wallis Bernth</v>
      </c>
      <c r="G628" s="4" t="str">
        <f>VLOOKUP(F628,customers!B:C,2,FALSE)</f>
        <v>wbernthhe@miitbeian.gov.cn</v>
      </c>
      <c r="H628" s="4" t="str">
        <f>VLOOKUP(F628,customers!B:G,6,FALSE)</f>
        <v>United States</v>
      </c>
      <c r="I628" s="7" t="str">
        <f>VLOOKUP(D628,products!A:B,2,FALSE)</f>
        <v>Ara</v>
      </c>
      <c r="J628" s="7" t="str">
        <f>VLOOKUP(D628,products!A:C,3,FALSE)</f>
        <v>M</v>
      </c>
      <c r="K628" s="8">
        <f>VLOOKUP(D628,products!A:D,4,FALSE)</f>
        <v>2.5</v>
      </c>
      <c r="L628" s="9">
        <f>VLOOKUP(D628,products!A:E,5,FALSE)</f>
        <v>25.874999999999996</v>
      </c>
      <c r="M628" s="9">
        <f t="shared" si="9"/>
        <v>77.624999999999986</v>
      </c>
      <c r="N628" s="7" t="str" cm="1">
        <f t="array" ref="N628">_xlfn.IFS(I628="Rob","Robusta",I628="Exc","Exclasia",I628="Ara","Arabia",I628="Lib","Libia")</f>
        <v>Arabia</v>
      </c>
      <c r="O628" s="7" t="str" cm="1">
        <f t="array" ref="O628">_xlfn.IFS(J628="M","Medium",J628="D","Dark",J628="L","Light")</f>
        <v>Medium</v>
      </c>
      <c r="P628" s="7" t="str">
        <f>VLOOKUP(Tablo1[[#This Row],[Customer ID]],customers!A627:I1627,9,FALSE)</f>
        <v>No</v>
      </c>
    </row>
    <row r="629" spans="1:16" x14ac:dyDescent="0.25">
      <c r="A629" s="4" t="s">
        <v>4028</v>
      </c>
      <c r="B629" s="6">
        <v>44682</v>
      </c>
      <c r="C629" s="4" t="s">
        <v>4029</v>
      </c>
      <c r="D629" s="7" t="s">
        <v>6165</v>
      </c>
      <c r="E629" s="4">
        <v>2</v>
      </c>
      <c r="F629" s="4" t="str">
        <f>VLOOKUP(C629,customers!A:B,2,FALSE)</f>
        <v>Byron Acarson</v>
      </c>
      <c r="G629" s="4" t="str">
        <f>VLOOKUP(F629,customers!B:C,2,FALSE)</f>
        <v>bacarsonhf@cnn.com</v>
      </c>
      <c r="H629" s="4" t="str">
        <f>VLOOKUP(F629,customers!B:G,6,FALSE)</f>
        <v>United States</v>
      </c>
      <c r="I629" s="7" t="str">
        <f>VLOOKUP(D629,products!A:B,2,FALSE)</f>
        <v>Exc</v>
      </c>
      <c r="J629" s="7" t="str">
        <f>VLOOKUP(D629,products!A:C,3,FALSE)</f>
        <v>M</v>
      </c>
      <c r="K629" s="8">
        <f>VLOOKUP(D629,products!A:D,4,FALSE)</f>
        <v>2.5</v>
      </c>
      <c r="L629" s="9">
        <f>VLOOKUP(D629,products!A:E,5,FALSE)</f>
        <v>31.624999999999996</v>
      </c>
      <c r="M629" s="9">
        <f t="shared" si="9"/>
        <v>63.249999999999993</v>
      </c>
      <c r="N629" s="7" t="str" cm="1">
        <f t="array" ref="N629">_xlfn.IFS(I629="Rob","Robusta",I629="Exc","Exclasia",I629="Ara","Arabia",I629="Lib","Libia")</f>
        <v>Exclasia</v>
      </c>
      <c r="O629" s="7" t="str" cm="1">
        <f t="array" ref="O629">_xlfn.IFS(J629="M","Medium",J629="D","Dark",J629="L","Light")</f>
        <v>Medium</v>
      </c>
      <c r="P629" s="7" t="str">
        <f>VLOOKUP(Tablo1[[#This Row],[Customer ID]],customers!A628:I1628,9,FALSE)</f>
        <v>Yes</v>
      </c>
    </row>
    <row r="630" spans="1:16" x14ac:dyDescent="0.25">
      <c r="A630" s="4" t="s">
        <v>4034</v>
      </c>
      <c r="B630" s="6">
        <v>44680</v>
      </c>
      <c r="C630" s="4" t="s">
        <v>4035</v>
      </c>
      <c r="D630" s="7" t="s">
        <v>6183</v>
      </c>
      <c r="E630" s="4">
        <v>6</v>
      </c>
      <c r="F630" s="4" t="str">
        <f>VLOOKUP(C630,customers!A:B,2,FALSE)</f>
        <v>Faunie Brigham</v>
      </c>
      <c r="G630" s="4" t="str">
        <f>VLOOKUP(F630,customers!B:C,2,FALSE)</f>
        <v>fbrighamhg@blog.com</v>
      </c>
      <c r="H630" s="4" t="str">
        <f>VLOOKUP(F630,customers!B:G,6,FALSE)</f>
        <v>Ireland</v>
      </c>
      <c r="I630" s="7" t="str">
        <f>VLOOKUP(D630,products!A:B,2,FALSE)</f>
        <v>Exc</v>
      </c>
      <c r="J630" s="7" t="str">
        <f>VLOOKUP(D630,products!A:C,3,FALSE)</f>
        <v>L</v>
      </c>
      <c r="K630" s="8">
        <f>VLOOKUP(D630,products!A:D,4,FALSE)</f>
        <v>0.2</v>
      </c>
      <c r="L630" s="9">
        <f>VLOOKUP(D630,products!A:E,5,FALSE)</f>
        <v>4.4550000000000001</v>
      </c>
      <c r="M630" s="9">
        <f t="shared" si="9"/>
        <v>26.73</v>
      </c>
      <c r="N630" s="7" t="str" cm="1">
        <f t="array" ref="N630">_xlfn.IFS(I630="Rob","Robusta",I630="Exc","Exclasia",I630="Ara","Arabia",I630="Lib","Libia")</f>
        <v>Exclasia</v>
      </c>
      <c r="O630" s="7" t="str" cm="1">
        <f t="array" ref="O630">_xlfn.IFS(J630="M","Medium",J630="D","Dark",J630="L","Light")</f>
        <v>Light</v>
      </c>
      <c r="P630" s="7" t="str">
        <f>VLOOKUP(Tablo1[[#This Row],[Customer ID]],customers!A629:I1629,9,FALSE)</f>
        <v>Yes</v>
      </c>
    </row>
    <row r="631" spans="1:16" x14ac:dyDescent="0.25">
      <c r="A631" s="4" t="s">
        <v>4034</v>
      </c>
      <c r="B631" s="6">
        <v>44680</v>
      </c>
      <c r="C631" s="4" t="s">
        <v>4035</v>
      </c>
      <c r="D631" s="7" t="s">
        <v>6168</v>
      </c>
      <c r="E631" s="4">
        <v>4</v>
      </c>
      <c r="F631" s="4" t="str">
        <f>VLOOKUP(C631,customers!A:B,2,FALSE)</f>
        <v>Faunie Brigham</v>
      </c>
      <c r="G631" s="4" t="str">
        <f>VLOOKUP(F631,customers!B:C,2,FALSE)</f>
        <v>fbrighamhg@blog.com</v>
      </c>
      <c r="H631" s="4" t="str">
        <f>VLOOKUP(F631,customers!B:G,6,FALSE)</f>
        <v>Ireland</v>
      </c>
      <c r="I631" s="7" t="str">
        <f>VLOOKUP(D631,products!A:B,2,FALSE)</f>
        <v>Lib</v>
      </c>
      <c r="J631" s="7" t="str">
        <f>VLOOKUP(D631,products!A:C,3,FALSE)</f>
        <v>D</v>
      </c>
      <c r="K631" s="8">
        <f>VLOOKUP(D631,products!A:D,4,FALSE)</f>
        <v>0.5</v>
      </c>
      <c r="L631" s="9">
        <f>VLOOKUP(D631,products!A:E,5,FALSE)</f>
        <v>7.77</v>
      </c>
      <c r="M631" s="9">
        <f t="shared" si="9"/>
        <v>31.08</v>
      </c>
      <c r="N631" s="7" t="str" cm="1">
        <f t="array" ref="N631">_xlfn.IFS(I631="Rob","Robusta",I631="Exc","Exclasia",I631="Ara","Arabia",I631="Lib","Libia")</f>
        <v>Libia</v>
      </c>
      <c r="O631" s="7" t="str" cm="1">
        <f t="array" ref="O631">_xlfn.IFS(J631="M","Medium",J631="D","Dark",J631="L","Light")</f>
        <v>Dark</v>
      </c>
      <c r="P631" s="7" t="str">
        <f>VLOOKUP(Tablo1[[#This Row],[Customer ID]],customers!A630:I1630,9,FALSE)</f>
        <v>Yes</v>
      </c>
    </row>
    <row r="632" spans="1:16" x14ac:dyDescent="0.25">
      <c r="A632" s="4" t="s">
        <v>4034</v>
      </c>
      <c r="B632" s="6">
        <v>44680</v>
      </c>
      <c r="C632" s="4" t="s">
        <v>4035</v>
      </c>
      <c r="D632" s="7" t="s">
        <v>6153</v>
      </c>
      <c r="E632" s="4">
        <v>1</v>
      </c>
      <c r="F632" s="4" t="str">
        <f>VLOOKUP(C632,customers!A:B,2,FALSE)</f>
        <v>Faunie Brigham</v>
      </c>
      <c r="G632" s="4" t="str">
        <f>VLOOKUP(F632,customers!B:C,2,FALSE)</f>
        <v>fbrighamhg@blog.com</v>
      </c>
      <c r="H632" s="4" t="str">
        <f>VLOOKUP(F632,customers!B:G,6,FALSE)</f>
        <v>Ireland</v>
      </c>
      <c r="I632" s="7" t="str">
        <f>VLOOKUP(D632,products!A:B,2,FALSE)</f>
        <v>Ara</v>
      </c>
      <c r="J632" s="7" t="str">
        <f>VLOOKUP(D632,products!A:C,3,FALSE)</f>
        <v>D</v>
      </c>
      <c r="K632" s="8">
        <f>VLOOKUP(D632,products!A:D,4,FALSE)</f>
        <v>0.2</v>
      </c>
      <c r="L632" s="9">
        <f>VLOOKUP(D632,products!A:E,5,FALSE)</f>
        <v>2.9849999999999999</v>
      </c>
      <c r="M632" s="9">
        <f t="shared" si="9"/>
        <v>2.9849999999999999</v>
      </c>
      <c r="N632" s="7" t="str" cm="1">
        <f t="array" ref="N632">_xlfn.IFS(I632="Rob","Robusta",I632="Exc","Exclasia",I632="Ara","Arabia",I632="Lib","Libia")</f>
        <v>Arabia</v>
      </c>
      <c r="O632" s="7" t="str" cm="1">
        <f t="array" ref="O632">_xlfn.IFS(J632="M","Medium",J632="D","Dark",J632="L","Light")</f>
        <v>Dark</v>
      </c>
      <c r="P632" s="7" t="e">
        <f>VLOOKUP(Tablo1[[#This Row],[Customer ID]],customers!A631:I1631,9,FALSE)</f>
        <v>#N/A</v>
      </c>
    </row>
    <row r="633" spans="1:16" x14ac:dyDescent="0.25">
      <c r="A633" s="4" t="s">
        <v>4034</v>
      </c>
      <c r="B633" s="6">
        <v>44680</v>
      </c>
      <c r="C633" s="4" t="s">
        <v>4035</v>
      </c>
      <c r="D633" s="7" t="s">
        <v>6148</v>
      </c>
      <c r="E633" s="4">
        <v>5</v>
      </c>
      <c r="F633" s="4" t="str">
        <f>VLOOKUP(C633,customers!A:B,2,FALSE)</f>
        <v>Faunie Brigham</v>
      </c>
      <c r="G633" s="4" t="str">
        <f>VLOOKUP(F633,customers!B:C,2,FALSE)</f>
        <v>fbrighamhg@blog.com</v>
      </c>
      <c r="H633" s="4" t="str">
        <f>VLOOKUP(F633,customers!B:G,6,FALSE)</f>
        <v>Ireland</v>
      </c>
      <c r="I633" s="7" t="str">
        <f>VLOOKUP(D633,products!A:B,2,FALSE)</f>
        <v>Rob</v>
      </c>
      <c r="J633" s="7" t="str">
        <f>VLOOKUP(D633,products!A:C,3,FALSE)</f>
        <v>D</v>
      </c>
      <c r="K633" s="8">
        <f>VLOOKUP(D633,products!A:D,4,FALSE)</f>
        <v>2.5</v>
      </c>
      <c r="L633" s="9">
        <f>VLOOKUP(D633,products!A:E,5,FALSE)</f>
        <v>20.584999999999997</v>
      </c>
      <c r="M633" s="9">
        <f t="shared" si="9"/>
        <v>102.92499999999998</v>
      </c>
      <c r="N633" s="7" t="str" cm="1">
        <f t="array" ref="N633">_xlfn.IFS(I633="Rob","Robusta",I633="Exc","Exclasia",I633="Ara","Arabia",I633="Lib","Libia")</f>
        <v>Robusta</v>
      </c>
      <c r="O633" s="7" t="str" cm="1">
        <f t="array" ref="O633">_xlfn.IFS(J633="M","Medium",J633="D","Dark",J633="L","Light")</f>
        <v>Dark</v>
      </c>
      <c r="P633" s="7" t="e">
        <f>VLOOKUP(Tablo1[[#This Row],[Customer ID]],customers!A632:I1632,9,FALSE)</f>
        <v>#N/A</v>
      </c>
    </row>
    <row r="634" spans="1:16" x14ac:dyDescent="0.25">
      <c r="A634" s="4" t="s">
        <v>4055</v>
      </c>
      <c r="B634" s="6">
        <v>44049</v>
      </c>
      <c r="C634" s="4" t="s">
        <v>4056</v>
      </c>
      <c r="D634" s="7" t="s">
        <v>6175</v>
      </c>
      <c r="E634" s="4">
        <v>4</v>
      </c>
      <c r="F634" s="4" t="str">
        <f>VLOOKUP(C634,customers!A:B,2,FALSE)</f>
        <v>Marjorie Yoxen</v>
      </c>
      <c r="G634" s="4" t="str">
        <f>VLOOKUP(F634,customers!B:C,2,FALSE)</f>
        <v>myoxenhk@google.com</v>
      </c>
      <c r="H634" s="4" t="str">
        <f>VLOOKUP(F634,customers!B:G,6,FALSE)</f>
        <v>United States</v>
      </c>
      <c r="I634" s="7" t="str">
        <f>VLOOKUP(D634,products!A:B,2,FALSE)</f>
        <v>Exc</v>
      </c>
      <c r="J634" s="7" t="str">
        <f>VLOOKUP(D634,products!A:C,3,FALSE)</f>
        <v>L</v>
      </c>
      <c r="K634" s="8">
        <f>VLOOKUP(D634,products!A:D,4,FALSE)</f>
        <v>0.5</v>
      </c>
      <c r="L634" s="9">
        <f>VLOOKUP(D634,products!A:E,5,FALSE)</f>
        <v>8.91</v>
      </c>
      <c r="M634" s="9">
        <f t="shared" si="9"/>
        <v>35.64</v>
      </c>
      <c r="N634" s="7" t="str" cm="1">
        <f t="array" ref="N634">_xlfn.IFS(I634="Rob","Robusta",I634="Exc","Exclasia",I634="Ara","Arabia",I634="Lib","Libia")</f>
        <v>Exclasia</v>
      </c>
      <c r="O634" s="7" t="str" cm="1">
        <f t="array" ref="O634">_xlfn.IFS(J634="M","Medium",J634="D","Dark",J634="L","Light")</f>
        <v>Light</v>
      </c>
      <c r="P634" s="7" t="str">
        <f>VLOOKUP(Tablo1[[#This Row],[Customer ID]],customers!A633:I1633,9,FALSE)</f>
        <v>No</v>
      </c>
    </row>
    <row r="635" spans="1:16" x14ac:dyDescent="0.25">
      <c r="A635" s="4" t="s">
        <v>4061</v>
      </c>
      <c r="B635" s="6">
        <v>43820</v>
      </c>
      <c r="C635" s="4" t="s">
        <v>4062</v>
      </c>
      <c r="D635" s="7" t="s">
        <v>6178</v>
      </c>
      <c r="E635" s="4">
        <v>4</v>
      </c>
      <c r="F635" s="4" t="str">
        <f>VLOOKUP(C635,customers!A:B,2,FALSE)</f>
        <v>Gaspar McGavin</v>
      </c>
      <c r="G635" s="4" t="str">
        <f>VLOOKUP(F635,customers!B:C,2,FALSE)</f>
        <v>gmcgavinhl@histats.com</v>
      </c>
      <c r="H635" s="4" t="str">
        <f>VLOOKUP(F635,customers!B:G,6,FALSE)</f>
        <v>United States</v>
      </c>
      <c r="I635" s="7" t="str">
        <f>VLOOKUP(D635,products!A:B,2,FALSE)</f>
        <v>Rob</v>
      </c>
      <c r="J635" s="7" t="str">
        <f>VLOOKUP(D635,products!A:C,3,FALSE)</f>
        <v>L</v>
      </c>
      <c r="K635" s="8">
        <f>VLOOKUP(D635,products!A:D,4,FALSE)</f>
        <v>1</v>
      </c>
      <c r="L635" s="9">
        <f>VLOOKUP(D635,products!A:E,5,FALSE)</f>
        <v>11.95</v>
      </c>
      <c r="M635" s="9">
        <f t="shared" si="9"/>
        <v>47.8</v>
      </c>
      <c r="N635" s="7" t="str" cm="1">
        <f t="array" ref="N635">_xlfn.IFS(I635="Rob","Robusta",I635="Exc","Exclasia",I635="Ara","Arabia",I635="Lib","Libia")</f>
        <v>Robusta</v>
      </c>
      <c r="O635" s="7" t="str" cm="1">
        <f t="array" ref="O635">_xlfn.IFS(J635="M","Medium",J635="D","Dark",J635="L","Light")</f>
        <v>Light</v>
      </c>
      <c r="P635" s="7" t="str">
        <f>VLOOKUP(Tablo1[[#This Row],[Customer ID]],customers!A634:I1634,9,FALSE)</f>
        <v>No</v>
      </c>
    </row>
    <row r="636" spans="1:16" x14ac:dyDescent="0.25">
      <c r="A636" s="4" t="s">
        <v>4067</v>
      </c>
      <c r="B636" s="6">
        <v>43940</v>
      </c>
      <c r="C636" s="4" t="s">
        <v>4068</v>
      </c>
      <c r="D636" s="7" t="s">
        <v>6161</v>
      </c>
      <c r="E636" s="4">
        <v>3</v>
      </c>
      <c r="F636" s="4" t="str">
        <f>VLOOKUP(C636,customers!A:B,2,FALSE)</f>
        <v>Lindy Uttermare</v>
      </c>
      <c r="G636" s="4" t="str">
        <f>VLOOKUP(F636,customers!B:C,2,FALSE)</f>
        <v>luttermarehm@engadget.com</v>
      </c>
      <c r="H636" s="4" t="str">
        <f>VLOOKUP(F636,customers!B:G,6,FALSE)</f>
        <v>United States</v>
      </c>
      <c r="I636" s="7" t="str">
        <f>VLOOKUP(D636,products!A:B,2,FALSE)</f>
        <v>Lib</v>
      </c>
      <c r="J636" s="7" t="str">
        <f>VLOOKUP(D636,products!A:C,3,FALSE)</f>
        <v>M</v>
      </c>
      <c r="K636" s="8">
        <f>VLOOKUP(D636,products!A:D,4,FALSE)</f>
        <v>1</v>
      </c>
      <c r="L636" s="9">
        <f>VLOOKUP(D636,products!A:E,5,FALSE)</f>
        <v>14.55</v>
      </c>
      <c r="M636" s="9">
        <f t="shared" si="9"/>
        <v>43.650000000000006</v>
      </c>
      <c r="N636" s="7" t="str" cm="1">
        <f t="array" ref="N636">_xlfn.IFS(I636="Rob","Robusta",I636="Exc","Exclasia",I636="Ara","Arabia",I636="Lib","Libia")</f>
        <v>Libia</v>
      </c>
      <c r="O636" s="7" t="str" cm="1">
        <f t="array" ref="O636">_xlfn.IFS(J636="M","Medium",J636="D","Dark",J636="L","Light")</f>
        <v>Medium</v>
      </c>
      <c r="P636" s="7" t="str">
        <f>VLOOKUP(Tablo1[[#This Row],[Customer ID]],customers!A635:I1635,9,FALSE)</f>
        <v>No</v>
      </c>
    </row>
    <row r="637" spans="1:16" x14ac:dyDescent="0.25">
      <c r="A637" s="4" t="s">
        <v>4073</v>
      </c>
      <c r="B637" s="6">
        <v>44578</v>
      </c>
      <c r="C637" s="4" t="s">
        <v>4074</v>
      </c>
      <c r="D637" s="7" t="s">
        <v>6175</v>
      </c>
      <c r="E637" s="4">
        <v>4</v>
      </c>
      <c r="F637" s="4" t="str">
        <f>VLOOKUP(C637,customers!A:B,2,FALSE)</f>
        <v>Eal D'Ambrogio</v>
      </c>
      <c r="G637" s="4" t="str">
        <f>VLOOKUP(F637,customers!B:C,2,FALSE)</f>
        <v>edambrogiohn@techcrunch.com</v>
      </c>
      <c r="H637" s="4" t="str">
        <f>VLOOKUP(F637,customers!B:G,6,FALSE)</f>
        <v>United States</v>
      </c>
      <c r="I637" s="7" t="str">
        <f>VLOOKUP(D637,products!A:B,2,FALSE)</f>
        <v>Exc</v>
      </c>
      <c r="J637" s="7" t="str">
        <f>VLOOKUP(D637,products!A:C,3,FALSE)</f>
        <v>L</v>
      </c>
      <c r="K637" s="8">
        <f>VLOOKUP(D637,products!A:D,4,FALSE)</f>
        <v>0.5</v>
      </c>
      <c r="L637" s="9">
        <f>VLOOKUP(D637,products!A:E,5,FALSE)</f>
        <v>8.91</v>
      </c>
      <c r="M637" s="9">
        <f t="shared" si="9"/>
        <v>35.64</v>
      </c>
      <c r="N637" s="7" t="str" cm="1">
        <f t="array" ref="N637">_xlfn.IFS(I637="Rob","Robusta",I637="Exc","Exclasia",I637="Ara","Arabia",I637="Lib","Libia")</f>
        <v>Exclasia</v>
      </c>
      <c r="O637" s="7" t="str" cm="1">
        <f t="array" ref="O637">_xlfn.IFS(J637="M","Medium",J637="D","Dark",J637="L","Light")</f>
        <v>Light</v>
      </c>
      <c r="P637" s="7" t="str">
        <f>VLOOKUP(Tablo1[[#This Row],[Customer ID]],customers!A636:I1636,9,FALSE)</f>
        <v>Yes</v>
      </c>
    </row>
    <row r="638" spans="1:16" x14ac:dyDescent="0.25">
      <c r="A638" s="4" t="s">
        <v>4079</v>
      </c>
      <c r="B638" s="6">
        <v>43487</v>
      </c>
      <c r="C638" s="4" t="s">
        <v>4080</v>
      </c>
      <c r="D638" s="7" t="s">
        <v>6169</v>
      </c>
      <c r="E638" s="4">
        <v>6</v>
      </c>
      <c r="F638" s="4" t="str">
        <f>VLOOKUP(C638,customers!A:B,2,FALSE)</f>
        <v>Carolee Winchcombe</v>
      </c>
      <c r="G638" s="4" t="str">
        <f>VLOOKUP(F638,customers!B:C,2,FALSE)</f>
        <v>cwinchcombeho@jiathis.com</v>
      </c>
      <c r="H638" s="4" t="str">
        <f>VLOOKUP(F638,customers!B:G,6,FALSE)</f>
        <v>United States</v>
      </c>
      <c r="I638" s="7" t="str">
        <f>VLOOKUP(D638,products!A:B,2,FALSE)</f>
        <v>Lib</v>
      </c>
      <c r="J638" s="7" t="str">
        <f>VLOOKUP(D638,products!A:C,3,FALSE)</f>
        <v>L</v>
      </c>
      <c r="K638" s="8">
        <f>VLOOKUP(D638,products!A:D,4,FALSE)</f>
        <v>1</v>
      </c>
      <c r="L638" s="9">
        <f>VLOOKUP(D638,products!A:E,5,FALSE)</f>
        <v>15.85</v>
      </c>
      <c r="M638" s="9">
        <f t="shared" si="9"/>
        <v>95.1</v>
      </c>
      <c r="N638" s="7" t="str" cm="1">
        <f t="array" ref="N638">_xlfn.IFS(I638="Rob","Robusta",I638="Exc","Exclasia",I638="Ara","Arabia",I638="Lib","Libia")</f>
        <v>Libia</v>
      </c>
      <c r="O638" s="7" t="str" cm="1">
        <f t="array" ref="O638">_xlfn.IFS(J638="M","Medium",J638="D","Dark",J638="L","Light")</f>
        <v>Light</v>
      </c>
      <c r="P638" s="7" t="str">
        <f>VLOOKUP(Tablo1[[#This Row],[Customer ID]],customers!A637:I1637,9,FALSE)</f>
        <v>Yes</v>
      </c>
    </row>
    <row r="639" spans="1:16" x14ac:dyDescent="0.25">
      <c r="A639" s="4" t="s">
        <v>4085</v>
      </c>
      <c r="B639" s="6">
        <v>43889</v>
      </c>
      <c r="C639" s="4" t="s">
        <v>4086</v>
      </c>
      <c r="D639" s="7" t="s">
        <v>6165</v>
      </c>
      <c r="E639" s="4">
        <v>1</v>
      </c>
      <c r="F639" s="4" t="str">
        <f>VLOOKUP(C639,customers!A:B,2,FALSE)</f>
        <v>Benedikta Paumier</v>
      </c>
      <c r="G639" s="4" t="str">
        <f>VLOOKUP(F639,customers!B:C,2,FALSE)</f>
        <v>bpaumierhp@umn.edu</v>
      </c>
      <c r="H639" s="4" t="str">
        <f>VLOOKUP(F639,customers!B:G,6,FALSE)</f>
        <v>Ireland</v>
      </c>
      <c r="I639" s="7" t="str">
        <f>VLOOKUP(D639,products!A:B,2,FALSE)</f>
        <v>Exc</v>
      </c>
      <c r="J639" s="7" t="str">
        <f>VLOOKUP(D639,products!A:C,3,FALSE)</f>
        <v>M</v>
      </c>
      <c r="K639" s="8">
        <f>VLOOKUP(D639,products!A:D,4,FALSE)</f>
        <v>2.5</v>
      </c>
      <c r="L639" s="9">
        <f>VLOOKUP(D639,products!A:E,5,FALSE)</f>
        <v>31.624999999999996</v>
      </c>
      <c r="M639" s="9">
        <f t="shared" si="9"/>
        <v>31.624999999999996</v>
      </c>
      <c r="N639" s="7" t="str" cm="1">
        <f t="array" ref="N639">_xlfn.IFS(I639="Rob","Robusta",I639="Exc","Exclasia",I639="Ara","Arabia",I639="Lib","Libia")</f>
        <v>Exclasia</v>
      </c>
      <c r="O639" s="7" t="str" cm="1">
        <f t="array" ref="O639">_xlfn.IFS(J639="M","Medium",J639="D","Dark",J639="L","Light")</f>
        <v>Medium</v>
      </c>
      <c r="P639" s="7" t="str">
        <f>VLOOKUP(Tablo1[[#This Row],[Customer ID]],customers!A638:I1638,9,FALSE)</f>
        <v>Yes</v>
      </c>
    </row>
    <row r="640" spans="1:16" x14ac:dyDescent="0.25">
      <c r="A640" s="4" t="s">
        <v>4092</v>
      </c>
      <c r="B640" s="6">
        <v>43684</v>
      </c>
      <c r="C640" s="4" t="s">
        <v>4093</v>
      </c>
      <c r="D640" s="7" t="s">
        <v>6174</v>
      </c>
      <c r="E640" s="4">
        <v>3</v>
      </c>
      <c r="F640" s="4" t="str">
        <f>VLOOKUP(C640,customers!A:B,2,FALSE)</f>
        <v>Neville Piatto</v>
      </c>
      <c r="G640" s="4">
        <f>VLOOKUP(F640,customers!B:C,2,FALSE)</f>
        <v>0</v>
      </c>
      <c r="H640" s="4" t="str">
        <f>VLOOKUP(F640,customers!B:G,6,FALSE)</f>
        <v>Ireland</v>
      </c>
      <c r="I640" s="7" t="str">
        <f>VLOOKUP(D640,products!A:B,2,FALSE)</f>
        <v>Ara</v>
      </c>
      <c r="J640" s="7" t="str">
        <f>VLOOKUP(D640,products!A:C,3,FALSE)</f>
        <v>M</v>
      </c>
      <c r="K640" s="8">
        <f>VLOOKUP(D640,products!A:D,4,FALSE)</f>
        <v>2.5</v>
      </c>
      <c r="L640" s="9">
        <f>VLOOKUP(D640,products!A:E,5,FALSE)</f>
        <v>25.874999999999996</v>
      </c>
      <c r="M640" s="9">
        <f t="shared" si="9"/>
        <v>77.624999999999986</v>
      </c>
      <c r="N640" s="7" t="str" cm="1">
        <f t="array" ref="N640">_xlfn.IFS(I640="Rob","Robusta",I640="Exc","Exclasia",I640="Ara","Arabia",I640="Lib","Libia")</f>
        <v>Arabia</v>
      </c>
      <c r="O640" s="7" t="str" cm="1">
        <f t="array" ref="O640">_xlfn.IFS(J640="M","Medium",J640="D","Dark",J640="L","Light")</f>
        <v>Medium</v>
      </c>
      <c r="P640" s="7" t="str">
        <f>VLOOKUP(Tablo1[[#This Row],[Customer ID]],customers!A639:I1639,9,FALSE)</f>
        <v>Yes</v>
      </c>
    </row>
    <row r="641" spans="1:16" x14ac:dyDescent="0.25">
      <c r="A641" s="4" t="s">
        <v>4097</v>
      </c>
      <c r="B641" s="6">
        <v>44331</v>
      </c>
      <c r="C641" s="4" t="s">
        <v>4098</v>
      </c>
      <c r="D641" s="7" t="s">
        <v>6149</v>
      </c>
      <c r="E641" s="4">
        <v>1</v>
      </c>
      <c r="F641" s="4" t="str">
        <f>VLOOKUP(C641,customers!A:B,2,FALSE)</f>
        <v>Jeno Capey</v>
      </c>
      <c r="G641" s="4" t="str">
        <f>VLOOKUP(F641,customers!B:C,2,FALSE)</f>
        <v>jcapeyhr@bravesites.com</v>
      </c>
      <c r="H641" s="4" t="str">
        <f>VLOOKUP(F641,customers!B:G,6,FALSE)</f>
        <v>United States</v>
      </c>
      <c r="I641" s="7" t="str">
        <f>VLOOKUP(D641,products!A:B,2,FALSE)</f>
        <v>Lib</v>
      </c>
      <c r="J641" s="7" t="str">
        <f>VLOOKUP(D641,products!A:C,3,FALSE)</f>
        <v>D</v>
      </c>
      <c r="K641" s="8">
        <f>VLOOKUP(D641,products!A:D,4,FALSE)</f>
        <v>0.2</v>
      </c>
      <c r="L641" s="9">
        <f>VLOOKUP(D641,products!A:E,5,FALSE)</f>
        <v>3.8849999999999998</v>
      </c>
      <c r="M641" s="9">
        <f t="shared" si="9"/>
        <v>3.8849999999999998</v>
      </c>
      <c r="N641" s="7" t="str" cm="1">
        <f t="array" ref="N641">_xlfn.IFS(I641="Rob","Robusta",I641="Exc","Exclasia",I641="Ara","Arabia",I641="Lib","Libia")</f>
        <v>Libia</v>
      </c>
      <c r="O641" s="7" t="str" cm="1">
        <f t="array" ref="O641">_xlfn.IFS(J641="M","Medium",J641="D","Dark",J641="L","Light")</f>
        <v>Dark</v>
      </c>
      <c r="P641" s="7" t="str">
        <f>VLOOKUP(Tablo1[[#This Row],[Customer ID]],customers!A640:I1640,9,FALSE)</f>
        <v>Yes</v>
      </c>
    </row>
    <row r="642" spans="1:16" x14ac:dyDescent="0.25">
      <c r="A642" s="4" t="s">
        <v>4103</v>
      </c>
      <c r="B642" s="6">
        <v>44547</v>
      </c>
      <c r="C642" s="4" t="s">
        <v>4151</v>
      </c>
      <c r="D642" s="7" t="s">
        <v>6141</v>
      </c>
      <c r="E642" s="4">
        <v>5</v>
      </c>
      <c r="F642" s="4" t="str">
        <f>VLOOKUP(C642,customers!A:B,2,FALSE)</f>
        <v>Tuckie Mathonnet</v>
      </c>
      <c r="G642" s="4" t="str">
        <f>VLOOKUP(F642,customers!B:C,2,FALSE)</f>
        <v>tmathonneti0@google.co.jp</v>
      </c>
      <c r="H642" s="4" t="str">
        <f>VLOOKUP(F642,customers!B:G,6,FALSE)</f>
        <v>United States</v>
      </c>
      <c r="I642" s="7" t="str">
        <f>VLOOKUP(D642,products!A:B,2,FALSE)</f>
        <v>Rob</v>
      </c>
      <c r="J642" s="7" t="str">
        <f>VLOOKUP(D642,products!A:C,3,FALSE)</f>
        <v>L</v>
      </c>
      <c r="K642" s="8">
        <f>VLOOKUP(D642,products!A:D,4,FALSE)</f>
        <v>2.5</v>
      </c>
      <c r="L642" s="9">
        <f>VLOOKUP(D642,products!A:E,5,FALSE)</f>
        <v>27.484999999999996</v>
      </c>
      <c r="M642" s="9">
        <f t="shared" si="9"/>
        <v>137.42499999999998</v>
      </c>
      <c r="N642" s="7" t="str" cm="1">
        <f t="array" ref="N642">_xlfn.IFS(I642="Rob","Robusta",I642="Exc","Exclasia",I642="Ara","Arabia",I642="Lib","Libia")</f>
        <v>Robusta</v>
      </c>
      <c r="O642" s="7" t="str" cm="1">
        <f t="array" ref="O642">_xlfn.IFS(J642="M","Medium",J642="D","Dark",J642="L","Light")</f>
        <v>Light</v>
      </c>
      <c r="P642" s="7" t="str">
        <f>VLOOKUP(Tablo1[[#This Row],[Customer ID]],customers!A641:I1641,9,FALSE)</f>
        <v>No</v>
      </c>
    </row>
    <row r="643" spans="1:16" x14ac:dyDescent="0.25">
      <c r="A643" s="4" t="s">
        <v>4108</v>
      </c>
      <c r="B643" s="6">
        <v>44448</v>
      </c>
      <c r="C643" s="4" t="s">
        <v>4109</v>
      </c>
      <c r="D643" s="7" t="s">
        <v>6178</v>
      </c>
      <c r="E643" s="4">
        <v>3</v>
      </c>
      <c r="F643" s="4" t="str">
        <f>VLOOKUP(C643,customers!A:B,2,FALSE)</f>
        <v>Yardley Basill</v>
      </c>
      <c r="G643" s="4" t="str">
        <f>VLOOKUP(F643,customers!B:C,2,FALSE)</f>
        <v>ybasillht@theguardian.com</v>
      </c>
      <c r="H643" s="4" t="str">
        <f>VLOOKUP(F643,customers!B:G,6,FALSE)</f>
        <v>United States</v>
      </c>
      <c r="I643" s="7" t="str">
        <f>VLOOKUP(D643,products!A:B,2,FALSE)</f>
        <v>Rob</v>
      </c>
      <c r="J643" s="7" t="str">
        <f>VLOOKUP(D643,products!A:C,3,FALSE)</f>
        <v>L</v>
      </c>
      <c r="K643" s="8">
        <f>VLOOKUP(D643,products!A:D,4,FALSE)</f>
        <v>1</v>
      </c>
      <c r="L643" s="9">
        <f>VLOOKUP(D643,products!A:E,5,FALSE)</f>
        <v>11.95</v>
      </c>
      <c r="M643" s="9">
        <f t="shared" ref="M643:M706" si="10">L643*E643</f>
        <v>35.849999999999994</v>
      </c>
      <c r="N643" s="7" t="str" cm="1">
        <f t="array" ref="N643">_xlfn.IFS(I643="Rob","Robusta",I643="Exc","Exclasia",I643="Ara","Arabia",I643="Lib","Libia")</f>
        <v>Robusta</v>
      </c>
      <c r="O643" s="7" t="str" cm="1">
        <f t="array" ref="O643">_xlfn.IFS(J643="M","Medium",J643="D","Dark",J643="L","Light")</f>
        <v>Light</v>
      </c>
      <c r="P643" s="7" t="str">
        <f>VLOOKUP(Tablo1[[#This Row],[Customer ID]],customers!A642:I1642,9,FALSE)</f>
        <v>Yes</v>
      </c>
    </row>
    <row r="644" spans="1:16" x14ac:dyDescent="0.25">
      <c r="A644" s="4" t="s">
        <v>4114</v>
      </c>
      <c r="B644" s="6">
        <v>43880</v>
      </c>
      <c r="C644" s="4" t="s">
        <v>4115</v>
      </c>
      <c r="D644" s="7" t="s">
        <v>6155</v>
      </c>
      <c r="E644" s="4">
        <v>2</v>
      </c>
      <c r="F644" s="4" t="str">
        <f>VLOOKUP(C644,customers!A:B,2,FALSE)</f>
        <v>Maggy Baistow</v>
      </c>
      <c r="G644" s="4" t="str">
        <f>VLOOKUP(F644,customers!B:C,2,FALSE)</f>
        <v>mbaistowhu@i2i.jp</v>
      </c>
      <c r="H644" s="4" t="str">
        <f>VLOOKUP(F644,customers!B:G,6,FALSE)</f>
        <v>United Kingdom</v>
      </c>
      <c r="I644" s="7" t="str">
        <f>VLOOKUP(D644,products!A:B,2,FALSE)</f>
        <v>Exc</v>
      </c>
      <c r="J644" s="7" t="str">
        <f>VLOOKUP(D644,products!A:C,3,FALSE)</f>
        <v>M</v>
      </c>
      <c r="K644" s="8">
        <f>VLOOKUP(D644,products!A:D,4,FALSE)</f>
        <v>0.2</v>
      </c>
      <c r="L644" s="9">
        <f>VLOOKUP(D644,products!A:E,5,FALSE)</f>
        <v>4.125</v>
      </c>
      <c r="M644" s="9">
        <f t="shared" si="10"/>
        <v>8.25</v>
      </c>
      <c r="N644" s="7" t="str" cm="1">
        <f t="array" ref="N644">_xlfn.IFS(I644="Rob","Robusta",I644="Exc","Exclasia",I644="Ara","Arabia",I644="Lib","Libia")</f>
        <v>Exclasia</v>
      </c>
      <c r="O644" s="7" t="str" cm="1">
        <f t="array" ref="O644">_xlfn.IFS(J644="M","Medium",J644="D","Dark",J644="L","Light")</f>
        <v>Medium</v>
      </c>
      <c r="P644" s="7" t="str">
        <f>VLOOKUP(Tablo1[[#This Row],[Customer ID]],customers!A643:I1643,9,FALSE)</f>
        <v>Yes</v>
      </c>
    </row>
    <row r="645" spans="1:16" x14ac:dyDescent="0.25">
      <c r="A645" s="4" t="s">
        <v>4122</v>
      </c>
      <c r="B645" s="6">
        <v>44011</v>
      </c>
      <c r="C645" s="4" t="s">
        <v>4123</v>
      </c>
      <c r="D645" s="7" t="s">
        <v>6147</v>
      </c>
      <c r="E645" s="4">
        <v>3</v>
      </c>
      <c r="F645" s="4" t="str">
        <f>VLOOKUP(C645,customers!A:B,2,FALSE)</f>
        <v>Courtney Pallant</v>
      </c>
      <c r="G645" s="4" t="str">
        <f>VLOOKUP(F645,customers!B:C,2,FALSE)</f>
        <v>cpallanthv@typepad.com</v>
      </c>
      <c r="H645" s="4" t="str">
        <f>VLOOKUP(F645,customers!B:G,6,FALSE)</f>
        <v>United States</v>
      </c>
      <c r="I645" s="7" t="str">
        <f>VLOOKUP(D645,products!A:B,2,FALSE)</f>
        <v>Exc</v>
      </c>
      <c r="J645" s="7" t="str">
        <f>VLOOKUP(D645,products!A:C,3,FALSE)</f>
        <v>L</v>
      </c>
      <c r="K645" s="8">
        <f>VLOOKUP(D645,products!A:D,4,FALSE)</f>
        <v>2.5</v>
      </c>
      <c r="L645" s="9">
        <f>VLOOKUP(D645,products!A:E,5,FALSE)</f>
        <v>34.154999999999994</v>
      </c>
      <c r="M645" s="9">
        <f t="shared" si="10"/>
        <v>102.46499999999997</v>
      </c>
      <c r="N645" s="7" t="str" cm="1">
        <f t="array" ref="N645">_xlfn.IFS(I645="Rob","Robusta",I645="Exc","Exclasia",I645="Ara","Arabia",I645="Lib","Libia")</f>
        <v>Exclasia</v>
      </c>
      <c r="O645" s="7" t="str" cm="1">
        <f t="array" ref="O645">_xlfn.IFS(J645="M","Medium",J645="D","Dark",J645="L","Light")</f>
        <v>Light</v>
      </c>
      <c r="P645" s="7" t="str">
        <f>VLOOKUP(Tablo1[[#This Row],[Customer ID]],customers!A644:I1644,9,FALSE)</f>
        <v>Yes</v>
      </c>
    </row>
    <row r="646" spans="1:16" x14ac:dyDescent="0.25">
      <c r="A646" s="4" t="s">
        <v>4127</v>
      </c>
      <c r="B646" s="6">
        <v>44694</v>
      </c>
      <c r="C646" s="4" t="s">
        <v>4128</v>
      </c>
      <c r="D646" s="7" t="s">
        <v>6148</v>
      </c>
      <c r="E646" s="4">
        <v>2</v>
      </c>
      <c r="F646" s="4" t="str">
        <f>VLOOKUP(C646,customers!A:B,2,FALSE)</f>
        <v>Marne Mingey</v>
      </c>
      <c r="G646" s="4">
        <f>VLOOKUP(F646,customers!B:C,2,FALSE)</f>
        <v>0</v>
      </c>
      <c r="H646" s="4" t="str">
        <f>VLOOKUP(F646,customers!B:G,6,FALSE)</f>
        <v>United States</v>
      </c>
      <c r="I646" s="7" t="str">
        <f>VLOOKUP(D646,products!A:B,2,FALSE)</f>
        <v>Rob</v>
      </c>
      <c r="J646" s="7" t="str">
        <f>VLOOKUP(D646,products!A:C,3,FALSE)</f>
        <v>D</v>
      </c>
      <c r="K646" s="8">
        <f>VLOOKUP(D646,products!A:D,4,FALSE)</f>
        <v>2.5</v>
      </c>
      <c r="L646" s="9">
        <f>VLOOKUP(D646,products!A:E,5,FALSE)</f>
        <v>20.584999999999997</v>
      </c>
      <c r="M646" s="9">
        <f t="shared" si="10"/>
        <v>41.169999999999995</v>
      </c>
      <c r="N646" s="7" t="str" cm="1">
        <f t="array" ref="N646">_xlfn.IFS(I646="Rob","Robusta",I646="Exc","Exclasia",I646="Ara","Arabia",I646="Lib","Libia")</f>
        <v>Robusta</v>
      </c>
      <c r="O646" s="7" t="str" cm="1">
        <f t="array" ref="O646">_xlfn.IFS(J646="M","Medium",J646="D","Dark",J646="L","Light")</f>
        <v>Dark</v>
      </c>
      <c r="P646" s="7" t="str">
        <f>VLOOKUP(Tablo1[[#This Row],[Customer ID]],customers!A645:I1645,9,FALSE)</f>
        <v>No</v>
      </c>
    </row>
    <row r="647" spans="1:16" x14ac:dyDescent="0.25">
      <c r="A647" s="4" t="s">
        <v>4132</v>
      </c>
      <c r="B647" s="6">
        <v>44106</v>
      </c>
      <c r="C647" s="4" t="s">
        <v>4133</v>
      </c>
      <c r="D647" s="7" t="s">
        <v>6167</v>
      </c>
      <c r="E647" s="4">
        <v>3</v>
      </c>
      <c r="F647" s="4" t="str">
        <f>VLOOKUP(C647,customers!A:B,2,FALSE)</f>
        <v>Denny O' Ronan</v>
      </c>
      <c r="G647" s="4" t="str">
        <f>VLOOKUP(F647,customers!B:C,2,FALSE)</f>
        <v>dohx@redcross.org</v>
      </c>
      <c r="H647" s="4" t="str">
        <f>VLOOKUP(F647,customers!B:G,6,FALSE)</f>
        <v>United States</v>
      </c>
      <c r="I647" s="7" t="str">
        <f>VLOOKUP(D647,products!A:B,2,FALSE)</f>
        <v>Ara</v>
      </c>
      <c r="J647" s="7" t="str">
        <f>VLOOKUP(D647,products!A:C,3,FALSE)</f>
        <v>D</v>
      </c>
      <c r="K647" s="8">
        <f>VLOOKUP(D647,products!A:D,4,FALSE)</f>
        <v>2.5</v>
      </c>
      <c r="L647" s="9">
        <f>VLOOKUP(D647,products!A:E,5,FALSE)</f>
        <v>22.884999999999998</v>
      </c>
      <c r="M647" s="9">
        <f t="shared" si="10"/>
        <v>68.655000000000001</v>
      </c>
      <c r="N647" s="7" t="str" cm="1">
        <f t="array" ref="N647">_xlfn.IFS(I647="Rob","Robusta",I647="Exc","Exclasia",I647="Ara","Arabia",I647="Lib","Libia")</f>
        <v>Arabia</v>
      </c>
      <c r="O647" s="7" t="str" cm="1">
        <f t="array" ref="O647">_xlfn.IFS(J647="M","Medium",J647="D","Dark",J647="L","Light")</f>
        <v>Dark</v>
      </c>
      <c r="P647" s="7" t="str">
        <f>VLOOKUP(Tablo1[[#This Row],[Customer ID]],customers!A646:I1646,9,FALSE)</f>
        <v>Yes</v>
      </c>
    </row>
    <row r="648" spans="1:16" x14ac:dyDescent="0.25">
      <c r="A648" s="4" t="s">
        <v>4138</v>
      </c>
      <c r="B648" s="6">
        <v>44532</v>
      </c>
      <c r="C648" s="4" t="s">
        <v>4139</v>
      </c>
      <c r="D648" s="7" t="s">
        <v>6146</v>
      </c>
      <c r="E648" s="4">
        <v>1</v>
      </c>
      <c r="F648" s="4" t="str">
        <f>VLOOKUP(C648,customers!A:B,2,FALSE)</f>
        <v>Dottie Rallin</v>
      </c>
      <c r="G648" s="4" t="str">
        <f>VLOOKUP(F648,customers!B:C,2,FALSE)</f>
        <v>drallinhy@howstuffworks.com</v>
      </c>
      <c r="H648" s="4" t="str">
        <f>VLOOKUP(F648,customers!B:G,6,FALSE)</f>
        <v>United States</v>
      </c>
      <c r="I648" s="7" t="str">
        <f>VLOOKUP(D648,products!A:B,2,FALSE)</f>
        <v>Ara</v>
      </c>
      <c r="J648" s="7" t="str">
        <f>VLOOKUP(D648,products!A:C,3,FALSE)</f>
        <v>D</v>
      </c>
      <c r="K648" s="8">
        <f>VLOOKUP(D648,products!A:D,4,FALSE)</f>
        <v>1</v>
      </c>
      <c r="L648" s="9">
        <f>VLOOKUP(D648,products!A:E,5,FALSE)</f>
        <v>9.9499999999999993</v>
      </c>
      <c r="M648" s="9">
        <f t="shared" si="10"/>
        <v>9.9499999999999993</v>
      </c>
      <c r="N648" s="7" t="str" cm="1">
        <f t="array" ref="N648">_xlfn.IFS(I648="Rob","Robusta",I648="Exc","Exclasia",I648="Ara","Arabia",I648="Lib","Libia")</f>
        <v>Arabia</v>
      </c>
      <c r="O648" s="7" t="str" cm="1">
        <f t="array" ref="O648">_xlfn.IFS(J648="M","Medium",J648="D","Dark",J648="L","Light")</f>
        <v>Dark</v>
      </c>
      <c r="P648" s="7" t="str">
        <f>VLOOKUP(Tablo1[[#This Row],[Customer ID]],customers!A647:I1647,9,FALSE)</f>
        <v>Yes</v>
      </c>
    </row>
    <row r="649" spans="1:16" x14ac:dyDescent="0.25">
      <c r="A649" s="4" t="s">
        <v>4144</v>
      </c>
      <c r="B649" s="6">
        <v>44502</v>
      </c>
      <c r="C649" s="4" t="s">
        <v>4145</v>
      </c>
      <c r="D649" s="7" t="s">
        <v>6160</v>
      </c>
      <c r="E649" s="4">
        <v>3</v>
      </c>
      <c r="F649" s="4" t="str">
        <f>VLOOKUP(C649,customers!A:B,2,FALSE)</f>
        <v>Ardith Chill</v>
      </c>
      <c r="G649" s="4" t="str">
        <f>VLOOKUP(F649,customers!B:C,2,FALSE)</f>
        <v>achillhz@epa.gov</v>
      </c>
      <c r="H649" s="4" t="str">
        <f>VLOOKUP(F649,customers!B:G,6,FALSE)</f>
        <v>United Kingdom</v>
      </c>
      <c r="I649" s="7" t="str">
        <f>VLOOKUP(D649,products!A:B,2,FALSE)</f>
        <v>Lib</v>
      </c>
      <c r="J649" s="7" t="str">
        <f>VLOOKUP(D649,products!A:C,3,FALSE)</f>
        <v>L</v>
      </c>
      <c r="K649" s="8">
        <f>VLOOKUP(D649,products!A:D,4,FALSE)</f>
        <v>0.5</v>
      </c>
      <c r="L649" s="9">
        <f>VLOOKUP(D649,products!A:E,5,FALSE)</f>
        <v>9.51</v>
      </c>
      <c r="M649" s="9">
        <f t="shared" si="10"/>
        <v>28.53</v>
      </c>
      <c r="N649" s="7" t="str" cm="1">
        <f t="array" ref="N649">_xlfn.IFS(I649="Rob","Robusta",I649="Exc","Exclasia",I649="Ara","Arabia",I649="Lib","Libia")</f>
        <v>Libia</v>
      </c>
      <c r="O649" s="7" t="str" cm="1">
        <f t="array" ref="O649">_xlfn.IFS(J649="M","Medium",J649="D","Dark",J649="L","Light")</f>
        <v>Light</v>
      </c>
      <c r="P649" s="7" t="str">
        <f>VLOOKUP(Tablo1[[#This Row],[Customer ID]],customers!A648:I1648,9,FALSE)</f>
        <v>Yes</v>
      </c>
    </row>
    <row r="650" spans="1:16" x14ac:dyDescent="0.25">
      <c r="A650" s="4" t="s">
        <v>4150</v>
      </c>
      <c r="B650" s="6">
        <v>43884</v>
      </c>
      <c r="C650" s="4" t="s">
        <v>4151</v>
      </c>
      <c r="D650" s="7" t="s">
        <v>6162</v>
      </c>
      <c r="E650" s="4">
        <v>6</v>
      </c>
      <c r="F650" s="4" t="str">
        <f>VLOOKUP(C650,customers!A:B,2,FALSE)</f>
        <v>Tuckie Mathonnet</v>
      </c>
      <c r="G650" s="4" t="str">
        <f>VLOOKUP(F650,customers!B:C,2,FALSE)</f>
        <v>tmathonneti0@google.co.jp</v>
      </c>
      <c r="H650" s="4" t="str">
        <f>VLOOKUP(F650,customers!B:G,6,FALSE)</f>
        <v>United States</v>
      </c>
      <c r="I650" s="7" t="str">
        <f>VLOOKUP(D650,products!A:B,2,FALSE)</f>
        <v>Rob</v>
      </c>
      <c r="J650" s="7" t="str">
        <f>VLOOKUP(D650,products!A:C,3,FALSE)</f>
        <v>D</v>
      </c>
      <c r="K650" s="8">
        <f>VLOOKUP(D650,products!A:D,4,FALSE)</f>
        <v>0.2</v>
      </c>
      <c r="L650" s="9">
        <f>VLOOKUP(D650,products!A:E,5,FALSE)</f>
        <v>2.6849999999999996</v>
      </c>
      <c r="M650" s="9">
        <f t="shared" si="10"/>
        <v>16.11</v>
      </c>
      <c r="N650" s="7" t="str" cm="1">
        <f t="array" ref="N650">_xlfn.IFS(I650="Rob","Robusta",I650="Exc","Exclasia",I650="Ara","Arabia",I650="Lib","Libia")</f>
        <v>Robusta</v>
      </c>
      <c r="O650" s="7" t="str" cm="1">
        <f t="array" ref="O650">_xlfn.IFS(J650="M","Medium",J650="D","Dark",J650="L","Light")</f>
        <v>Dark</v>
      </c>
      <c r="P650" s="7" t="str">
        <f>VLOOKUP(Tablo1[[#This Row],[Customer ID]],customers!A649:I1649,9,FALSE)</f>
        <v>No</v>
      </c>
    </row>
    <row r="651" spans="1:16" x14ac:dyDescent="0.25">
      <c r="A651" s="4" t="s">
        <v>4156</v>
      </c>
      <c r="B651" s="6">
        <v>44015</v>
      </c>
      <c r="C651" s="4" t="s">
        <v>4157</v>
      </c>
      <c r="D651" s="7" t="s">
        <v>6169</v>
      </c>
      <c r="E651" s="4">
        <v>6</v>
      </c>
      <c r="F651" s="4" t="str">
        <f>VLOOKUP(C651,customers!A:B,2,FALSE)</f>
        <v>Charmane Denys</v>
      </c>
      <c r="G651" s="4" t="str">
        <f>VLOOKUP(F651,customers!B:C,2,FALSE)</f>
        <v>cdenysi1@is.gd</v>
      </c>
      <c r="H651" s="4" t="str">
        <f>VLOOKUP(F651,customers!B:G,6,FALSE)</f>
        <v>United Kingdom</v>
      </c>
      <c r="I651" s="7" t="str">
        <f>VLOOKUP(D651,products!A:B,2,FALSE)</f>
        <v>Lib</v>
      </c>
      <c r="J651" s="7" t="str">
        <f>VLOOKUP(D651,products!A:C,3,FALSE)</f>
        <v>L</v>
      </c>
      <c r="K651" s="8">
        <f>VLOOKUP(D651,products!A:D,4,FALSE)</f>
        <v>1</v>
      </c>
      <c r="L651" s="9">
        <f>VLOOKUP(D651,products!A:E,5,FALSE)</f>
        <v>15.85</v>
      </c>
      <c r="M651" s="9">
        <f t="shared" si="10"/>
        <v>95.1</v>
      </c>
      <c r="N651" s="7" t="str" cm="1">
        <f t="array" ref="N651">_xlfn.IFS(I651="Rob","Robusta",I651="Exc","Exclasia",I651="Ara","Arabia",I651="Lib","Libia")</f>
        <v>Libia</v>
      </c>
      <c r="O651" s="7" t="str" cm="1">
        <f t="array" ref="O651">_xlfn.IFS(J651="M","Medium",J651="D","Dark",J651="L","Light")</f>
        <v>Light</v>
      </c>
      <c r="P651" s="7" t="str">
        <f>VLOOKUP(Tablo1[[#This Row],[Customer ID]],customers!A650:I1650,9,FALSE)</f>
        <v>No</v>
      </c>
    </row>
    <row r="652" spans="1:16" x14ac:dyDescent="0.25">
      <c r="A652" s="4" t="s">
        <v>4162</v>
      </c>
      <c r="B652" s="6">
        <v>43507</v>
      </c>
      <c r="C652" s="4" t="s">
        <v>4163</v>
      </c>
      <c r="D652" s="7" t="s">
        <v>6171</v>
      </c>
      <c r="E652" s="4">
        <v>1</v>
      </c>
      <c r="F652" s="4" t="str">
        <f>VLOOKUP(C652,customers!A:B,2,FALSE)</f>
        <v>Cecily Stebbings</v>
      </c>
      <c r="G652" s="4" t="str">
        <f>VLOOKUP(F652,customers!B:C,2,FALSE)</f>
        <v>cstebbingsi2@drupal.org</v>
      </c>
      <c r="H652" s="4" t="str">
        <f>VLOOKUP(F652,customers!B:G,6,FALSE)</f>
        <v>United States</v>
      </c>
      <c r="I652" s="7" t="str">
        <f>VLOOKUP(D652,products!A:B,2,FALSE)</f>
        <v>Rob</v>
      </c>
      <c r="J652" s="7" t="str">
        <f>VLOOKUP(D652,products!A:C,3,FALSE)</f>
        <v>D</v>
      </c>
      <c r="K652" s="8">
        <f>VLOOKUP(D652,products!A:D,4,FALSE)</f>
        <v>0.5</v>
      </c>
      <c r="L652" s="9">
        <f>VLOOKUP(D652,products!A:E,5,FALSE)</f>
        <v>5.3699999999999992</v>
      </c>
      <c r="M652" s="9">
        <f t="shared" si="10"/>
        <v>5.3699999999999992</v>
      </c>
      <c r="N652" s="7" t="str" cm="1">
        <f t="array" ref="N652">_xlfn.IFS(I652="Rob","Robusta",I652="Exc","Exclasia",I652="Ara","Arabia",I652="Lib","Libia")</f>
        <v>Robusta</v>
      </c>
      <c r="O652" s="7" t="str" cm="1">
        <f t="array" ref="O652">_xlfn.IFS(J652="M","Medium",J652="D","Dark",J652="L","Light")</f>
        <v>Dark</v>
      </c>
      <c r="P652" s="7" t="str">
        <f>VLOOKUP(Tablo1[[#This Row],[Customer ID]],customers!A651:I1651,9,FALSE)</f>
        <v>Yes</v>
      </c>
    </row>
    <row r="653" spans="1:16" x14ac:dyDescent="0.25">
      <c r="A653" s="4" t="s">
        <v>4168</v>
      </c>
      <c r="B653" s="6">
        <v>44084</v>
      </c>
      <c r="C653" s="4" t="s">
        <v>4169</v>
      </c>
      <c r="D653" s="7" t="s">
        <v>6178</v>
      </c>
      <c r="E653" s="4">
        <v>4</v>
      </c>
      <c r="F653" s="4" t="str">
        <f>VLOOKUP(C653,customers!A:B,2,FALSE)</f>
        <v>Giana Tonnesen</v>
      </c>
      <c r="G653" s="4">
        <f>VLOOKUP(F653,customers!B:C,2,FALSE)</f>
        <v>0</v>
      </c>
      <c r="H653" s="4" t="str">
        <f>VLOOKUP(F653,customers!B:G,6,FALSE)</f>
        <v>United States</v>
      </c>
      <c r="I653" s="7" t="str">
        <f>VLOOKUP(D653,products!A:B,2,FALSE)</f>
        <v>Rob</v>
      </c>
      <c r="J653" s="7" t="str">
        <f>VLOOKUP(D653,products!A:C,3,FALSE)</f>
        <v>L</v>
      </c>
      <c r="K653" s="8">
        <f>VLOOKUP(D653,products!A:D,4,FALSE)</f>
        <v>1</v>
      </c>
      <c r="L653" s="9">
        <f>VLOOKUP(D653,products!A:E,5,FALSE)</f>
        <v>11.95</v>
      </c>
      <c r="M653" s="9">
        <f t="shared" si="10"/>
        <v>47.8</v>
      </c>
      <c r="N653" s="7" t="str" cm="1">
        <f t="array" ref="N653">_xlfn.IFS(I653="Rob","Robusta",I653="Exc","Exclasia",I653="Ara","Arabia",I653="Lib","Libia")</f>
        <v>Robusta</v>
      </c>
      <c r="O653" s="7" t="str" cm="1">
        <f t="array" ref="O653">_xlfn.IFS(J653="M","Medium",J653="D","Dark",J653="L","Light")</f>
        <v>Light</v>
      </c>
      <c r="P653" s="7" t="str">
        <f>VLOOKUP(Tablo1[[#This Row],[Customer ID]],customers!A652:I1652,9,FALSE)</f>
        <v>No</v>
      </c>
    </row>
    <row r="654" spans="1:16" x14ac:dyDescent="0.25">
      <c r="A654" s="4" t="s">
        <v>4173</v>
      </c>
      <c r="B654" s="6">
        <v>43892</v>
      </c>
      <c r="C654" s="4" t="s">
        <v>4174</v>
      </c>
      <c r="D654" s="7" t="s">
        <v>6169</v>
      </c>
      <c r="E654" s="4">
        <v>4</v>
      </c>
      <c r="F654" s="4" t="str">
        <f>VLOOKUP(C654,customers!A:B,2,FALSE)</f>
        <v>Rhetta Zywicki</v>
      </c>
      <c r="G654" s="4" t="str">
        <f>VLOOKUP(F654,customers!B:C,2,FALSE)</f>
        <v>rzywickii4@ifeng.com</v>
      </c>
      <c r="H654" s="4" t="str">
        <f>VLOOKUP(F654,customers!B:G,6,FALSE)</f>
        <v>Ireland</v>
      </c>
      <c r="I654" s="7" t="str">
        <f>VLOOKUP(D654,products!A:B,2,FALSE)</f>
        <v>Lib</v>
      </c>
      <c r="J654" s="7" t="str">
        <f>VLOOKUP(D654,products!A:C,3,FALSE)</f>
        <v>L</v>
      </c>
      <c r="K654" s="8">
        <f>VLOOKUP(D654,products!A:D,4,FALSE)</f>
        <v>1</v>
      </c>
      <c r="L654" s="9">
        <f>VLOOKUP(D654,products!A:E,5,FALSE)</f>
        <v>15.85</v>
      </c>
      <c r="M654" s="9">
        <f t="shared" si="10"/>
        <v>63.4</v>
      </c>
      <c r="N654" s="7" t="str" cm="1">
        <f t="array" ref="N654">_xlfn.IFS(I654="Rob","Robusta",I654="Exc","Exclasia",I654="Ara","Arabia",I654="Lib","Libia")</f>
        <v>Libia</v>
      </c>
      <c r="O654" s="7" t="str" cm="1">
        <f t="array" ref="O654">_xlfn.IFS(J654="M","Medium",J654="D","Dark",J654="L","Light")</f>
        <v>Light</v>
      </c>
      <c r="P654" s="7" t="str">
        <f>VLOOKUP(Tablo1[[#This Row],[Customer ID]],customers!A653:I1653,9,FALSE)</f>
        <v>No</v>
      </c>
    </row>
    <row r="655" spans="1:16" x14ac:dyDescent="0.25">
      <c r="A655" s="4" t="s">
        <v>4178</v>
      </c>
      <c r="B655" s="6">
        <v>44375</v>
      </c>
      <c r="C655" s="4" t="s">
        <v>4179</v>
      </c>
      <c r="D655" s="7" t="s">
        <v>6174</v>
      </c>
      <c r="E655" s="4">
        <v>4</v>
      </c>
      <c r="F655" s="4" t="str">
        <f>VLOOKUP(C655,customers!A:B,2,FALSE)</f>
        <v>Almeria Burgett</v>
      </c>
      <c r="G655" s="4" t="str">
        <f>VLOOKUP(F655,customers!B:C,2,FALSE)</f>
        <v>aburgetti5@moonfruit.com</v>
      </c>
      <c r="H655" s="4" t="str">
        <f>VLOOKUP(F655,customers!B:G,6,FALSE)</f>
        <v>United States</v>
      </c>
      <c r="I655" s="7" t="str">
        <f>VLOOKUP(D655,products!A:B,2,FALSE)</f>
        <v>Ara</v>
      </c>
      <c r="J655" s="7" t="str">
        <f>VLOOKUP(D655,products!A:C,3,FALSE)</f>
        <v>M</v>
      </c>
      <c r="K655" s="8">
        <f>VLOOKUP(D655,products!A:D,4,FALSE)</f>
        <v>2.5</v>
      </c>
      <c r="L655" s="9">
        <f>VLOOKUP(D655,products!A:E,5,FALSE)</f>
        <v>25.874999999999996</v>
      </c>
      <c r="M655" s="9">
        <f t="shared" si="10"/>
        <v>103.49999999999999</v>
      </c>
      <c r="N655" s="7" t="str" cm="1">
        <f t="array" ref="N655">_xlfn.IFS(I655="Rob","Robusta",I655="Exc","Exclasia",I655="Ara","Arabia",I655="Lib","Libia")</f>
        <v>Arabia</v>
      </c>
      <c r="O655" s="7" t="str" cm="1">
        <f t="array" ref="O655">_xlfn.IFS(J655="M","Medium",J655="D","Dark",J655="L","Light")</f>
        <v>Medium</v>
      </c>
      <c r="P655" s="7" t="str">
        <f>VLOOKUP(Tablo1[[#This Row],[Customer ID]],customers!A654:I1654,9,FALSE)</f>
        <v>No</v>
      </c>
    </row>
    <row r="656" spans="1:16" x14ac:dyDescent="0.25">
      <c r="A656" s="4" t="s">
        <v>4184</v>
      </c>
      <c r="B656" s="6">
        <v>43476</v>
      </c>
      <c r="C656" s="4" t="s">
        <v>4185</v>
      </c>
      <c r="D656" s="7" t="s">
        <v>6167</v>
      </c>
      <c r="E656" s="4">
        <v>3</v>
      </c>
      <c r="F656" s="4" t="str">
        <f>VLOOKUP(C656,customers!A:B,2,FALSE)</f>
        <v>Marvin Malloy</v>
      </c>
      <c r="G656" s="4" t="str">
        <f>VLOOKUP(F656,customers!B:C,2,FALSE)</f>
        <v>mmalloyi6@seattletimes.com</v>
      </c>
      <c r="H656" s="4" t="str">
        <f>VLOOKUP(F656,customers!B:G,6,FALSE)</f>
        <v>United States</v>
      </c>
      <c r="I656" s="7" t="str">
        <f>VLOOKUP(D656,products!A:B,2,FALSE)</f>
        <v>Ara</v>
      </c>
      <c r="J656" s="7" t="str">
        <f>VLOOKUP(D656,products!A:C,3,FALSE)</f>
        <v>D</v>
      </c>
      <c r="K656" s="8">
        <f>VLOOKUP(D656,products!A:D,4,FALSE)</f>
        <v>2.5</v>
      </c>
      <c r="L656" s="9">
        <f>VLOOKUP(D656,products!A:E,5,FALSE)</f>
        <v>22.884999999999998</v>
      </c>
      <c r="M656" s="9">
        <f t="shared" si="10"/>
        <v>68.655000000000001</v>
      </c>
      <c r="N656" s="7" t="str" cm="1">
        <f t="array" ref="N656">_xlfn.IFS(I656="Rob","Robusta",I656="Exc","Exclasia",I656="Ara","Arabia",I656="Lib","Libia")</f>
        <v>Arabia</v>
      </c>
      <c r="O656" s="7" t="str" cm="1">
        <f t="array" ref="O656">_xlfn.IFS(J656="M","Medium",J656="D","Dark",J656="L","Light")</f>
        <v>Dark</v>
      </c>
      <c r="P656" s="7" t="str">
        <f>VLOOKUP(Tablo1[[#This Row],[Customer ID]],customers!A655:I1655,9,FALSE)</f>
        <v>No</v>
      </c>
    </row>
    <row r="657" spans="1:16" x14ac:dyDescent="0.25">
      <c r="A657" s="4" t="s">
        <v>4190</v>
      </c>
      <c r="B657" s="6">
        <v>43728</v>
      </c>
      <c r="C657" s="4" t="s">
        <v>4191</v>
      </c>
      <c r="D657" s="7" t="s">
        <v>6150</v>
      </c>
      <c r="E657" s="4">
        <v>2</v>
      </c>
      <c r="F657" s="4" t="str">
        <f>VLOOKUP(C657,customers!A:B,2,FALSE)</f>
        <v>Maxim McParland</v>
      </c>
      <c r="G657" s="4" t="str">
        <f>VLOOKUP(F657,customers!B:C,2,FALSE)</f>
        <v>mmcparlandi7@w3.org</v>
      </c>
      <c r="H657" s="4" t="str">
        <f>VLOOKUP(F657,customers!B:G,6,FALSE)</f>
        <v>United States</v>
      </c>
      <c r="I657" s="7" t="str">
        <f>VLOOKUP(D657,products!A:B,2,FALSE)</f>
        <v>Rob</v>
      </c>
      <c r="J657" s="7" t="str">
        <f>VLOOKUP(D657,products!A:C,3,FALSE)</f>
        <v>M</v>
      </c>
      <c r="K657" s="8">
        <f>VLOOKUP(D657,products!A:D,4,FALSE)</f>
        <v>2.5</v>
      </c>
      <c r="L657" s="9">
        <f>VLOOKUP(D657,products!A:E,5,FALSE)</f>
        <v>22.884999999999998</v>
      </c>
      <c r="M657" s="9">
        <f t="shared" si="10"/>
        <v>45.769999999999996</v>
      </c>
      <c r="N657" s="7" t="str" cm="1">
        <f t="array" ref="N657">_xlfn.IFS(I657="Rob","Robusta",I657="Exc","Exclasia",I657="Ara","Arabia",I657="Lib","Libia")</f>
        <v>Robusta</v>
      </c>
      <c r="O657" s="7" t="str" cm="1">
        <f t="array" ref="O657">_xlfn.IFS(J657="M","Medium",J657="D","Dark",J657="L","Light")</f>
        <v>Medium</v>
      </c>
      <c r="P657" s="7" t="str">
        <f>VLOOKUP(Tablo1[[#This Row],[Customer ID]],customers!A656:I1656,9,FALSE)</f>
        <v>Yes</v>
      </c>
    </row>
    <row r="658" spans="1:16" x14ac:dyDescent="0.25">
      <c r="A658" s="4" t="s">
        <v>4195</v>
      </c>
      <c r="B658" s="6">
        <v>44485</v>
      </c>
      <c r="C658" s="4" t="s">
        <v>4196</v>
      </c>
      <c r="D658" s="7" t="s">
        <v>6142</v>
      </c>
      <c r="E658" s="4">
        <v>4</v>
      </c>
      <c r="F658" s="4" t="str">
        <f>VLOOKUP(C658,customers!A:B,2,FALSE)</f>
        <v>Sylas Jennaroy</v>
      </c>
      <c r="G658" s="4" t="str">
        <f>VLOOKUP(F658,customers!B:C,2,FALSE)</f>
        <v>sjennaroyi8@purevolume.com</v>
      </c>
      <c r="H658" s="4" t="str">
        <f>VLOOKUP(F658,customers!B:G,6,FALSE)</f>
        <v>United States</v>
      </c>
      <c r="I658" s="7" t="str">
        <f>VLOOKUP(D658,products!A:B,2,FALSE)</f>
        <v>Lib</v>
      </c>
      <c r="J658" s="7" t="str">
        <f>VLOOKUP(D658,products!A:C,3,FALSE)</f>
        <v>D</v>
      </c>
      <c r="K658" s="8">
        <f>VLOOKUP(D658,products!A:D,4,FALSE)</f>
        <v>1</v>
      </c>
      <c r="L658" s="9">
        <f>VLOOKUP(D658,products!A:E,5,FALSE)</f>
        <v>12.95</v>
      </c>
      <c r="M658" s="9">
        <f t="shared" si="10"/>
        <v>51.8</v>
      </c>
      <c r="N658" s="7" t="str" cm="1">
        <f t="array" ref="N658">_xlfn.IFS(I658="Rob","Robusta",I658="Exc","Exclasia",I658="Ara","Arabia",I658="Lib","Libia")</f>
        <v>Libia</v>
      </c>
      <c r="O658" s="7" t="str" cm="1">
        <f t="array" ref="O658">_xlfn.IFS(J658="M","Medium",J658="D","Dark",J658="L","Light")</f>
        <v>Dark</v>
      </c>
      <c r="P658" s="7" t="str">
        <f>VLOOKUP(Tablo1[[#This Row],[Customer ID]],customers!A657:I1657,9,FALSE)</f>
        <v>No</v>
      </c>
    </row>
    <row r="659" spans="1:16" x14ac:dyDescent="0.25">
      <c r="A659" s="4" t="s">
        <v>4200</v>
      </c>
      <c r="B659" s="6">
        <v>43831</v>
      </c>
      <c r="C659" s="4" t="s">
        <v>4201</v>
      </c>
      <c r="D659" s="7" t="s">
        <v>6156</v>
      </c>
      <c r="E659" s="4">
        <v>2</v>
      </c>
      <c r="F659" s="4" t="str">
        <f>VLOOKUP(C659,customers!A:B,2,FALSE)</f>
        <v>Wren Place</v>
      </c>
      <c r="G659" s="4" t="str">
        <f>VLOOKUP(F659,customers!B:C,2,FALSE)</f>
        <v>wplacei9@wsj.com</v>
      </c>
      <c r="H659" s="4" t="str">
        <f>VLOOKUP(F659,customers!B:G,6,FALSE)</f>
        <v>United States</v>
      </c>
      <c r="I659" s="7" t="str">
        <f>VLOOKUP(D659,products!A:B,2,FALSE)</f>
        <v>Ara</v>
      </c>
      <c r="J659" s="7" t="str">
        <f>VLOOKUP(D659,products!A:C,3,FALSE)</f>
        <v>M</v>
      </c>
      <c r="K659" s="8">
        <f>VLOOKUP(D659,products!A:D,4,FALSE)</f>
        <v>0.5</v>
      </c>
      <c r="L659" s="9">
        <f>VLOOKUP(D659,products!A:E,5,FALSE)</f>
        <v>6.75</v>
      </c>
      <c r="M659" s="9">
        <f t="shared" si="10"/>
        <v>13.5</v>
      </c>
      <c r="N659" s="7" t="str" cm="1">
        <f t="array" ref="N659">_xlfn.IFS(I659="Rob","Robusta",I659="Exc","Exclasia",I659="Ara","Arabia",I659="Lib","Libia")</f>
        <v>Arabia</v>
      </c>
      <c r="O659" s="7" t="str" cm="1">
        <f t="array" ref="O659">_xlfn.IFS(J659="M","Medium",J659="D","Dark",J659="L","Light")</f>
        <v>Medium</v>
      </c>
      <c r="P659" s="7" t="str">
        <f>VLOOKUP(Tablo1[[#This Row],[Customer ID]],customers!A658:I1658,9,FALSE)</f>
        <v>Yes</v>
      </c>
    </row>
    <row r="660" spans="1:16" x14ac:dyDescent="0.25">
      <c r="A660" s="4" t="s">
        <v>4206</v>
      </c>
      <c r="B660" s="6">
        <v>44630</v>
      </c>
      <c r="C660" s="4" t="s">
        <v>4262</v>
      </c>
      <c r="D660" s="7" t="s">
        <v>6138</v>
      </c>
      <c r="E660" s="4">
        <v>3</v>
      </c>
      <c r="F660" s="4" t="str">
        <f>VLOOKUP(C660,customers!A:B,2,FALSE)</f>
        <v>Janella Millett</v>
      </c>
      <c r="G660" s="4" t="str">
        <f>VLOOKUP(F660,customers!B:C,2,FALSE)</f>
        <v>jmillettik@addtoany.com</v>
      </c>
      <c r="H660" s="4" t="str">
        <f>VLOOKUP(F660,customers!B:G,6,FALSE)</f>
        <v>United States</v>
      </c>
      <c r="I660" s="7" t="str">
        <f>VLOOKUP(D660,products!A:B,2,FALSE)</f>
        <v>Exc</v>
      </c>
      <c r="J660" s="7" t="str">
        <f>VLOOKUP(D660,products!A:C,3,FALSE)</f>
        <v>M</v>
      </c>
      <c r="K660" s="8">
        <f>VLOOKUP(D660,products!A:D,4,FALSE)</f>
        <v>0.5</v>
      </c>
      <c r="L660" s="9">
        <f>VLOOKUP(D660,products!A:E,5,FALSE)</f>
        <v>8.25</v>
      </c>
      <c r="M660" s="9">
        <f t="shared" si="10"/>
        <v>24.75</v>
      </c>
      <c r="N660" s="7" t="str" cm="1">
        <f t="array" ref="N660">_xlfn.IFS(I660="Rob","Robusta",I660="Exc","Exclasia",I660="Ara","Arabia",I660="Lib","Libia")</f>
        <v>Exclasia</v>
      </c>
      <c r="O660" s="7" t="str" cm="1">
        <f t="array" ref="O660">_xlfn.IFS(J660="M","Medium",J660="D","Dark",J660="L","Light")</f>
        <v>Medium</v>
      </c>
      <c r="P660" s="7" t="str">
        <f>VLOOKUP(Tablo1[[#This Row],[Customer ID]],customers!A659:I1659,9,FALSE)</f>
        <v>Yes</v>
      </c>
    </row>
    <row r="661" spans="1:16" x14ac:dyDescent="0.25">
      <c r="A661" s="4" t="s">
        <v>4210</v>
      </c>
      <c r="B661" s="6">
        <v>44693</v>
      </c>
      <c r="C661" s="4" t="s">
        <v>4211</v>
      </c>
      <c r="D661" s="7" t="s">
        <v>6167</v>
      </c>
      <c r="E661" s="4">
        <v>2</v>
      </c>
      <c r="F661" s="4" t="str">
        <f>VLOOKUP(C661,customers!A:B,2,FALSE)</f>
        <v>Dollie Gadsden</v>
      </c>
      <c r="G661" s="4" t="str">
        <f>VLOOKUP(F661,customers!B:C,2,FALSE)</f>
        <v>dgadsdenib@google.com.hk</v>
      </c>
      <c r="H661" s="4" t="str">
        <f>VLOOKUP(F661,customers!B:G,6,FALSE)</f>
        <v>Ireland</v>
      </c>
      <c r="I661" s="7" t="str">
        <f>VLOOKUP(D661,products!A:B,2,FALSE)</f>
        <v>Ara</v>
      </c>
      <c r="J661" s="7" t="str">
        <f>VLOOKUP(D661,products!A:C,3,FALSE)</f>
        <v>D</v>
      </c>
      <c r="K661" s="8">
        <f>VLOOKUP(D661,products!A:D,4,FALSE)</f>
        <v>2.5</v>
      </c>
      <c r="L661" s="9">
        <f>VLOOKUP(D661,products!A:E,5,FALSE)</f>
        <v>22.884999999999998</v>
      </c>
      <c r="M661" s="9">
        <f t="shared" si="10"/>
        <v>45.769999999999996</v>
      </c>
      <c r="N661" s="7" t="str" cm="1">
        <f t="array" ref="N661">_xlfn.IFS(I661="Rob","Robusta",I661="Exc","Exclasia",I661="Ara","Arabia",I661="Lib","Libia")</f>
        <v>Arabia</v>
      </c>
      <c r="O661" s="7" t="str" cm="1">
        <f t="array" ref="O661">_xlfn.IFS(J661="M","Medium",J661="D","Dark",J661="L","Light")</f>
        <v>Dark</v>
      </c>
      <c r="P661" s="7" t="str">
        <f>VLOOKUP(Tablo1[[#This Row],[Customer ID]],customers!A660:I1660,9,FALSE)</f>
        <v>Yes</v>
      </c>
    </row>
    <row r="662" spans="1:16" x14ac:dyDescent="0.25">
      <c r="A662" s="4" t="s">
        <v>4216</v>
      </c>
      <c r="B662" s="6">
        <v>44084</v>
      </c>
      <c r="C662" s="4" t="s">
        <v>4217</v>
      </c>
      <c r="D662" s="7" t="s">
        <v>6175</v>
      </c>
      <c r="E662" s="4">
        <v>6</v>
      </c>
      <c r="F662" s="4" t="str">
        <f>VLOOKUP(C662,customers!A:B,2,FALSE)</f>
        <v>Val Wakelin</v>
      </c>
      <c r="G662" s="4" t="str">
        <f>VLOOKUP(F662,customers!B:C,2,FALSE)</f>
        <v>vwakelinic@unesco.org</v>
      </c>
      <c r="H662" s="4" t="str">
        <f>VLOOKUP(F662,customers!B:G,6,FALSE)</f>
        <v>United States</v>
      </c>
      <c r="I662" s="7" t="str">
        <f>VLOOKUP(D662,products!A:B,2,FALSE)</f>
        <v>Exc</v>
      </c>
      <c r="J662" s="7" t="str">
        <f>VLOOKUP(D662,products!A:C,3,FALSE)</f>
        <v>L</v>
      </c>
      <c r="K662" s="8">
        <f>VLOOKUP(D662,products!A:D,4,FALSE)</f>
        <v>0.5</v>
      </c>
      <c r="L662" s="9">
        <f>VLOOKUP(D662,products!A:E,5,FALSE)</f>
        <v>8.91</v>
      </c>
      <c r="M662" s="9">
        <f t="shared" si="10"/>
        <v>53.46</v>
      </c>
      <c r="N662" s="7" t="str" cm="1">
        <f t="array" ref="N662">_xlfn.IFS(I662="Rob","Robusta",I662="Exc","Exclasia",I662="Ara","Arabia",I662="Lib","Libia")</f>
        <v>Exclasia</v>
      </c>
      <c r="O662" s="7" t="str" cm="1">
        <f t="array" ref="O662">_xlfn.IFS(J662="M","Medium",J662="D","Dark",J662="L","Light")</f>
        <v>Light</v>
      </c>
      <c r="P662" s="7" t="str">
        <f>VLOOKUP(Tablo1[[#This Row],[Customer ID]],customers!A661:I1661,9,FALSE)</f>
        <v>No</v>
      </c>
    </row>
    <row r="663" spans="1:16" x14ac:dyDescent="0.25">
      <c r="A663" s="4" t="s">
        <v>4222</v>
      </c>
      <c r="B663" s="6">
        <v>44485</v>
      </c>
      <c r="C663" s="4" t="s">
        <v>4223</v>
      </c>
      <c r="D663" s="7" t="s">
        <v>6151</v>
      </c>
      <c r="E663" s="4">
        <v>6</v>
      </c>
      <c r="F663" s="4" t="str">
        <f>VLOOKUP(C663,customers!A:B,2,FALSE)</f>
        <v>Annie Campsall</v>
      </c>
      <c r="G663" s="4" t="str">
        <f>VLOOKUP(F663,customers!B:C,2,FALSE)</f>
        <v>acampsallid@zimbio.com</v>
      </c>
      <c r="H663" s="4" t="str">
        <f>VLOOKUP(F663,customers!B:G,6,FALSE)</f>
        <v>United States</v>
      </c>
      <c r="I663" s="7" t="str">
        <f>VLOOKUP(D663,products!A:B,2,FALSE)</f>
        <v>Ara</v>
      </c>
      <c r="J663" s="7" t="str">
        <f>VLOOKUP(D663,products!A:C,3,FALSE)</f>
        <v>M</v>
      </c>
      <c r="K663" s="8">
        <f>VLOOKUP(D663,products!A:D,4,FALSE)</f>
        <v>0.2</v>
      </c>
      <c r="L663" s="9">
        <f>VLOOKUP(D663,products!A:E,5,FALSE)</f>
        <v>3.375</v>
      </c>
      <c r="M663" s="9">
        <f t="shared" si="10"/>
        <v>20.25</v>
      </c>
      <c r="N663" s="7" t="str" cm="1">
        <f t="array" ref="N663">_xlfn.IFS(I663="Rob","Robusta",I663="Exc","Exclasia",I663="Ara","Arabia",I663="Lib","Libia")</f>
        <v>Arabia</v>
      </c>
      <c r="O663" s="7" t="str" cm="1">
        <f t="array" ref="O663">_xlfn.IFS(J663="M","Medium",J663="D","Dark",J663="L","Light")</f>
        <v>Medium</v>
      </c>
      <c r="P663" s="7" t="str">
        <f>VLOOKUP(Tablo1[[#This Row],[Customer ID]],customers!A662:I1662,9,FALSE)</f>
        <v>Yes</v>
      </c>
    </row>
    <row r="664" spans="1:16" x14ac:dyDescent="0.25">
      <c r="A664" s="4" t="s">
        <v>4228</v>
      </c>
      <c r="B664" s="6">
        <v>44364</v>
      </c>
      <c r="C664" s="4" t="s">
        <v>4229</v>
      </c>
      <c r="D664" s="7" t="s">
        <v>6164</v>
      </c>
      <c r="E664" s="4">
        <v>5</v>
      </c>
      <c r="F664" s="4" t="str">
        <f>VLOOKUP(C664,customers!A:B,2,FALSE)</f>
        <v>Shermy Moseby</v>
      </c>
      <c r="G664" s="4" t="str">
        <f>VLOOKUP(F664,customers!B:C,2,FALSE)</f>
        <v>smosebyie@stanford.edu</v>
      </c>
      <c r="H664" s="4" t="str">
        <f>VLOOKUP(F664,customers!B:G,6,FALSE)</f>
        <v>United States</v>
      </c>
      <c r="I664" s="7" t="str">
        <f>VLOOKUP(D664,products!A:B,2,FALSE)</f>
        <v>Lib</v>
      </c>
      <c r="J664" s="7" t="str">
        <f>VLOOKUP(D664,products!A:C,3,FALSE)</f>
        <v>D</v>
      </c>
      <c r="K664" s="8">
        <f>VLOOKUP(D664,products!A:D,4,FALSE)</f>
        <v>2.5</v>
      </c>
      <c r="L664" s="9">
        <f>VLOOKUP(D664,products!A:E,5,FALSE)</f>
        <v>29.784999999999997</v>
      </c>
      <c r="M664" s="9">
        <f t="shared" si="10"/>
        <v>148.92499999999998</v>
      </c>
      <c r="N664" s="7" t="str" cm="1">
        <f t="array" ref="N664">_xlfn.IFS(I664="Rob","Robusta",I664="Exc","Exclasia",I664="Ara","Arabia",I664="Lib","Libia")</f>
        <v>Libia</v>
      </c>
      <c r="O664" s="7" t="str" cm="1">
        <f t="array" ref="O664">_xlfn.IFS(J664="M","Medium",J664="D","Dark",J664="L","Light")</f>
        <v>Dark</v>
      </c>
      <c r="P664" s="7" t="str">
        <f>VLOOKUP(Tablo1[[#This Row],[Customer ID]],customers!A663:I1663,9,FALSE)</f>
        <v>No</v>
      </c>
    </row>
    <row r="665" spans="1:16" x14ac:dyDescent="0.25">
      <c r="A665" s="4" t="s">
        <v>4233</v>
      </c>
      <c r="B665" s="6">
        <v>43554</v>
      </c>
      <c r="C665" s="4" t="s">
        <v>4234</v>
      </c>
      <c r="D665" s="7" t="s">
        <v>6154</v>
      </c>
      <c r="E665" s="4">
        <v>6</v>
      </c>
      <c r="F665" s="4" t="str">
        <f>VLOOKUP(C665,customers!A:B,2,FALSE)</f>
        <v>Corrie Wass</v>
      </c>
      <c r="G665" s="4" t="str">
        <f>VLOOKUP(F665,customers!B:C,2,FALSE)</f>
        <v>cwassif@prweb.com</v>
      </c>
      <c r="H665" s="4" t="str">
        <f>VLOOKUP(F665,customers!B:G,6,FALSE)</f>
        <v>United States</v>
      </c>
      <c r="I665" s="7" t="str">
        <f>VLOOKUP(D665,products!A:B,2,FALSE)</f>
        <v>Ara</v>
      </c>
      <c r="J665" s="7" t="str">
        <f>VLOOKUP(D665,products!A:C,3,FALSE)</f>
        <v>M</v>
      </c>
      <c r="K665" s="8">
        <f>VLOOKUP(D665,products!A:D,4,FALSE)</f>
        <v>1</v>
      </c>
      <c r="L665" s="9">
        <f>VLOOKUP(D665,products!A:E,5,FALSE)</f>
        <v>11.25</v>
      </c>
      <c r="M665" s="9">
        <f t="shared" si="10"/>
        <v>67.5</v>
      </c>
      <c r="N665" s="7" t="str" cm="1">
        <f t="array" ref="N665">_xlfn.IFS(I665="Rob","Robusta",I665="Exc","Exclasia",I665="Ara","Arabia",I665="Lib","Libia")</f>
        <v>Arabia</v>
      </c>
      <c r="O665" s="7" t="str" cm="1">
        <f t="array" ref="O665">_xlfn.IFS(J665="M","Medium",J665="D","Dark",J665="L","Light")</f>
        <v>Medium</v>
      </c>
      <c r="P665" s="7" t="str">
        <f>VLOOKUP(Tablo1[[#This Row],[Customer ID]],customers!A664:I1664,9,FALSE)</f>
        <v>No</v>
      </c>
    </row>
    <row r="666" spans="1:16" x14ac:dyDescent="0.25">
      <c r="A666" s="4" t="s">
        <v>4238</v>
      </c>
      <c r="B666" s="6">
        <v>44549</v>
      </c>
      <c r="C666" s="4" t="s">
        <v>4239</v>
      </c>
      <c r="D666" s="7" t="s">
        <v>6182</v>
      </c>
      <c r="E666" s="4">
        <v>6</v>
      </c>
      <c r="F666" s="4" t="str">
        <f>VLOOKUP(C666,customers!A:B,2,FALSE)</f>
        <v>Ira Sjostrom</v>
      </c>
      <c r="G666" s="4" t="str">
        <f>VLOOKUP(F666,customers!B:C,2,FALSE)</f>
        <v>isjostromig@pbs.org</v>
      </c>
      <c r="H666" s="4" t="str">
        <f>VLOOKUP(F666,customers!B:G,6,FALSE)</f>
        <v>United States</v>
      </c>
      <c r="I666" s="7" t="str">
        <f>VLOOKUP(D666,products!A:B,2,FALSE)</f>
        <v>Exc</v>
      </c>
      <c r="J666" s="7" t="str">
        <f>VLOOKUP(D666,products!A:C,3,FALSE)</f>
        <v>D</v>
      </c>
      <c r="K666" s="8">
        <f>VLOOKUP(D666,products!A:D,4,FALSE)</f>
        <v>1</v>
      </c>
      <c r="L666" s="9">
        <f>VLOOKUP(D666,products!A:E,5,FALSE)</f>
        <v>12.15</v>
      </c>
      <c r="M666" s="9">
        <f t="shared" si="10"/>
        <v>72.900000000000006</v>
      </c>
      <c r="N666" s="7" t="str" cm="1">
        <f t="array" ref="N666">_xlfn.IFS(I666="Rob","Robusta",I666="Exc","Exclasia",I666="Ara","Arabia",I666="Lib","Libia")</f>
        <v>Exclasia</v>
      </c>
      <c r="O666" s="7" t="str" cm="1">
        <f t="array" ref="O666">_xlfn.IFS(J666="M","Medium",J666="D","Dark",J666="L","Light")</f>
        <v>Dark</v>
      </c>
      <c r="P666" s="7" t="str">
        <f>VLOOKUP(Tablo1[[#This Row],[Customer ID]],customers!A665:I1665,9,FALSE)</f>
        <v>No</v>
      </c>
    </row>
    <row r="667" spans="1:16" x14ac:dyDescent="0.25">
      <c r="A667" s="4" t="s">
        <v>4238</v>
      </c>
      <c r="B667" s="6">
        <v>44549</v>
      </c>
      <c r="C667" s="4" t="s">
        <v>4239</v>
      </c>
      <c r="D667" s="7" t="s">
        <v>6149</v>
      </c>
      <c r="E667" s="4">
        <v>2</v>
      </c>
      <c r="F667" s="4" t="str">
        <f>VLOOKUP(C667,customers!A:B,2,FALSE)</f>
        <v>Ira Sjostrom</v>
      </c>
      <c r="G667" s="4" t="str">
        <f>VLOOKUP(F667,customers!B:C,2,FALSE)</f>
        <v>isjostromig@pbs.org</v>
      </c>
      <c r="H667" s="4" t="str">
        <f>VLOOKUP(F667,customers!B:G,6,FALSE)</f>
        <v>United States</v>
      </c>
      <c r="I667" s="7" t="str">
        <f>VLOOKUP(D667,products!A:B,2,FALSE)</f>
        <v>Lib</v>
      </c>
      <c r="J667" s="7" t="str">
        <f>VLOOKUP(D667,products!A:C,3,FALSE)</f>
        <v>D</v>
      </c>
      <c r="K667" s="8">
        <f>VLOOKUP(D667,products!A:D,4,FALSE)</f>
        <v>0.2</v>
      </c>
      <c r="L667" s="9">
        <f>VLOOKUP(D667,products!A:E,5,FALSE)</f>
        <v>3.8849999999999998</v>
      </c>
      <c r="M667" s="9">
        <f t="shared" si="10"/>
        <v>7.77</v>
      </c>
      <c r="N667" s="7" t="str" cm="1">
        <f t="array" ref="N667">_xlfn.IFS(I667="Rob","Robusta",I667="Exc","Exclasia",I667="Ara","Arabia",I667="Lib","Libia")</f>
        <v>Libia</v>
      </c>
      <c r="O667" s="7" t="str" cm="1">
        <f t="array" ref="O667">_xlfn.IFS(J667="M","Medium",J667="D","Dark",J667="L","Light")</f>
        <v>Dark</v>
      </c>
      <c r="P667" s="7" t="str">
        <f>VLOOKUP(Tablo1[[#This Row],[Customer ID]],customers!A666:I1666,9,FALSE)</f>
        <v>No</v>
      </c>
    </row>
    <row r="668" spans="1:16" x14ac:dyDescent="0.25">
      <c r="A668" s="4" t="s">
        <v>4249</v>
      </c>
      <c r="B668" s="6">
        <v>43987</v>
      </c>
      <c r="C668" s="4" t="s">
        <v>4250</v>
      </c>
      <c r="D668" s="7" t="s">
        <v>6167</v>
      </c>
      <c r="E668" s="4">
        <v>4</v>
      </c>
      <c r="F668" s="4" t="str">
        <f>VLOOKUP(C668,customers!A:B,2,FALSE)</f>
        <v>Jermaine Branchett</v>
      </c>
      <c r="G668" s="4" t="str">
        <f>VLOOKUP(F668,customers!B:C,2,FALSE)</f>
        <v>jbranchettii@bravesites.com</v>
      </c>
      <c r="H668" s="4" t="str">
        <f>VLOOKUP(F668,customers!B:G,6,FALSE)</f>
        <v>United States</v>
      </c>
      <c r="I668" s="7" t="str">
        <f>VLOOKUP(D668,products!A:B,2,FALSE)</f>
        <v>Ara</v>
      </c>
      <c r="J668" s="7" t="str">
        <f>VLOOKUP(D668,products!A:C,3,FALSE)</f>
        <v>D</v>
      </c>
      <c r="K668" s="8">
        <f>VLOOKUP(D668,products!A:D,4,FALSE)</f>
        <v>2.5</v>
      </c>
      <c r="L668" s="9">
        <f>VLOOKUP(D668,products!A:E,5,FALSE)</f>
        <v>22.884999999999998</v>
      </c>
      <c r="M668" s="9">
        <f t="shared" si="10"/>
        <v>91.539999999999992</v>
      </c>
      <c r="N668" s="7" t="str" cm="1">
        <f t="array" ref="N668">_xlfn.IFS(I668="Rob","Robusta",I668="Exc","Exclasia",I668="Ara","Arabia",I668="Lib","Libia")</f>
        <v>Arabia</v>
      </c>
      <c r="O668" s="7" t="str" cm="1">
        <f t="array" ref="O668">_xlfn.IFS(J668="M","Medium",J668="D","Dark",J668="L","Light")</f>
        <v>Dark</v>
      </c>
      <c r="P668" s="7" t="str">
        <f>VLOOKUP(Tablo1[[#This Row],[Customer ID]],customers!A667:I1667,9,FALSE)</f>
        <v>No</v>
      </c>
    </row>
    <row r="669" spans="1:16" x14ac:dyDescent="0.25">
      <c r="A669" s="4" t="s">
        <v>4255</v>
      </c>
      <c r="B669" s="6">
        <v>44451</v>
      </c>
      <c r="C669" s="4" t="s">
        <v>4256</v>
      </c>
      <c r="D669" s="7" t="s">
        <v>6146</v>
      </c>
      <c r="E669" s="4">
        <v>6</v>
      </c>
      <c r="F669" s="4" t="str">
        <f>VLOOKUP(C669,customers!A:B,2,FALSE)</f>
        <v>Nissie Rudland</v>
      </c>
      <c r="G669" s="4" t="str">
        <f>VLOOKUP(F669,customers!B:C,2,FALSE)</f>
        <v>nrudlandij@blogs.com</v>
      </c>
      <c r="H669" s="4" t="str">
        <f>VLOOKUP(F669,customers!B:G,6,FALSE)</f>
        <v>Ireland</v>
      </c>
      <c r="I669" s="7" t="str">
        <f>VLOOKUP(D669,products!A:B,2,FALSE)</f>
        <v>Ara</v>
      </c>
      <c r="J669" s="7" t="str">
        <f>VLOOKUP(D669,products!A:C,3,FALSE)</f>
        <v>D</v>
      </c>
      <c r="K669" s="8">
        <f>VLOOKUP(D669,products!A:D,4,FALSE)</f>
        <v>1</v>
      </c>
      <c r="L669" s="9">
        <f>VLOOKUP(D669,products!A:E,5,FALSE)</f>
        <v>9.9499999999999993</v>
      </c>
      <c r="M669" s="9">
        <f t="shared" si="10"/>
        <v>59.699999999999996</v>
      </c>
      <c r="N669" s="7" t="str" cm="1">
        <f t="array" ref="N669">_xlfn.IFS(I669="Rob","Robusta",I669="Exc","Exclasia",I669="Ara","Arabia",I669="Lib","Libia")</f>
        <v>Arabia</v>
      </c>
      <c r="O669" s="7" t="str" cm="1">
        <f t="array" ref="O669">_xlfn.IFS(J669="M","Medium",J669="D","Dark",J669="L","Light")</f>
        <v>Dark</v>
      </c>
      <c r="P669" s="7" t="str">
        <f>VLOOKUP(Tablo1[[#This Row],[Customer ID]],customers!A668:I1668,9,FALSE)</f>
        <v>No</v>
      </c>
    </row>
    <row r="670" spans="1:16" x14ac:dyDescent="0.25">
      <c r="A670" s="4" t="s">
        <v>4261</v>
      </c>
      <c r="B670" s="6">
        <v>44636</v>
      </c>
      <c r="C670" s="4" t="s">
        <v>4262</v>
      </c>
      <c r="D670" s="7" t="s">
        <v>6141</v>
      </c>
      <c r="E670" s="4">
        <v>5</v>
      </c>
      <c r="F670" s="4" t="str">
        <f>VLOOKUP(C670,customers!A:B,2,FALSE)</f>
        <v>Janella Millett</v>
      </c>
      <c r="G670" s="4" t="str">
        <f>VLOOKUP(F670,customers!B:C,2,FALSE)</f>
        <v>jmillettik@addtoany.com</v>
      </c>
      <c r="H670" s="4" t="str">
        <f>VLOOKUP(F670,customers!B:G,6,FALSE)</f>
        <v>United States</v>
      </c>
      <c r="I670" s="7" t="str">
        <f>VLOOKUP(D670,products!A:B,2,FALSE)</f>
        <v>Rob</v>
      </c>
      <c r="J670" s="7" t="str">
        <f>VLOOKUP(D670,products!A:C,3,FALSE)</f>
        <v>L</v>
      </c>
      <c r="K670" s="8">
        <f>VLOOKUP(D670,products!A:D,4,FALSE)</f>
        <v>2.5</v>
      </c>
      <c r="L670" s="9">
        <f>VLOOKUP(D670,products!A:E,5,FALSE)</f>
        <v>27.484999999999996</v>
      </c>
      <c r="M670" s="9">
        <f t="shared" si="10"/>
        <v>137.42499999999998</v>
      </c>
      <c r="N670" s="7" t="str" cm="1">
        <f t="array" ref="N670">_xlfn.IFS(I670="Rob","Robusta",I670="Exc","Exclasia",I670="Ara","Arabia",I670="Lib","Libia")</f>
        <v>Robusta</v>
      </c>
      <c r="O670" s="7" t="str" cm="1">
        <f t="array" ref="O670">_xlfn.IFS(J670="M","Medium",J670="D","Dark",J670="L","Light")</f>
        <v>Light</v>
      </c>
      <c r="P670" s="7" t="str">
        <f>VLOOKUP(Tablo1[[#This Row],[Customer ID]],customers!A669:I1669,9,FALSE)</f>
        <v>Yes</v>
      </c>
    </row>
    <row r="671" spans="1:16" x14ac:dyDescent="0.25">
      <c r="A671" s="4" t="s">
        <v>4267</v>
      </c>
      <c r="B671" s="6">
        <v>44551</v>
      </c>
      <c r="C671" s="4" t="s">
        <v>4268</v>
      </c>
      <c r="D671" s="7" t="s">
        <v>6180</v>
      </c>
      <c r="E671" s="4">
        <v>2</v>
      </c>
      <c r="F671" s="4" t="str">
        <f>VLOOKUP(C671,customers!A:B,2,FALSE)</f>
        <v>Ferdie Tourry</v>
      </c>
      <c r="G671" s="4" t="str">
        <f>VLOOKUP(F671,customers!B:C,2,FALSE)</f>
        <v>ftourryil@google.de</v>
      </c>
      <c r="H671" s="4" t="str">
        <f>VLOOKUP(F671,customers!B:G,6,FALSE)</f>
        <v>United States</v>
      </c>
      <c r="I671" s="7" t="str">
        <f>VLOOKUP(D671,products!A:B,2,FALSE)</f>
        <v>Lib</v>
      </c>
      <c r="J671" s="7" t="str">
        <f>VLOOKUP(D671,products!A:C,3,FALSE)</f>
        <v>M</v>
      </c>
      <c r="K671" s="8">
        <f>VLOOKUP(D671,products!A:D,4,FALSE)</f>
        <v>2.5</v>
      </c>
      <c r="L671" s="9">
        <f>VLOOKUP(D671,products!A:E,5,FALSE)</f>
        <v>33.464999999999996</v>
      </c>
      <c r="M671" s="9">
        <f t="shared" si="10"/>
        <v>66.929999999999993</v>
      </c>
      <c r="N671" s="7" t="str" cm="1">
        <f t="array" ref="N671">_xlfn.IFS(I671="Rob","Robusta",I671="Exc","Exclasia",I671="Ara","Arabia",I671="Lib","Libia")</f>
        <v>Libia</v>
      </c>
      <c r="O671" s="7" t="str" cm="1">
        <f t="array" ref="O671">_xlfn.IFS(J671="M","Medium",J671="D","Dark",J671="L","Light")</f>
        <v>Medium</v>
      </c>
      <c r="P671" s="7" t="str">
        <f>VLOOKUP(Tablo1[[#This Row],[Customer ID]],customers!A670:I1670,9,FALSE)</f>
        <v>No</v>
      </c>
    </row>
    <row r="672" spans="1:16" x14ac:dyDescent="0.25">
      <c r="A672" s="4" t="s">
        <v>4273</v>
      </c>
      <c r="B672" s="6">
        <v>43606</v>
      </c>
      <c r="C672" s="4" t="s">
        <v>4274</v>
      </c>
      <c r="D672" s="7" t="s">
        <v>6158</v>
      </c>
      <c r="E672" s="4">
        <v>3</v>
      </c>
      <c r="F672" s="4" t="str">
        <f>VLOOKUP(C672,customers!A:B,2,FALSE)</f>
        <v>Cecil Weatherall</v>
      </c>
      <c r="G672" s="4" t="str">
        <f>VLOOKUP(F672,customers!B:C,2,FALSE)</f>
        <v>cweatherallim@toplist.cz</v>
      </c>
      <c r="H672" s="4" t="str">
        <f>VLOOKUP(F672,customers!B:G,6,FALSE)</f>
        <v>United States</v>
      </c>
      <c r="I672" s="7" t="str">
        <f>VLOOKUP(D672,products!A:B,2,FALSE)</f>
        <v>Lib</v>
      </c>
      <c r="J672" s="7" t="str">
        <f>VLOOKUP(D672,products!A:C,3,FALSE)</f>
        <v>M</v>
      </c>
      <c r="K672" s="8">
        <f>VLOOKUP(D672,products!A:D,4,FALSE)</f>
        <v>0.2</v>
      </c>
      <c r="L672" s="9">
        <f>VLOOKUP(D672,products!A:E,5,FALSE)</f>
        <v>4.3650000000000002</v>
      </c>
      <c r="M672" s="9">
        <f t="shared" si="10"/>
        <v>13.095000000000001</v>
      </c>
      <c r="N672" s="7" t="str" cm="1">
        <f t="array" ref="N672">_xlfn.IFS(I672="Rob","Robusta",I672="Exc","Exclasia",I672="Ara","Arabia",I672="Lib","Libia")</f>
        <v>Libia</v>
      </c>
      <c r="O672" s="7" t="str" cm="1">
        <f t="array" ref="O672">_xlfn.IFS(J672="M","Medium",J672="D","Dark",J672="L","Light")</f>
        <v>Medium</v>
      </c>
      <c r="P672" s="7" t="str">
        <f>VLOOKUP(Tablo1[[#This Row],[Customer ID]],customers!A671:I1671,9,FALSE)</f>
        <v>Yes</v>
      </c>
    </row>
    <row r="673" spans="1:16" x14ac:dyDescent="0.25">
      <c r="A673" s="4" t="s">
        <v>4279</v>
      </c>
      <c r="B673" s="6">
        <v>44495</v>
      </c>
      <c r="C673" s="4" t="s">
        <v>4280</v>
      </c>
      <c r="D673" s="7" t="s">
        <v>6178</v>
      </c>
      <c r="E673" s="4">
        <v>5</v>
      </c>
      <c r="F673" s="4" t="str">
        <f>VLOOKUP(C673,customers!A:B,2,FALSE)</f>
        <v>Gale Heindrick</v>
      </c>
      <c r="G673" s="4" t="str">
        <f>VLOOKUP(F673,customers!B:C,2,FALSE)</f>
        <v>gheindrickin@usda.gov</v>
      </c>
      <c r="H673" s="4" t="str">
        <f>VLOOKUP(F673,customers!B:G,6,FALSE)</f>
        <v>United States</v>
      </c>
      <c r="I673" s="7" t="str">
        <f>VLOOKUP(D673,products!A:B,2,FALSE)</f>
        <v>Rob</v>
      </c>
      <c r="J673" s="7" t="str">
        <f>VLOOKUP(D673,products!A:C,3,FALSE)</f>
        <v>L</v>
      </c>
      <c r="K673" s="8">
        <f>VLOOKUP(D673,products!A:D,4,FALSE)</f>
        <v>1</v>
      </c>
      <c r="L673" s="9">
        <f>VLOOKUP(D673,products!A:E,5,FALSE)</f>
        <v>11.95</v>
      </c>
      <c r="M673" s="9">
        <f t="shared" si="10"/>
        <v>59.75</v>
      </c>
      <c r="N673" s="7" t="str" cm="1">
        <f t="array" ref="N673">_xlfn.IFS(I673="Rob","Robusta",I673="Exc","Exclasia",I673="Ara","Arabia",I673="Lib","Libia")</f>
        <v>Robusta</v>
      </c>
      <c r="O673" s="7" t="str" cm="1">
        <f t="array" ref="O673">_xlfn.IFS(J673="M","Medium",J673="D","Dark",J673="L","Light")</f>
        <v>Light</v>
      </c>
      <c r="P673" s="7" t="str">
        <f>VLOOKUP(Tablo1[[#This Row],[Customer ID]],customers!A672:I1672,9,FALSE)</f>
        <v>No</v>
      </c>
    </row>
    <row r="674" spans="1:16" x14ac:dyDescent="0.25">
      <c r="A674" s="4" t="s">
        <v>4285</v>
      </c>
      <c r="B674" s="6">
        <v>43916</v>
      </c>
      <c r="C674" s="4" t="s">
        <v>4286</v>
      </c>
      <c r="D674" s="7" t="s">
        <v>6159</v>
      </c>
      <c r="E674" s="4">
        <v>5</v>
      </c>
      <c r="F674" s="4" t="str">
        <f>VLOOKUP(C674,customers!A:B,2,FALSE)</f>
        <v>Layne Imason</v>
      </c>
      <c r="G674" s="4" t="str">
        <f>VLOOKUP(F674,customers!B:C,2,FALSE)</f>
        <v>limasonio@discuz.net</v>
      </c>
      <c r="H674" s="4" t="str">
        <f>VLOOKUP(F674,customers!B:G,6,FALSE)</f>
        <v>United States</v>
      </c>
      <c r="I674" s="7" t="str">
        <f>VLOOKUP(D674,products!A:B,2,FALSE)</f>
        <v>Lib</v>
      </c>
      <c r="J674" s="7" t="str">
        <f>VLOOKUP(D674,products!A:C,3,FALSE)</f>
        <v>M</v>
      </c>
      <c r="K674" s="8">
        <f>VLOOKUP(D674,products!A:D,4,FALSE)</f>
        <v>0.5</v>
      </c>
      <c r="L674" s="9">
        <f>VLOOKUP(D674,products!A:E,5,FALSE)</f>
        <v>8.73</v>
      </c>
      <c r="M674" s="9">
        <f t="shared" si="10"/>
        <v>43.650000000000006</v>
      </c>
      <c r="N674" s="7" t="str" cm="1">
        <f t="array" ref="N674">_xlfn.IFS(I674="Rob","Robusta",I674="Exc","Exclasia",I674="Ara","Arabia",I674="Lib","Libia")</f>
        <v>Libia</v>
      </c>
      <c r="O674" s="7" t="str" cm="1">
        <f t="array" ref="O674">_xlfn.IFS(J674="M","Medium",J674="D","Dark",J674="L","Light")</f>
        <v>Medium</v>
      </c>
      <c r="P674" s="7" t="str">
        <f>VLOOKUP(Tablo1[[#This Row],[Customer ID]],customers!A673:I1673,9,FALSE)</f>
        <v>Yes</v>
      </c>
    </row>
    <row r="675" spans="1:16" x14ac:dyDescent="0.25">
      <c r="A675" s="4" t="s">
        <v>4290</v>
      </c>
      <c r="B675" s="6">
        <v>44118</v>
      </c>
      <c r="C675" s="4" t="s">
        <v>4291</v>
      </c>
      <c r="D675" s="7" t="s">
        <v>6140</v>
      </c>
      <c r="E675" s="4">
        <v>6</v>
      </c>
      <c r="F675" s="4" t="str">
        <f>VLOOKUP(C675,customers!A:B,2,FALSE)</f>
        <v>Hazel Saill</v>
      </c>
      <c r="G675" s="4" t="str">
        <f>VLOOKUP(F675,customers!B:C,2,FALSE)</f>
        <v>hsaillip@odnoklassniki.ru</v>
      </c>
      <c r="H675" s="4" t="str">
        <f>VLOOKUP(F675,customers!B:G,6,FALSE)</f>
        <v>United States</v>
      </c>
      <c r="I675" s="7" t="str">
        <f>VLOOKUP(D675,products!A:B,2,FALSE)</f>
        <v>Exc</v>
      </c>
      <c r="J675" s="7" t="str">
        <f>VLOOKUP(D675,products!A:C,3,FALSE)</f>
        <v>M</v>
      </c>
      <c r="K675" s="8">
        <f>VLOOKUP(D675,products!A:D,4,FALSE)</f>
        <v>1</v>
      </c>
      <c r="L675" s="9">
        <f>VLOOKUP(D675,products!A:E,5,FALSE)</f>
        <v>13.75</v>
      </c>
      <c r="M675" s="9">
        <f t="shared" si="10"/>
        <v>82.5</v>
      </c>
      <c r="N675" s="7" t="str" cm="1">
        <f t="array" ref="N675">_xlfn.IFS(I675="Rob","Robusta",I675="Exc","Exclasia",I675="Ara","Arabia",I675="Lib","Libia")</f>
        <v>Exclasia</v>
      </c>
      <c r="O675" s="7" t="str" cm="1">
        <f t="array" ref="O675">_xlfn.IFS(J675="M","Medium",J675="D","Dark",J675="L","Light")</f>
        <v>Medium</v>
      </c>
      <c r="P675" s="7" t="str">
        <f>VLOOKUP(Tablo1[[#This Row],[Customer ID]],customers!A674:I1674,9,FALSE)</f>
        <v>Yes</v>
      </c>
    </row>
    <row r="676" spans="1:16" x14ac:dyDescent="0.25">
      <c r="A676" s="4" t="s">
        <v>4296</v>
      </c>
      <c r="B676" s="6">
        <v>44543</v>
      </c>
      <c r="C676" s="4" t="s">
        <v>4297</v>
      </c>
      <c r="D676" s="7" t="s">
        <v>6181</v>
      </c>
      <c r="E676" s="4">
        <v>6</v>
      </c>
      <c r="F676" s="4" t="str">
        <f>VLOOKUP(C676,customers!A:B,2,FALSE)</f>
        <v>Hermann Larvor</v>
      </c>
      <c r="G676" s="4" t="str">
        <f>VLOOKUP(F676,customers!B:C,2,FALSE)</f>
        <v>hlarvoriq@last.fm</v>
      </c>
      <c r="H676" s="4" t="str">
        <f>VLOOKUP(F676,customers!B:G,6,FALSE)</f>
        <v>United States</v>
      </c>
      <c r="I676" s="7" t="str">
        <f>VLOOKUP(D676,products!A:B,2,FALSE)</f>
        <v>Ara</v>
      </c>
      <c r="J676" s="7" t="str">
        <f>VLOOKUP(D676,products!A:C,3,FALSE)</f>
        <v>L</v>
      </c>
      <c r="K676" s="8">
        <f>VLOOKUP(D676,products!A:D,4,FALSE)</f>
        <v>2.5</v>
      </c>
      <c r="L676" s="9">
        <f>VLOOKUP(D676,products!A:E,5,FALSE)</f>
        <v>29.784999999999997</v>
      </c>
      <c r="M676" s="9">
        <f t="shared" si="10"/>
        <v>178.70999999999998</v>
      </c>
      <c r="N676" s="7" t="str" cm="1">
        <f t="array" ref="N676">_xlfn.IFS(I676="Rob","Robusta",I676="Exc","Exclasia",I676="Ara","Arabia",I676="Lib","Libia")</f>
        <v>Arabia</v>
      </c>
      <c r="O676" s="7" t="str" cm="1">
        <f t="array" ref="O676">_xlfn.IFS(J676="M","Medium",J676="D","Dark",J676="L","Light")</f>
        <v>Light</v>
      </c>
      <c r="P676" s="7" t="str">
        <f>VLOOKUP(Tablo1[[#This Row],[Customer ID]],customers!A675:I1675,9,FALSE)</f>
        <v>Yes</v>
      </c>
    </row>
    <row r="677" spans="1:16" x14ac:dyDescent="0.25">
      <c r="A677" s="4" t="s">
        <v>4302</v>
      </c>
      <c r="B677" s="6">
        <v>44263</v>
      </c>
      <c r="C677" s="4" t="s">
        <v>4303</v>
      </c>
      <c r="D677" s="7" t="s">
        <v>6164</v>
      </c>
      <c r="E677" s="4">
        <v>4</v>
      </c>
      <c r="F677" s="4" t="str">
        <f>VLOOKUP(C677,customers!A:B,2,FALSE)</f>
        <v>Terri Lyford</v>
      </c>
      <c r="G677" s="4">
        <f>VLOOKUP(F677,customers!B:C,2,FALSE)</f>
        <v>0</v>
      </c>
      <c r="H677" s="4" t="str">
        <f>VLOOKUP(F677,customers!B:G,6,FALSE)</f>
        <v>United States</v>
      </c>
      <c r="I677" s="7" t="str">
        <f>VLOOKUP(D677,products!A:B,2,FALSE)</f>
        <v>Lib</v>
      </c>
      <c r="J677" s="7" t="str">
        <f>VLOOKUP(D677,products!A:C,3,FALSE)</f>
        <v>D</v>
      </c>
      <c r="K677" s="8">
        <f>VLOOKUP(D677,products!A:D,4,FALSE)</f>
        <v>2.5</v>
      </c>
      <c r="L677" s="9">
        <f>VLOOKUP(D677,products!A:E,5,FALSE)</f>
        <v>29.784999999999997</v>
      </c>
      <c r="M677" s="9">
        <f t="shared" si="10"/>
        <v>119.13999999999999</v>
      </c>
      <c r="N677" s="7" t="str" cm="1">
        <f t="array" ref="N677">_xlfn.IFS(I677="Rob","Robusta",I677="Exc","Exclasia",I677="Ara","Arabia",I677="Lib","Libia")</f>
        <v>Libia</v>
      </c>
      <c r="O677" s="7" t="str" cm="1">
        <f t="array" ref="O677">_xlfn.IFS(J677="M","Medium",J677="D","Dark",J677="L","Light")</f>
        <v>Dark</v>
      </c>
      <c r="P677" s="7" t="str">
        <f>VLOOKUP(Tablo1[[#This Row],[Customer ID]],customers!A676:I1676,9,FALSE)</f>
        <v>Yes</v>
      </c>
    </row>
    <row r="678" spans="1:16" x14ac:dyDescent="0.25">
      <c r="A678" s="4" t="s">
        <v>4307</v>
      </c>
      <c r="B678" s="6">
        <v>44217</v>
      </c>
      <c r="C678" s="4" t="s">
        <v>4308</v>
      </c>
      <c r="D678" s="7" t="s">
        <v>6160</v>
      </c>
      <c r="E678" s="4">
        <v>5</v>
      </c>
      <c r="F678" s="4" t="str">
        <f>VLOOKUP(C678,customers!A:B,2,FALSE)</f>
        <v>Gabey Cogan</v>
      </c>
      <c r="G678" s="4">
        <f>VLOOKUP(F678,customers!B:C,2,FALSE)</f>
        <v>0</v>
      </c>
      <c r="H678" s="4" t="str">
        <f>VLOOKUP(F678,customers!B:G,6,FALSE)</f>
        <v>United States</v>
      </c>
      <c r="I678" s="7" t="str">
        <f>VLOOKUP(D678,products!A:B,2,FALSE)</f>
        <v>Lib</v>
      </c>
      <c r="J678" s="7" t="str">
        <f>VLOOKUP(D678,products!A:C,3,FALSE)</f>
        <v>L</v>
      </c>
      <c r="K678" s="8">
        <f>VLOOKUP(D678,products!A:D,4,FALSE)</f>
        <v>0.5</v>
      </c>
      <c r="L678" s="9">
        <f>VLOOKUP(D678,products!A:E,5,FALSE)</f>
        <v>9.51</v>
      </c>
      <c r="M678" s="9">
        <f t="shared" si="10"/>
        <v>47.55</v>
      </c>
      <c r="N678" s="7" t="str" cm="1">
        <f t="array" ref="N678">_xlfn.IFS(I678="Rob","Robusta",I678="Exc","Exclasia",I678="Ara","Arabia",I678="Lib","Libia")</f>
        <v>Libia</v>
      </c>
      <c r="O678" s="7" t="str" cm="1">
        <f t="array" ref="O678">_xlfn.IFS(J678="M","Medium",J678="D","Dark",J678="L","Light")</f>
        <v>Light</v>
      </c>
      <c r="P678" s="7" t="str">
        <f>VLOOKUP(Tablo1[[#This Row],[Customer ID]],customers!A677:I1677,9,FALSE)</f>
        <v>No</v>
      </c>
    </row>
    <row r="679" spans="1:16" x14ac:dyDescent="0.25">
      <c r="A679" s="4" t="s">
        <v>4312</v>
      </c>
      <c r="B679" s="6">
        <v>44206</v>
      </c>
      <c r="C679" s="4" t="s">
        <v>4313</v>
      </c>
      <c r="D679" s="7" t="s">
        <v>6159</v>
      </c>
      <c r="E679" s="4">
        <v>5</v>
      </c>
      <c r="F679" s="4" t="str">
        <f>VLOOKUP(C679,customers!A:B,2,FALSE)</f>
        <v>Charin Penwarden</v>
      </c>
      <c r="G679" s="4" t="str">
        <f>VLOOKUP(F679,customers!B:C,2,FALSE)</f>
        <v>cpenwardenit@mlb.com</v>
      </c>
      <c r="H679" s="4" t="str">
        <f>VLOOKUP(F679,customers!B:G,6,FALSE)</f>
        <v>Ireland</v>
      </c>
      <c r="I679" s="7" t="str">
        <f>VLOOKUP(D679,products!A:B,2,FALSE)</f>
        <v>Lib</v>
      </c>
      <c r="J679" s="7" t="str">
        <f>VLOOKUP(D679,products!A:C,3,FALSE)</f>
        <v>M</v>
      </c>
      <c r="K679" s="8">
        <f>VLOOKUP(D679,products!A:D,4,FALSE)</f>
        <v>0.5</v>
      </c>
      <c r="L679" s="9">
        <f>VLOOKUP(D679,products!A:E,5,FALSE)</f>
        <v>8.73</v>
      </c>
      <c r="M679" s="9">
        <f t="shared" si="10"/>
        <v>43.650000000000006</v>
      </c>
      <c r="N679" s="7" t="str" cm="1">
        <f t="array" ref="N679">_xlfn.IFS(I679="Rob","Robusta",I679="Exc","Exclasia",I679="Ara","Arabia",I679="Lib","Libia")</f>
        <v>Libia</v>
      </c>
      <c r="O679" s="7" t="str" cm="1">
        <f t="array" ref="O679">_xlfn.IFS(J679="M","Medium",J679="D","Dark",J679="L","Light")</f>
        <v>Medium</v>
      </c>
      <c r="P679" s="7" t="str">
        <f>VLOOKUP(Tablo1[[#This Row],[Customer ID]],customers!A678:I1678,9,FALSE)</f>
        <v>No</v>
      </c>
    </row>
    <row r="680" spans="1:16" x14ac:dyDescent="0.25">
      <c r="A680" s="4" t="s">
        <v>4318</v>
      </c>
      <c r="B680" s="6">
        <v>44281</v>
      </c>
      <c r="C680" s="4" t="s">
        <v>4319</v>
      </c>
      <c r="D680" s="7" t="s">
        <v>6181</v>
      </c>
      <c r="E680" s="4">
        <v>6</v>
      </c>
      <c r="F680" s="4" t="str">
        <f>VLOOKUP(C680,customers!A:B,2,FALSE)</f>
        <v>Milty Middis</v>
      </c>
      <c r="G680" s="4" t="str">
        <f>VLOOKUP(F680,customers!B:C,2,FALSE)</f>
        <v>mmiddisiu@dmoz.org</v>
      </c>
      <c r="H680" s="4" t="str">
        <f>VLOOKUP(F680,customers!B:G,6,FALSE)</f>
        <v>United States</v>
      </c>
      <c r="I680" s="7" t="str">
        <f>VLOOKUP(D680,products!A:B,2,FALSE)</f>
        <v>Ara</v>
      </c>
      <c r="J680" s="7" t="str">
        <f>VLOOKUP(D680,products!A:C,3,FALSE)</f>
        <v>L</v>
      </c>
      <c r="K680" s="8">
        <f>VLOOKUP(D680,products!A:D,4,FALSE)</f>
        <v>2.5</v>
      </c>
      <c r="L680" s="9">
        <f>VLOOKUP(D680,products!A:E,5,FALSE)</f>
        <v>29.784999999999997</v>
      </c>
      <c r="M680" s="9">
        <f t="shared" si="10"/>
        <v>178.70999999999998</v>
      </c>
      <c r="N680" s="7" t="str" cm="1">
        <f t="array" ref="N680">_xlfn.IFS(I680="Rob","Robusta",I680="Exc","Exclasia",I680="Ara","Arabia",I680="Lib","Libia")</f>
        <v>Arabia</v>
      </c>
      <c r="O680" s="7" t="str" cm="1">
        <f t="array" ref="O680">_xlfn.IFS(J680="M","Medium",J680="D","Dark",J680="L","Light")</f>
        <v>Light</v>
      </c>
      <c r="P680" s="7" t="str">
        <f>VLOOKUP(Tablo1[[#This Row],[Customer ID]],customers!A679:I1679,9,FALSE)</f>
        <v>Yes</v>
      </c>
    </row>
    <row r="681" spans="1:16" x14ac:dyDescent="0.25">
      <c r="A681" s="4" t="s">
        <v>4324</v>
      </c>
      <c r="B681" s="6">
        <v>44645</v>
      </c>
      <c r="C681" s="4" t="s">
        <v>4325</v>
      </c>
      <c r="D681" s="7" t="s">
        <v>6141</v>
      </c>
      <c r="E681" s="4">
        <v>1</v>
      </c>
      <c r="F681" s="4" t="str">
        <f>VLOOKUP(C681,customers!A:B,2,FALSE)</f>
        <v>Adrianne Vairow</v>
      </c>
      <c r="G681" s="4" t="str">
        <f>VLOOKUP(F681,customers!B:C,2,FALSE)</f>
        <v>avairowiv@studiopress.com</v>
      </c>
      <c r="H681" s="4" t="str">
        <f>VLOOKUP(F681,customers!B:G,6,FALSE)</f>
        <v>United Kingdom</v>
      </c>
      <c r="I681" s="7" t="str">
        <f>VLOOKUP(D681,products!A:B,2,FALSE)</f>
        <v>Rob</v>
      </c>
      <c r="J681" s="7" t="str">
        <f>VLOOKUP(D681,products!A:C,3,FALSE)</f>
        <v>L</v>
      </c>
      <c r="K681" s="8">
        <f>VLOOKUP(D681,products!A:D,4,FALSE)</f>
        <v>2.5</v>
      </c>
      <c r="L681" s="9">
        <f>VLOOKUP(D681,products!A:E,5,FALSE)</f>
        <v>27.484999999999996</v>
      </c>
      <c r="M681" s="9">
        <f t="shared" si="10"/>
        <v>27.484999999999996</v>
      </c>
      <c r="N681" s="7" t="str" cm="1">
        <f t="array" ref="N681">_xlfn.IFS(I681="Rob","Robusta",I681="Exc","Exclasia",I681="Ara","Arabia",I681="Lib","Libia")</f>
        <v>Robusta</v>
      </c>
      <c r="O681" s="7" t="str" cm="1">
        <f t="array" ref="O681">_xlfn.IFS(J681="M","Medium",J681="D","Dark",J681="L","Light")</f>
        <v>Light</v>
      </c>
      <c r="P681" s="7" t="str">
        <f>VLOOKUP(Tablo1[[#This Row],[Customer ID]],customers!A680:I1680,9,FALSE)</f>
        <v>No</v>
      </c>
    </row>
    <row r="682" spans="1:16" x14ac:dyDescent="0.25">
      <c r="A682" s="4" t="s">
        <v>4330</v>
      </c>
      <c r="B682" s="6">
        <v>44399</v>
      </c>
      <c r="C682" s="4" t="s">
        <v>4331</v>
      </c>
      <c r="D682" s="7" t="s">
        <v>6154</v>
      </c>
      <c r="E682" s="4">
        <v>5</v>
      </c>
      <c r="F682" s="4" t="str">
        <f>VLOOKUP(C682,customers!A:B,2,FALSE)</f>
        <v>Anjanette Goldie</v>
      </c>
      <c r="G682" s="4" t="str">
        <f>VLOOKUP(F682,customers!B:C,2,FALSE)</f>
        <v>agoldieiw@goo.gl</v>
      </c>
      <c r="H682" s="4" t="str">
        <f>VLOOKUP(F682,customers!B:G,6,FALSE)</f>
        <v>United States</v>
      </c>
      <c r="I682" s="7" t="str">
        <f>VLOOKUP(D682,products!A:B,2,FALSE)</f>
        <v>Ara</v>
      </c>
      <c r="J682" s="7" t="str">
        <f>VLOOKUP(D682,products!A:C,3,FALSE)</f>
        <v>M</v>
      </c>
      <c r="K682" s="8">
        <f>VLOOKUP(D682,products!A:D,4,FALSE)</f>
        <v>1</v>
      </c>
      <c r="L682" s="9">
        <f>VLOOKUP(D682,products!A:E,5,FALSE)</f>
        <v>11.25</v>
      </c>
      <c r="M682" s="9">
        <f t="shared" si="10"/>
        <v>56.25</v>
      </c>
      <c r="N682" s="7" t="str" cm="1">
        <f t="array" ref="N682">_xlfn.IFS(I682="Rob","Robusta",I682="Exc","Exclasia",I682="Ara","Arabia",I682="Lib","Libia")</f>
        <v>Arabia</v>
      </c>
      <c r="O682" s="7" t="str" cm="1">
        <f t="array" ref="O682">_xlfn.IFS(J682="M","Medium",J682="D","Dark",J682="L","Light")</f>
        <v>Medium</v>
      </c>
      <c r="P682" s="7" t="str">
        <f>VLOOKUP(Tablo1[[#This Row],[Customer ID]],customers!A681:I1681,9,FALSE)</f>
        <v>No</v>
      </c>
    </row>
    <row r="683" spans="1:16" x14ac:dyDescent="0.25">
      <c r="A683" s="4" t="s">
        <v>4335</v>
      </c>
      <c r="B683" s="6">
        <v>44080</v>
      </c>
      <c r="C683" s="4" t="s">
        <v>4336</v>
      </c>
      <c r="D683" s="7" t="s">
        <v>6144</v>
      </c>
      <c r="E683" s="4">
        <v>2</v>
      </c>
      <c r="F683" s="4" t="str">
        <f>VLOOKUP(C683,customers!A:B,2,FALSE)</f>
        <v>Nicky Ayris</v>
      </c>
      <c r="G683" s="4" t="str">
        <f>VLOOKUP(F683,customers!B:C,2,FALSE)</f>
        <v>nayrisix@t-online.de</v>
      </c>
      <c r="H683" s="4" t="str">
        <f>VLOOKUP(F683,customers!B:G,6,FALSE)</f>
        <v>United Kingdom</v>
      </c>
      <c r="I683" s="7" t="str">
        <f>VLOOKUP(D683,products!A:B,2,FALSE)</f>
        <v>Lib</v>
      </c>
      <c r="J683" s="7" t="str">
        <f>VLOOKUP(D683,products!A:C,3,FALSE)</f>
        <v>L</v>
      </c>
      <c r="K683" s="8">
        <f>VLOOKUP(D683,products!A:D,4,FALSE)</f>
        <v>0.2</v>
      </c>
      <c r="L683" s="9">
        <f>VLOOKUP(D683,products!A:E,5,FALSE)</f>
        <v>4.7549999999999999</v>
      </c>
      <c r="M683" s="9">
        <f t="shared" si="10"/>
        <v>9.51</v>
      </c>
      <c r="N683" s="7" t="str" cm="1">
        <f t="array" ref="N683">_xlfn.IFS(I683="Rob","Robusta",I683="Exc","Exclasia",I683="Ara","Arabia",I683="Lib","Libia")</f>
        <v>Libia</v>
      </c>
      <c r="O683" s="7" t="str" cm="1">
        <f t="array" ref="O683">_xlfn.IFS(J683="M","Medium",J683="D","Dark",J683="L","Light")</f>
        <v>Light</v>
      </c>
      <c r="P683" s="7" t="str">
        <f>VLOOKUP(Tablo1[[#This Row],[Customer ID]],customers!A682:I1682,9,FALSE)</f>
        <v>Yes</v>
      </c>
    </row>
    <row r="684" spans="1:16" x14ac:dyDescent="0.25">
      <c r="A684" s="4" t="s">
        <v>4341</v>
      </c>
      <c r="B684" s="6">
        <v>43827</v>
      </c>
      <c r="C684" s="4" t="s">
        <v>4342</v>
      </c>
      <c r="D684" s="7" t="s">
        <v>6155</v>
      </c>
      <c r="E684" s="4">
        <v>2</v>
      </c>
      <c r="F684" s="4" t="str">
        <f>VLOOKUP(C684,customers!A:B,2,FALSE)</f>
        <v>Laryssa Benediktovich</v>
      </c>
      <c r="G684" s="4" t="str">
        <f>VLOOKUP(F684,customers!B:C,2,FALSE)</f>
        <v>lbenediktovichiy@wunderground.com</v>
      </c>
      <c r="H684" s="4" t="str">
        <f>VLOOKUP(F684,customers!B:G,6,FALSE)</f>
        <v>United States</v>
      </c>
      <c r="I684" s="7" t="str">
        <f>VLOOKUP(D684,products!A:B,2,FALSE)</f>
        <v>Exc</v>
      </c>
      <c r="J684" s="7" t="str">
        <f>VLOOKUP(D684,products!A:C,3,FALSE)</f>
        <v>M</v>
      </c>
      <c r="K684" s="8">
        <f>VLOOKUP(D684,products!A:D,4,FALSE)</f>
        <v>0.2</v>
      </c>
      <c r="L684" s="9">
        <f>VLOOKUP(D684,products!A:E,5,FALSE)</f>
        <v>4.125</v>
      </c>
      <c r="M684" s="9">
        <f t="shared" si="10"/>
        <v>8.25</v>
      </c>
      <c r="N684" s="7" t="str" cm="1">
        <f t="array" ref="N684">_xlfn.IFS(I684="Rob","Robusta",I684="Exc","Exclasia",I684="Ara","Arabia",I684="Lib","Libia")</f>
        <v>Exclasia</v>
      </c>
      <c r="O684" s="7" t="str" cm="1">
        <f t="array" ref="O684">_xlfn.IFS(J684="M","Medium",J684="D","Dark",J684="L","Light")</f>
        <v>Medium</v>
      </c>
      <c r="P684" s="7" t="str">
        <f>VLOOKUP(Tablo1[[#This Row],[Customer ID]],customers!A683:I1683,9,FALSE)</f>
        <v>Yes</v>
      </c>
    </row>
    <row r="685" spans="1:16" x14ac:dyDescent="0.25">
      <c r="A685" s="4" t="s">
        <v>4347</v>
      </c>
      <c r="B685" s="6">
        <v>43941</v>
      </c>
      <c r="C685" s="4" t="s">
        <v>4348</v>
      </c>
      <c r="D685" s="7" t="s">
        <v>6168</v>
      </c>
      <c r="E685" s="4">
        <v>6</v>
      </c>
      <c r="F685" s="4" t="str">
        <f>VLOOKUP(C685,customers!A:B,2,FALSE)</f>
        <v>Theo Jacobovitz</v>
      </c>
      <c r="G685" s="4" t="str">
        <f>VLOOKUP(F685,customers!B:C,2,FALSE)</f>
        <v>tjacobovitziz@cbc.ca</v>
      </c>
      <c r="H685" s="4" t="str">
        <f>VLOOKUP(F685,customers!B:G,6,FALSE)</f>
        <v>United States</v>
      </c>
      <c r="I685" s="7" t="str">
        <f>VLOOKUP(D685,products!A:B,2,FALSE)</f>
        <v>Lib</v>
      </c>
      <c r="J685" s="7" t="str">
        <f>VLOOKUP(D685,products!A:C,3,FALSE)</f>
        <v>D</v>
      </c>
      <c r="K685" s="8">
        <f>VLOOKUP(D685,products!A:D,4,FALSE)</f>
        <v>0.5</v>
      </c>
      <c r="L685" s="9">
        <f>VLOOKUP(D685,products!A:E,5,FALSE)</f>
        <v>7.77</v>
      </c>
      <c r="M685" s="9">
        <f t="shared" si="10"/>
        <v>46.62</v>
      </c>
      <c r="N685" s="7" t="str" cm="1">
        <f t="array" ref="N685">_xlfn.IFS(I685="Rob","Robusta",I685="Exc","Exclasia",I685="Ara","Arabia",I685="Lib","Libia")</f>
        <v>Libia</v>
      </c>
      <c r="O685" s="7" t="str" cm="1">
        <f t="array" ref="O685">_xlfn.IFS(J685="M","Medium",J685="D","Dark",J685="L","Light")</f>
        <v>Dark</v>
      </c>
      <c r="P685" s="7" t="str">
        <f>VLOOKUP(Tablo1[[#This Row],[Customer ID]],customers!A684:I1684,9,FALSE)</f>
        <v>No</v>
      </c>
    </row>
    <row r="686" spans="1:16" x14ac:dyDescent="0.25">
      <c r="A686" s="4" t="s">
        <v>4353</v>
      </c>
      <c r="B686" s="6">
        <v>43517</v>
      </c>
      <c r="C686" s="4" t="s">
        <v>4354</v>
      </c>
      <c r="D686" s="7" t="s">
        <v>6178</v>
      </c>
      <c r="E686" s="4">
        <v>6</v>
      </c>
      <c r="F686" s="4" t="str">
        <f>VLOOKUP(C686,customers!A:B,2,FALSE)</f>
        <v>Becca Ableson</v>
      </c>
      <c r="G686" s="4">
        <f>VLOOKUP(F686,customers!B:C,2,FALSE)</f>
        <v>0</v>
      </c>
      <c r="H686" s="4" t="str">
        <f>VLOOKUP(F686,customers!B:G,6,FALSE)</f>
        <v>United States</v>
      </c>
      <c r="I686" s="7" t="str">
        <f>VLOOKUP(D686,products!A:B,2,FALSE)</f>
        <v>Rob</v>
      </c>
      <c r="J686" s="7" t="str">
        <f>VLOOKUP(D686,products!A:C,3,FALSE)</f>
        <v>L</v>
      </c>
      <c r="K686" s="8">
        <f>VLOOKUP(D686,products!A:D,4,FALSE)</f>
        <v>1</v>
      </c>
      <c r="L686" s="9">
        <f>VLOOKUP(D686,products!A:E,5,FALSE)</f>
        <v>11.95</v>
      </c>
      <c r="M686" s="9">
        <f t="shared" si="10"/>
        <v>71.699999999999989</v>
      </c>
      <c r="N686" s="7" t="str" cm="1">
        <f t="array" ref="N686">_xlfn.IFS(I686="Rob","Robusta",I686="Exc","Exclasia",I686="Ara","Arabia",I686="Lib","Libia")</f>
        <v>Robusta</v>
      </c>
      <c r="O686" s="7" t="str" cm="1">
        <f t="array" ref="O686">_xlfn.IFS(J686="M","Medium",J686="D","Dark",J686="L","Light")</f>
        <v>Light</v>
      </c>
      <c r="P686" s="7" t="str">
        <f>VLOOKUP(Tablo1[[#This Row],[Customer ID]],customers!A685:I1685,9,FALSE)</f>
        <v>No</v>
      </c>
    </row>
    <row r="687" spans="1:16" x14ac:dyDescent="0.25">
      <c r="A687" s="4" t="s">
        <v>4358</v>
      </c>
      <c r="B687" s="6">
        <v>44637</v>
      </c>
      <c r="C687" s="4" t="s">
        <v>4359</v>
      </c>
      <c r="D687" s="7" t="s">
        <v>6163</v>
      </c>
      <c r="E687" s="4">
        <v>2</v>
      </c>
      <c r="F687" s="4" t="str">
        <f>VLOOKUP(C687,customers!A:B,2,FALSE)</f>
        <v>Jeno Druitt</v>
      </c>
      <c r="G687" s="4" t="str">
        <f>VLOOKUP(F687,customers!B:C,2,FALSE)</f>
        <v>jdruittj1@feedburner.com</v>
      </c>
      <c r="H687" s="4" t="str">
        <f>VLOOKUP(F687,customers!B:G,6,FALSE)</f>
        <v>United States</v>
      </c>
      <c r="I687" s="7" t="str">
        <f>VLOOKUP(D687,products!A:B,2,FALSE)</f>
        <v>Lib</v>
      </c>
      <c r="J687" s="7" t="str">
        <f>VLOOKUP(D687,products!A:C,3,FALSE)</f>
        <v>L</v>
      </c>
      <c r="K687" s="8">
        <f>VLOOKUP(D687,products!A:D,4,FALSE)</f>
        <v>2.5</v>
      </c>
      <c r="L687" s="9">
        <f>VLOOKUP(D687,products!A:E,5,FALSE)</f>
        <v>36.454999999999998</v>
      </c>
      <c r="M687" s="9">
        <f t="shared" si="10"/>
        <v>72.91</v>
      </c>
      <c r="N687" s="7" t="str" cm="1">
        <f t="array" ref="N687">_xlfn.IFS(I687="Rob","Robusta",I687="Exc","Exclasia",I687="Ara","Arabia",I687="Lib","Libia")</f>
        <v>Libia</v>
      </c>
      <c r="O687" s="7" t="str" cm="1">
        <f t="array" ref="O687">_xlfn.IFS(J687="M","Medium",J687="D","Dark",J687="L","Light")</f>
        <v>Light</v>
      </c>
      <c r="P687" s="7" t="str">
        <f>VLOOKUP(Tablo1[[#This Row],[Customer ID]],customers!A686:I1686,9,FALSE)</f>
        <v>Yes</v>
      </c>
    </row>
    <row r="688" spans="1:16" x14ac:dyDescent="0.25">
      <c r="A688" s="4" t="s">
        <v>4364</v>
      </c>
      <c r="B688" s="6">
        <v>44330</v>
      </c>
      <c r="C688" s="4" t="s">
        <v>4365</v>
      </c>
      <c r="D688" s="7" t="s">
        <v>6162</v>
      </c>
      <c r="E688" s="4">
        <v>3</v>
      </c>
      <c r="F688" s="4" t="str">
        <f>VLOOKUP(C688,customers!A:B,2,FALSE)</f>
        <v>Deonne Shortall</v>
      </c>
      <c r="G688" s="4" t="str">
        <f>VLOOKUP(F688,customers!B:C,2,FALSE)</f>
        <v>dshortallj2@wikipedia.org</v>
      </c>
      <c r="H688" s="4" t="str">
        <f>VLOOKUP(F688,customers!B:G,6,FALSE)</f>
        <v>United States</v>
      </c>
      <c r="I688" s="7" t="str">
        <f>VLOOKUP(D688,products!A:B,2,FALSE)</f>
        <v>Rob</v>
      </c>
      <c r="J688" s="7" t="str">
        <f>VLOOKUP(D688,products!A:C,3,FALSE)</f>
        <v>D</v>
      </c>
      <c r="K688" s="8">
        <f>VLOOKUP(D688,products!A:D,4,FALSE)</f>
        <v>0.2</v>
      </c>
      <c r="L688" s="9">
        <f>VLOOKUP(D688,products!A:E,5,FALSE)</f>
        <v>2.6849999999999996</v>
      </c>
      <c r="M688" s="9">
        <f t="shared" si="10"/>
        <v>8.0549999999999997</v>
      </c>
      <c r="N688" s="7" t="str" cm="1">
        <f t="array" ref="N688">_xlfn.IFS(I688="Rob","Robusta",I688="Exc","Exclasia",I688="Ara","Arabia",I688="Lib","Libia")</f>
        <v>Robusta</v>
      </c>
      <c r="O688" s="7" t="str" cm="1">
        <f t="array" ref="O688">_xlfn.IFS(J688="M","Medium",J688="D","Dark",J688="L","Light")</f>
        <v>Dark</v>
      </c>
      <c r="P688" s="7" t="str">
        <f>VLOOKUP(Tablo1[[#This Row],[Customer ID]],customers!A687:I1687,9,FALSE)</f>
        <v>Yes</v>
      </c>
    </row>
    <row r="689" spans="1:16" x14ac:dyDescent="0.25">
      <c r="A689" s="4" t="s">
        <v>4370</v>
      </c>
      <c r="B689" s="6">
        <v>43471</v>
      </c>
      <c r="C689" s="4" t="s">
        <v>4371</v>
      </c>
      <c r="D689" s="7" t="s">
        <v>6138</v>
      </c>
      <c r="E689" s="4">
        <v>2</v>
      </c>
      <c r="F689" s="4" t="str">
        <f>VLOOKUP(C689,customers!A:B,2,FALSE)</f>
        <v>Wilton Cottier</v>
      </c>
      <c r="G689" s="4" t="str">
        <f>VLOOKUP(F689,customers!B:C,2,FALSE)</f>
        <v>wcottierj3@cafepress.com</v>
      </c>
      <c r="H689" s="4" t="str">
        <f>VLOOKUP(F689,customers!B:G,6,FALSE)</f>
        <v>United States</v>
      </c>
      <c r="I689" s="7" t="str">
        <f>VLOOKUP(D689,products!A:B,2,FALSE)</f>
        <v>Exc</v>
      </c>
      <c r="J689" s="7" t="str">
        <f>VLOOKUP(D689,products!A:C,3,FALSE)</f>
        <v>M</v>
      </c>
      <c r="K689" s="8">
        <f>VLOOKUP(D689,products!A:D,4,FALSE)</f>
        <v>0.5</v>
      </c>
      <c r="L689" s="9">
        <f>VLOOKUP(D689,products!A:E,5,FALSE)</f>
        <v>8.25</v>
      </c>
      <c r="M689" s="9">
        <f t="shared" si="10"/>
        <v>16.5</v>
      </c>
      <c r="N689" s="7" t="str" cm="1">
        <f t="array" ref="N689">_xlfn.IFS(I689="Rob","Robusta",I689="Exc","Exclasia",I689="Ara","Arabia",I689="Lib","Libia")</f>
        <v>Exclasia</v>
      </c>
      <c r="O689" s="7" t="str" cm="1">
        <f t="array" ref="O689">_xlfn.IFS(J689="M","Medium",J689="D","Dark",J689="L","Light")</f>
        <v>Medium</v>
      </c>
      <c r="P689" s="7" t="str">
        <f>VLOOKUP(Tablo1[[#This Row],[Customer ID]],customers!A688:I1688,9,FALSE)</f>
        <v>No</v>
      </c>
    </row>
    <row r="690" spans="1:16" x14ac:dyDescent="0.25">
      <c r="A690" s="4" t="s">
        <v>4376</v>
      </c>
      <c r="B690" s="6">
        <v>43579</v>
      </c>
      <c r="C690" s="4" t="s">
        <v>4377</v>
      </c>
      <c r="D690" s="7" t="s">
        <v>6139</v>
      </c>
      <c r="E690" s="4">
        <v>5</v>
      </c>
      <c r="F690" s="4" t="str">
        <f>VLOOKUP(C690,customers!A:B,2,FALSE)</f>
        <v>Kevan Grinsted</v>
      </c>
      <c r="G690" s="4" t="str">
        <f>VLOOKUP(F690,customers!B:C,2,FALSE)</f>
        <v>kgrinstedj4@google.com.br</v>
      </c>
      <c r="H690" s="4" t="str">
        <f>VLOOKUP(F690,customers!B:G,6,FALSE)</f>
        <v>Ireland</v>
      </c>
      <c r="I690" s="7" t="str">
        <f>VLOOKUP(D690,products!A:B,2,FALSE)</f>
        <v>Ara</v>
      </c>
      <c r="J690" s="7" t="str">
        <f>VLOOKUP(D690,products!A:C,3,FALSE)</f>
        <v>L</v>
      </c>
      <c r="K690" s="8">
        <f>VLOOKUP(D690,products!A:D,4,FALSE)</f>
        <v>1</v>
      </c>
      <c r="L690" s="9">
        <f>VLOOKUP(D690,products!A:E,5,FALSE)</f>
        <v>12.95</v>
      </c>
      <c r="M690" s="9">
        <f t="shared" si="10"/>
        <v>64.75</v>
      </c>
      <c r="N690" s="7" t="str" cm="1">
        <f t="array" ref="N690">_xlfn.IFS(I690="Rob","Robusta",I690="Exc","Exclasia",I690="Ara","Arabia",I690="Lib","Libia")</f>
        <v>Arabia</v>
      </c>
      <c r="O690" s="7" t="str" cm="1">
        <f t="array" ref="O690">_xlfn.IFS(J690="M","Medium",J690="D","Dark",J690="L","Light")</f>
        <v>Light</v>
      </c>
      <c r="P690" s="7" t="str">
        <f>VLOOKUP(Tablo1[[#This Row],[Customer ID]],customers!A689:I1689,9,FALSE)</f>
        <v>No</v>
      </c>
    </row>
    <row r="691" spans="1:16" x14ac:dyDescent="0.25">
      <c r="A691" s="4" t="s">
        <v>4382</v>
      </c>
      <c r="B691" s="6">
        <v>44346</v>
      </c>
      <c r="C691" s="4" t="s">
        <v>4383</v>
      </c>
      <c r="D691" s="7" t="s">
        <v>6156</v>
      </c>
      <c r="E691" s="4">
        <v>5</v>
      </c>
      <c r="F691" s="4" t="str">
        <f>VLOOKUP(C691,customers!A:B,2,FALSE)</f>
        <v>Dionne Skyner</v>
      </c>
      <c r="G691" s="4" t="str">
        <f>VLOOKUP(F691,customers!B:C,2,FALSE)</f>
        <v>dskynerj5@hubpages.com</v>
      </c>
      <c r="H691" s="4" t="str">
        <f>VLOOKUP(F691,customers!B:G,6,FALSE)</f>
        <v>United States</v>
      </c>
      <c r="I691" s="7" t="str">
        <f>VLOOKUP(D691,products!A:B,2,FALSE)</f>
        <v>Ara</v>
      </c>
      <c r="J691" s="7" t="str">
        <f>VLOOKUP(D691,products!A:C,3,FALSE)</f>
        <v>M</v>
      </c>
      <c r="K691" s="8">
        <f>VLOOKUP(D691,products!A:D,4,FALSE)</f>
        <v>0.5</v>
      </c>
      <c r="L691" s="9">
        <f>VLOOKUP(D691,products!A:E,5,FALSE)</f>
        <v>6.75</v>
      </c>
      <c r="M691" s="9">
        <f t="shared" si="10"/>
        <v>33.75</v>
      </c>
      <c r="N691" s="7" t="str" cm="1">
        <f t="array" ref="N691">_xlfn.IFS(I691="Rob","Robusta",I691="Exc","Exclasia",I691="Ara","Arabia",I691="Lib","Libia")</f>
        <v>Arabia</v>
      </c>
      <c r="O691" s="7" t="str" cm="1">
        <f t="array" ref="O691">_xlfn.IFS(J691="M","Medium",J691="D","Dark",J691="L","Light")</f>
        <v>Medium</v>
      </c>
      <c r="P691" s="7" t="str">
        <f>VLOOKUP(Tablo1[[#This Row],[Customer ID]],customers!A690:I1690,9,FALSE)</f>
        <v>No</v>
      </c>
    </row>
    <row r="692" spans="1:16" x14ac:dyDescent="0.25">
      <c r="A692" s="4" t="s">
        <v>4388</v>
      </c>
      <c r="B692" s="6">
        <v>44754</v>
      </c>
      <c r="C692" s="4" t="s">
        <v>4389</v>
      </c>
      <c r="D692" s="7" t="s">
        <v>6164</v>
      </c>
      <c r="E692" s="4">
        <v>6</v>
      </c>
      <c r="F692" s="4" t="str">
        <f>VLOOKUP(C692,customers!A:B,2,FALSE)</f>
        <v>Francesco Dressel</v>
      </c>
      <c r="G692" s="4">
        <f>VLOOKUP(F692,customers!B:C,2,FALSE)</f>
        <v>0</v>
      </c>
      <c r="H692" s="4" t="str">
        <f>VLOOKUP(F692,customers!B:G,6,FALSE)</f>
        <v>United States</v>
      </c>
      <c r="I692" s="7" t="str">
        <f>VLOOKUP(D692,products!A:B,2,FALSE)</f>
        <v>Lib</v>
      </c>
      <c r="J692" s="7" t="str">
        <f>VLOOKUP(D692,products!A:C,3,FALSE)</f>
        <v>D</v>
      </c>
      <c r="K692" s="8">
        <f>VLOOKUP(D692,products!A:D,4,FALSE)</f>
        <v>2.5</v>
      </c>
      <c r="L692" s="9">
        <f>VLOOKUP(D692,products!A:E,5,FALSE)</f>
        <v>29.784999999999997</v>
      </c>
      <c r="M692" s="9">
        <f t="shared" si="10"/>
        <v>178.70999999999998</v>
      </c>
      <c r="N692" s="7" t="str" cm="1">
        <f t="array" ref="N692">_xlfn.IFS(I692="Rob","Robusta",I692="Exc","Exclasia",I692="Ara","Arabia",I692="Lib","Libia")</f>
        <v>Libia</v>
      </c>
      <c r="O692" s="7" t="str" cm="1">
        <f t="array" ref="O692">_xlfn.IFS(J692="M","Medium",J692="D","Dark",J692="L","Light")</f>
        <v>Dark</v>
      </c>
      <c r="P692" s="7" t="str">
        <f>VLOOKUP(Tablo1[[#This Row],[Customer ID]],customers!A691:I1691,9,FALSE)</f>
        <v>No</v>
      </c>
    </row>
    <row r="693" spans="1:16" x14ac:dyDescent="0.25">
      <c r="A693" s="4" t="s">
        <v>4392</v>
      </c>
      <c r="B693" s="6">
        <v>44227</v>
      </c>
      <c r="C693" s="4" t="s">
        <v>4433</v>
      </c>
      <c r="D693" s="7" t="s">
        <v>6154</v>
      </c>
      <c r="E693" s="4">
        <v>2</v>
      </c>
      <c r="F693" s="4" t="str">
        <f>VLOOKUP(C693,customers!A:B,2,FALSE)</f>
        <v>Jimmy Dymoke</v>
      </c>
      <c r="G693" s="4" t="str">
        <f>VLOOKUP(F693,customers!B:C,2,FALSE)</f>
        <v>jdymokeje@prnewswire.com</v>
      </c>
      <c r="H693" s="4" t="str">
        <f>VLOOKUP(F693,customers!B:G,6,FALSE)</f>
        <v>Ireland</v>
      </c>
      <c r="I693" s="7" t="str">
        <f>VLOOKUP(D693,products!A:B,2,FALSE)</f>
        <v>Ara</v>
      </c>
      <c r="J693" s="7" t="str">
        <f>VLOOKUP(D693,products!A:C,3,FALSE)</f>
        <v>M</v>
      </c>
      <c r="K693" s="8">
        <f>VLOOKUP(D693,products!A:D,4,FALSE)</f>
        <v>1</v>
      </c>
      <c r="L693" s="9">
        <f>VLOOKUP(D693,products!A:E,5,FALSE)</f>
        <v>11.25</v>
      </c>
      <c r="M693" s="9">
        <f t="shared" si="10"/>
        <v>22.5</v>
      </c>
      <c r="N693" s="7" t="str" cm="1">
        <f t="array" ref="N693">_xlfn.IFS(I693="Rob","Robusta",I693="Exc","Exclasia",I693="Ara","Arabia",I693="Lib","Libia")</f>
        <v>Arabia</v>
      </c>
      <c r="O693" s="7" t="str" cm="1">
        <f t="array" ref="O693">_xlfn.IFS(J693="M","Medium",J693="D","Dark",J693="L","Light")</f>
        <v>Medium</v>
      </c>
      <c r="P693" s="7" t="str">
        <f>VLOOKUP(Tablo1[[#This Row],[Customer ID]],customers!A692:I1692,9,FALSE)</f>
        <v>No</v>
      </c>
    </row>
    <row r="694" spans="1:16" x14ac:dyDescent="0.25">
      <c r="A694" s="4" t="s">
        <v>4398</v>
      </c>
      <c r="B694" s="6">
        <v>43720</v>
      </c>
      <c r="C694" s="4" t="s">
        <v>4399</v>
      </c>
      <c r="D694" s="7" t="s">
        <v>6142</v>
      </c>
      <c r="E694" s="4">
        <v>1</v>
      </c>
      <c r="F694" s="4" t="str">
        <f>VLOOKUP(C694,customers!A:B,2,FALSE)</f>
        <v>Ambrosio Weinmann</v>
      </c>
      <c r="G694" s="4" t="str">
        <f>VLOOKUP(F694,customers!B:C,2,FALSE)</f>
        <v>aweinmannj8@shinystat.com</v>
      </c>
      <c r="H694" s="4" t="str">
        <f>VLOOKUP(F694,customers!B:G,6,FALSE)</f>
        <v>United States</v>
      </c>
      <c r="I694" s="7" t="str">
        <f>VLOOKUP(D694,products!A:B,2,FALSE)</f>
        <v>Lib</v>
      </c>
      <c r="J694" s="7" t="str">
        <f>VLOOKUP(D694,products!A:C,3,FALSE)</f>
        <v>D</v>
      </c>
      <c r="K694" s="8">
        <f>VLOOKUP(D694,products!A:D,4,FALSE)</f>
        <v>1</v>
      </c>
      <c r="L694" s="9">
        <f>VLOOKUP(D694,products!A:E,5,FALSE)</f>
        <v>12.95</v>
      </c>
      <c r="M694" s="9">
        <f t="shared" si="10"/>
        <v>12.95</v>
      </c>
      <c r="N694" s="7" t="str" cm="1">
        <f t="array" ref="N694">_xlfn.IFS(I694="Rob","Robusta",I694="Exc","Exclasia",I694="Ara","Arabia",I694="Lib","Libia")</f>
        <v>Libia</v>
      </c>
      <c r="O694" s="7" t="str" cm="1">
        <f t="array" ref="O694">_xlfn.IFS(J694="M","Medium",J694="D","Dark",J694="L","Light")</f>
        <v>Dark</v>
      </c>
      <c r="P694" s="7" t="str">
        <f>VLOOKUP(Tablo1[[#This Row],[Customer ID]],customers!A693:I1693,9,FALSE)</f>
        <v>No</v>
      </c>
    </row>
    <row r="695" spans="1:16" x14ac:dyDescent="0.25">
      <c r="A695" s="4" t="s">
        <v>4404</v>
      </c>
      <c r="B695" s="6">
        <v>44012</v>
      </c>
      <c r="C695" s="4" t="s">
        <v>4405</v>
      </c>
      <c r="D695" s="7" t="s">
        <v>6174</v>
      </c>
      <c r="E695" s="4">
        <v>2</v>
      </c>
      <c r="F695" s="4" t="str">
        <f>VLOOKUP(C695,customers!A:B,2,FALSE)</f>
        <v>Elden Andriessen</v>
      </c>
      <c r="G695" s="4" t="str">
        <f>VLOOKUP(F695,customers!B:C,2,FALSE)</f>
        <v>eandriessenj9@europa.eu</v>
      </c>
      <c r="H695" s="4" t="str">
        <f>VLOOKUP(F695,customers!B:G,6,FALSE)</f>
        <v>United States</v>
      </c>
      <c r="I695" s="7" t="str">
        <f>VLOOKUP(D695,products!A:B,2,FALSE)</f>
        <v>Ara</v>
      </c>
      <c r="J695" s="7" t="str">
        <f>VLOOKUP(D695,products!A:C,3,FALSE)</f>
        <v>M</v>
      </c>
      <c r="K695" s="8">
        <f>VLOOKUP(D695,products!A:D,4,FALSE)</f>
        <v>2.5</v>
      </c>
      <c r="L695" s="9">
        <f>VLOOKUP(D695,products!A:E,5,FALSE)</f>
        <v>25.874999999999996</v>
      </c>
      <c r="M695" s="9">
        <f t="shared" si="10"/>
        <v>51.749999999999993</v>
      </c>
      <c r="N695" s="7" t="str" cm="1">
        <f t="array" ref="N695">_xlfn.IFS(I695="Rob","Robusta",I695="Exc","Exclasia",I695="Ara","Arabia",I695="Lib","Libia")</f>
        <v>Arabia</v>
      </c>
      <c r="O695" s="7" t="str" cm="1">
        <f t="array" ref="O695">_xlfn.IFS(J695="M","Medium",J695="D","Dark",J695="L","Light")</f>
        <v>Medium</v>
      </c>
      <c r="P695" s="7" t="str">
        <f>VLOOKUP(Tablo1[[#This Row],[Customer ID]],customers!A694:I1694,9,FALSE)</f>
        <v>Yes</v>
      </c>
    </row>
    <row r="696" spans="1:16" x14ac:dyDescent="0.25">
      <c r="A696" s="4" t="s">
        <v>4410</v>
      </c>
      <c r="B696" s="6">
        <v>43915</v>
      </c>
      <c r="C696" s="4" t="s">
        <v>4411</v>
      </c>
      <c r="D696" s="7" t="s">
        <v>6143</v>
      </c>
      <c r="E696" s="4">
        <v>5</v>
      </c>
      <c r="F696" s="4" t="str">
        <f>VLOOKUP(C696,customers!A:B,2,FALSE)</f>
        <v>Roxie Deaconson</v>
      </c>
      <c r="G696" s="4" t="str">
        <f>VLOOKUP(F696,customers!B:C,2,FALSE)</f>
        <v>rdeaconsonja@archive.org</v>
      </c>
      <c r="H696" s="4" t="str">
        <f>VLOOKUP(F696,customers!B:G,6,FALSE)</f>
        <v>United States</v>
      </c>
      <c r="I696" s="7" t="str">
        <f>VLOOKUP(D696,products!A:B,2,FALSE)</f>
        <v>Exc</v>
      </c>
      <c r="J696" s="7" t="str">
        <f>VLOOKUP(D696,products!A:C,3,FALSE)</f>
        <v>D</v>
      </c>
      <c r="K696" s="8">
        <f>VLOOKUP(D696,products!A:D,4,FALSE)</f>
        <v>0.5</v>
      </c>
      <c r="L696" s="9">
        <f>VLOOKUP(D696,products!A:E,5,FALSE)</f>
        <v>7.29</v>
      </c>
      <c r="M696" s="9">
        <f t="shared" si="10"/>
        <v>36.450000000000003</v>
      </c>
      <c r="N696" s="7" t="str" cm="1">
        <f t="array" ref="N696">_xlfn.IFS(I696="Rob","Robusta",I696="Exc","Exclasia",I696="Ara","Arabia",I696="Lib","Libia")</f>
        <v>Exclasia</v>
      </c>
      <c r="O696" s="7" t="str" cm="1">
        <f t="array" ref="O696">_xlfn.IFS(J696="M","Medium",J696="D","Dark",J696="L","Light")</f>
        <v>Dark</v>
      </c>
      <c r="P696" s="7" t="str">
        <f>VLOOKUP(Tablo1[[#This Row],[Customer ID]],customers!A695:I1695,9,FALSE)</f>
        <v>No</v>
      </c>
    </row>
    <row r="697" spans="1:16" x14ac:dyDescent="0.25">
      <c r="A697" s="4" t="s">
        <v>4416</v>
      </c>
      <c r="B697" s="6">
        <v>44300</v>
      </c>
      <c r="C697" s="4" t="s">
        <v>4417</v>
      </c>
      <c r="D697" s="7" t="s">
        <v>6163</v>
      </c>
      <c r="E697" s="4">
        <v>5</v>
      </c>
      <c r="F697" s="4" t="str">
        <f>VLOOKUP(C697,customers!A:B,2,FALSE)</f>
        <v>Davida Caro</v>
      </c>
      <c r="G697" s="4" t="str">
        <f>VLOOKUP(F697,customers!B:C,2,FALSE)</f>
        <v>dcarojb@twitter.com</v>
      </c>
      <c r="H697" s="4" t="str">
        <f>VLOOKUP(F697,customers!B:G,6,FALSE)</f>
        <v>United States</v>
      </c>
      <c r="I697" s="7" t="str">
        <f>VLOOKUP(D697,products!A:B,2,FALSE)</f>
        <v>Lib</v>
      </c>
      <c r="J697" s="7" t="str">
        <f>VLOOKUP(D697,products!A:C,3,FALSE)</f>
        <v>L</v>
      </c>
      <c r="K697" s="8">
        <f>VLOOKUP(D697,products!A:D,4,FALSE)</f>
        <v>2.5</v>
      </c>
      <c r="L697" s="9">
        <f>VLOOKUP(D697,products!A:E,5,FALSE)</f>
        <v>36.454999999999998</v>
      </c>
      <c r="M697" s="9">
        <f t="shared" si="10"/>
        <v>182.27499999999998</v>
      </c>
      <c r="N697" s="7" t="str" cm="1">
        <f t="array" ref="N697">_xlfn.IFS(I697="Rob","Robusta",I697="Exc","Exclasia",I697="Ara","Arabia",I697="Lib","Libia")</f>
        <v>Libia</v>
      </c>
      <c r="O697" s="7" t="str" cm="1">
        <f t="array" ref="O697">_xlfn.IFS(J697="M","Medium",J697="D","Dark",J697="L","Light")</f>
        <v>Light</v>
      </c>
      <c r="P697" s="7" t="str">
        <f>VLOOKUP(Tablo1[[#This Row],[Customer ID]],customers!A696:I1696,9,FALSE)</f>
        <v>Yes</v>
      </c>
    </row>
    <row r="698" spans="1:16" x14ac:dyDescent="0.25">
      <c r="A698" s="4" t="s">
        <v>4422</v>
      </c>
      <c r="B698" s="6">
        <v>43693</v>
      </c>
      <c r="C698" s="4" t="s">
        <v>4423</v>
      </c>
      <c r="D698" s="7" t="s">
        <v>6168</v>
      </c>
      <c r="E698" s="4">
        <v>4</v>
      </c>
      <c r="F698" s="4" t="str">
        <f>VLOOKUP(C698,customers!A:B,2,FALSE)</f>
        <v>Johna Bluck</v>
      </c>
      <c r="G698" s="4" t="str">
        <f>VLOOKUP(F698,customers!B:C,2,FALSE)</f>
        <v>jbluckjc@imageshack.us</v>
      </c>
      <c r="H698" s="4" t="str">
        <f>VLOOKUP(F698,customers!B:G,6,FALSE)</f>
        <v>United States</v>
      </c>
      <c r="I698" s="7" t="str">
        <f>VLOOKUP(D698,products!A:B,2,FALSE)</f>
        <v>Lib</v>
      </c>
      <c r="J698" s="7" t="str">
        <f>VLOOKUP(D698,products!A:C,3,FALSE)</f>
        <v>D</v>
      </c>
      <c r="K698" s="8">
        <f>VLOOKUP(D698,products!A:D,4,FALSE)</f>
        <v>0.5</v>
      </c>
      <c r="L698" s="9">
        <f>VLOOKUP(D698,products!A:E,5,FALSE)</f>
        <v>7.77</v>
      </c>
      <c r="M698" s="9">
        <f t="shared" si="10"/>
        <v>31.08</v>
      </c>
      <c r="N698" s="7" t="str" cm="1">
        <f t="array" ref="N698">_xlfn.IFS(I698="Rob","Robusta",I698="Exc","Exclasia",I698="Ara","Arabia",I698="Lib","Libia")</f>
        <v>Libia</v>
      </c>
      <c r="O698" s="7" t="str" cm="1">
        <f t="array" ref="O698">_xlfn.IFS(J698="M","Medium",J698="D","Dark",J698="L","Light")</f>
        <v>Dark</v>
      </c>
      <c r="P698" s="7" t="str">
        <f>VLOOKUP(Tablo1[[#This Row],[Customer ID]],customers!A697:I1697,9,FALSE)</f>
        <v>No</v>
      </c>
    </row>
    <row r="699" spans="1:16" x14ac:dyDescent="0.25">
      <c r="A699" s="4" t="s">
        <v>4428</v>
      </c>
      <c r="B699" s="6">
        <v>44547</v>
      </c>
      <c r="C699" s="4" t="s">
        <v>4429</v>
      </c>
      <c r="D699" s="7" t="s">
        <v>6156</v>
      </c>
      <c r="E699" s="4">
        <v>3</v>
      </c>
      <c r="F699" s="4" t="str">
        <f>VLOOKUP(C699,customers!A:B,2,FALSE)</f>
        <v>Myrle Dearden</v>
      </c>
      <c r="G699" s="4">
        <f>VLOOKUP(F699,customers!B:C,2,FALSE)</f>
        <v>0</v>
      </c>
      <c r="H699" s="4" t="str">
        <f>VLOOKUP(F699,customers!B:G,6,FALSE)</f>
        <v>Ireland</v>
      </c>
      <c r="I699" s="7" t="str">
        <f>VLOOKUP(D699,products!A:B,2,FALSE)</f>
        <v>Ara</v>
      </c>
      <c r="J699" s="7" t="str">
        <f>VLOOKUP(D699,products!A:C,3,FALSE)</f>
        <v>M</v>
      </c>
      <c r="K699" s="8">
        <f>VLOOKUP(D699,products!A:D,4,FALSE)</f>
        <v>0.5</v>
      </c>
      <c r="L699" s="9">
        <f>VLOOKUP(D699,products!A:E,5,FALSE)</f>
        <v>6.75</v>
      </c>
      <c r="M699" s="9">
        <f t="shared" si="10"/>
        <v>20.25</v>
      </c>
      <c r="N699" s="7" t="str" cm="1">
        <f t="array" ref="N699">_xlfn.IFS(I699="Rob","Robusta",I699="Exc","Exclasia",I699="Ara","Arabia",I699="Lib","Libia")</f>
        <v>Arabia</v>
      </c>
      <c r="O699" s="7" t="str" cm="1">
        <f t="array" ref="O699">_xlfn.IFS(J699="M","Medium",J699="D","Dark",J699="L","Light")</f>
        <v>Medium</v>
      </c>
      <c r="P699" s="7" t="str">
        <f>VLOOKUP(Tablo1[[#This Row],[Customer ID]],customers!A698:I1698,9,FALSE)</f>
        <v>No</v>
      </c>
    </row>
    <row r="700" spans="1:16" x14ac:dyDescent="0.25">
      <c r="A700" s="4" t="s">
        <v>4432</v>
      </c>
      <c r="B700" s="6">
        <v>43830</v>
      </c>
      <c r="C700" s="4" t="s">
        <v>4433</v>
      </c>
      <c r="D700" s="7" t="s">
        <v>6142</v>
      </c>
      <c r="E700" s="4">
        <v>2</v>
      </c>
      <c r="F700" s="4" t="str">
        <f>VLOOKUP(C700,customers!A:B,2,FALSE)</f>
        <v>Jimmy Dymoke</v>
      </c>
      <c r="G700" s="4" t="str">
        <f>VLOOKUP(F700,customers!B:C,2,FALSE)</f>
        <v>jdymokeje@prnewswire.com</v>
      </c>
      <c r="H700" s="4" t="str">
        <f>VLOOKUP(F700,customers!B:G,6,FALSE)</f>
        <v>Ireland</v>
      </c>
      <c r="I700" s="7" t="str">
        <f>VLOOKUP(D700,products!A:B,2,FALSE)</f>
        <v>Lib</v>
      </c>
      <c r="J700" s="7" t="str">
        <f>VLOOKUP(D700,products!A:C,3,FALSE)</f>
        <v>D</v>
      </c>
      <c r="K700" s="8">
        <f>VLOOKUP(D700,products!A:D,4,FALSE)</f>
        <v>1</v>
      </c>
      <c r="L700" s="9">
        <f>VLOOKUP(D700,products!A:E,5,FALSE)</f>
        <v>12.95</v>
      </c>
      <c r="M700" s="9">
        <f t="shared" si="10"/>
        <v>25.9</v>
      </c>
      <c r="N700" s="7" t="str" cm="1">
        <f t="array" ref="N700">_xlfn.IFS(I700="Rob","Robusta",I700="Exc","Exclasia",I700="Ara","Arabia",I700="Lib","Libia")</f>
        <v>Libia</v>
      </c>
      <c r="O700" s="7" t="str" cm="1">
        <f t="array" ref="O700">_xlfn.IFS(J700="M","Medium",J700="D","Dark",J700="L","Light")</f>
        <v>Dark</v>
      </c>
      <c r="P700" s="7" t="str">
        <f>VLOOKUP(Tablo1[[#This Row],[Customer ID]],customers!A699:I1699,9,FALSE)</f>
        <v>No</v>
      </c>
    </row>
    <row r="701" spans="1:16" x14ac:dyDescent="0.25">
      <c r="A701" s="4" t="s">
        <v>4438</v>
      </c>
      <c r="B701" s="6">
        <v>44298</v>
      </c>
      <c r="C701" s="4" t="s">
        <v>4439</v>
      </c>
      <c r="D701" s="7" t="s">
        <v>6157</v>
      </c>
      <c r="E701" s="4">
        <v>4</v>
      </c>
      <c r="F701" s="4" t="str">
        <f>VLOOKUP(C701,customers!A:B,2,FALSE)</f>
        <v>Orland Tadman</v>
      </c>
      <c r="G701" s="4" t="str">
        <f>VLOOKUP(F701,customers!B:C,2,FALSE)</f>
        <v>otadmanjf@ft.com</v>
      </c>
      <c r="H701" s="4" t="str">
        <f>VLOOKUP(F701,customers!B:G,6,FALSE)</f>
        <v>United States</v>
      </c>
      <c r="I701" s="7" t="str">
        <f>VLOOKUP(D701,products!A:B,2,FALSE)</f>
        <v>Ara</v>
      </c>
      <c r="J701" s="7" t="str">
        <f>VLOOKUP(D701,products!A:C,3,FALSE)</f>
        <v>D</v>
      </c>
      <c r="K701" s="8">
        <f>VLOOKUP(D701,products!A:D,4,FALSE)</f>
        <v>0.5</v>
      </c>
      <c r="L701" s="9">
        <f>VLOOKUP(D701,products!A:E,5,FALSE)</f>
        <v>5.97</v>
      </c>
      <c r="M701" s="9">
        <f t="shared" si="10"/>
        <v>23.88</v>
      </c>
      <c r="N701" s="7" t="str" cm="1">
        <f t="array" ref="N701">_xlfn.IFS(I701="Rob","Robusta",I701="Exc","Exclasia",I701="Ara","Arabia",I701="Lib","Libia")</f>
        <v>Arabia</v>
      </c>
      <c r="O701" s="7" t="str" cm="1">
        <f t="array" ref="O701">_xlfn.IFS(J701="M","Medium",J701="D","Dark",J701="L","Light")</f>
        <v>Dark</v>
      </c>
      <c r="P701" s="7" t="str">
        <f>VLOOKUP(Tablo1[[#This Row],[Customer ID]],customers!A700:I1700,9,FALSE)</f>
        <v>Yes</v>
      </c>
    </row>
    <row r="702" spans="1:16" x14ac:dyDescent="0.25">
      <c r="A702" s="4" t="s">
        <v>4444</v>
      </c>
      <c r="B702" s="6">
        <v>43736</v>
      </c>
      <c r="C702" s="4" t="s">
        <v>4445</v>
      </c>
      <c r="D702" s="7" t="s">
        <v>6160</v>
      </c>
      <c r="E702" s="4">
        <v>2</v>
      </c>
      <c r="F702" s="4" t="str">
        <f>VLOOKUP(C702,customers!A:B,2,FALSE)</f>
        <v>Barrett Gudde</v>
      </c>
      <c r="G702" s="4" t="str">
        <f>VLOOKUP(F702,customers!B:C,2,FALSE)</f>
        <v>bguddejg@dailymotion.com</v>
      </c>
      <c r="H702" s="4" t="str">
        <f>VLOOKUP(F702,customers!B:G,6,FALSE)</f>
        <v>United States</v>
      </c>
      <c r="I702" s="7" t="str">
        <f>VLOOKUP(D702,products!A:B,2,FALSE)</f>
        <v>Lib</v>
      </c>
      <c r="J702" s="7" t="str">
        <f>VLOOKUP(D702,products!A:C,3,FALSE)</f>
        <v>L</v>
      </c>
      <c r="K702" s="8">
        <f>VLOOKUP(D702,products!A:D,4,FALSE)</f>
        <v>0.5</v>
      </c>
      <c r="L702" s="9">
        <f>VLOOKUP(D702,products!A:E,5,FALSE)</f>
        <v>9.51</v>
      </c>
      <c r="M702" s="9">
        <f t="shared" si="10"/>
        <v>19.02</v>
      </c>
      <c r="N702" s="7" t="str" cm="1">
        <f t="array" ref="N702">_xlfn.IFS(I702="Rob","Robusta",I702="Exc","Exclasia",I702="Ara","Arabia",I702="Lib","Libia")</f>
        <v>Libia</v>
      </c>
      <c r="O702" s="7" t="str" cm="1">
        <f t="array" ref="O702">_xlfn.IFS(J702="M","Medium",J702="D","Dark",J702="L","Light")</f>
        <v>Light</v>
      </c>
      <c r="P702" s="7" t="str">
        <f>VLOOKUP(Tablo1[[#This Row],[Customer ID]],customers!A701:I1701,9,FALSE)</f>
        <v>No</v>
      </c>
    </row>
    <row r="703" spans="1:16" x14ac:dyDescent="0.25">
      <c r="A703" s="4" t="s">
        <v>4449</v>
      </c>
      <c r="B703" s="6">
        <v>44727</v>
      </c>
      <c r="C703" s="4" t="s">
        <v>4450</v>
      </c>
      <c r="D703" s="7" t="s">
        <v>6157</v>
      </c>
      <c r="E703" s="4">
        <v>5</v>
      </c>
      <c r="F703" s="4" t="str">
        <f>VLOOKUP(C703,customers!A:B,2,FALSE)</f>
        <v>Nathan Sictornes</v>
      </c>
      <c r="G703" s="4" t="str">
        <f>VLOOKUP(F703,customers!B:C,2,FALSE)</f>
        <v>nsictornesjh@buzzfeed.com</v>
      </c>
      <c r="H703" s="4" t="str">
        <f>VLOOKUP(F703,customers!B:G,6,FALSE)</f>
        <v>Ireland</v>
      </c>
      <c r="I703" s="7" t="str">
        <f>VLOOKUP(D703,products!A:B,2,FALSE)</f>
        <v>Ara</v>
      </c>
      <c r="J703" s="7" t="str">
        <f>VLOOKUP(D703,products!A:C,3,FALSE)</f>
        <v>D</v>
      </c>
      <c r="K703" s="8">
        <f>VLOOKUP(D703,products!A:D,4,FALSE)</f>
        <v>0.5</v>
      </c>
      <c r="L703" s="9">
        <f>VLOOKUP(D703,products!A:E,5,FALSE)</f>
        <v>5.97</v>
      </c>
      <c r="M703" s="9">
        <f t="shared" si="10"/>
        <v>29.849999999999998</v>
      </c>
      <c r="N703" s="7" t="str" cm="1">
        <f t="array" ref="N703">_xlfn.IFS(I703="Rob","Robusta",I703="Exc","Exclasia",I703="Ara","Arabia",I703="Lib","Libia")</f>
        <v>Arabia</v>
      </c>
      <c r="O703" s="7" t="str" cm="1">
        <f t="array" ref="O703">_xlfn.IFS(J703="M","Medium",J703="D","Dark",J703="L","Light")</f>
        <v>Dark</v>
      </c>
      <c r="P703" s="7" t="str">
        <f>VLOOKUP(Tablo1[[#This Row],[Customer ID]],customers!A702:I1702,9,FALSE)</f>
        <v>Yes</v>
      </c>
    </row>
    <row r="704" spans="1:16" x14ac:dyDescent="0.25">
      <c r="A704" s="4" t="s">
        <v>4455</v>
      </c>
      <c r="B704" s="6">
        <v>43661</v>
      </c>
      <c r="C704" s="4" t="s">
        <v>4456</v>
      </c>
      <c r="D704" s="7" t="s">
        <v>6179</v>
      </c>
      <c r="E704" s="4">
        <v>1</v>
      </c>
      <c r="F704" s="4" t="str">
        <f>VLOOKUP(C704,customers!A:B,2,FALSE)</f>
        <v>Vivyan Dunning</v>
      </c>
      <c r="G704" s="4" t="str">
        <f>VLOOKUP(F704,customers!B:C,2,FALSE)</f>
        <v>vdunningji@independent.co.uk</v>
      </c>
      <c r="H704" s="4" t="str">
        <f>VLOOKUP(F704,customers!B:G,6,FALSE)</f>
        <v>United States</v>
      </c>
      <c r="I704" s="7" t="str">
        <f>VLOOKUP(D704,products!A:B,2,FALSE)</f>
        <v>Ara</v>
      </c>
      <c r="J704" s="7" t="str">
        <f>VLOOKUP(D704,products!A:C,3,FALSE)</f>
        <v>L</v>
      </c>
      <c r="K704" s="8">
        <f>VLOOKUP(D704,products!A:D,4,FALSE)</f>
        <v>0.5</v>
      </c>
      <c r="L704" s="9">
        <f>VLOOKUP(D704,products!A:E,5,FALSE)</f>
        <v>7.77</v>
      </c>
      <c r="M704" s="9">
        <f t="shared" si="10"/>
        <v>7.77</v>
      </c>
      <c r="N704" s="7" t="str" cm="1">
        <f t="array" ref="N704">_xlfn.IFS(I704="Rob","Robusta",I704="Exc","Exclasia",I704="Ara","Arabia",I704="Lib","Libia")</f>
        <v>Arabia</v>
      </c>
      <c r="O704" s="7" t="str" cm="1">
        <f t="array" ref="O704">_xlfn.IFS(J704="M","Medium",J704="D","Dark",J704="L","Light")</f>
        <v>Light</v>
      </c>
      <c r="P704" s="7" t="str">
        <f>VLOOKUP(Tablo1[[#This Row],[Customer ID]],customers!A703:I1703,9,FALSE)</f>
        <v>Yes</v>
      </c>
    </row>
    <row r="705" spans="1:16" x14ac:dyDescent="0.25">
      <c r="A705" s="4" t="s">
        <v>4460</v>
      </c>
      <c r="B705" s="6">
        <v>43506</v>
      </c>
      <c r="C705" s="4" t="s">
        <v>4461</v>
      </c>
      <c r="D705" s="7" t="s">
        <v>6164</v>
      </c>
      <c r="E705" s="4">
        <v>4</v>
      </c>
      <c r="F705" s="4" t="str">
        <f>VLOOKUP(C705,customers!A:B,2,FALSE)</f>
        <v>Doralin Baison</v>
      </c>
      <c r="G705" s="4">
        <f>VLOOKUP(F705,customers!B:C,2,FALSE)</f>
        <v>0</v>
      </c>
      <c r="H705" s="4" t="str">
        <f>VLOOKUP(F705,customers!B:G,6,FALSE)</f>
        <v>Ireland</v>
      </c>
      <c r="I705" s="7" t="str">
        <f>VLOOKUP(D705,products!A:B,2,FALSE)</f>
        <v>Lib</v>
      </c>
      <c r="J705" s="7" t="str">
        <f>VLOOKUP(D705,products!A:C,3,FALSE)</f>
        <v>D</v>
      </c>
      <c r="K705" s="8">
        <f>VLOOKUP(D705,products!A:D,4,FALSE)</f>
        <v>2.5</v>
      </c>
      <c r="L705" s="9">
        <f>VLOOKUP(D705,products!A:E,5,FALSE)</f>
        <v>29.784999999999997</v>
      </c>
      <c r="M705" s="9">
        <f t="shared" si="10"/>
        <v>119.13999999999999</v>
      </c>
      <c r="N705" s="7" t="str" cm="1">
        <f t="array" ref="N705">_xlfn.IFS(I705="Rob","Robusta",I705="Exc","Exclasia",I705="Ara","Arabia",I705="Lib","Libia")</f>
        <v>Libia</v>
      </c>
      <c r="O705" s="7" t="str" cm="1">
        <f t="array" ref="O705">_xlfn.IFS(J705="M","Medium",J705="D","Dark",J705="L","Light")</f>
        <v>Dark</v>
      </c>
      <c r="P705" s="7" t="str">
        <f>VLOOKUP(Tablo1[[#This Row],[Customer ID]],customers!A704:I1704,9,FALSE)</f>
        <v>Yes</v>
      </c>
    </row>
    <row r="706" spans="1:16" x14ac:dyDescent="0.25">
      <c r="A706" s="4" t="s">
        <v>4465</v>
      </c>
      <c r="B706" s="6">
        <v>44716</v>
      </c>
      <c r="C706" s="4" t="s">
        <v>4466</v>
      </c>
      <c r="D706" s="7" t="s">
        <v>6152</v>
      </c>
      <c r="E706" s="4">
        <v>6</v>
      </c>
      <c r="F706" s="4" t="str">
        <f>VLOOKUP(C706,customers!A:B,2,FALSE)</f>
        <v>Josefina Ferens</v>
      </c>
      <c r="G706" s="4">
        <f>VLOOKUP(F706,customers!B:C,2,FALSE)</f>
        <v>0</v>
      </c>
      <c r="H706" s="4" t="str">
        <f>VLOOKUP(F706,customers!B:G,6,FALSE)</f>
        <v>United States</v>
      </c>
      <c r="I706" s="7" t="str">
        <f>VLOOKUP(D706,products!A:B,2,FALSE)</f>
        <v>Exc</v>
      </c>
      <c r="J706" s="7" t="str">
        <f>VLOOKUP(D706,products!A:C,3,FALSE)</f>
        <v>D</v>
      </c>
      <c r="K706" s="8">
        <f>VLOOKUP(D706,products!A:D,4,FALSE)</f>
        <v>0.2</v>
      </c>
      <c r="L706" s="9">
        <f>VLOOKUP(D706,products!A:E,5,FALSE)</f>
        <v>3.645</v>
      </c>
      <c r="M706" s="9">
        <f t="shared" si="10"/>
        <v>21.87</v>
      </c>
      <c r="N706" s="7" t="str" cm="1">
        <f t="array" ref="N706">_xlfn.IFS(I706="Rob","Robusta",I706="Exc","Exclasia",I706="Ara","Arabia",I706="Lib","Libia")</f>
        <v>Exclasia</v>
      </c>
      <c r="O706" s="7" t="str" cm="1">
        <f t="array" ref="O706">_xlfn.IFS(J706="M","Medium",J706="D","Dark",J706="L","Light")</f>
        <v>Dark</v>
      </c>
      <c r="P706" s="7" t="str">
        <f>VLOOKUP(Tablo1[[#This Row],[Customer ID]],customers!A705:I1705,9,FALSE)</f>
        <v>Yes</v>
      </c>
    </row>
    <row r="707" spans="1:16" x14ac:dyDescent="0.25">
      <c r="A707" s="4" t="s">
        <v>4470</v>
      </c>
      <c r="B707" s="6">
        <v>44114</v>
      </c>
      <c r="C707" s="4" t="s">
        <v>4471</v>
      </c>
      <c r="D707" s="7" t="s">
        <v>6175</v>
      </c>
      <c r="E707" s="4">
        <v>2</v>
      </c>
      <c r="F707" s="4" t="str">
        <f>VLOOKUP(C707,customers!A:B,2,FALSE)</f>
        <v>Shelley Gehring</v>
      </c>
      <c r="G707" s="4" t="str">
        <f>VLOOKUP(F707,customers!B:C,2,FALSE)</f>
        <v>sgehringjl@gnu.org</v>
      </c>
      <c r="H707" s="4" t="str">
        <f>VLOOKUP(F707,customers!B:G,6,FALSE)</f>
        <v>United States</v>
      </c>
      <c r="I707" s="7" t="str">
        <f>VLOOKUP(D707,products!A:B,2,FALSE)</f>
        <v>Exc</v>
      </c>
      <c r="J707" s="7" t="str">
        <f>VLOOKUP(D707,products!A:C,3,FALSE)</f>
        <v>L</v>
      </c>
      <c r="K707" s="8">
        <f>VLOOKUP(D707,products!A:D,4,FALSE)</f>
        <v>0.5</v>
      </c>
      <c r="L707" s="9">
        <f>VLOOKUP(D707,products!A:E,5,FALSE)</f>
        <v>8.91</v>
      </c>
      <c r="M707" s="9">
        <f t="shared" ref="M707:M770" si="11">L707*E707</f>
        <v>17.82</v>
      </c>
      <c r="N707" s="7" t="str" cm="1">
        <f t="array" ref="N707">_xlfn.IFS(I707="Rob","Robusta",I707="Exc","Exclasia",I707="Ara","Arabia",I707="Lib","Libia")</f>
        <v>Exclasia</v>
      </c>
      <c r="O707" s="7" t="str" cm="1">
        <f t="array" ref="O707">_xlfn.IFS(J707="M","Medium",J707="D","Dark",J707="L","Light")</f>
        <v>Light</v>
      </c>
      <c r="P707" s="7" t="str">
        <f>VLOOKUP(Tablo1[[#This Row],[Customer ID]],customers!A706:I1706,9,FALSE)</f>
        <v>No</v>
      </c>
    </row>
    <row r="708" spans="1:16" x14ac:dyDescent="0.25">
      <c r="A708" s="4" t="s">
        <v>4476</v>
      </c>
      <c r="B708" s="6">
        <v>44353</v>
      </c>
      <c r="C708" s="4" t="s">
        <v>4477</v>
      </c>
      <c r="D708" s="7" t="s">
        <v>6155</v>
      </c>
      <c r="E708" s="4">
        <v>3</v>
      </c>
      <c r="F708" s="4" t="str">
        <f>VLOOKUP(C708,customers!A:B,2,FALSE)</f>
        <v>Barrie Fallowes</v>
      </c>
      <c r="G708" s="4" t="str">
        <f>VLOOKUP(F708,customers!B:C,2,FALSE)</f>
        <v>bfallowesjm@purevolume.com</v>
      </c>
      <c r="H708" s="4" t="str">
        <f>VLOOKUP(F708,customers!B:G,6,FALSE)</f>
        <v>United States</v>
      </c>
      <c r="I708" s="7" t="str">
        <f>VLOOKUP(D708,products!A:B,2,FALSE)</f>
        <v>Exc</v>
      </c>
      <c r="J708" s="7" t="str">
        <f>VLOOKUP(D708,products!A:C,3,FALSE)</f>
        <v>M</v>
      </c>
      <c r="K708" s="8">
        <f>VLOOKUP(D708,products!A:D,4,FALSE)</f>
        <v>0.2</v>
      </c>
      <c r="L708" s="9">
        <f>VLOOKUP(D708,products!A:E,5,FALSE)</f>
        <v>4.125</v>
      </c>
      <c r="M708" s="9">
        <f t="shared" si="11"/>
        <v>12.375</v>
      </c>
      <c r="N708" s="7" t="str" cm="1">
        <f t="array" ref="N708">_xlfn.IFS(I708="Rob","Robusta",I708="Exc","Exclasia",I708="Ara","Arabia",I708="Lib","Libia")</f>
        <v>Exclasia</v>
      </c>
      <c r="O708" s="7" t="str" cm="1">
        <f t="array" ref="O708">_xlfn.IFS(J708="M","Medium",J708="D","Dark",J708="L","Light")</f>
        <v>Medium</v>
      </c>
      <c r="P708" s="7" t="str">
        <f>VLOOKUP(Tablo1[[#This Row],[Customer ID]],customers!A707:I1707,9,FALSE)</f>
        <v>No</v>
      </c>
    </row>
    <row r="709" spans="1:16" x14ac:dyDescent="0.25">
      <c r="A709" s="4" t="s">
        <v>4482</v>
      </c>
      <c r="B709" s="6">
        <v>43540</v>
      </c>
      <c r="C709" s="4" t="s">
        <v>4483</v>
      </c>
      <c r="D709" s="7" t="s">
        <v>6142</v>
      </c>
      <c r="E709" s="4">
        <v>2</v>
      </c>
      <c r="F709" s="4" t="str">
        <f>VLOOKUP(C709,customers!A:B,2,FALSE)</f>
        <v>Nicolas Aiton</v>
      </c>
      <c r="G709" s="4">
        <f>VLOOKUP(F709,customers!B:C,2,FALSE)</f>
        <v>0</v>
      </c>
      <c r="H709" s="4" t="str">
        <f>VLOOKUP(F709,customers!B:G,6,FALSE)</f>
        <v>Ireland</v>
      </c>
      <c r="I709" s="7" t="str">
        <f>VLOOKUP(D709,products!A:B,2,FALSE)</f>
        <v>Lib</v>
      </c>
      <c r="J709" s="7" t="str">
        <f>VLOOKUP(D709,products!A:C,3,FALSE)</f>
        <v>D</v>
      </c>
      <c r="K709" s="8">
        <f>VLOOKUP(D709,products!A:D,4,FALSE)</f>
        <v>1</v>
      </c>
      <c r="L709" s="9">
        <f>VLOOKUP(D709,products!A:E,5,FALSE)</f>
        <v>12.95</v>
      </c>
      <c r="M709" s="9">
        <f t="shared" si="11"/>
        <v>25.9</v>
      </c>
      <c r="N709" s="7" t="str" cm="1">
        <f t="array" ref="N709">_xlfn.IFS(I709="Rob","Robusta",I709="Exc","Exclasia",I709="Ara","Arabia",I709="Lib","Libia")</f>
        <v>Libia</v>
      </c>
      <c r="O709" s="7" t="str" cm="1">
        <f t="array" ref="O709">_xlfn.IFS(J709="M","Medium",J709="D","Dark",J709="L","Light")</f>
        <v>Dark</v>
      </c>
      <c r="P709" s="7" t="str">
        <f>VLOOKUP(Tablo1[[#This Row],[Customer ID]],customers!A708:I1708,9,FALSE)</f>
        <v>No</v>
      </c>
    </row>
    <row r="710" spans="1:16" x14ac:dyDescent="0.25">
      <c r="A710" s="4" t="s">
        <v>4487</v>
      </c>
      <c r="B710" s="6">
        <v>43804</v>
      </c>
      <c r="C710" s="4" t="s">
        <v>4488</v>
      </c>
      <c r="D710" s="7" t="s">
        <v>6156</v>
      </c>
      <c r="E710" s="4">
        <v>2</v>
      </c>
      <c r="F710" s="4" t="str">
        <f>VLOOKUP(C710,customers!A:B,2,FALSE)</f>
        <v>Shelli De Banke</v>
      </c>
      <c r="G710" s="4" t="str">
        <f>VLOOKUP(F710,customers!B:C,2,FALSE)</f>
        <v>sdejo@newsvine.com</v>
      </c>
      <c r="H710" s="4" t="str">
        <f>VLOOKUP(F710,customers!B:G,6,FALSE)</f>
        <v>United States</v>
      </c>
      <c r="I710" s="7" t="str">
        <f>VLOOKUP(D710,products!A:B,2,FALSE)</f>
        <v>Ara</v>
      </c>
      <c r="J710" s="7" t="str">
        <f>VLOOKUP(D710,products!A:C,3,FALSE)</f>
        <v>M</v>
      </c>
      <c r="K710" s="8">
        <f>VLOOKUP(D710,products!A:D,4,FALSE)</f>
        <v>0.5</v>
      </c>
      <c r="L710" s="9">
        <f>VLOOKUP(D710,products!A:E,5,FALSE)</f>
        <v>6.75</v>
      </c>
      <c r="M710" s="9">
        <f t="shared" si="11"/>
        <v>13.5</v>
      </c>
      <c r="N710" s="7" t="str" cm="1">
        <f t="array" ref="N710">_xlfn.IFS(I710="Rob","Robusta",I710="Exc","Exclasia",I710="Ara","Arabia",I710="Lib","Libia")</f>
        <v>Arabia</v>
      </c>
      <c r="O710" s="7" t="str" cm="1">
        <f t="array" ref="O710">_xlfn.IFS(J710="M","Medium",J710="D","Dark",J710="L","Light")</f>
        <v>Medium</v>
      </c>
      <c r="P710" s="7" t="str">
        <f>VLOOKUP(Tablo1[[#This Row],[Customer ID]],customers!A709:I1709,9,FALSE)</f>
        <v>Yes</v>
      </c>
    </row>
    <row r="711" spans="1:16" x14ac:dyDescent="0.25">
      <c r="A711" s="4" t="s">
        <v>4493</v>
      </c>
      <c r="B711" s="6">
        <v>43485</v>
      </c>
      <c r="C711" s="4" t="s">
        <v>4494</v>
      </c>
      <c r="D711" s="7" t="s">
        <v>6175</v>
      </c>
      <c r="E711" s="4">
        <v>2</v>
      </c>
      <c r="F711" s="4" t="str">
        <f>VLOOKUP(C711,customers!A:B,2,FALSE)</f>
        <v>Lyell Murch</v>
      </c>
      <c r="G711" s="4">
        <f>VLOOKUP(F711,customers!B:C,2,FALSE)</f>
        <v>0</v>
      </c>
      <c r="H711" s="4" t="str">
        <f>VLOOKUP(F711,customers!B:G,6,FALSE)</f>
        <v>United States</v>
      </c>
      <c r="I711" s="7" t="str">
        <f>VLOOKUP(D711,products!A:B,2,FALSE)</f>
        <v>Exc</v>
      </c>
      <c r="J711" s="7" t="str">
        <f>VLOOKUP(D711,products!A:C,3,FALSE)</f>
        <v>L</v>
      </c>
      <c r="K711" s="8">
        <f>VLOOKUP(D711,products!A:D,4,FALSE)</f>
        <v>0.5</v>
      </c>
      <c r="L711" s="9">
        <f>VLOOKUP(D711,products!A:E,5,FALSE)</f>
        <v>8.91</v>
      </c>
      <c r="M711" s="9">
        <f t="shared" si="11"/>
        <v>17.82</v>
      </c>
      <c r="N711" s="7" t="str" cm="1">
        <f t="array" ref="N711">_xlfn.IFS(I711="Rob","Robusta",I711="Exc","Exclasia",I711="Ara","Arabia",I711="Lib","Libia")</f>
        <v>Exclasia</v>
      </c>
      <c r="O711" s="7" t="str" cm="1">
        <f t="array" ref="O711">_xlfn.IFS(J711="M","Medium",J711="D","Dark",J711="L","Light")</f>
        <v>Light</v>
      </c>
      <c r="P711" s="7" t="str">
        <f>VLOOKUP(Tablo1[[#This Row],[Customer ID]],customers!A710:I1710,9,FALSE)</f>
        <v>Yes</v>
      </c>
    </row>
    <row r="712" spans="1:16" x14ac:dyDescent="0.25">
      <c r="A712" s="4" t="s">
        <v>4498</v>
      </c>
      <c r="B712" s="6">
        <v>44655</v>
      </c>
      <c r="C712" s="4" t="s">
        <v>4499</v>
      </c>
      <c r="D712" s="7" t="s">
        <v>6138</v>
      </c>
      <c r="E712" s="4">
        <v>3</v>
      </c>
      <c r="F712" s="4" t="str">
        <f>VLOOKUP(C712,customers!A:B,2,FALSE)</f>
        <v>Stearne Count</v>
      </c>
      <c r="G712" s="4" t="str">
        <f>VLOOKUP(F712,customers!B:C,2,FALSE)</f>
        <v>scountjq@nba.com</v>
      </c>
      <c r="H712" s="4" t="str">
        <f>VLOOKUP(F712,customers!B:G,6,FALSE)</f>
        <v>United States</v>
      </c>
      <c r="I712" s="7" t="str">
        <f>VLOOKUP(D712,products!A:B,2,FALSE)</f>
        <v>Exc</v>
      </c>
      <c r="J712" s="7" t="str">
        <f>VLOOKUP(D712,products!A:C,3,FALSE)</f>
        <v>M</v>
      </c>
      <c r="K712" s="8">
        <f>VLOOKUP(D712,products!A:D,4,FALSE)</f>
        <v>0.5</v>
      </c>
      <c r="L712" s="9">
        <f>VLOOKUP(D712,products!A:E,5,FALSE)</f>
        <v>8.25</v>
      </c>
      <c r="M712" s="9">
        <f t="shared" si="11"/>
        <v>24.75</v>
      </c>
      <c r="N712" s="7" t="str" cm="1">
        <f t="array" ref="N712">_xlfn.IFS(I712="Rob","Robusta",I712="Exc","Exclasia",I712="Ara","Arabia",I712="Lib","Libia")</f>
        <v>Exclasia</v>
      </c>
      <c r="O712" s="7" t="str" cm="1">
        <f t="array" ref="O712">_xlfn.IFS(J712="M","Medium",J712="D","Dark",J712="L","Light")</f>
        <v>Medium</v>
      </c>
      <c r="P712" s="7" t="str">
        <f>VLOOKUP(Tablo1[[#This Row],[Customer ID]],customers!A711:I1711,9,FALSE)</f>
        <v>No</v>
      </c>
    </row>
    <row r="713" spans="1:16" x14ac:dyDescent="0.25">
      <c r="A713" s="4" t="s">
        <v>4504</v>
      </c>
      <c r="B713" s="6">
        <v>44600</v>
      </c>
      <c r="C713" s="4" t="s">
        <v>4505</v>
      </c>
      <c r="D713" s="7" t="s">
        <v>6173</v>
      </c>
      <c r="E713" s="4">
        <v>6</v>
      </c>
      <c r="F713" s="4" t="str">
        <f>VLOOKUP(C713,customers!A:B,2,FALSE)</f>
        <v>Selia Ragles</v>
      </c>
      <c r="G713" s="4" t="str">
        <f>VLOOKUP(F713,customers!B:C,2,FALSE)</f>
        <v>sraglesjr@blogtalkradio.com</v>
      </c>
      <c r="H713" s="4" t="str">
        <f>VLOOKUP(F713,customers!B:G,6,FALSE)</f>
        <v>United States</v>
      </c>
      <c r="I713" s="7" t="str">
        <f>VLOOKUP(D713,products!A:B,2,FALSE)</f>
        <v>Rob</v>
      </c>
      <c r="J713" s="7" t="str">
        <f>VLOOKUP(D713,products!A:C,3,FALSE)</f>
        <v>M</v>
      </c>
      <c r="K713" s="8">
        <f>VLOOKUP(D713,products!A:D,4,FALSE)</f>
        <v>0.2</v>
      </c>
      <c r="L713" s="9">
        <f>VLOOKUP(D713,products!A:E,5,FALSE)</f>
        <v>2.9849999999999999</v>
      </c>
      <c r="M713" s="9">
        <f t="shared" si="11"/>
        <v>17.91</v>
      </c>
      <c r="N713" s="7" t="str" cm="1">
        <f t="array" ref="N713">_xlfn.IFS(I713="Rob","Robusta",I713="Exc","Exclasia",I713="Ara","Arabia",I713="Lib","Libia")</f>
        <v>Robusta</v>
      </c>
      <c r="O713" s="7" t="str" cm="1">
        <f t="array" ref="O713">_xlfn.IFS(J713="M","Medium",J713="D","Dark",J713="L","Light")</f>
        <v>Medium</v>
      </c>
      <c r="P713" s="7" t="str">
        <f>VLOOKUP(Tablo1[[#This Row],[Customer ID]],customers!A712:I1712,9,FALSE)</f>
        <v>No</v>
      </c>
    </row>
    <row r="714" spans="1:16" x14ac:dyDescent="0.25">
      <c r="A714" s="4" t="s">
        <v>4511</v>
      </c>
      <c r="B714" s="6">
        <v>43646</v>
      </c>
      <c r="C714" s="4" t="s">
        <v>4512</v>
      </c>
      <c r="D714" s="7" t="s">
        <v>6138</v>
      </c>
      <c r="E714" s="4">
        <v>2</v>
      </c>
      <c r="F714" s="4" t="str">
        <f>VLOOKUP(C714,customers!A:B,2,FALSE)</f>
        <v>Silas Deehan</v>
      </c>
      <c r="G714" s="4">
        <f>VLOOKUP(F714,customers!B:C,2,FALSE)</f>
        <v>0</v>
      </c>
      <c r="H714" s="4" t="str">
        <f>VLOOKUP(F714,customers!B:G,6,FALSE)</f>
        <v>United Kingdom</v>
      </c>
      <c r="I714" s="7" t="str">
        <f>VLOOKUP(D714,products!A:B,2,FALSE)</f>
        <v>Exc</v>
      </c>
      <c r="J714" s="7" t="str">
        <f>VLOOKUP(D714,products!A:C,3,FALSE)</f>
        <v>M</v>
      </c>
      <c r="K714" s="8">
        <f>VLOOKUP(D714,products!A:D,4,FALSE)</f>
        <v>0.5</v>
      </c>
      <c r="L714" s="9">
        <f>VLOOKUP(D714,products!A:E,5,FALSE)</f>
        <v>8.25</v>
      </c>
      <c r="M714" s="9">
        <f t="shared" si="11"/>
        <v>16.5</v>
      </c>
      <c r="N714" s="7" t="str" cm="1">
        <f t="array" ref="N714">_xlfn.IFS(I714="Rob","Robusta",I714="Exc","Exclasia",I714="Ara","Arabia",I714="Lib","Libia")</f>
        <v>Exclasia</v>
      </c>
      <c r="O714" s="7" t="str" cm="1">
        <f t="array" ref="O714">_xlfn.IFS(J714="M","Medium",J714="D","Dark",J714="L","Light")</f>
        <v>Medium</v>
      </c>
      <c r="P714" s="7" t="str">
        <f>VLOOKUP(Tablo1[[#This Row],[Customer ID]],customers!A713:I1713,9,FALSE)</f>
        <v>No</v>
      </c>
    </row>
    <row r="715" spans="1:16" x14ac:dyDescent="0.25">
      <c r="A715" s="4" t="s">
        <v>4515</v>
      </c>
      <c r="B715" s="6">
        <v>43960</v>
      </c>
      <c r="C715" s="4" t="s">
        <v>4516</v>
      </c>
      <c r="D715" s="7" t="s">
        <v>6173</v>
      </c>
      <c r="E715" s="4">
        <v>1</v>
      </c>
      <c r="F715" s="4" t="str">
        <f>VLOOKUP(C715,customers!A:B,2,FALSE)</f>
        <v>Sacha Bruun</v>
      </c>
      <c r="G715" s="4" t="str">
        <f>VLOOKUP(F715,customers!B:C,2,FALSE)</f>
        <v>sbruunjt@blogtalkradio.com</v>
      </c>
      <c r="H715" s="4" t="str">
        <f>VLOOKUP(F715,customers!B:G,6,FALSE)</f>
        <v>United States</v>
      </c>
      <c r="I715" s="7" t="str">
        <f>VLOOKUP(D715,products!A:B,2,FALSE)</f>
        <v>Rob</v>
      </c>
      <c r="J715" s="7" t="str">
        <f>VLOOKUP(D715,products!A:C,3,FALSE)</f>
        <v>M</v>
      </c>
      <c r="K715" s="8">
        <f>VLOOKUP(D715,products!A:D,4,FALSE)</f>
        <v>0.2</v>
      </c>
      <c r="L715" s="9">
        <f>VLOOKUP(D715,products!A:E,5,FALSE)</f>
        <v>2.9849999999999999</v>
      </c>
      <c r="M715" s="9">
        <f t="shared" si="11"/>
        <v>2.9849999999999999</v>
      </c>
      <c r="N715" s="7" t="str" cm="1">
        <f t="array" ref="N715">_xlfn.IFS(I715="Rob","Robusta",I715="Exc","Exclasia",I715="Ara","Arabia",I715="Lib","Libia")</f>
        <v>Robusta</v>
      </c>
      <c r="O715" s="7" t="str" cm="1">
        <f t="array" ref="O715">_xlfn.IFS(J715="M","Medium",J715="D","Dark",J715="L","Light")</f>
        <v>Medium</v>
      </c>
      <c r="P715" s="7" t="str">
        <f>VLOOKUP(Tablo1[[#This Row],[Customer ID]],customers!A714:I1714,9,FALSE)</f>
        <v>No</v>
      </c>
    </row>
    <row r="716" spans="1:16" x14ac:dyDescent="0.25">
      <c r="A716" s="4" t="s">
        <v>4521</v>
      </c>
      <c r="B716" s="6">
        <v>44358</v>
      </c>
      <c r="C716" s="4" t="s">
        <v>4522</v>
      </c>
      <c r="D716" s="7" t="s">
        <v>6152</v>
      </c>
      <c r="E716" s="4">
        <v>4</v>
      </c>
      <c r="F716" s="4" t="str">
        <f>VLOOKUP(C716,customers!A:B,2,FALSE)</f>
        <v>Alon Pllu</v>
      </c>
      <c r="G716" s="4" t="str">
        <f>VLOOKUP(F716,customers!B:C,2,FALSE)</f>
        <v>aplluju@dagondesign.com</v>
      </c>
      <c r="H716" s="4" t="str">
        <f>VLOOKUP(F716,customers!B:G,6,FALSE)</f>
        <v>Ireland</v>
      </c>
      <c r="I716" s="7" t="str">
        <f>VLOOKUP(D716,products!A:B,2,FALSE)</f>
        <v>Exc</v>
      </c>
      <c r="J716" s="7" t="str">
        <f>VLOOKUP(D716,products!A:C,3,FALSE)</f>
        <v>D</v>
      </c>
      <c r="K716" s="8">
        <f>VLOOKUP(D716,products!A:D,4,FALSE)</f>
        <v>0.2</v>
      </c>
      <c r="L716" s="9">
        <f>VLOOKUP(D716,products!A:E,5,FALSE)</f>
        <v>3.645</v>
      </c>
      <c r="M716" s="9">
        <f t="shared" si="11"/>
        <v>14.58</v>
      </c>
      <c r="N716" s="7" t="str" cm="1">
        <f t="array" ref="N716">_xlfn.IFS(I716="Rob","Robusta",I716="Exc","Exclasia",I716="Ara","Arabia",I716="Lib","Libia")</f>
        <v>Exclasia</v>
      </c>
      <c r="O716" s="7" t="str" cm="1">
        <f t="array" ref="O716">_xlfn.IFS(J716="M","Medium",J716="D","Dark",J716="L","Light")</f>
        <v>Dark</v>
      </c>
      <c r="P716" s="7" t="str">
        <f>VLOOKUP(Tablo1[[#This Row],[Customer ID]],customers!A715:I1715,9,FALSE)</f>
        <v>Yes</v>
      </c>
    </row>
    <row r="717" spans="1:16" x14ac:dyDescent="0.25">
      <c r="A717" s="4" t="s">
        <v>4527</v>
      </c>
      <c r="B717" s="6">
        <v>44504</v>
      </c>
      <c r="C717" s="4" t="s">
        <v>4528</v>
      </c>
      <c r="D717" s="7" t="s">
        <v>6170</v>
      </c>
      <c r="E717" s="4">
        <v>6</v>
      </c>
      <c r="F717" s="4" t="str">
        <f>VLOOKUP(C717,customers!A:B,2,FALSE)</f>
        <v>Gilberto Cornier</v>
      </c>
      <c r="G717" s="4" t="str">
        <f>VLOOKUP(F717,customers!B:C,2,FALSE)</f>
        <v>gcornierjv@techcrunch.com</v>
      </c>
      <c r="H717" s="4" t="str">
        <f>VLOOKUP(F717,customers!B:G,6,FALSE)</f>
        <v>United States</v>
      </c>
      <c r="I717" s="7" t="str">
        <f>VLOOKUP(D717,products!A:B,2,FALSE)</f>
        <v>Exc</v>
      </c>
      <c r="J717" s="7" t="str">
        <f>VLOOKUP(D717,products!A:C,3,FALSE)</f>
        <v>L</v>
      </c>
      <c r="K717" s="8">
        <f>VLOOKUP(D717,products!A:D,4,FALSE)</f>
        <v>1</v>
      </c>
      <c r="L717" s="9">
        <f>VLOOKUP(D717,products!A:E,5,FALSE)</f>
        <v>14.85</v>
      </c>
      <c r="M717" s="9">
        <f t="shared" si="11"/>
        <v>89.1</v>
      </c>
      <c r="N717" s="7" t="str" cm="1">
        <f t="array" ref="N717">_xlfn.IFS(I717="Rob","Robusta",I717="Exc","Exclasia",I717="Ara","Arabia",I717="Lib","Libia")</f>
        <v>Exclasia</v>
      </c>
      <c r="O717" s="7" t="str" cm="1">
        <f t="array" ref="O717">_xlfn.IFS(J717="M","Medium",J717="D","Dark",J717="L","Light")</f>
        <v>Light</v>
      </c>
      <c r="P717" s="7" t="str">
        <f>VLOOKUP(Tablo1[[#This Row],[Customer ID]],customers!A716:I1716,9,FALSE)</f>
        <v>No</v>
      </c>
    </row>
    <row r="718" spans="1:16" x14ac:dyDescent="0.25">
      <c r="A718" s="4" t="s">
        <v>4532</v>
      </c>
      <c r="B718" s="6">
        <v>44612</v>
      </c>
      <c r="C718" s="4" t="s">
        <v>4433</v>
      </c>
      <c r="D718" s="7" t="s">
        <v>6178</v>
      </c>
      <c r="E718" s="4">
        <v>3</v>
      </c>
      <c r="F718" s="4" t="str">
        <f>VLOOKUP(C718,customers!A:B,2,FALSE)</f>
        <v>Jimmy Dymoke</v>
      </c>
      <c r="G718" s="4" t="str">
        <f>VLOOKUP(F718,customers!B:C,2,FALSE)</f>
        <v>jdymokeje@prnewswire.com</v>
      </c>
      <c r="H718" s="4" t="str">
        <f>VLOOKUP(F718,customers!B:G,6,FALSE)</f>
        <v>Ireland</v>
      </c>
      <c r="I718" s="7" t="str">
        <f>VLOOKUP(D718,products!A:B,2,FALSE)</f>
        <v>Rob</v>
      </c>
      <c r="J718" s="7" t="str">
        <f>VLOOKUP(D718,products!A:C,3,FALSE)</f>
        <v>L</v>
      </c>
      <c r="K718" s="8">
        <f>VLOOKUP(D718,products!A:D,4,FALSE)</f>
        <v>1</v>
      </c>
      <c r="L718" s="9">
        <f>VLOOKUP(D718,products!A:E,5,FALSE)</f>
        <v>11.95</v>
      </c>
      <c r="M718" s="9">
        <f t="shared" si="11"/>
        <v>35.849999999999994</v>
      </c>
      <c r="N718" s="7" t="str" cm="1">
        <f t="array" ref="N718">_xlfn.IFS(I718="Rob","Robusta",I718="Exc","Exclasia",I718="Ara","Arabia",I718="Lib","Libia")</f>
        <v>Robusta</v>
      </c>
      <c r="O718" s="7" t="str" cm="1">
        <f t="array" ref="O718">_xlfn.IFS(J718="M","Medium",J718="D","Dark",J718="L","Light")</f>
        <v>Light</v>
      </c>
      <c r="P718" s="7" t="e">
        <f>VLOOKUP(Tablo1[[#This Row],[Customer ID]],customers!A717:I1717,9,FALSE)</f>
        <v>#N/A</v>
      </c>
    </row>
    <row r="719" spans="1:16" x14ac:dyDescent="0.25">
      <c r="A719" s="4" t="s">
        <v>4538</v>
      </c>
      <c r="B719" s="6">
        <v>43649</v>
      </c>
      <c r="C719" s="4" t="s">
        <v>4539</v>
      </c>
      <c r="D719" s="7" t="s">
        <v>6167</v>
      </c>
      <c r="E719" s="4">
        <v>3</v>
      </c>
      <c r="F719" s="4" t="str">
        <f>VLOOKUP(C719,customers!A:B,2,FALSE)</f>
        <v>Willabella Harvison</v>
      </c>
      <c r="G719" s="4" t="str">
        <f>VLOOKUP(F719,customers!B:C,2,FALSE)</f>
        <v>wharvisonjx@gizmodo.com</v>
      </c>
      <c r="H719" s="4" t="str">
        <f>VLOOKUP(F719,customers!B:G,6,FALSE)</f>
        <v>United States</v>
      </c>
      <c r="I719" s="7" t="str">
        <f>VLOOKUP(D719,products!A:B,2,FALSE)</f>
        <v>Ara</v>
      </c>
      <c r="J719" s="7" t="str">
        <f>VLOOKUP(D719,products!A:C,3,FALSE)</f>
        <v>D</v>
      </c>
      <c r="K719" s="8">
        <f>VLOOKUP(D719,products!A:D,4,FALSE)</f>
        <v>2.5</v>
      </c>
      <c r="L719" s="9">
        <f>VLOOKUP(D719,products!A:E,5,FALSE)</f>
        <v>22.884999999999998</v>
      </c>
      <c r="M719" s="9">
        <f t="shared" si="11"/>
        <v>68.655000000000001</v>
      </c>
      <c r="N719" s="7" t="str" cm="1">
        <f t="array" ref="N719">_xlfn.IFS(I719="Rob","Robusta",I719="Exc","Exclasia",I719="Ara","Arabia",I719="Lib","Libia")</f>
        <v>Arabia</v>
      </c>
      <c r="O719" s="7" t="str" cm="1">
        <f t="array" ref="O719">_xlfn.IFS(J719="M","Medium",J719="D","Dark",J719="L","Light")</f>
        <v>Dark</v>
      </c>
      <c r="P719" s="7" t="str">
        <f>VLOOKUP(Tablo1[[#This Row],[Customer ID]],customers!A718:I1718,9,FALSE)</f>
        <v>No</v>
      </c>
    </row>
    <row r="720" spans="1:16" x14ac:dyDescent="0.25">
      <c r="A720" s="4" t="s">
        <v>4544</v>
      </c>
      <c r="B720" s="6">
        <v>44348</v>
      </c>
      <c r="C720" s="4" t="s">
        <v>4545</v>
      </c>
      <c r="D720" s="7" t="s">
        <v>6142</v>
      </c>
      <c r="E720" s="4">
        <v>3</v>
      </c>
      <c r="F720" s="4" t="str">
        <f>VLOOKUP(C720,customers!A:B,2,FALSE)</f>
        <v>Darice Heaford</v>
      </c>
      <c r="G720" s="4" t="str">
        <f>VLOOKUP(F720,customers!B:C,2,FALSE)</f>
        <v>dheafordjy@twitpic.com</v>
      </c>
      <c r="H720" s="4" t="str">
        <f>VLOOKUP(F720,customers!B:G,6,FALSE)</f>
        <v>United States</v>
      </c>
      <c r="I720" s="7" t="str">
        <f>VLOOKUP(D720,products!A:B,2,FALSE)</f>
        <v>Lib</v>
      </c>
      <c r="J720" s="7" t="str">
        <f>VLOOKUP(D720,products!A:C,3,FALSE)</f>
        <v>D</v>
      </c>
      <c r="K720" s="8">
        <f>VLOOKUP(D720,products!A:D,4,FALSE)</f>
        <v>1</v>
      </c>
      <c r="L720" s="9">
        <f>VLOOKUP(D720,products!A:E,5,FALSE)</f>
        <v>12.95</v>
      </c>
      <c r="M720" s="9">
        <f t="shared" si="11"/>
        <v>38.849999999999994</v>
      </c>
      <c r="N720" s="7" t="str" cm="1">
        <f t="array" ref="N720">_xlfn.IFS(I720="Rob","Robusta",I720="Exc","Exclasia",I720="Ara","Arabia",I720="Lib","Libia")</f>
        <v>Libia</v>
      </c>
      <c r="O720" s="7" t="str" cm="1">
        <f t="array" ref="O720">_xlfn.IFS(J720="M","Medium",J720="D","Dark",J720="L","Light")</f>
        <v>Dark</v>
      </c>
      <c r="P720" s="7" t="str">
        <f>VLOOKUP(Tablo1[[#This Row],[Customer ID]],customers!A719:I1719,9,FALSE)</f>
        <v>No</v>
      </c>
    </row>
    <row r="721" spans="1:16" x14ac:dyDescent="0.25">
      <c r="A721" s="4" t="s">
        <v>4550</v>
      </c>
      <c r="B721" s="6">
        <v>44150</v>
      </c>
      <c r="C721" s="4" t="s">
        <v>4551</v>
      </c>
      <c r="D721" s="7" t="s">
        <v>6169</v>
      </c>
      <c r="E721" s="4">
        <v>5</v>
      </c>
      <c r="F721" s="4" t="str">
        <f>VLOOKUP(C721,customers!A:B,2,FALSE)</f>
        <v>Granger Fantham</v>
      </c>
      <c r="G721" s="4" t="str">
        <f>VLOOKUP(F721,customers!B:C,2,FALSE)</f>
        <v>gfanthamjz@hexun.com</v>
      </c>
      <c r="H721" s="4" t="str">
        <f>VLOOKUP(F721,customers!B:G,6,FALSE)</f>
        <v>United States</v>
      </c>
      <c r="I721" s="7" t="str">
        <f>VLOOKUP(D721,products!A:B,2,FALSE)</f>
        <v>Lib</v>
      </c>
      <c r="J721" s="7" t="str">
        <f>VLOOKUP(D721,products!A:C,3,FALSE)</f>
        <v>L</v>
      </c>
      <c r="K721" s="8">
        <f>VLOOKUP(D721,products!A:D,4,FALSE)</f>
        <v>1</v>
      </c>
      <c r="L721" s="9">
        <f>VLOOKUP(D721,products!A:E,5,FALSE)</f>
        <v>15.85</v>
      </c>
      <c r="M721" s="9">
        <f t="shared" si="11"/>
        <v>79.25</v>
      </c>
      <c r="N721" s="7" t="str" cm="1">
        <f t="array" ref="N721">_xlfn.IFS(I721="Rob","Robusta",I721="Exc","Exclasia",I721="Ara","Arabia",I721="Lib","Libia")</f>
        <v>Libia</v>
      </c>
      <c r="O721" s="7" t="str" cm="1">
        <f t="array" ref="O721">_xlfn.IFS(J721="M","Medium",J721="D","Dark",J721="L","Light")</f>
        <v>Light</v>
      </c>
      <c r="P721" s="7" t="str">
        <f>VLOOKUP(Tablo1[[#This Row],[Customer ID]],customers!A720:I1720,9,FALSE)</f>
        <v>Yes</v>
      </c>
    </row>
    <row r="722" spans="1:16" x14ac:dyDescent="0.25">
      <c r="A722" s="4" t="s">
        <v>4556</v>
      </c>
      <c r="B722" s="6">
        <v>44215</v>
      </c>
      <c r="C722" s="4" t="s">
        <v>4557</v>
      </c>
      <c r="D722" s="7" t="s">
        <v>6143</v>
      </c>
      <c r="E722" s="4">
        <v>5</v>
      </c>
      <c r="F722" s="4" t="str">
        <f>VLOOKUP(C722,customers!A:B,2,FALSE)</f>
        <v>Reynolds Crookshanks</v>
      </c>
      <c r="G722" s="4" t="str">
        <f>VLOOKUP(F722,customers!B:C,2,FALSE)</f>
        <v>rcrookshanksk0@unc.edu</v>
      </c>
      <c r="H722" s="4" t="str">
        <f>VLOOKUP(F722,customers!B:G,6,FALSE)</f>
        <v>United States</v>
      </c>
      <c r="I722" s="7" t="str">
        <f>VLOOKUP(D722,products!A:B,2,FALSE)</f>
        <v>Exc</v>
      </c>
      <c r="J722" s="7" t="str">
        <f>VLOOKUP(D722,products!A:C,3,FALSE)</f>
        <v>D</v>
      </c>
      <c r="K722" s="8">
        <f>VLOOKUP(D722,products!A:D,4,FALSE)</f>
        <v>0.5</v>
      </c>
      <c r="L722" s="9">
        <f>VLOOKUP(D722,products!A:E,5,FALSE)</f>
        <v>7.29</v>
      </c>
      <c r="M722" s="9">
        <f t="shared" si="11"/>
        <v>36.450000000000003</v>
      </c>
      <c r="N722" s="7" t="str" cm="1">
        <f t="array" ref="N722">_xlfn.IFS(I722="Rob","Robusta",I722="Exc","Exclasia",I722="Ara","Arabia",I722="Lib","Libia")</f>
        <v>Exclasia</v>
      </c>
      <c r="O722" s="7" t="str" cm="1">
        <f t="array" ref="O722">_xlfn.IFS(J722="M","Medium",J722="D","Dark",J722="L","Light")</f>
        <v>Dark</v>
      </c>
      <c r="P722" s="7" t="str">
        <f>VLOOKUP(Tablo1[[#This Row],[Customer ID]],customers!A721:I1721,9,FALSE)</f>
        <v>Yes</v>
      </c>
    </row>
    <row r="723" spans="1:16" x14ac:dyDescent="0.25">
      <c r="A723" s="4" t="s">
        <v>4562</v>
      </c>
      <c r="B723" s="6">
        <v>44479</v>
      </c>
      <c r="C723" s="4" t="s">
        <v>4563</v>
      </c>
      <c r="D723" s="7" t="s">
        <v>6173</v>
      </c>
      <c r="E723" s="4">
        <v>3</v>
      </c>
      <c r="F723" s="4" t="str">
        <f>VLOOKUP(C723,customers!A:B,2,FALSE)</f>
        <v>Niels Leake</v>
      </c>
      <c r="G723" s="4" t="str">
        <f>VLOOKUP(F723,customers!B:C,2,FALSE)</f>
        <v>nleakek1@cmu.edu</v>
      </c>
      <c r="H723" s="4" t="str">
        <f>VLOOKUP(F723,customers!B:G,6,FALSE)</f>
        <v>United States</v>
      </c>
      <c r="I723" s="7" t="str">
        <f>VLOOKUP(D723,products!A:B,2,FALSE)</f>
        <v>Rob</v>
      </c>
      <c r="J723" s="7" t="str">
        <f>VLOOKUP(D723,products!A:C,3,FALSE)</f>
        <v>M</v>
      </c>
      <c r="K723" s="8">
        <f>VLOOKUP(D723,products!A:D,4,FALSE)</f>
        <v>0.2</v>
      </c>
      <c r="L723" s="9">
        <f>VLOOKUP(D723,products!A:E,5,FALSE)</f>
        <v>2.9849999999999999</v>
      </c>
      <c r="M723" s="9">
        <f t="shared" si="11"/>
        <v>8.9550000000000001</v>
      </c>
      <c r="N723" s="7" t="str" cm="1">
        <f t="array" ref="N723">_xlfn.IFS(I723="Rob","Robusta",I723="Exc","Exclasia",I723="Ara","Arabia",I723="Lib","Libia")</f>
        <v>Robusta</v>
      </c>
      <c r="O723" s="7" t="str" cm="1">
        <f t="array" ref="O723">_xlfn.IFS(J723="M","Medium",J723="D","Dark",J723="L","Light")</f>
        <v>Medium</v>
      </c>
      <c r="P723" s="7" t="str">
        <f>VLOOKUP(Tablo1[[#This Row],[Customer ID]],customers!A722:I1722,9,FALSE)</f>
        <v>Yes</v>
      </c>
    </row>
    <row r="724" spans="1:16" x14ac:dyDescent="0.25">
      <c r="A724" s="4" t="s">
        <v>4568</v>
      </c>
      <c r="B724" s="6">
        <v>44620</v>
      </c>
      <c r="C724" s="4" t="s">
        <v>4569</v>
      </c>
      <c r="D724" s="7" t="s">
        <v>6182</v>
      </c>
      <c r="E724" s="4">
        <v>2</v>
      </c>
      <c r="F724" s="4" t="str">
        <f>VLOOKUP(C724,customers!A:B,2,FALSE)</f>
        <v>Hetti Measures</v>
      </c>
      <c r="G724" s="4">
        <f>VLOOKUP(F724,customers!B:C,2,FALSE)</f>
        <v>0</v>
      </c>
      <c r="H724" s="4" t="str">
        <f>VLOOKUP(F724,customers!B:G,6,FALSE)</f>
        <v>United States</v>
      </c>
      <c r="I724" s="7" t="str">
        <f>VLOOKUP(D724,products!A:B,2,FALSE)</f>
        <v>Exc</v>
      </c>
      <c r="J724" s="7" t="str">
        <f>VLOOKUP(D724,products!A:C,3,FALSE)</f>
        <v>D</v>
      </c>
      <c r="K724" s="8">
        <f>VLOOKUP(D724,products!A:D,4,FALSE)</f>
        <v>1</v>
      </c>
      <c r="L724" s="9">
        <f>VLOOKUP(D724,products!A:E,5,FALSE)</f>
        <v>12.15</v>
      </c>
      <c r="M724" s="9">
        <f t="shared" si="11"/>
        <v>24.3</v>
      </c>
      <c r="N724" s="7" t="str" cm="1">
        <f t="array" ref="N724">_xlfn.IFS(I724="Rob","Robusta",I724="Exc","Exclasia",I724="Ara","Arabia",I724="Lib","Libia")</f>
        <v>Exclasia</v>
      </c>
      <c r="O724" s="7" t="str" cm="1">
        <f t="array" ref="O724">_xlfn.IFS(J724="M","Medium",J724="D","Dark",J724="L","Light")</f>
        <v>Dark</v>
      </c>
      <c r="P724" s="7" t="str">
        <f>VLOOKUP(Tablo1[[#This Row],[Customer ID]],customers!A723:I1723,9,FALSE)</f>
        <v>No</v>
      </c>
    </row>
    <row r="725" spans="1:16" x14ac:dyDescent="0.25">
      <c r="A725" s="4" t="s">
        <v>4573</v>
      </c>
      <c r="B725" s="6">
        <v>44470</v>
      </c>
      <c r="C725" s="4" t="s">
        <v>4574</v>
      </c>
      <c r="D725" s="7" t="s">
        <v>6165</v>
      </c>
      <c r="E725" s="4">
        <v>2</v>
      </c>
      <c r="F725" s="4" t="str">
        <f>VLOOKUP(C725,customers!A:B,2,FALSE)</f>
        <v>Gay Eilhersen</v>
      </c>
      <c r="G725" s="4" t="str">
        <f>VLOOKUP(F725,customers!B:C,2,FALSE)</f>
        <v>geilhersenk3@networksolutions.com</v>
      </c>
      <c r="H725" s="4" t="str">
        <f>VLOOKUP(F725,customers!B:G,6,FALSE)</f>
        <v>United States</v>
      </c>
      <c r="I725" s="7" t="str">
        <f>VLOOKUP(D725,products!A:B,2,FALSE)</f>
        <v>Exc</v>
      </c>
      <c r="J725" s="7" t="str">
        <f>VLOOKUP(D725,products!A:C,3,FALSE)</f>
        <v>M</v>
      </c>
      <c r="K725" s="8">
        <f>VLOOKUP(D725,products!A:D,4,FALSE)</f>
        <v>2.5</v>
      </c>
      <c r="L725" s="9">
        <f>VLOOKUP(D725,products!A:E,5,FALSE)</f>
        <v>31.624999999999996</v>
      </c>
      <c r="M725" s="9">
        <f t="shared" si="11"/>
        <v>63.249999999999993</v>
      </c>
      <c r="N725" s="7" t="str" cm="1">
        <f t="array" ref="N725">_xlfn.IFS(I725="Rob","Robusta",I725="Exc","Exclasia",I725="Ara","Arabia",I725="Lib","Libia")</f>
        <v>Exclasia</v>
      </c>
      <c r="O725" s="7" t="str" cm="1">
        <f t="array" ref="O725">_xlfn.IFS(J725="M","Medium",J725="D","Dark",J725="L","Light")</f>
        <v>Medium</v>
      </c>
      <c r="P725" s="7" t="str">
        <f>VLOOKUP(Tablo1[[#This Row],[Customer ID]],customers!A724:I1724,9,FALSE)</f>
        <v>No</v>
      </c>
    </row>
    <row r="726" spans="1:16" x14ac:dyDescent="0.25">
      <c r="A726" s="4" t="s">
        <v>4579</v>
      </c>
      <c r="B726" s="6">
        <v>44076</v>
      </c>
      <c r="C726" s="4" t="s">
        <v>4580</v>
      </c>
      <c r="D726" s="7" t="s">
        <v>6151</v>
      </c>
      <c r="E726" s="4">
        <v>2</v>
      </c>
      <c r="F726" s="4" t="str">
        <f>VLOOKUP(C726,customers!A:B,2,FALSE)</f>
        <v>Nico Hubert</v>
      </c>
      <c r="G726" s="4">
        <f>VLOOKUP(F726,customers!B:C,2,FALSE)</f>
        <v>0</v>
      </c>
      <c r="H726" s="4" t="str">
        <f>VLOOKUP(F726,customers!B:G,6,FALSE)</f>
        <v>United States</v>
      </c>
      <c r="I726" s="7" t="str">
        <f>VLOOKUP(D726,products!A:B,2,FALSE)</f>
        <v>Ara</v>
      </c>
      <c r="J726" s="7" t="str">
        <f>VLOOKUP(D726,products!A:C,3,FALSE)</f>
        <v>M</v>
      </c>
      <c r="K726" s="8">
        <f>VLOOKUP(D726,products!A:D,4,FALSE)</f>
        <v>0.2</v>
      </c>
      <c r="L726" s="9">
        <f>VLOOKUP(D726,products!A:E,5,FALSE)</f>
        <v>3.375</v>
      </c>
      <c r="M726" s="9">
        <f t="shared" si="11"/>
        <v>6.75</v>
      </c>
      <c r="N726" s="7" t="str" cm="1">
        <f t="array" ref="N726">_xlfn.IFS(I726="Rob","Robusta",I726="Exc","Exclasia",I726="Ara","Arabia",I726="Lib","Libia")</f>
        <v>Arabia</v>
      </c>
      <c r="O726" s="7" t="str" cm="1">
        <f t="array" ref="O726">_xlfn.IFS(J726="M","Medium",J726="D","Dark",J726="L","Light")</f>
        <v>Medium</v>
      </c>
      <c r="P726" s="7" t="str">
        <f>VLOOKUP(Tablo1[[#This Row],[Customer ID]],customers!A725:I1725,9,FALSE)</f>
        <v>Yes</v>
      </c>
    </row>
    <row r="727" spans="1:16" x14ac:dyDescent="0.25">
      <c r="A727" s="4" t="s">
        <v>4584</v>
      </c>
      <c r="B727" s="6">
        <v>44043</v>
      </c>
      <c r="C727" s="4" t="s">
        <v>4585</v>
      </c>
      <c r="D727" s="7" t="s">
        <v>6166</v>
      </c>
      <c r="E727" s="4">
        <v>6</v>
      </c>
      <c r="F727" s="4" t="str">
        <f>VLOOKUP(C727,customers!A:B,2,FALSE)</f>
        <v>Cristina Aleixo</v>
      </c>
      <c r="G727" s="4" t="str">
        <f>VLOOKUP(F727,customers!B:C,2,FALSE)</f>
        <v>caleixok5@globo.com</v>
      </c>
      <c r="H727" s="4" t="str">
        <f>VLOOKUP(F727,customers!B:G,6,FALSE)</f>
        <v>United States</v>
      </c>
      <c r="I727" s="7" t="str">
        <f>VLOOKUP(D727,products!A:B,2,FALSE)</f>
        <v>Ara</v>
      </c>
      <c r="J727" s="7" t="str">
        <f>VLOOKUP(D727,products!A:C,3,FALSE)</f>
        <v>L</v>
      </c>
      <c r="K727" s="8">
        <f>VLOOKUP(D727,products!A:D,4,FALSE)</f>
        <v>0.2</v>
      </c>
      <c r="L727" s="9">
        <f>VLOOKUP(D727,products!A:E,5,FALSE)</f>
        <v>3.8849999999999998</v>
      </c>
      <c r="M727" s="9">
        <f t="shared" si="11"/>
        <v>23.31</v>
      </c>
      <c r="N727" s="7" t="str" cm="1">
        <f t="array" ref="N727">_xlfn.IFS(I727="Rob","Robusta",I727="Exc","Exclasia",I727="Ara","Arabia",I727="Lib","Libia")</f>
        <v>Arabia</v>
      </c>
      <c r="O727" s="7" t="str" cm="1">
        <f t="array" ref="O727">_xlfn.IFS(J727="M","Medium",J727="D","Dark",J727="L","Light")</f>
        <v>Light</v>
      </c>
      <c r="P727" s="7" t="str">
        <f>VLOOKUP(Tablo1[[#This Row],[Customer ID]],customers!A726:I1726,9,FALSE)</f>
        <v>No</v>
      </c>
    </row>
    <row r="728" spans="1:16" x14ac:dyDescent="0.25">
      <c r="A728" s="4" t="s">
        <v>4590</v>
      </c>
      <c r="B728" s="6">
        <v>44571</v>
      </c>
      <c r="C728" s="4" t="s">
        <v>4591</v>
      </c>
      <c r="D728" s="7" t="s">
        <v>6163</v>
      </c>
      <c r="E728" s="4">
        <v>4</v>
      </c>
      <c r="F728" s="4" t="str">
        <f>VLOOKUP(C728,customers!A:B,2,FALSE)</f>
        <v>Derrek Allpress</v>
      </c>
      <c r="G728" s="4">
        <f>VLOOKUP(F728,customers!B:C,2,FALSE)</f>
        <v>0</v>
      </c>
      <c r="H728" s="4" t="str">
        <f>VLOOKUP(F728,customers!B:G,6,FALSE)</f>
        <v>United States</v>
      </c>
      <c r="I728" s="7" t="str">
        <f>VLOOKUP(D728,products!A:B,2,FALSE)</f>
        <v>Lib</v>
      </c>
      <c r="J728" s="7" t="str">
        <f>VLOOKUP(D728,products!A:C,3,FALSE)</f>
        <v>L</v>
      </c>
      <c r="K728" s="8">
        <f>VLOOKUP(D728,products!A:D,4,FALSE)</f>
        <v>2.5</v>
      </c>
      <c r="L728" s="9">
        <f>VLOOKUP(D728,products!A:E,5,FALSE)</f>
        <v>36.454999999999998</v>
      </c>
      <c r="M728" s="9">
        <f t="shared" si="11"/>
        <v>145.82</v>
      </c>
      <c r="N728" s="7" t="str" cm="1">
        <f t="array" ref="N728">_xlfn.IFS(I728="Rob","Robusta",I728="Exc","Exclasia",I728="Ara","Arabia",I728="Lib","Libia")</f>
        <v>Libia</v>
      </c>
      <c r="O728" s="7" t="str" cm="1">
        <f t="array" ref="O728">_xlfn.IFS(J728="M","Medium",J728="D","Dark",J728="L","Light")</f>
        <v>Light</v>
      </c>
      <c r="P728" s="7" t="str">
        <f>VLOOKUP(Tablo1[[#This Row],[Customer ID]],customers!A727:I1727,9,FALSE)</f>
        <v>No</v>
      </c>
    </row>
    <row r="729" spans="1:16" x14ac:dyDescent="0.25">
      <c r="A729" s="4" t="s">
        <v>4595</v>
      </c>
      <c r="B729" s="6">
        <v>44264</v>
      </c>
      <c r="C729" s="4" t="s">
        <v>4596</v>
      </c>
      <c r="D729" s="7" t="s">
        <v>6145</v>
      </c>
      <c r="E729" s="4">
        <v>5</v>
      </c>
      <c r="F729" s="4" t="str">
        <f>VLOOKUP(C729,customers!A:B,2,FALSE)</f>
        <v>Rikki Tomkowicz</v>
      </c>
      <c r="G729" s="4" t="str">
        <f>VLOOKUP(F729,customers!B:C,2,FALSE)</f>
        <v>rtomkowiczk7@bravesites.com</v>
      </c>
      <c r="H729" s="4" t="str">
        <f>VLOOKUP(F729,customers!B:G,6,FALSE)</f>
        <v>Ireland</v>
      </c>
      <c r="I729" s="7" t="str">
        <f>VLOOKUP(D729,products!A:B,2,FALSE)</f>
        <v>Rob</v>
      </c>
      <c r="J729" s="7" t="str">
        <f>VLOOKUP(D729,products!A:C,3,FALSE)</f>
        <v>M</v>
      </c>
      <c r="K729" s="8">
        <f>VLOOKUP(D729,products!A:D,4,FALSE)</f>
        <v>0.5</v>
      </c>
      <c r="L729" s="9">
        <f>VLOOKUP(D729,products!A:E,5,FALSE)</f>
        <v>5.97</v>
      </c>
      <c r="M729" s="9">
        <f t="shared" si="11"/>
        <v>29.849999999999998</v>
      </c>
      <c r="N729" s="7" t="str" cm="1">
        <f t="array" ref="N729">_xlfn.IFS(I729="Rob","Robusta",I729="Exc","Exclasia",I729="Ara","Arabia",I729="Lib","Libia")</f>
        <v>Robusta</v>
      </c>
      <c r="O729" s="7" t="str" cm="1">
        <f t="array" ref="O729">_xlfn.IFS(J729="M","Medium",J729="D","Dark",J729="L","Light")</f>
        <v>Medium</v>
      </c>
      <c r="P729" s="7" t="str">
        <f>VLOOKUP(Tablo1[[#This Row],[Customer ID]],customers!A728:I1728,9,FALSE)</f>
        <v>Yes</v>
      </c>
    </row>
    <row r="730" spans="1:16" x14ac:dyDescent="0.25">
      <c r="A730" s="4" t="s">
        <v>4601</v>
      </c>
      <c r="B730" s="6">
        <v>44155</v>
      </c>
      <c r="C730" s="4" t="s">
        <v>4602</v>
      </c>
      <c r="D730" s="7" t="s">
        <v>6143</v>
      </c>
      <c r="E730" s="4">
        <v>3</v>
      </c>
      <c r="F730" s="4" t="str">
        <f>VLOOKUP(C730,customers!A:B,2,FALSE)</f>
        <v>Rochette Huscroft</v>
      </c>
      <c r="G730" s="4" t="str">
        <f>VLOOKUP(F730,customers!B:C,2,FALSE)</f>
        <v>rhuscroftk8@jimdo.com</v>
      </c>
      <c r="H730" s="4" t="str">
        <f>VLOOKUP(F730,customers!B:G,6,FALSE)</f>
        <v>United States</v>
      </c>
      <c r="I730" s="7" t="str">
        <f>VLOOKUP(D730,products!A:B,2,FALSE)</f>
        <v>Exc</v>
      </c>
      <c r="J730" s="7" t="str">
        <f>VLOOKUP(D730,products!A:C,3,FALSE)</f>
        <v>D</v>
      </c>
      <c r="K730" s="8">
        <f>VLOOKUP(D730,products!A:D,4,FALSE)</f>
        <v>0.5</v>
      </c>
      <c r="L730" s="9">
        <f>VLOOKUP(D730,products!A:E,5,FALSE)</f>
        <v>7.29</v>
      </c>
      <c r="M730" s="9">
        <f t="shared" si="11"/>
        <v>21.87</v>
      </c>
      <c r="N730" s="7" t="str" cm="1">
        <f t="array" ref="N730">_xlfn.IFS(I730="Rob","Robusta",I730="Exc","Exclasia",I730="Ara","Arabia",I730="Lib","Libia")</f>
        <v>Exclasia</v>
      </c>
      <c r="O730" s="7" t="str" cm="1">
        <f t="array" ref="O730">_xlfn.IFS(J730="M","Medium",J730="D","Dark",J730="L","Light")</f>
        <v>Dark</v>
      </c>
      <c r="P730" s="7" t="str">
        <f>VLOOKUP(Tablo1[[#This Row],[Customer ID]],customers!A729:I1729,9,FALSE)</f>
        <v>Yes</v>
      </c>
    </row>
    <row r="731" spans="1:16" x14ac:dyDescent="0.25">
      <c r="A731" s="4" t="s">
        <v>4607</v>
      </c>
      <c r="B731" s="6">
        <v>44634</v>
      </c>
      <c r="C731" s="4" t="s">
        <v>4608</v>
      </c>
      <c r="D731" s="7" t="s">
        <v>6158</v>
      </c>
      <c r="E731" s="4">
        <v>1</v>
      </c>
      <c r="F731" s="4" t="str">
        <f>VLOOKUP(C731,customers!A:B,2,FALSE)</f>
        <v>Selle Scurrer</v>
      </c>
      <c r="G731" s="4" t="str">
        <f>VLOOKUP(F731,customers!B:C,2,FALSE)</f>
        <v>sscurrerk9@flavors.me</v>
      </c>
      <c r="H731" s="4" t="str">
        <f>VLOOKUP(F731,customers!B:G,6,FALSE)</f>
        <v>United Kingdom</v>
      </c>
      <c r="I731" s="7" t="str">
        <f>VLOOKUP(D731,products!A:B,2,FALSE)</f>
        <v>Lib</v>
      </c>
      <c r="J731" s="7" t="str">
        <f>VLOOKUP(D731,products!A:C,3,FALSE)</f>
        <v>M</v>
      </c>
      <c r="K731" s="8">
        <f>VLOOKUP(D731,products!A:D,4,FALSE)</f>
        <v>0.2</v>
      </c>
      <c r="L731" s="9">
        <f>VLOOKUP(D731,products!A:E,5,FALSE)</f>
        <v>4.3650000000000002</v>
      </c>
      <c r="M731" s="9">
        <f t="shared" si="11"/>
        <v>4.3650000000000002</v>
      </c>
      <c r="N731" s="7" t="str" cm="1">
        <f t="array" ref="N731">_xlfn.IFS(I731="Rob","Robusta",I731="Exc","Exclasia",I731="Ara","Arabia",I731="Lib","Libia")</f>
        <v>Libia</v>
      </c>
      <c r="O731" s="7" t="str" cm="1">
        <f t="array" ref="O731">_xlfn.IFS(J731="M","Medium",J731="D","Dark",J731="L","Light")</f>
        <v>Medium</v>
      </c>
      <c r="P731" s="7" t="str">
        <f>VLOOKUP(Tablo1[[#This Row],[Customer ID]],customers!A730:I1730,9,FALSE)</f>
        <v>No</v>
      </c>
    </row>
    <row r="732" spans="1:16" x14ac:dyDescent="0.25">
      <c r="A732" s="4" t="s">
        <v>4613</v>
      </c>
      <c r="B732" s="6">
        <v>43475</v>
      </c>
      <c r="C732" s="4" t="s">
        <v>4614</v>
      </c>
      <c r="D732" s="7" t="s">
        <v>6163</v>
      </c>
      <c r="E732" s="4">
        <v>1</v>
      </c>
      <c r="F732" s="4" t="str">
        <f>VLOOKUP(C732,customers!A:B,2,FALSE)</f>
        <v>Andie Rudram</v>
      </c>
      <c r="G732" s="4" t="str">
        <f>VLOOKUP(F732,customers!B:C,2,FALSE)</f>
        <v>arudramka@prnewswire.com</v>
      </c>
      <c r="H732" s="4" t="str">
        <f>VLOOKUP(F732,customers!B:G,6,FALSE)</f>
        <v>United States</v>
      </c>
      <c r="I732" s="7" t="str">
        <f>VLOOKUP(D732,products!A:B,2,FALSE)</f>
        <v>Lib</v>
      </c>
      <c r="J732" s="7" t="str">
        <f>VLOOKUP(D732,products!A:C,3,FALSE)</f>
        <v>L</v>
      </c>
      <c r="K732" s="8">
        <f>VLOOKUP(D732,products!A:D,4,FALSE)</f>
        <v>2.5</v>
      </c>
      <c r="L732" s="9">
        <f>VLOOKUP(D732,products!A:E,5,FALSE)</f>
        <v>36.454999999999998</v>
      </c>
      <c r="M732" s="9">
        <f t="shared" si="11"/>
        <v>36.454999999999998</v>
      </c>
      <c r="N732" s="7" t="str" cm="1">
        <f t="array" ref="N732">_xlfn.IFS(I732="Rob","Robusta",I732="Exc","Exclasia",I732="Ara","Arabia",I732="Lib","Libia")</f>
        <v>Libia</v>
      </c>
      <c r="O732" s="7" t="str" cm="1">
        <f t="array" ref="O732">_xlfn.IFS(J732="M","Medium",J732="D","Dark",J732="L","Light")</f>
        <v>Light</v>
      </c>
      <c r="P732" s="7" t="str">
        <f>VLOOKUP(Tablo1[[#This Row],[Customer ID]],customers!A731:I1731,9,FALSE)</f>
        <v>No</v>
      </c>
    </row>
    <row r="733" spans="1:16" x14ac:dyDescent="0.25">
      <c r="A733" s="4" t="s">
        <v>4619</v>
      </c>
      <c r="B733" s="6">
        <v>44222</v>
      </c>
      <c r="C733" s="4" t="s">
        <v>4620</v>
      </c>
      <c r="D733" s="7" t="s">
        <v>6149</v>
      </c>
      <c r="E733" s="4">
        <v>4</v>
      </c>
      <c r="F733" s="4" t="str">
        <f>VLOOKUP(C733,customers!A:B,2,FALSE)</f>
        <v>Leta Clarricoates</v>
      </c>
      <c r="G733" s="4">
        <f>VLOOKUP(F733,customers!B:C,2,FALSE)</f>
        <v>0</v>
      </c>
      <c r="H733" s="4" t="str">
        <f>VLOOKUP(F733,customers!B:G,6,FALSE)</f>
        <v>United States</v>
      </c>
      <c r="I733" s="7" t="str">
        <f>VLOOKUP(D733,products!A:B,2,FALSE)</f>
        <v>Lib</v>
      </c>
      <c r="J733" s="7" t="str">
        <f>VLOOKUP(D733,products!A:C,3,FALSE)</f>
        <v>D</v>
      </c>
      <c r="K733" s="8">
        <f>VLOOKUP(D733,products!A:D,4,FALSE)</f>
        <v>0.2</v>
      </c>
      <c r="L733" s="9">
        <f>VLOOKUP(D733,products!A:E,5,FALSE)</f>
        <v>3.8849999999999998</v>
      </c>
      <c r="M733" s="9">
        <f t="shared" si="11"/>
        <v>15.54</v>
      </c>
      <c r="N733" s="7" t="str" cm="1">
        <f t="array" ref="N733">_xlfn.IFS(I733="Rob","Robusta",I733="Exc","Exclasia",I733="Ara","Arabia",I733="Lib","Libia")</f>
        <v>Libia</v>
      </c>
      <c r="O733" s="7" t="str" cm="1">
        <f t="array" ref="O733">_xlfn.IFS(J733="M","Medium",J733="D","Dark",J733="L","Light")</f>
        <v>Dark</v>
      </c>
      <c r="P733" s="7" t="str">
        <f>VLOOKUP(Tablo1[[#This Row],[Customer ID]],customers!A732:I1732,9,FALSE)</f>
        <v>Yes</v>
      </c>
    </row>
    <row r="734" spans="1:16" x14ac:dyDescent="0.25">
      <c r="A734" s="4" t="s">
        <v>4624</v>
      </c>
      <c r="B734" s="6">
        <v>44312</v>
      </c>
      <c r="C734" s="4" t="s">
        <v>4625</v>
      </c>
      <c r="D734" s="7" t="s">
        <v>6183</v>
      </c>
      <c r="E734" s="4">
        <v>2</v>
      </c>
      <c r="F734" s="4" t="str">
        <f>VLOOKUP(C734,customers!A:B,2,FALSE)</f>
        <v>Jacquelyn Maha</v>
      </c>
      <c r="G734" s="4" t="str">
        <f>VLOOKUP(F734,customers!B:C,2,FALSE)</f>
        <v>jmahakc@cyberchimps.com</v>
      </c>
      <c r="H734" s="4" t="str">
        <f>VLOOKUP(F734,customers!B:G,6,FALSE)</f>
        <v>United States</v>
      </c>
      <c r="I734" s="7" t="str">
        <f>VLOOKUP(D734,products!A:B,2,FALSE)</f>
        <v>Exc</v>
      </c>
      <c r="J734" s="7" t="str">
        <f>VLOOKUP(D734,products!A:C,3,FALSE)</f>
        <v>L</v>
      </c>
      <c r="K734" s="8">
        <f>VLOOKUP(D734,products!A:D,4,FALSE)</f>
        <v>0.2</v>
      </c>
      <c r="L734" s="9">
        <f>VLOOKUP(D734,products!A:E,5,FALSE)</f>
        <v>4.4550000000000001</v>
      </c>
      <c r="M734" s="9">
        <f t="shared" si="11"/>
        <v>8.91</v>
      </c>
      <c r="N734" s="7" t="str" cm="1">
        <f t="array" ref="N734">_xlfn.IFS(I734="Rob","Robusta",I734="Exc","Exclasia",I734="Ara","Arabia",I734="Lib","Libia")</f>
        <v>Exclasia</v>
      </c>
      <c r="O734" s="7" t="str" cm="1">
        <f t="array" ref="O734">_xlfn.IFS(J734="M","Medium",J734="D","Dark",J734="L","Light")</f>
        <v>Light</v>
      </c>
      <c r="P734" s="7" t="str">
        <f>VLOOKUP(Tablo1[[#This Row],[Customer ID]],customers!A733:I1733,9,FALSE)</f>
        <v>No</v>
      </c>
    </row>
    <row r="735" spans="1:16" x14ac:dyDescent="0.25">
      <c r="A735" s="4" t="s">
        <v>4630</v>
      </c>
      <c r="B735" s="6">
        <v>44565</v>
      </c>
      <c r="C735" s="4" t="s">
        <v>4631</v>
      </c>
      <c r="D735" s="7" t="s">
        <v>6180</v>
      </c>
      <c r="E735" s="4">
        <v>3</v>
      </c>
      <c r="F735" s="4" t="str">
        <f>VLOOKUP(C735,customers!A:B,2,FALSE)</f>
        <v>Glory Clemon</v>
      </c>
      <c r="G735" s="4" t="str">
        <f>VLOOKUP(F735,customers!B:C,2,FALSE)</f>
        <v>gclemonkd@networksolutions.com</v>
      </c>
      <c r="H735" s="4" t="str">
        <f>VLOOKUP(F735,customers!B:G,6,FALSE)</f>
        <v>United States</v>
      </c>
      <c r="I735" s="7" t="str">
        <f>VLOOKUP(D735,products!A:B,2,FALSE)</f>
        <v>Lib</v>
      </c>
      <c r="J735" s="7" t="str">
        <f>VLOOKUP(D735,products!A:C,3,FALSE)</f>
        <v>M</v>
      </c>
      <c r="K735" s="8">
        <f>VLOOKUP(D735,products!A:D,4,FALSE)</f>
        <v>2.5</v>
      </c>
      <c r="L735" s="9">
        <f>VLOOKUP(D735,products!A:E,5,FALSE)</f>
        <v>33.464999999999996</v>
      </c>
      <c r="M735" s="9">
        <f t="shared" si="11"/>
        <v>100.39499999999998</v>
      </c>
      <c r="N735" s="7" t="str" cm="1">
        <f t="array" ref="N735">_xlfn.IFS(I735="Rob","Robusta",I735="Exc","Exclasia",I735="Ara","Arabia",I735="Lib","Libia")</f>
        <v>Libia</v>
      </c>
      <c r="O735" s="7" t="str" cm="1">
        <f t="array" ref="O735">_xlfn.IFS(J735="M","Medium",J735="D","Dark",J735="L","Light")</f>
        <v>Medium</v>
      </c>
      <c r="P735" s="7" t="str">
        <f>VLOOKUP(Tablo1[[#This Row],[Customer ID]],customers!A734:I1734,9,FALSE)</f>
        <v>Yes</v>
      </c>
    </row>
    <row r="736" spans="1:16" x14ac:dyDescent="0.25">
      <c r="A736" s="4" t="s">
        <v>4636</v>
      </c>
      <c r="B736" s="6">
        <v>43697</v>
      </c>
      <c r="C736" s="4" t="s">
        <v>4637</v>
      </c>
      <c r="D736" s="7" t="s">
        <v>6162</v>
      </c>
      <c r="E736" s="4">
        <v>5</v>
      </c>
      <c r="F736" s="4" t="str">
        <f>VLOOKUP(C736,customers!A:B,2,FALSE)</f>
        <v>Alica Kift</v>
      </c>
      <c r="G736" s="4">
        <f>VLOOKUP(F736,customers!B:C,2,FALSE)</f>
        <v>0</v>
      </c>
      <c r="H736" s="4" t="str">
        <f>VLOOKUP(F736,customers!B:G,6,FALSE)</f>
        <v>United States</v>
      </c>
      <c r="I736" s="7" t="str">
        <f>VLOOKUP(D736,products!A:B,2,FALSE)</f>
        <v>Rob</v>
      </c>
      <c r="J736" s="7" t="str">
        <f>VLOOKUP(D736,products!A:C,3,FALSE)</f>
        <v>D</v>
      </c>
      <c r="K736" s="8">
        <f>VLOOKUP(D736,products!A:D,4,FALSE)</f>
        <v>0.2</v>
      </c>
      <c r="L736" s="9">
        <f>VLOOKUP(D736,products!A:E,5,FALSE)</f>
        <v>2.6849999999999996</v>
      </c>
      <c r="M736" s="9">
        <f t="shared" si="11"/>
        <v>13.424999999999997</v>
      </c>
      <c r="N736" s="7" t="str" cm="1">
        <f t="array" ref="N736">_xlfn.IFS(I736="Rob","Robusta",I736="Exc","Exclasia",I736="Ara","Arabia",I736="Lib","Libia")</f>
        <v>Robusta</v>
      </c>
      <c r="O736" s="7" t="str" cm="1">
        <f t="array" ref="O736">_xlfn.IFS(J736="M","Medium",J736="D","Dark",J736="L","Light")</f>
        <v>Dark</v>
      </c>
      <c r="P736" s="7" t="str">
        <f>VLOOKUP(Tablo1[[#This Row],[Customer ID]],customers!A735:I1735,9,FALSE)</f>
        <v>No</v>
      </c>
    </row>
    <row r="737" spans="1:16" x14ac:dyDescent="0.25">
      <c r="A737" s="4" t="s">
        <v>4641</v>
      </c>
      <c r="B737" s="6">
        <v>44757</v>
      </c>
      <c r="C737" s="4" t="s">
        <v>4642</v>
      </c>
      <c r="D737" s="7" t="s">
        <v>6152</v>
      </c>
      <c r="E737" s="4">
        <v>6</v>
      </c>
      <c r="F737" s="4" t="str">
        <f>VLOOKUP(C737,customers!A:B,2,FALSE)</f>
        <v>Babb Pollins</v>
      </c>
      <c r="G737" s="4" t="str">
        <f>VLOOKUP(F737,customers!B:C,2,FALSE)</f>
        <v>bpollinskf@shinystat.com</v>
      </c>
      <c r="H737" s="4" t="str">
        <f>VLOOKUP(F737,customers!B:G,6,FALSE)</f>
        <v>United States</v>
      </c>
      <c r="I737" s="7" t="str">
        <f>VLOOKUP(D737,products!A:B,2,FALSE)</f>
        <v>Exc</v>
      </c>
      <c r="J737" s="7" t="str">
        <f>VLOOKUP(D737,products!A:C,3,FALSE)</f>
        <v>D</v>
      </c>
      <c r="K737" s="8">
        <f>VLOOKUP(D737,products!A:D,4,FALSE)</f>
        <v>0.2</v>
      </c>
      <c r="L737" s="9">
        <f>VLOOKUP(D737,products!A:E,5,FALSE)</f>
        <v>3.645</v>
      </c>
      <c r="M737" s="9">
        <f t="shared" si="11"/>
        <v>21.87</v>
      </c>
      <c r="N737" s="7" t="str" cm="1">
        <f t="array" ref="N737">_xlfn.IFS(I737="Rob","Robusta",I737="Exc","Exclasia",I737="Ara","Arabia",I737="Lib","Libia")</f>
        <v>Exclasia</v>
      </c>
      <c r="O737" s="7" t="str" cm="1">
        <f t="array" ref="O737">_xlfn.IFS(J737="M","Medium",J737="D","Dark",J737="L","Light")</f>
        <v>Dark</v>
      </c>
      <c r="P737" s="7" t="str">
        <f>VLOOKUP(Tablo1[[#This Row],[Customer ID]],customers!A736:I1736,9,FALSE)</f>
        <v>No</v>
      </c>
    </row>
    <row r="738" spans="1:16" x14ac:dyDescent="0.25">
      <c r="A738" s="4" t="s">
        <v>4646</v>
      </c>
      <c r="B738" s="6">
        <v>43508</v>
      </c>
      <c r="C738" s="4" t="s">
        <v>4647</v>
      </c>
      <c r="D738" s="7" t="s">
        <v>6142</v>
      </c>
      <c r="E738" s="4">
        <v>2</v>
      </c>
      <c r="F738" s="4" t="str">
        <f>VLOOKUP(C738,customers!A:B,2,FALSE)</f>
        <v>Jarret Toye</v>
      </c>
      <c r="G738" s="4" t="str">
        <f>VLOOKUP(F738,customers!B:C,2,FALSE)</f>
        <v>jtoyekg@pinterest.com</v>
      </c>
      <c r="H738" s="4" t="str">
        <f>VLOOKUP(F738,customers!B:G,6,FALSE)</f>
        <v>Ireland</v>
      </c>
      <c r="I738" s="7" t="str">
        <f>VLOOKUP(D738,products!A:B,2,FALSE)</f>
        <v>Lib</v>
      </c>
      <c r="J738" s="7" t="str">
        <f>VLOOKUP(D738,products!A:C,3,FALSE)</f>
        <v>D</v>
      </c>
      <c r="K738" s="8">
        <f>VLOOKUP(D738,products!A:D,4,FALSE)</f>
        <v>1</v>
      </c>
      <c r="L738" s="9">
        <f>VLOOKUP(D738,products!A:E,5,FALSE)</f>
        <v>12.95</v>
      </c>
      <c r="M738" s="9">
        <f t="shared" si="11"/>
        <v>25.9</v>
      </c>
      <c r="N738" s="7" t="str" cm="1">
        <f t="array" ref="N738">_xlfn.IFS(I738="Rob","Robusta",I738="Exc","Exclasia",I738="Ara","Arabia",I738="Lib","Libia")</f>
        <v>Libia</v>
      </c>
      <c r="O738" s="7" t="str" cm="1">
        <f t="array" ref="O738">_xlfn.IFS(J738="M","Medium",J738="D","Dark",J738="L","Light")</f>
        <v>Dark</v>
      </c>
      <c r="P738" s="7" t="str">
        <f>VLOOKUP(Tablo1[[#This Row],[Customer ID]],customers!A737:I1737,9,FALSE)</f>
        <v>Yes</v>
      </c>
    </row>
    <row r="739" spans="1:16" x14ac:dyDescent="0.25">
      <c r="A739" s="4" t="s">
        <v>4652</v>
      </c>
      <c r="B739" s="6">
        <v>44447</v>
      </c>
      <c r="C739" s="4" t="s">
        <v>4653</v>
      </c>
      <c r="D739" s="7" t="s">
        <v>6154</v>
      </c>
      <c r="E739" s="4">
        <v>5</v>
      </c>
      <c r="F739" s="4" t="str">
        <f>VLOOKUP(C739,customers!A:B,2,FALSE)</f>
        <v>Carlie Linskill</v>
      </c>
      <c r="G739" s="4" t="str">
        <f>VLOOKUP(F739,customers!B:C,2,FALSE)</f>
        <v>clinskillkh@sphinn.com</v>
      </c>
      <c r="H739" s="4" t="str">
        <f>VLOOKUP(F739,customers!B:G,6,FALSE)</f>
        <v>United States</v>
      </c>
      <c r="I739" s="7" t="str">
        <f>VLOOKUP(D739,products!A:B,2,FALSE)</f>
        <v>Ara</v>
      </c>
      <c r="J739" s="7" t="str">
        <f>VLOOKUP(D739,products!A:C,3,FALSE)</f>
        <v>M</v>
      </c>
      <c r="K739" s="8">
        <f>VLOOKUP(D739,products!A:D,4,FALSE)</f>
        <v>1</v>
      </c>
      <c r="L739" s="9">
        <f>VLOOKUP(D739,products!A:E,5,FALSE)</f>
        <v>11.25</v>
      </c>
      <c r="M739" s="9">
        <f t="shared" si="11"/>
        <v>56.25</v>
      </c>
      <c r="N739" s="7" t="str" cm="1">
        <f t="array" ref="N739">_xlfn.IFS(I739="Rob","Robusta",I739="Exc","Exclasia",I739="Ara","Arabia",I739="Lib","Libia")</f>
        <v>Arabia</v>
      </c>
      <c r="O739" s="7" t="str" cm="1">
        <f t="array" ref="O739">_xlfn.IFS(J739="M","Medium",J739="D","Dark",J739="L","Light")</f>
        <v>Medium</v>
      </c>
      <c r="P739" s="7" t="str">
        <f>VLOOKUP(Tablo1[[#This Row],[Customer ID]],customers!A738:I1738,9,FALSE)</f>
        <v>No</v>
      </c>
    </row>
    <row r="740" spans="1:16" x14ac:dyDescent="0.25">
      <c r="A740" s="4" t="s">
        <v>4658</v>
      </c>
      <c r="B740" s="6">
        <v>43812</v>
      </c>
      <c r="C740" s="4" t="s">
        <v>4659</v>
      </c>
      <c r="D740" s="7" t="s">
        <v>6177</v>
      </c>
      <c r="E740" s="4">
        <v>3</v>
      </c>
      <c r="F740" s="4" t="str">
        <f>VLOOKUP(C740,customers!A:B,2,FALSE)</f>
        <v>Natal Vigrass</v>
      </c>
      <c r="G740" s="4" t="str">
        <f>VLOOKUP(F740,customers!B:C,2,FALSE)</f>
        <v>nvigrasski@ezinearticles.com</v>
      </c>
      <c r="H740" s="4" t="str">
        <f>VLOOKUP(F740,customers!B:G,6,FALSE)</f>
        <v>United Kingdom</v>
      </c>
      <c r="I740" s="7" t="str">
        <f>VLOOKUP(D740,products!A:B,2,FALSE)</f>
        <v>Rob</v>
      </c>
      <c r="J740" s="7" t="str">
        <f>VLOOKUP(D740,products!A:C,3,FALSE)</f>
        <v>L</v>
      </c>
      <c r="K740" s="8">
        <f>VLOOKUP(D740,products!A:D,4,FALSE)</f>
        <v>0.2</v>
      </c>
      <c r="L740" s="9">
        <f>VLOOKUP(D740,products!A:E,5,FALSE)</f>
        <v>3.5849999999999995</v>
      </c>
      <c r="M740" s="9">
        <f t="shared" si="11"/>
        <v>10.754999999999999</v>
      </c>
      <c r="N740" s="7" t="str" cm="1">
        <f t="array" ref="N740">_xlfn.IFS(I740="Rob","Robusta",I740="Exc","Exclasia",I740="Ara","Arabia",I740="Lib","Libia")</f>
        <v>Robusta</v>
      </c>
      <c r="O740" s="7" t="str" cm="1">
        <f t="array" ref="O740">_xlfn.IFS(J740="M","Medium",J740="D","Dark",J740="L","Light")</f>
        <v>Light</v>
      </c>
      <c r="P740" s="7" t="str">
        <f>VLOOKUP(Tablo1[[#This Row],[Customer ID]],customers!A739:I1739,9,FALSE)</f>
        <v>No</v>
      </c>
    </row>
    <row r="741" spans="1:16" x14ac:dyDescent="0.25">
      <c r="A741" s="4" t="s">
        <v>4664</v>
      </c>
      <c r="B741" s="6">
        <v>44433</v>
      </c>
      <c r="C741" s="4" t="s">
        <v>4433</v>
      </c>
      <c r="D741" s="7" t="s">
        <v>6152</v>
      </c>
      <c r="E741" s="4">
        <v>5</v>
      </c>
      <c r="F741" s="4" t="str">
        <f>VLOOKUP(C741,customers!A:B,2,FALSE)</f>
        <v>Jimmy Dymoke</v>
      </c>
      <c r="G741" s="4" t="str">
        <f>VLOOKUP(F741,customers!B:C,2,FALSE)</f>
        <v>jdymokeje@prnewswire.com</v>
      </c>
      <c r="H741" s="4" t="str">
        <f>VLOOKUP(F741,customers!B:G,6,FALSE)</f>
        <v>Ireland</v>
      </c>
      <c r="I741" s="7" t="str">
        <f>VLOOKUP(D741,products!A:B,2,FALSE)</f>
        <v>Exc</v>
      </c>
      <c r="J741" s="7" t="str">
        <f>VLOOKUP(D741,products!A:C,3,FALSE)</f>
        <v>D</v>
      </c>
      <c r="K741" s="8">
        <f>VLOOKUP(D741,products!A:D,4,FALSE)</f>
        <v>0.2</v>
      </c>
      <c r="L741" s="9">
        <f>VLOOKUP(D741,products!A:E,5,FALSE)</f>
        <v>3.645</v>
      </c>
      <c r="M741" s="9">
        <f t="shared" si="11"/>
        <v>18.225000000000001</v>
      </c>
      <c r="N741" s="7" t="str" cm="1">
        <f t="array" ref="N741">_xlfn.IFS(I741="Rob","Robusta",I741="Exc","Exclasia",I741="Ara","Arabia",I741="Lib","Libia")</f>
        <v>Exclasia</v>
      </c>
      <c r="O741" s="7" t="str" cm="1">
        <f t="array" ref="O741">_xlfn.IFS(J741="M","Medium",J741="D","Dark",J741="L","Light")</f>
        <v>Dark</v>
      </c>
      <c r="P741" s="7" t="e">
        <f>VLOOKUP(Tablo1[[#This Row],[Customer ID]],customers!A740:I1740,9,FALSE)</f>
        <v>#N/A</v>
      </c>
    </row>
    <row r="742" spans="1:16" x14ac:dyDescent="0.25">
      <c r="A742" s="4" t="s">
        <v>4669</v>
      </c>
      <c r="B742" s="6">
        <v>44643</v>
      </c>
      <c r="C742" s="4" t="s">
        <v>4670</v>
      </c>
      <c r="D742" s="7" t="s">
        <v>6172</v>
      </c>
      <c r="E742" s="4">
        <v>4</v>
      </c>
      <c r="F742" s="4" t="str">
        <f>VLOOKUP(C742,customers!A:B,2,FALSE)</f>
        <v>Kandace Cragell</v>
      </c>
      <c r="G742" s="4" t="str">
        <f>VLOOKUP(F742,customers!B:C,2,FALSE)</f>
        <v>kcragellkk@google.com</v>
      </c>
      <c r="H742" s="4" t="str">
        <f>VLOOKUP(F742,customers!B:G,6,FALSE)</f>
        <v>Ireland</v>
      </c>
      <c r="I742" s="7" t="str">
        <f>VLOOKUP(D742,products!A:B,2,FALSE)</f>
        <v>Rob</v>
      </c>
      <c r="J742" s="7" t="str">
        <f>VLOOKUP(D742,products!A:C,3,FALSE)</f>
        <v>L</v>
      </c>
      <c r="K742" s="8">
        <f>VLOOKUP(D742,products!A:D,4,FALSE)</f>
        <v>0.5</v>
      </c>
      <c r="L742" s="9">
        <f>VLOOKUP(D742,products!A:E,5,FALSE)</f>
        <v>7.169999999999999</v>
      </c>
      <c r="M742" s="9">
        <f t="shared" si="11"/>
        <v>28.679999999999996</v>
      </c>
      <c r="N742" s="7" t="str" cm="1">
        <f t="array" ref="N742">_xlfn.IFS(I742="Rob","Robusta",I742="Exc","Exclasia",I742="Ara","Arabia",I742="Lib","Libia")</f>
        <v>Robusta</v>
      </c>
      <c r="O742" s="7" t="str" cm="1">
        <f t="array" ref="O742">_xlfn.IFS(J742="M","Medium",J742="D","Dark",J742="L","Light")</f>
        <v>Light</v>
      </c>
      <c r="P742" s="7" t="str">
        <f>VLOOKUP(Tablo1[[#This Row],[Customer ID]],customers!A741:I1741,9,FALSE)</f>
        <v>No</v>
      </c>
    </row>
    <row r="743" spans="1:16" x14ac:dyDescent="0.25">
      <c r="A743" s="4" t="s">
        <v>4675</v>
      </c>
      <c r="B743" s="6">
        <v>43566</v>
      </c>
      <c r="C743" s="4" t="s">
        <v>4676</v>
      </c>
      <c r="D743" s="7" t="s">
        <v>6158</v>
      </c>
      <c r="E743" s="4">
        <v>2</v>
      </c>
      <c r="F743" s="4" t="str">
        <f>VLOOKUP(C743,customers!A:B,2,FALSE)</f>
        <v>Lyon Ibert</v>
      </c>
      <c r="G743" s="4" t="str">
        <f>VLOOKUP(F743,customers!B:C,2,FALSE)</f>
        <v>libertkl@huffingtonpost.com</v>
      </c>
      <c r="H743" s="4" t="str">
        <f>VLOOKUP(F743,customers!B:G,6,FALSE)</f>
        <v>United States</v>
      </c>
      <c r="I743" s="7" t="str">
        <f>VLOOKUP(D743,products!A:B,2,FALSE)</f>
        <v>Lib</v>
      </c>
      <c r="J743" s="7" t="str">
        <f>VLOOKUP(D743,products!A:C,3,FALSE)</f>
        <v>M</v>
      </c>
      <c r="K743" s="8">
        <f>VLOOKUP(D743,products!A:D,4,FALSE)</f>
        <v>0.2</v>
      </c>
      <c r="L743" s="9">
        <f>VLOOKUP(D743,products!A:E,5,FALSE)</f>
        <v>4.3650000000000002</v>
      </c>
      <c r="M743" s="9">
        <f t="shared" si="11"/>
        <v>8.73</v>
      </c>
      <c r="N743" s="7" t="str" cm="1">
        <f t="array" ref="N743">_xlfn.IFS(I743="Rob","Robusta",I743="Exc","Exclasia",I743="Ara","Arabia",I743="Lib","Libia")</f>
        <v>Libia</v>
      </c>
      <c r="O743" s="7" t="str" cm="1">
        <f t="array" ref="O743">_xlfn.IFS(J743="M","Medium",J743="D","Dark",J743="L","Light")</f>
        <v>Medium</v>
      </c>
      <c r="P743" s="7" t="str">
        <f>VLOOKUP(Tablo1[[#This Row],[Customer ID]],customers!A742:I1742,9,FALSE)</f>
        <v>No</v>
      </c>
    </row>
    <row r="744" spans="1:16" x14ac:dyDescent="0.25">
      <c r="A744" s="4" t="s">
        <v>4681</v>
      </c>
      <c r="B744" s="6">
        <v>44133</v>
      </c>
      <c r="C744" s="4" t="s">
        <v>4682</v>
      </c>
      <c r="D744" s="7" t="s">
        <v>6161</v>
      </c>
      <c r="E744" s="4">
        <v>4</v>
      </c>
      <c r="F744" s="4" t="str">
        <f>VLOOKUP(C744,customers!A:B,2,FALSE)</f>
        <v>Reese Lidgey</v>
      </c>
      <c r="G744" s="4" t="str">
        <f>VLOOKUP(F744,customers!B:C,2,FALSE)</f>
        <v>rlidgeykm@vimeo.com</v>
      </c>
      <c r="H744" s="4" t="str">
        <f>VLOOKUP(F744,customers!B:G,6,FALSE)</f>
        <v>United States</v>
      </c>
      <c r="I744" s="7" t="str">
        <f>VLOOKUP(D744,products!A:B,2,FALSE)</f>
        <v>Lib</v>
      </c>
      <c r="J744" s="7" t="str">
        <f>VLOOKUP(D744,products!A:C,3,FALSE)</f>
        <v>M</v>
      </c>
      <c r="K744" s="8">
        <f>VLOOKUP(D744,products!A:D,4,FALSE)</f>
        <v>1</v>
      </c>
      <c r="L744" s="9">
        <f>VLOOKUP(D744,products!A:E,5,FALSE)</f>
        <v>14.55</v>
      </c>
      <c r="M744" s="9">
        <f t="shared" si="11"/>
        <v>58.2</v>
      </c>
      <c r="N744" s="7" t="str" cm="1">
        <f t="array" ref="N744">_xlfn.IFS(I744="Rob","Robusta",I744="Exc","Exclasia",I744="Ara","Arabia",I744="Lib","Libia")</f>
        <v>Libia</v>
      </c>
      <c r="O744" s="7" t="str" cm="1">
        <f t="array" ref="O744">_xlfn.IFS(J744="M","Medium",J744="D","Dark",J744="L","Light")</f>
        <v>Medium</v>
      </c>
      <c r="P744" s="7" t="str">
        <f>VLOOKUP(Tablo1[[#This Row],[Customer ID]],customers!A743:I1743,9,FALSE)</f>
        <v>No</v>
      </c>
    </row>
    <row r="745" spans="1:16" x14ac:dyDescent="0.25">
      <c r="A745" s="4" t="s">
        <v>4687</v>
      </c>
      <c r="B745" s="6">
        <v>44042</v>
      </c>
      <c r="C745" s="4" t="s">
        <v>4688</v>
      </c>
      <c r="D745" s="7" t="s">
        <v>6157</v>
      </c>
      <c r="E745" s="4">
        <v>3</v>
      </c>
      <c r="F745" s="4" t="str">
        <f>VLOOKUP(C745,customers!A:B,2,FALSE)</f>
        <v>Tersina Castagne</v>
      </c>
      <c r="G745" s="4" t="str">
        <f>VLOOKUP(F745,customers!B:C,2,FALSE)</f>
        <v>tcastagnekn@wikia.com</v>
      </c>
      <c r="H745" s="4" t="str">
        <f>VLOOKUP(F745,customers!B:G,6,FALSE)</f>
        <v>United States</v>
      </c>
      <c r="I745" s="7" t="str">
        <f>VLOOKUP(D745,products!A:B,2,FALSE)</f>
        <v>Ara</v>
      </c>
      <c r="J745" s="7" t="str">
        <f>VLOOKUP(D745,products!A:C,3,FALSE)</f>
        <v>D</v>
      </c>
      <c r="K745" s="8">
        <f>VLOOKUP(D745,products!A:D,4,FALSE)</f>
        <v>0.5</v>
      </c>
      <c r="L745" s="9">
        <f>VLOOKUP(D745,products!A:E,5,FALSE)</f>
        <v>5.97</v>
      </c>
      <c r="M745" s="9">
        <f t="shared" si="11"/>
        <v>17.91</v>
      </c>
      <c r="N745" s="7" t="str" cm="1">
        <f t="array" ref="N745">_xlfn.IFS(I745="Rob","Robusta",I745="Exc","Exclasia",I745="Ara","Arabia",I745="Lib","Libia")</f>
        <v>Arabia</v>
      </c>
      <c r="O745" s="7" t="str" cm="1">
        <f t="array" ref="O745">_xlfn.IFS(J745="M","Medium",J745="D","Dark",J745="L","Light")</f>
        <v>Dark</v>
      </c>
      <c r="P745" s="7" t="str">
        <f>VLOOKUP(Tablo1[[#This Row],[Customer ID]],customers!A744:I1744,9,FALSE)</f>
        <v>No</v>
      </c>
    </row>
    <row r="746" spans="1:16" x14ac:dyDescent="0.25">
      <c r="A746" s="4" t="s">
        <v>4693</v>
      </c>
      <c r="B746" s="6">
        <v>43539</v>
      </c>
      <c r="C746" s="4" t="s">
        <v>4694</v>
      </c>
      <c r="D746" s="7" t="s">
        <v>6173</v>
      </c>
      <c r="E746" s="4">
        <v>6</v>
      </c>
      <c r="F746" s="4" t="str">
        <f>VLOOKUP(C746,customers!A:B,2,FALSE)</f>
        <v>Samuele Klaaassen</v>
      </c>
      <c r="G746" s="4">
        <f>VLOOKUP(F746,customers!B:C,2,FALSE)</f>
        <v>0</v>
      </c>
      <c r="H746" s="4" t="str">
        <f>VLOOKUP(F746,customers!B:G,6,FALSE)</f>
        <v>United States</v>
      </c>
      <c r="I746" s="7" t="str">
        <f>VLOOKUP(D746,products!A:B,2,FALSE)</f>
        <v>Rob</v>
      </c>
      <c r="J746" s="7" t="str">
        <f>VLOOKUP(D746,products!A:C,3,FALSE)</f>
        <v>M</v>
      </c>
      <c r="K746" s="8">
        <f>VLOOKUP(D746,products!A:D,4,FALSE)</f>
        <v>0.2</v>
      </c>
      <c r="L746" s="9">
        <f>VLOOKUP(D746,products!A:E,5,FALSE)</f>
        <v>2.9849999999999999</v>
      </c>
      <c r="M746" s="9">
        <f t="shared" si="11"/>
        <v>17.91</v>
      </c>
      <c r="N746" s="7" t="str" cm="1">
        <f t="array" ref="N746">_xlfn.IFS(I746="Rob","Robusta",I746="Exc","Exclasia",I746="Ara","Arabia",I746="Lib","Libia")</f>
        <v>Robusta</v>
      </c>
      <c r="O746" s="7" t="str" cm="1">
        <f t="array" ref="O746">_xlfn.IFS(J746="M","Medium",J746="D","Dark",J746="L","Light")</f>
        <v>Medium</v>
      </c>
      <c r="P746" s="7" t="str">
        <f>VLOOKUP(Tablo1[[#This Row],[Customer ID]],customers!A745:I1745,9,FALSE)</f>
        <v>Yes</v>
      </c>
    </row>
    <row r="747" spans="1:16" x14ac:dyDescent="0.25">
      <c r="A747" s="4" t="s">
        <v>4698</v>
      </c>
      <c r="B747" s="6">
        <v>44557</v>
      </c>
      <c r="C747" s="4" t="s">
        <v>4699</v>
      </c>
      <c r="D747" s="7" t="s">
        <v>6143</v>
      </c>
      <c r="E747" s="4">
        <v>2</v>
      </c>
      <c r="F747" s="4" t="str">
        <f>VLOOKUP(C747,customers!A:B,2,FALSE)</f>
        <v>Jordana Halden</v>
      </c>
      <c r="G747" s="4" t="str">
        <f>VLOOKUP(F747,customers!B:C,2,FALSE)</f>
        <v>jhaldenkp@comcast.net</v>
      </c>
      <c r="H747" s="4" t="str">
        <f>VLOOKUP(F747,customers!B:G,6,FALSE)</f>
        <v>Ireland</v>
      </c>
      <c r="I747" s="7" t="str">
        <f>VLOOKUP(D747,products!A:B,2,FALSE)</f>
        <v>Exc</v>
      </c>
      <c r="J747" s="7" t="str">
        <f>VLOOKUP(D747,products!A:C,3,FALSE)</f>
        <v>D</v>
      </c>
      <c r="K747" s="8">
        <f>VLOOKUP(D747,products!A:D,4,FALSE)</f>
        <v>0.5</v>
      </c>
      <c r="L747" s="9">
        <f>VLOOKUP(D747,products!A:E,5,FALSE)</f>
        <v>7.29</v>
      </c>
      <c r="M747" s="9">
        <f t="shared" si="11"/>
        <v>14.58</v>
      </c>
      <c r="N747" s="7" t="str" cm="1">
        <f t="array" ref="N747">_xlfn.IFS(I747="Rob","Robusta",I747="Exc","Exclasia",I747="Ara","Arabia",I747="Lib","Libia")</f>
        <v>Exclasia</v>
      </c>
      <c r="O747" s="7" t="str" cm="1">
        <f t="array" ref="O747">_xlfn.IFS(J747="M","Medium",J747="D","Dark",J747="L","Light")</f>
        <v>Dark</v>
      </c>
      <c r="P747" s="7" t="str">
        <f>VLOOKUP(Tablo1[[#This Row],[Customer ID]],customers!A746:I1746,9,FALSE)</f>
        <v>No</v>
      </c>
    </row>
    <row r="748" spans="1:16" x14ac:dyDescent="0.25">
      <c r="A748" s="4" t="s">
        <v>4704</v>
      </c>
      <c r="B748" s="6">
        <v>43741</v>
      </c>
      <c r="C748" s="4" t="s">
        <v>4705</v>
      </c>
      <c r="D748" s="7" t="s">
        <v>6154</v>
      </c>
      <c r="E748" s="4">
        <v>3</v>
      </c>
      <c r="F748" s="4" t="str">
        <f>VLOOKUP(C748,customers!A:B,2,FALSE)</f>
        <v>Hussein Olliff</v>
      </c>
      <c r="G748" s="4" t="str">
        <f>VLOOKUP(F748,customers!B:C,2,FALSE)</f>
        <v>holliffkq@sciencedirect.com</v>
      </c>
      <c r="H748" s="4" t="str">
        <f>VLOOKUP(F748,customers!B:G,6,FALSE)</f>
        <v>Ireland</v>
      </c>
      <c r="I748" s="7" t="str">
        <f>VLOOKUP(D748,products!A:B,2,FALSE)</f>
        <v>Ara</v>
      </c>
      <c r="J748" s="7" t="str">
        <f>VLOOKUP(D748,products!A:C,3,FALSE)</f>
        <v>M</v>
      </c>
      <c r="K748" s="8">
        <f>VLOOKUP(D748,products!A:D,4,FALSE)</f>
        <v>1</v>
      </c>
      <c r="L748" s="9">
        <f>VLOOKUP(D748,products!A:E,5,FALSE)</f>
        <v>11.25</v>
      </c>
      <c r="M748" s="9">
        <f t="shared" si="11"/>
        <v>33.75</v>
      </c>
      <c r="N748" s="7" t="str" cm="1">
        <f t="array" ref="N748">_xlfn.IFS(I748="Rob","Robusta",I748="Exc","Exclasia",I748="Ara","Arabia",I748="Lib","Libia")</f>
        <v>Arabia</v>
      </c>
      <c r="O748" s="7" t="str" cm="1">
        <f t="array" ref="O748">_xlfn.IFS(J748="M","Medium",J748="D","Dark",J748="L","Light")</f>
        <v>Medium</v>
      </c>
      <c r="P748" s="7" t="str">
        <f>VLOOKUP(Tablo1[[#This Row],[Customer ID]],customers!A747:I1747,9,FALSE)</f>
        <v>No</v>
      </c>
    </row>
    <row r="749" spans="1:16" x14ac:dyDescent="0.25">
      <c r="A749" s="4" t="s">
        <v>4710</v>
      </c>
      <c r="B749" s="6">
        <v>43501</v>
      </c>
      <c r="C749" s="4" t="s">
        <v>4711</v>
      </c>
      <c r="D749" s="7" t="s">
        <v>6159</v>
      </c>
      <c r="E749" s="4">
        <v>4</v>
      </c>
      <c r="F749" s="4" t="str">
        <f>VLOOKUP(C749,customers!A:B,2,FALSE)</f>
        <v>Teddi Quadri</v>
      </c>
      <c r="G749" s="4" t="str">
        <f>VLOOKUP(F749,customers!B:C,2,FALSE)</f>
        <v>tquadrikr@opensource.org</v>
      </c>
      <c r="H749" s="4" t="str">
        <f>VLOOKUP(F749,customers!B:G,6,FALSE)</f>
        <v>Ireland</v>
      </c>
      <c r="I749" s="7" t="str">
        <f>VLOOKUP(D749,products!A:B,2,FALSE)</f>
        <v>Lib</v>
      </c>
      <c r="J749" s="7" t="str">
        <f>VLOOKUP(D749,products!A:C,3,FALSE)</f>
        <v>M</v>
      </c>
      <c r="K749" s="8">
        <f>VLOOKUP(D749,products!A:D,4,FALSE)</f>
        <v>0.5</v>
      </c>
      <c r="L749" s="9">
        <f>VLOOKUP(D749,products!A:E,5,FALSE)</f>
        <v>8.73</v>
      </c>
      <c r="M749" s="9">
        <f t="shared" si="11"/>
        <v>34.92</v>
      </c>
      <c r="N749" s="7" t="str" cm="1">
        <f t="array" ref="N749">_xlfn.IFS(I749="Rob","Robusta",I749="Exc","Exclasia",I749="Ara","Arabia",I749="Lib","Libia")</f>
        <v>Libia</v>
      </c>
      <c r="O749" s="7" t="str" cm="1">
        <f t="array" ref="O749">_xlfn.IFS(J749="M","Medium",J749="D","Dark",J749="L","Light")</f>
        <v>Medium</v>
      </c>
      <c r="P749" s="7" t="str">
        <f>VLOOKUP(Tablo1[[#This Row],[Customer ID]],customers!A748:I1748,9,FALSE)</f>
        <v>Yes</v>
      </c>
    </row>
    <row r="750" spans="1:16" x14ac:dyDescent="0.25">
      <c r="A750" s="4" t="s">
        <v>4716</v>
      </c>
      <c r="B750" s="6">
        <v>44074</v>
      </c>
      <c r="C750" s="4" t="s">
        <v>4717</v>
      </c>
      <c r="D750" s="7" t="s">
        <v>6143</v>
      </c>
      <c r="E750" s="4">
        <v>2</v>
      </c>
      <c r="F750" s="4" t="str">
        <f>VLOOKUP(C750,customers!A:B,2,FALSE)</f>
        <v>Felita Eshmade</v>
      </c>
      <c r="G750" s="4" t="str">
        <f>VLOOKUP(F750,customers!B:C,2,FALSE)</f>
        <v>feshmadeks@umn.edu</v>
      </c>
      <c r="H750" s="4" t="str">
        <f>VLOOKUP(F750,customers!B:G,6,FALSE)</f>
        <v>United States</v>
      </c>
      <c r="I750" s="7" t="str">
        <f>VLOOKUP(D750,products!A:B,2,FALSE)</f>
        <v>Exc</v>
      </c>
      <c r="J750" s="7" t="str">
        <f>VLOOKUP(D750,products!A:C,3,FALSE)</f>
        <v>D</v>
      </c>
      <c r="K750" s="8">
        <f>VLOOKUP(D750,products!A:D,4,FALSE)</f>
        <v>0.5</v>
      </c>
      <c r="L750" s="9">
        <f>VLOOKUP(D750,products!A:E,5,FALSE)</f>
        <v>7.29</v>
      </c>
      <c r="M750" s="9">
        <f t="shared" si="11"/>
        <v>14.58</v>
      </c>
      <c r="N750" s="7" t="str" cm="1">
        <f t="array" ref="N750">_xlfn.IFS(I750="Rob","Robusta",I750="Exc","Exclasia",I750="Ara","Arabia",I750="Lib","Libia")</f>
        <v>Exclasia</v>
      </c>
      <c r="O750" s="7" t="str" cm="1">
        <f t="array" ref="O750">_xlfn.IFS(J750="M","Medium",J750="D","Dark",J750="L","Light")</f>
        <v>Dark</v>
      </c>
      <c r="P750" s="7" t="str">
        <f>VLOOKUP(Tablo1[[#This Row],[Customer ID]],customers!A749:I1749,9,FALSE)</f>
        <v>No</v>
      </c>
    </row>
    <row r="751" spans="1:16" x14ac:dyDescent="0.25">
      <c r="A751" s="4" t="s">
        <v>4722</v>
      </c>
      <c r="B751" s="6">
        <v>44209</v>
      </c>
      <c r="C751" s="4" t="s">
        <v>4723</v>
      </c>
      <c r="D751" s="7" t="s">
        <v>6162</v>
      </c>
      <c r="E751" s="4">
        <v>2</v>
      </c>
      <c r="F751" s="4" t="str">
        <f>VLOOKUP(C751,customers!A:B,2,FALSE)</f>
        <v>Melodie OIlier</v>
      </c>
      <c r="G751" s="4" t="str">
        <f>VLOOKUP(F751,customers!B:C,2,FALSE)</f>
        <v>moilierkt@paginegialle.it</v>
      </c>
      <c r="H751" s="4" t="str">
        <f>VLOOKUP(F751,customers!B:G,6,FALSE)</f>
        <v>Ireland</v>
      </c>
      <c r="I751" s="7" t="str">
        <f>VLOOKUP(D751,products!A:B,2,FALSE)</f>
        <v>Rob</v>
      </c>
      <c r="J751" s="7" t="str">
        <f>VLOOKUP(D751,products!A:C,3,FALSE)</f>
        <v>D</v>
      </c>
      <c r="K751" s="8">
        <f>VLOOKUP(D751,products!A:D,4,FALSE)</f>
        <v>0.2</v>
      </c>
      <c r="L751" s="9">
        <f>VLOOKUP(D751,products!A:E,5,FALSE)</f>
        <v>2.6849999999999996</v>
      </c>
      <c r="M751" s="9">
        <f t="shared" si="11"/>
        <v>5.3699999999999992</v>
      </c>
      <c r="N751" s="7" t="str" cm="1">
        <f t="array" ref="N751">_xlfn.IFS(I751="Rob","Robusta",I751="Exc","Exclasia",I751="Ara","Arabia",I751="Lib","Libia")</f>
        <v>Robusta</v>
      </c>
      <c r="O751" s="7" t="str" cm="1">
        <f t="array" ref="O751">_xlfn.IFS(J751="M","Medium",J751="D","Dark",J751="L","Light")</f>
        <v>Dark</v>
      </c>
      <c r="P751" s="7" t="str">
        <f>VLOOKUP(Tablo1[[#This Row],[Customer ID]],customers!A750:I1750,9,FALSE)</f>
        <v>Yes</v>
      </c>
    </row>
    <row r="752" spans="1:16" x14ac:dyDescent="0.25">
      <c r="A752" s="4" t="s">
        <v>4729</v>
      </c>
      <c r="B752" s="6">
        <v>44277</v>
      </c>
      <c r="C752" s="4" t="s">
        <v>4730</v>
      </c>
      <c r="D752" s="7" t="s">
        <v>6145</v>
      </c>
      <c r="E752" s="4">
        <v>1</v>
      </c>
      <c r="F752" s="4" t="str">
        <f>VLOOKUP(C752,customers!A:B,2,FALSE)</f>
        <v>Hazel Iacopini</v>
      </c>
      <c r="G752" s="4">
        <f>VLOOKUP(F752,customers!B:C,2,FALSE)</f>
        <v>0</v>
      </c>
      <c r="H752" s="4" t="str">
        <f>VLOOKUP(F752,customers!B:G,6,FALSE)</f>
        <v>United States</v>
      </c>
      <c r="I752" s="7" t="str">
        <f>VLOOKUP(D752,products!A:B,2,FALSE)</f>
        <v>Rob</v>
      </c>
      <c r="J752" s="7" t="str">
        <f>VLOOKUP(D752,products!A:C,3,FALSE)</f>
        <v>M</v>
      </c>
      <c r="K752" s="8">
        <f>VLOOKUP(D752,products!A:D,4,FALSE)</f>
        <v>0.5</v>
      </c>
      <c r="L752" s="9">
        <f>VLOOKUP(D752,products!A:E,5,FALSE)</f>
        <v>5.97</v>
      </c>
      <c r="M752" s="9">
        <f t="shared" si="11"/>
        <v>5.97</v>
      </c>
      <c r="N752" s="7" t="str" cm="1">
        <f t="array" ref="N752">_xlfn.IFS(I752="Rob","Robusta",I752="Exc","Exclasia",I752="Ara","Arabia",I752="Lib","Libia")</f>
        <v>Robusta</v>
      </c>
      <c r="O752" s="7" t="str" cm="1">
        <f t="array" ref="O752">_xlfn.IFS(J752="M","Medium",J752="D","Dark",J752="L","Light")</f>
        <v>Medium</v>
      </c>
      <c r="P752" s="7" t="str">
        <f>VLOOKUP(Tablo1[[#This Row],[Customer ID]],customers!A751:I1751,9,FALSE)</f>
        <v>Yes</v>
      </c>
    </row>
    <row r="753" spans="1:16" x14ac:dyDescent="0.25">
      <c r="A753" s="4" t="s">
        <v>4734</v>
      </c>
      <c r="B753" s="6">
        <v>43847</v>
      </c>
      <c r="C753" s="4" t="s">
        <v>4735</v>
      </c>
      <c r="D753" s="7" t="s">
        <v>6160</v>
      </c>
      <c r="E753" s="4">
        <v>2</v>
      </c>
      <c r="F753" s="4" t="str">
        <f>VLOOKUP(C753,customers!A:B,2,FALSE)</f>
        <v>Vinny Shoebotham</v>
      </c>
      <c r="G753" s="4" t="str">
        <f>VLOOKUP(F753,customers!B:C,2,FALSE)</f>
        <v>vshoebothamkv@redcross.org</v>
      </c>
      <c r="H753" s="4" t="str">
        <f>VLOOKUP(F753,customers!B:G,6,FALSE)</f>
        <v>United States</v>
      </c>
      <c r="I753" s="7" t="str">
        <f>VLOOKUP(D753,products!A:B,2,FALSE)</f>
        <v>Lib</v>
      </c>
      <c r="J753" s="7" t="str">
        <f>VLOOKUP(D753,products!A:C,3,FALSE)</f>
        <v>L</v>
      </c>
      <c r="K753" s="8">
        <f>VLOOKUP(D753,products!A:D,4,FALSE)</f>
        <v>0.5</v>
      </c>
      <c r="L753" s="9">
        <f>VLOOKUP(D753,products!A:E,5,FALSE)</f>
        <v>9.51</v>
      </c>
      <c r="M753" s="9">
        <f t="shared" si="11"/>
        <v>19.02</v>
      </c>
      <c r="N753" s="7" t="str" cm="1">
        <f t="array" ref="N753">_xlfn.IFS(I753="Rob","Robusta",I753="Exc","Exclasia",I753="Ara","Arabia",I753="Lib","Libia")</f>
        <v>Libia</v>
      </c>
      <c r="O753" s="7" t="str" cm="1">
        <f t="array" ref="O753">_xlfn.IFS(J753="M","Medium",J753="D","Dark",J753="L","Light")</f>
        <v>Light</v>
      </c>
      <c r="P753" s="7" t="str">
        <f>VLOOKUP(Tablo1[[#This Row],[Customer ID]],customers!A752:I1752,9,FALSE)</f>
        <v>No</v>
      </c>
    </row>
    <row r="754" spans="1:16" x14ac:dyDescent="0.25">
      <c r="A754" s="4" t="s">
        <v>4740</v>
      </c>
      <c r="B754" s="6">
        <v>43648</v>
      </c>
      <c r="C754" s="4" t="s">
        <v>4741</v>
      </c>
      <c r="D754" s="7" t="s">
        <v>6140</v>
      </c>
      <c r="E754" s="4">
        <v>2</v>
      </c>
      <c r="F754" s="4" t="str">
        <f>VLOOKUP(C754,customers!A:B,2,FALSE)</f>
        <v>Bran Sterke</v>
      </c>
      <c r="G754" s="4" t="str">
        <f>VLOOKUP(F754,customers!B:C,2,FALSE)</f>
        <v>bsterkekw@biblegateway.com</v>
      </c>
      <c r="H754" s="4" t="str">
        <f>VLOOKUP(F754,customers!B:G,6,FALSE)</f>
        <v>United States</v>
      </c>
      <c r="I754" s="7" t="str">
        <f>VLOOKUP(D754,products!A:B,2,FALSE)</f>
        <v>Exc</v>
      </c>
      <c r="J754" s="7" t="str">
        <f>VLOOKUP(D754,products!A:C,3,FALSE)</f>
        <v>M</v>
      </c>
      <c r="K754" s="8">
        <f>VLOOKUP(D754,products!A:D,4,FALSE)</f>
        <v>1</v>
      </c>
      <c r="L754" s="9">
        <f>VLOOKUP(D754,products!A:E,5,FALSE)</f>
        <v>13.75</v>
      </c>
      <c r="M754" s="9">
        <f t="shared" si="11"/>
        <v>27.5</v>
      </c>
      <c r="N754" s="7" t="str" cm="1">
        <f t="array" ref="N754">_xlfn.IFS(I754="Rob","Robusta",I754="Exc","Exclasia",I754="Ara","Arabia",I754="Lib","Libia")</f>
        <v>Exclasia</v>
      </c>
      <c r="O754" s="7" t="str" cm="1">
        <f t="array" ref="O754">_xlfn.IFS(J754="M","Medium",J754="D","Dark",J754="L","Light")</f>
        <v>Medium</v>
      </c>
      <c r="P754" s="7" t="str">
        <f>VLOOKUP(Tablo1[[#This Row],[Customer ID]],customers!A753:I1753,9,FALSE)</f>
        <v>Yes</v>
      </c>
    </row>
    <row r="755" spans="1:16" x14ac:dyDescent="0.25">
      <c r="A755" s="4" t="s">
        <v>4746</v>
      </c>
      <c r="B755" s="6">
        <v>44704</v>
      </c>
      <c r="C755" s="4" t="s">
        <v>4747</v>
      </c>
      <c r="D755" s="7" t="s">
        <v>6157</v>
      </c>
      <c r="E755" s="4">
        <v>5</v>
      </c>
      <c r="F755" s="4" t="str">
        <f>VLOOKUP(C755,customers!A:B,2,FALSE)</f>
        <v>Simone Capon</v>
      </c>
      <c r="G755" s="4" t="str">
        <f>VLOOKUP(F755,customers!B:C,2,FALSE)</f>
        <v>scaponkx@craigslist.org</v>
      </c>
      <c r="H755" s="4" t="str">
        <f>VLOOKUP(F755,customers!B:G,6,FALSE)</f>
        <v>United States</v>
      </c>
      <c r="I755" s="7" t="str">
        <f>VLOOKUP(D755,products!A:B,2,FALSE)</f>
        <v>Ara</v>
      </c>
      <c r="J755" s="7" t="str">
        <f>VLOOKUP(D755,products!A:C,3,FALSE)</f>
        <v>D</v>
      </c>
      <c r="K755" s="8">
        <f>VLOOKUP(D755,products!A:D,4,FALSE)</f>
        <v>0.5</v>
      </c>
      <c r="L755" s="9">
        <f>VLOOKUP(D755,products!A:E,5,FALSE)</f>
        <v>5.97</v>
      </c>
      <c r="M755" s="9">
        <f t="shared" si="11"/>
        <v>29.849999999999998</v>
      </c>
      <c r="N755" s="7" t="str" cm="1">
        <f t="array" ref="N755">_xlfn.IFS(I755="Rob","Robusta",I755="Exc","Exclasia",I755="Ara","Arabia",I755="Lib","Libia")</f>
        <v>Arabia</v>
      </c>
      <c r="O755" s="7" t="str" cm="1">
        <f t="array" ref="O755">_xlfn.IFS(J755="M","Medium",J755="D","Dark",J755="L","Light")</f>
        <v>Dark</v>
      </c>
      <c r="P755" s="7" t="str">
        <f>VLOOKUP(Tablo1[[#This Row],[Customer ID]],customers!A754:I1754,9,FALSE)</f>
        <v>No</v>
      </c>
    </row>
    <row r="756" spans="1:16" x14ac:dyDescent="0.25">
      <c r="A756" s="4" t="s">
        <v>4752</v>
      </c>
      <c r="B756" s="6">
        <v>44726</v>
      </c>
      <c r="C756" s="4" t="s">
        <v>4433</v>
      </c>
      <c r="D756" s="7" t="s">
        <v>6153</v>
      </c>
      <c r="E756" s="4">
        <v>6</v>
      </c>
      <c r="F756" s="4" t="str">
        <f>VLOOKUP(C756,customers!A:B,2,FALSE)</f>
        <v>Jimmy Dymoke</v>
      </c>
      <c r="G756" s="4" t="str">
        <f>VLOOKUP(F756,customers!B:C,2,FALSE)</f>
        <v>jdymokeje@prnewswire.com</v>
      </c>
      <c r="H756" s="4" t="str">
        <f>VLOOKUP(F756,customers!B:G,6,FALSE)</f>
        <v>Ireland</v>
      </c>
      <c r="I756" s="7" t="str">
        <f>VLOOKUP(D756,products!A:B,2,FALSE)</f>
        <v>Ara</v>
      </c>
      <c r="J756" s="7" t="str">
        <f>VLOOKUP(D756,products!A:C,3,FALSE)</f>
        <v>D</v>
      </c>
      <c r="K756" s="8">
        <f>VLOOKUP(D756,products!A:D,4,FALSE)</f>
        <v>0.2</v>
      </c>
      <c r="L756" s="9">
        <f>VLOOKUP(D756,products!A:E,5,FALSE)</f>
        <v>2.9849999999999999</v>
      </c>
      <c r="M756" s="9">
        <f t="shared" si="11"/>
        <v>17.91</v>
      </c>
      <c r="N756" s="7" t="str" cm="1">
        <f t="array" ref="N756">_xlfn.IFS(I756="Rob","Robusta",I756="Exc","Exclasia",I756="Ara","Arabia",I756="Lib","Libia")</f>
        <v>Arabia</v>
      </c>
      <c r="O756" s="7" t="str" cm="1">
        <f t="array" ref="O756">_xlfn.IFS(J756="M","Medium",J756="D","Dark",J756="L","Light")</f>
        <v>Dark</v>
      </c>
      <c r="P756" s="7" t="e">
        <f>VLOOKUP(Tablo1[[#This Row],[Customer ID]],customers!A755:I1755,9,FALSE)</f>
        <v>#N/A</v>
      </c>
    </row>
    <row r="757" spans="1:16" x14ac:dyDescent="0.25">
      <c r="A757" s="4" t="s">
        <v>4757</v>
      </c>
      <c r="B757" s="6">
        <v>44397</v>
      </c>
      <c r="C757" s="4" t="s">
        <v>4758</v>
      </c>
      <c r="D757" s="7" t="s">
        <v>6144</v>
      </c>
      <c r="E757" s="4">
        <v>6</v>
      </c>
      <c r="F757" s="4" t="str">
        <f>VLOOKUP(C757,customers!A:B,2,FALSE)</f>
        <v>Foster Constance</v>
      </c>
      <c r="G757" s="4" t="str">
        <f>VLOOKUP(F757,customers!B:C,2,FALSE)</f>
        <v>fconstancekz@ifeng.com</v>
      </c>
      <c r="H757" s="4" t="str">
        <f>VLOOKUP(F757,customers!B:G,6,FALSE)</f>
        <v>United States</v>
      </c>
      <c r="I757" s="7" t="str">
        <f>VLOOKUP(D757,products!A:B,2,FALSE)</f>
        <v>Lib</v>
      </c>
      <c r="J757" s="7" t="str">
        <f>VLOOKUP(D757,products!A:C,3,FALSE)</f>
        <v>L</v>
      </c>
      <c r="K757" s="8">
        <f>VLOOKUP(D757,products!A:D,4,FALSE)</f>
        <v>0.2</v>
      </c>
      <c r="L757" s="9">
        <f>VLOOKUP(D757,products!A:E,5,FALSE)</f>
        <v>4.7549999999999999</v>
      </c>
      <c r="M757" s="9">
        <f t="shared" si="11"/>
        <v>28.53</v>
      </c>
      <c r="N757" s="7" t="str" cm="1">
        <f t="array" ref="N757">_xlfn.IFS(I757="Rob","Robusta",I757="Exc","Exclasia",I757="Ara","Arabia",I757="Lib","Libia")</f>
        <v>Libia</v>
      </c>
      <c r="O757" s="7" t="str" cm="1">
        <f t="array" ref="O757">_xlfn.IFS(J757="M","Medium",J757="D","Dark",J757="L","Light")</f>
        <v>Light</v>
      </c>
      <c r="P757" s="7" t="str">
        <f>VLOOKUP(Tablo1[[#This Row],[Customer ID]],customers!A756:I1756,9,FALSE)</f>
        <v>No</v>
      </c>
    </row>
    <row r="758" spans="1:16" x14ac:dyDescent="0.25">
      <c r="A758" s="4" t="s">
        <v>4763</v>
      </c>
      <c r="B758" s="6">
        <v>44715</v>
      </c>
      <c r="C758" s="4" t="s">
        <v>4764</v>
      </c>
      <c r="D758" s="7" t="s">
        <v>6176</v>
      </c>
      <c r="E758" s="4">
        <v>4</v>
      </c>
      <c r="F758" s="4" t="str">
        <f>VLOOKUP(C758,customers!A:B,2,FALSE)</f>
        <v>Fernando Sulman</v>
      </c>
      <c r="G758" s="4" t="str">
        <f>VLOOKUP(F758,customers!B:C,2,FALSE)</f>
        <v>fsulmanl0@washington.edu</v>
      </c>
      <c r="H758" s="4" t="str">
        <f>VLOOKUP(F758,customers!B:G,6,FALSE)</f>
        <v>United States</v>
      </c>
      <c r="I758" s="7" t="str">
        <f>VLOOKUP(D758,products!A:B,2,FALSE)</f>
        <v>Rob</v>
      </c>
      <c r="J758" s="7" t="str">
        <f>VLOOKUP(D758,products!A:C,3,FALSE)</f>
        <v>D</v>
      </c>
      <c r="K758" s="8">
        <f>VLOOKUP(D758,products!A:D,4,FALSE)</f>
        <v>1</v>
      </c>
      <c r="L758" s="9">
        <f>VLOOKUP(D758,products!A:E,5,FALSE)</f>
        <v>8.9499999999999993</v>
      </c>
      <c r="M758" s="9">
        <f t="shared" si="11"/>
        <v>35.799999999999997</v>
      </c>
      <c r="N758" s="7" t="str" cm="1">
        <f t="array" ref="N758">_xlfn.IFS(I758="Rob","Robusta",I758="Exc","Exclasia",I758="Ara","Arabia",I758="Lib","Libia")</f>
        <v>Robusta</v>
      </c>
      <c r="O758" s="7" t="str" cm="1">
        <f t="array" ref="O758">_xlfn.IFS(J758="M","Medium",J758="D","Dark",J758="L","Light")</f>
        <v>Dark</v>
      </c>
      <c r="P758" s="7" t="str">
        <f>VLOOKUP(Tablo1[[#This Row],[Customer ID]],customers!A757:I1757,9,FALSE)</f>
        <v>Yes</v>
      </c>
    </row>
    <row r="759" spans="1:16" x14ac:dyDescent="0.25">
      <c r="A759" s="4" t="s">
        <v>4769</v>
      </c>
      <c r="B759" s="6">
        <v>43977</v>
      </c>
      <c r="C759" s="4" t="s">
        <v>4770</v>
      </c>
      <c r="D759" s="7" t="s">
        <v>6157</v>
      </c>
      <c r="E759" s="4">
        <v>3</v>
      </c>
      <c r="F759" s="4" t="str">
        <f>VLOOKUP(C759,customers!A:B,2,FALSE)</f>
        <v>Dorotea Hollyman</v>
      </c>
      <c r="G759" s="4" t="str">
        <f>VLOOKUP(F759,customers!B:C,2,FALSE)</f>
        <v>dhollymanl1@ibm.com</v>
      </c>
      <c r="H759" s="4" t="str">
        <f>VLOOKUP(F759,customers!B:G,6,FALSE)</f>
        <v>United States</v>
      </c>
      <c r="I759" s="7" t="str">
        <f>VLOOKUP(D759,products!A:B,2,FALSE)</f>
        <v>Ara</v>
      </c>
      <c r="J759" s="7" t="str">
        <f>VLOOKUP(D759,products!A:C,3,FALSE)</f>
        <v>D</v>
      </c>
      <c r="K759" s="8">
        <f>VLOOKUP(D759,products!A:D,4,FALSE)</f>
        <v>0.5</v>
      </c>
      <c r="L759" s="9">
        <f>VLOOKUP(D759,products!A:E,5,FALSE)</f>
        <v>5.97</v>
      </c>
      <c r="M759" s="9">
        <f t="shared" si="11"/>
        <v>17.91</v>
      </c>
      <c r="N759" s="7" t="str" cm="1">
        <f t="array" ref="N759">_xlfn.IFS(I759="Rob","Robusta",I759="Exc","Exclasia",I759="Ara","Arabia",I759="Lib","Libia")</f>
        <v>Arabia</v>
      </c>
      <c r="O759" s="7" t="str" cm="1">
        <f t="array" ref="O759">_xlfn.IFS(J759="M","Medium",J759="D","Dark",J759="L","Light")</f>
        <v>Dark</v>
      </c>
      <c r="P759" s="7" t="str">
        <f>VLOOKUP(Tablo1[[#This Row],[Customer ID]],customers!A758:I1758,9,FALSE)</f>
        <v>Yes</v>
      </c>
    </row>
    <row r="760" spans="1:16" x14ac:dyDescent="0.25">
      <c r="A760" s="4" t="s">
        <v>4775</v>
      </c>
      <c r="B760" s="6">
        <v>43672</v>
      </c>
      <c r="C760" s="4" t="s">
        <v>4776</v>
      </c>
      <c r="D760" s="7" t="s">
        <v>6176</v>
      </c>
      <c r="E760" s="4">
        <v>1</v>
      </c>
      <c r="F760" s="4" t="str">
        <f>VLOOKUP(C760,customers!A:B,2,FALSE)</f>
        <v>Lorelei Nardoni</v>
      </c>
      <c r="G760" s="4" t="str">
        <f>VLOOKUP(F760,customers!B:C,2,FALSE)</f>
        <v>lnardonil2@hao123.com</v>
      </c>
      <c r="H760" s="4" t="str">
        <f>VLOOKUP(F760,customers!B:G,6,FALSE)</f>
        <v>United States</v>
      </c>
      <c r="I760" s="7" t="str">
        <f>VLOOKUP(D760,products!A:B,2,FALSE)</f>
        <v>Rob</v>
      </c>
      <c r="J760" s="7" t="str">
        <f>VLOOKUP(D760,products!A:C,3,FALSE)</f>
        <v>D</v>
      </c>
      <c r="K760" s="8">
        <f>VLOOKUP(D760,products!A:D,4,FALSE)</f>
        <v>1</v>
      </c>
      <c r="L760" s="9">
        <f>VLOOKUP(D760,products!A:E,5,FALSE)</f>
        <v>8.9499999999999993</v>
      </c>
      <c r="M760" s="9">
        <f t="shared" si="11"/>
        <v>8.9499999999999993</v>
      </c>
      <c r="N760" s="7" t="str" cm="1">
        <f t="array" ref="N760">_xlfn.IFS(I760="Rob","Robusta",I760="Exc","Exclasia",I760="Ara","Arabia",I760="Lib","Libia")</f>
        <v>Robusta</v>
      </c>
      <c r="O760" s="7" t="str" cm="1">
        <f t="array" ref="O760">_xlfn.IFS(J760="M","Medium",J760="D","Dark",J760="L","Light")</f>
        <v>Dark</v>
      </c>
      <c r="P760" s="7" t="str">
        <f>VLOOKUP(Tablo1[[#This Row],[Customer ID]],customers!A759:I1759,9,FALSE)</f>
        <v>No</v>
      </c>
    </row>
    <row r="761" spans="1:16" x14ac:dyDescent="0.25">
      <c r="A761" s="4" t="s">
        <v>4780</v>
      </c>
      <c r="B761" s="6">
        <v>44126</v>
      </c>
      <c r="C761" s="4" t="s">
        <v>4781</v>
      </c>
      <c r="D761" s="7" t="s">
        <v>6164</v>
      </c>
      <c r="E761" s="4">
        <v>1</v>
      </c>
      <c r="F761" s="4" t="str">
        <f>VLOOKUP(C761,customers!A:B,2,FALSE)</f>
        <v>Dallas Yarham</v>
      </c>
      <c r="G761" s="4" t="str">
        <f>VLOOKUP(F761,customers!B:C,2,FALSE)</f>
        <v>dyarhaml3@moonfruit.com</v>
      </c>
      <c r="H761" s="4" t="str">
        <f>VLOOKUP(F761,customers!B:G,6,FALSE)</f>
        <v>United States</v>
      </c>
      <c r="I761" s="7" t="str">
        <f>VLOOKUP(D761,products!A:B,2,FALSE)</f>
        <v>Lib</v>
      </c>
      <c r="J761" s="7" t="str">
        <f>VLOOKUP(D761,products!A:C,3,FALSE)</f>
        <v>D</v>
      </c>
      <c r="K761" s="8">
        <f>VLOOKUP(D761,products!A:D,4,FALSE)</f>
        <v>2.5</v>
      </c>
      <c r="L761" s="9">
        <f>VLOOKUP(D761,products!A:E,5,FALSE)</f>
        <v>29.784999999999997</v>
      </c>
      <c r="M761" s="9">
        <f t="shared" si="11"/>
        <v>29.784999999999997</v>
      </c>
      <c r="N761" s="7" t="str" cm="1">
        <f t="array" ref="N761">_xlfn.IFS(I761="Rob","Robusta",I761="Exc","Exclasia",I761="Ara","Arabia",I761="Lib","Libia")</f>
        <v>Libia</v>
      </c>
      <c r="O761" s="7" t="str" cm="1">
        <f t="array" ref="O761">_xlfn.IFS(J761="M","Medium",J761="D","Dark",J761="L","Light")</f>
        <v>Dark</v>
      </c>
      <c r="P761" s="7" t="str">
        <f>VLOOKUP(Tablo1[[#This Row],[Customer ID]],customers!A760:I1760,9,FALSE)</f>
        <v>Yes</v>
      </c>
    </row>
    <row r="762" spans="1:16" x14ac:dyDescent="0.25">
      <c r="A762" s="4" t="s">
        <v>4786</v>
      </c>
      <c r="B762" s="6">
        <v>44189</v>
      </c>
      <c r="C762" s="4" t="s">
        <v>4787</v>
      </c>
      <c r="D762" s="7" t="s">
        <v>6175</v>
      </c>
      <c r="E762" s="4">
        <v>5</v>
      </c>
      <c r="F762" s="4" t="str">
        <f>VLOOKUP(C762,customers!A:B,2,FALSE)</f>
        <v>Arlana Ferrea</v>
      </c>
      <c r="G762" s="4" t="str">
        <f>VLOOKUP(F762,customers!B:C,2,FALSE)</f>
        <v>aferreal4@wikia.com</v>
      </c>
      <c r="H762" s="4" t="str">
        <f>VLOOKUP(F762,customers!B:G,6,FALSE)</f>
        <v>United States</v>
      </c>
      <c r="I762" s="7" t="str">
        <f>VLOOKUP(D762,products!A:B,2,FALSE)</f>
        <v>Exc</v>
      </c>
      <c r="J762" s="7" t="str">
        <f>VLOOKUP(D762,products!A:C,3,FALSE)</f>
        <v>L</v>
      </c>
      <c r="K762" s="8">
        <f>VLOOKUP(D762,products!A:D,4,FALSE)</f>
        <v>0.5</v>
      </c>
      <c r="L762" s="9">
        <f>VLOOKUP(D762,products!A:E,5,FALSE)</f>
        <v>8.91</v>
      </c>
      <c r="M762" s="9">
        <f t="shared" si="11"/>
        <v>44.55</v>
      </c>
      <c r="N762" s="7" t="str" cm="1">
        <f t="array" ref="N762">_xlfn.IFS(I762="Rob","Robusta",I762="Exc","Exclasia",I762="Ara","Arabia",I762="Lib","Libia")</f>
        <v>Exclasia</v>
      </c>
      <c r="O762" s="7" t="str" cm="1">
        <f t="array" ref="O762">_xlfn.IFS(J762="M","Medium",J762="D","Dark",J762="L","Light")</f>
        <v>Light</v>
      </c>
      <c r="P762" s="7" t="str">
        <f>VLOOKUP(Tablo1[[#This Row],[Customer ID]],customers!A761:I1761,9,FALSE)</f>
        <v>No</v>
      </c>
    </row>
    <row r="763" spans="1:16" x14ac:dyDescent="0.25">
      <c r="A763" s="4" t="s">
        <v>4791</v>
      </c>
      <c r="B763" s="6">
        <v>43714</v>
      </c>
      <c r="C763" s="4" t="s">
        <v>4792</v>
      </c>
      <c r="D763" s="7" t="s">
        <v>6170</v>
      </c>
      <c r="E763" s="4">
        <v>6</v>
      </c>
      <c r="F763" s="4" t="str">
        <f>VLOOKUP(C763,customers!A:B,2,FALSE)</f>
        <v>Chuck Kendrick</v>
      </c>
      <c r="G763" s="4" t="str">
        <f>VLOOKUP(F763,customers!B:C,2,FALSE)</f>
        <v>ckendrickl5@webnode.com</v>
      </c>
      <c r="H763" s="4" t="str">
        <f>VLOOKUP(F763,customers!B:G,6,FALSE)</f>
        <v>United States</v>
      </c>
      <c r="I763" s="7" t="str">
        <f>VLOOKUP(D763,products!A:B,2,FALSE)</f>
        <v>Exc</v>
      </c>
      <c r="J763" s="7" t="str">
        <f>VLOOKUP(D763,products!A:C,3,FALSE)</f>
        <v>L</v>
      </c>
      <c r="K763" s="8">
        <f>VLOOKUP(D763,products!A:D,4,FALSE)</f>
        <v>1</v>
      </c>
      <c r="L763" s="9">
        <f>VLOOKUP(D763,products!A:E,5,FALSE)</f>
        <v>14.85</v>
      </c>
      <c r="M763" s="9">
        <f t="shared" si="11"/>
        <v>89.1</v>
      </c>
      <c r="N763" s="7" t="str" cm="1">
        <f t="array" ref="N763">_xlfn.IFS(I763="Rob","Robusta",I763="Exc","Exclasia",I763="Ara","Arabia",I763="Lib","Libia")</f>
        <v>Exclasia</v>
      </c>
      <c r="O763" s="7" t="str" cm="1">
        <f t="array" ref="O763">_xlfn.IFS(J763="M","Medium",J763="D","Dark",J763="L","Light")</f>
        <v>Light</v>
      </c>
      <c r="P763" s="7" t="str">
        <f>VLOOKUP(Tablo1[[#This Row],[Customer ID]],customers!A762:I1762,9,FALSE)</f>
        <v>Yes</v>
      </c>
    </row>
    <row r="764" spans="1:16" x14ac:dyDescent="0.25">
      <c r="A764" s="4" t="s">
        <v>4796</v>
      </c>
      <c r="B764" s="6">
        <v>43563</v>
      </c>
      <c r="C764" s="4" t="s">
        <v>4797</v>
      </c>
      <c r="D764" s="7" t="s">
        <v>6159</v>
      </c>
      <c r="E764" s="4">
        <v>5</v>
      </c>
      <c r="F764" s="4" t="str">
        <f>VLOOKUP(C764,customers!A:B,2,FALSE)</f>
        <v>Sharona Danilchik</v>
      </c>
      <c r="G764" s="4" t="str">
        <f>VLOOKUP(F764,customers!B:C,2,FALSE)</f>
        <v>sdanilchikl6@mit.edu</v>
      </c>
      <c r="H764" s="4" t="str">
        <f>VLOOKUP(F764,customers!B:G,6,FALSE)</f>
        <v>United Kingdom</v>
      </c>
      <c r="I764" s="7" t="str">
        <f>VLOOKUP(D764,products!A:B,2,FALSE)</f>
        <v>Lib</v>
      </c>
      <c r="J764" s="7" t="str">
        <f>VLOOKUP(D764,products!A:C,3,FALSE)</f>
        <v>M</v>
      </c>
      <c r="K764" s="8">
        <f>VLOOKUP(D764,products!A:D,4,FALSE)</f>
        <v>0.5</v>
      </c>
      <c r="L764" s="9">
        <f>VLOOKUP(D764,products!A:E,5,FALSE)</f>
        <v>8.73</v>
      </c>
      <c r="M764" s="9">
        <f t="shared" si="11"/>
        <v>43.650000000000006</v>
      </c>
      <c r="N764" s="7" t="str" cm="1">
        <f t="array" ref="N764">_xlfn.IFS(I764="Rob","Robusta",I764="Exc","Exclasia",I764="Ara","Arabia",I764="Lib","Libia")</f>
        <v>Libia</v>
      </c>
      <c r="O764" s="7" t="str" cm="1">
        <f t="array" ref="O764">_xlfn.IFS(J764="M","Medium",J764="D","Dark",J764="L","Light")</f>
        <v>Medium</v>
      </c>
      <c r="P764" s="7" t="str">
        <f>VLOOKUP(Tablo1[[#This Row],[Customer ID]],customers!A763:I1763,9,FALSE)</f>
        <v>No</v>
      </c>
    </row>
    <row r="765" spans="1:16" x14ac:dyDescent="0.25">
      <c r="A765" s="4" t="s">
        <v>4802</v>
      </c>
      <c r="B765" s="6">
        <v>44587</v>
      </c>
      <c r="C765" s="4" t="s">
        <v>4803</v>
      </c>
      <c r="D765" s="7" t="s">
        <v>6179</v>
      </c>
      <c r="E765" s="4">
        <v>3</v>
      </c>
      <c r="F765" s="4" t="str">
        <f>VLOOKUP(C765,customers!A:B,2,FALSE)</f>
        <v>Sarajane Potter</v>
      </c>
      <c r="G765" s="4">
        <f>VLOOKUP(F765,customers!B:C,2,FALSE)</f>
        <v>0</v>
      </c>
      <c r="H765" s="4" t="str">
        <f>VLOOKUP(F765,customers!B:G,6,FALSE)</f>
        <v>United States</v>
      </c>
      <c r="I765" s="7" t="str">
        <f>VLOOKUP(D765,products!A:B,2,FALSE)</f>
        <v>Ara</v>
      </c>
      <c r="J765" s="7" t="str">
        <f>VLOOKUP(D765,products!A:C,3,FALSE)</f>
        <v>L</v>
      </c>
      <c r="K765" s="8">
        <f>VLOOKUP(D765,products!A:D,4,FALSE)</f>
        <v>0.5</v>
      </c>
      <c r="L765" s="9">
        <f>VLOOKUP(D765,products!A:E,5,FALSE)</f>
        <v>7.77</v>
      </c>
      <c r="M765" s="9">
        <f t="shared" si="11"/>
        <v>23.31</v>
      </c>
      <c r="N765" s="7" t="str" cm="1">
        <f t="array" ref="N765">_xlfn.IFS(I765="Rob","Robusta",I765="Exc","Exclasia",I765="Ara","Arabia",I765="Lib","Libia")</f>
        <v>Arabia</v>
      </c>
      <c r="O765" s="7" t="str" cm="1">
        <f t="array" ref="O765">_xlfn.IFS(J765="M","Medium",J765="D","Dark",J765="L","Light")</f>
        <v>Light</v>
      </c>
      <c r="P765" s="7" t="str">
        <f>VLOOKUP(Tablo1[[#This Row],[Customer ID]],customers!A764:I1764,9,FALSE)</f>
        <v>No</v>
      </c>
    </row>
    <row r="766" spans="1:16" x14ac:dyDescent="0.25">
      <c r="A766" s="4" t="s">
        <v>4807</v>
      </c>
      <c r="B766" s="6">
        <v>43797</v>
      </c>
      <c r="C766" s="4" t="s">
        <v>4808</v>
      </c>
      <c r="D766" s="7" t="s">
        <v>6181</v>
      </c>
      <c r="E766" s="4">
        <v>6</v>
      </c>
      <c r="F766" s="4" t="str">
        <f>VLOOKUP(C766,customers!A:B,2,FALSE)</f>
        <v>Bobby Folomkin</v>
      </c>
      <c r="G766" s="4" t="str">
        <f>VLOOKUP(F766,customers!B:C,2,FALSE)</f>
        <v>bfolomkinl8@yolasite.com</v>
      </c>
      <c r="H766" s="4" t="str">
        <f>VLOOKUP(F766,customers!B:G,6,FALSE)</f>
        <v>United States</v>
      </c>
      <c r="I766" s="7" t="str">
        <f>VLOOKUP(D766,products!A:B,2,FALSE)</f>
        <v>Ara</v>
      </c>
      <c r="J766" s="7" t="str">
        <f>VLOOKUP(D766,products!A:C,3,FALSE)</f>
        <v>L</v>
      </c>
      <c r="K766" s="8">
        <f>VLOOKUP(D766,products!A:D,4,FALSE)</f>
        <v>2.5</v>
      </c>
      <c r="L766" s="9">
        <f>VLOOKUP(D766,products!A:E,5,FALSE)</f>
        <v>29.784999999999997</v>
      </c>
      <c r="M766" s="9">
        <f t="shared" si="11"/>
        <v>178.70999999999998</v>
      </c>
      <c r="N766" s="7" t="str" cm="1">
        <f t="array" ref="N766">_xlfn.IFS(I766="Rob","Robusta",I766="Exc","Exclasia",I766="Ara","Arabia",I766="Lib","Libia")</f>
        <v>Arabia</v>
      </c>
      <c r="O766" s="7" t="str" cm="1">
        <f t="array" ref="O766">_xlfn.IFS(J766="M","Medium",J766="D","Dark",J766="L","Light")</f>
        <v>Light</v>
      </c>
      <c r="P766" s="7" t="str">
        <f>VLOOKUP(Tablo1[[#This Row],[Customer ID]],customers!A765:I1765,9,FALSE)</f>
        <v>Yes</v>
      </c>
    </row>
    <row r="767" spans="1:16" x14ac:dyDescent="0.25">
      <c r="A767" s="4" t="s">
        <v>4813</v>
      </c>
      <c r="B767" s="6">
        <v>43667</v>
      </c>
      <c r="C767" s="4" t="s">
        <v>4814</v>
      </c>
      <c r="D767" s="7" t="s">
        <v>6137</v>
      </c>
      <c r="E767" s="4">
        <v>6</v>
      </c>
      <c r="F767" s="4" t="str">
        <f>VLOOKUP(C767,customers!A:B,2,FALSE)</f>
        <v>Rafferty Pursglove</v>
      </c>
      <c r="G767" s="4" t="str">
        <f>VLOOKUP(F767,customers!B:C,2,FALSE)</f>
        <v>rpursglovel9@biblegateway.com</v>
      </c>
      <c r="H767" s="4" t="str">
        <f>VLOOKUP(F767,customers!B:G,6,FALSE)</f>
        <v>United States</v>
      </c>
      <c r="I767" s="7" t="str">
        <f>VLOOKUP(D767,products!A:B,2,FALSE)</f>
        <v>Rob</v>
      </c>
      <c r="J767" s="7" t="str">
        <f>VLOOKUP(D767,products!A:C,3,FALSE)</f>
        <v>M</v>
      </c>
      <c r="K767" s="8">
        <f>VLOOKUP(D767,products!A:D,4,FALSE)</f>
        <v>1</v>
      </c>
      <c r="L767" s="9">
        <f>VLOOKUP(D767,products!A:E,5,FALSE)</f>
        <v>9.9499999999999993</v>
      </c>
      <c r="M767" s="9">
        <f t="shared" si="11"/>
        <v>59.699999999999996</v>
      </c>
      <c r="N767" s="7" t="str" cm="1">
        <f t="array" ref="N767">_xlfn.IFS(I767="Rob","Robusta",I767="Exc","Exclasia",I767="Ara","Arabia",I767="Lib","Libia")</f>
        <v>Robusta</v>
      </c>
      <c r="O767" s="7" t="str" cm="1">
        <f t="array" ref="O767">_xlfn.IFS(J767="M","Medium",J767="D","Dark",J767="L","Light")</f>
        <v>Medium</v>
      </c>
      <c r="P767" s="7" t="str">
        <f>VLOOKUP(Tablo1[[#This Row],[Customer ID]],customers!A766:I1766,9,FALSE)</f>
        <v>Yes</v>
      </c>
    </row>
    <row r="768" spans="1:16" x14ac:dyDescent="0.25">
      <c r="A768" s="4" t="s">
        <v>4813</v>
      </c>
      <c r="B768" s="6">
        <v>43667</v>
      </c>
      <c r="C768" s="4" t="s">
        <v>4814</v>
      </c>
      <c r="D768" s="7" t="s">
        <v>6179</v>
      </c>
      <c r="E768" s="4">
        <v>2</v>
      </c>
      <c r="F768" s="4" t="str">
        <f>VLOOKUP(C768,customers!A:B,2,FALSE)</f>
        <v>Rafferty Pursglove</v>
      </c>
      <c r="G768" s="4" t="str">
        <f>VLOOKUP(F768,customers!B:C,2,FALSE)</f>
        <v>rpursglovel9@biblegateway.com</v>
      </c>
      <c r="H768" s="4" t="str">
        <f>VLOOKUP(F768,customers!B:G,6,FALSE)</f>
        <v>United States</v>
      </c>
      <c r="I768" s="7" t="str">
        <f>VLOOKUP(D768,products!A:B,2,FALSE)</f>
        <v>Ara</v>
      </c>
      <c r="J768" s="7" t="str">
        <f>VLOOKUP(D768,products!A:C,3,FALSE)</f>
        <v>L</v>
      </c>
      <c r="K768" s="8">
        <f>VLOOKUP(D768,products!A:D,4,FALSE)</f>
        <v>0.5</v>
      </c>
      <c r="L768" s="9">
        <f>VLOOKUP(D768,products!A:E,5,FALSE)</f>
        <v>7.77</v>
      </c>
      <c r="M768" s="9">
        <f t="shared" si="11"/>
        <v>15.54</v>
      </c>
      <c r="N768" s="7" t="str" cm="1">
        <f t="array" ref="N768">_xlfn.IFS(I768="Rob","Robusta",I768="Exc","Exclasia",I768="Ara","Arabia",I768="Lib","Libia")</f>
        <v>Arabia</v>
      </c>
      <c r="O768" s="7" t="str" cm="1">
        <f t="array" ref="O768">_xlfn.IFS(J768="M","Medium",J768="D","Dark",J768="L","Light")</f>
        <v>Light</v>
      </c>
      <c r="P768" s="7" t="str">
        <f>VLOOKUP(Tablo1[[#This Row],[Customer ID]],customers!A767:I1767,9,FALSE)</f>
        <v>Yes</v>
      </c>
    </row>
    <row r="769" spans="1:16" x14ac:dyDescent="0.25">
      <c r="A769" s="4" t="s">
        <v>4824</v>
      </c>
      <c r="B769" s="6">
        <v>44267</v>
      </c>
      <c r="C769" s="4" t="s">
        <v>4758</v>
      </c>
      <c r="D769" s="7" t="s">
        <v>6181</v>
      </c>
      <c r="E769" s="4">
        <v>3</v>
      </c>
      <c r="F769" s="4" t="str">
        <f>VLOOKUP(C769,customers!A:B,2,FALSE)</f>
        <v>Foster Constance</v>
      </c>
      <c r="G769" s="4" t="str">
        <f>VLOOKUP(F769,customers!B:C,2,FALSE)</f>
        <v>fconstancekz@ifeng.com</v>
      </c>
      <c r="H769" s="4" t="str">
        <f>VLOOKUP(F769,customers!B:G,6,FALSE)</f>
        <v>United States</v>
      </c>
      <c r="I769" s="7" t="str">
        <f>VLOOKUP(D769,products!A:B,2,FALSE)</f>
        <v>Ara</v>
      </c>
      <c r="J769" s="7" t="str">
        <f>VLOOKUP(D769,products!A:C,3,FALSE)</f>
        <v>L</v>
      </c>
      <c r="K769" s="8">
        <f>VLOOKUP(D769,products!A:D,4,FALSE)</f>
        <v>2.5</v>
      </c>
      <c r="L769" s="9">
        <f>VLOOKUP(D769,products!A:E,5,FALSE)</f>
        <v>29.784999999999997</v>
      </c>
      <c r="M769" s="9">
        <f t="shared" si="11"/>
        <v>89.35499999999999</v>
      </c>
      <c r="N769" s="7" t="str" cm="1">
        <f t="array" ref="N769">_xlfn.IFS(I769="Rob","Robusta",I769="Exc","Exclasia",I769="Ara","Arabia",I769="Lib","Libia")</f>
        <v>Arabia</v>
      </c>
      <c r="O769" s="7" t="str" cm="1">
        <f t="array" ref="O769">_xlfn.IFS(J769="M","Medium",J769="D","Dark",J769="L","Light")</f>
        <v>Light</v>
      </c>
      <c r="P769" s="7" t="e">
        <f>VLOOKUP(Tablo1[[#This Row],[Customer ID]],customers!A768:I1768,9,FALSE)</f>
        <v>#N/A</v>
      </c>
    </row>
    <row r="770" spans="1:16" x14ac:dyDescent="0.25">
      <c r="A770" s="4" t="s">
        <v>4830</v>
      </c>
      <c r="B770" s="6">
        <v>44562</v>
      </c>
      <c r="C770" s="4" t="s">
        <v>4758</v>
      </c>
      <c r="D770" s="7" t="s">
        <v>6178</v>
      </c>
      <c r="E770" s="4">
        <v>2</v>
      </c>
      <c r="F770" s="4" t="str">
        <f>VLOOKUP(C770,customers!A:B,2,FALSE)</f>
        <v>Foster Constance</v>
      </c>
      <c r="G770" s="4" t="str">
        <f>VLOOKUP(F770,customers!B:C,2,FALSE)</f>
        <v>fconstancekz@ifeng.com</v>
      </c>
      <c r="H770" s="4" t="str">
        <f>VLOOKUP(F770,customers!B:G,6,FALSE)</f>
        <v>United States</v>
      </c>
      <c r="I770" s="7" t="str">
        <f>VLOOKUP(D770,products!A:B,2,FALSE)</f>
        <v>Rob</v>
      </c>
      <c r="J770" s="7" t="str">
        <f>VLOOKUP(D770,products!A:C,3,FALSE)</f>
        <v>L</v>
      </c>
      <c r="K770" s="8">
        <f>VLOOKUP(D770,products!A:D,4,FALSE)</f>
        <v>1</v>
      </c>
      <c r="L770" s="9">
        <f>VLOOKUP(D770,products!A:E,5,FALSE)</f>
        <v>11.95</v>
      </c>
      <c r="M770" s="9">
        <f t="shared" si="11"/>
        <v>23.9</v>
      </c>
      <c r="N770" s="7" t="str" cm="1">
        <f t="array" ref="N770">_xlfn.IFS(I770="Rob","Robusta",I770="Exc","Exclasia",I770="Ara","Arabia",I770="Lib","Libia")</f>
        <v>Robusta</v>
      </c>
      <c r="O770" s="7" t="str" cm="1">
        <f t="array" ref="O770">_xlfn.IFS(J770="M","Medium",J770="D","Dark",J770="L","Light")</f>
        <v>Light</v>
      </c>
      <c r="P770" s="7" t="e">
        <f>VLOOKUP(Tablo1[[#This Row],[Customer ID]],customers!A769:I1769,9,FALSE)</f>
        <v>#N/A</v>
      </c>
    </row>
    <row r="771" spans="1:16" x14ac:dyDescent="0.25">
      <c r="A771" s="4" t="s">
        <v>4835</v>
      </c>
      <c r="B771" s="6">
        <v>43912</v>
      </c>
      <c r="C771" s="4" t="s">
        <v>4836</v>
      </c>
      <c r="D771" s="7" t="s">
        <v>6150</v>
      </c>
      <c r="E771" s="4">
        <v>6</v>
      </c>
      <c r="F771" s="4" t="str">
        <f>VLOOKUP(C771,customers!A:B,2,FALSE)</f>
        <v>Dalia Eburah</v>
      </c>
      <c r="G771" s="4" t="str">
        <f>VLOOKUP(F771,customers!B:C,2,FALSE)</f>
        <v>deburahld@google.co.jp</v>
      </c>
      <c r="H771" s="4" t="str">
        <f>VLOOKUP(F771,customers!B:G,6,FALSE)</f>
        <v>United Kingdom</v>
      </c>
      <c r="I771" s="7" t="str">
        <f>VLOOKUP(D771,products!A:B,2,FALSE)</f>
        <v>Rob</v>
      </c>
      <c r="J771" s="7" t="str">
        <f>VLOOKUP(D771,products!A:C,3,FALSE)</f>
        <v>M</v>
      </c>
      <c r="K771" s="8">
        <f>VLOOKUP(D771,products!A:D,4,FALSE)</f>
        <v>2.5</v>
      </c>
      <c r="L771" s="9">
        <f>VLOOKUP(D771,products!A:E,5,FALSE)</f>
        <v>22.884999999999998</v>
      </c>
      <c r="M771" s="9">
        <f t="shared" ref="M771:M834" si="12">L771*E771</f>
        <v>137.31</v>
      </c>
      <c r="N771" s="7" t="str" cm="1">
        <f t="array" ref="N771">_xlfn.IFS(I771="Rob","Robusta",I771="Exc","Exclasia",I771="Ara","Arabia",I771="Lib","Libia")</f>
        <v>Robusta</v>
      </c>
      <c r="O771" s="7" t="str" cm="1">
        <f t="array" ref="O771">_xlfn.IFS(J771="M","Medium",J771="D","Dark",J771="L","Light")</f>
        <v>Medium</v>
      </c>
      <c r="P771" s="7" t="str">
        <f>VLOOKUP(Tablo1[[#This Row],[Customer ID]],customers!A770:I1770,9,FALSE)</f>
        <v>No</v>
      </c>
    </row>
    <row r="772" spans="1:16" x14ac:dyDescent="0.25">
      <c r="A772" s="4" t="s">
        <v>4841</v>
      </c>
      <c r="B772" s="6">
        <v>44092</v>
      </c>
      <c r="C772" s="4" t="s">
        <v>4842</v>
      </c>
      <c r="D772" s="7" t="s">
        <v>6146</v>
      </c>
      <c r="E772" s="4">
        <v>1</v>
      </c>
      <c r="F772" s="4" t="str">
        <f>VLOOKUP(C772,customers!A:B,2,FALSE)</f>
        <v>Martie Brimilcombe</v>
      </c>
      <c r="G772" s="4" t="str">
        <f>VLOOKUP(F772,customers!B:C,2,FALSE)</f>
        <v>mbrimilcombele@cnn.com</v>
      </c>
      <c r="H772" s="4" t="str">
        <f>VLOOKUP(F772,customers!B:G,6,FALSE)</f>
        <v>United States</v>
      </c>
      <c r="I772" s="7" t="str">
        <f>VLOOKUP(D772,products!A:B,2,FALSE)</f>
        <v>Ara</v>
      </c>
      <c r="J772" s="7" t="str">
        <f>VLOOKUP(D772,products!A:C,3,FALSE)</f>
        <v>D</v>
      </c>
      <c r="K772" s="8">
        <f>VLOOKUP(D772,products!A:D,4,FALSE)</f>
        <v>1</v>
      </c>
      <c r="L772" s="9">
        <f>VLOOKUP(D772,products!A:E,5,FALSE)</f>
        <v>9.9499999999999993</v>
      </c>
      <c r="M772" s="9">
        <f t="shared" si="12"/>
        <v>9.9499999999999993</v>
      </c>
      <c r="N772" s="7" t="str" cm="1">
        <f t="array" ref="N772">_xlfn.IFS(I772="Rob","Robusta",I772="Exc","Exclasia",I772="Ara","Arabia",I772="Lib","Libia")</f>
        <v>Arabia</v>
      </c>
      <c r="O772" s="7" t="str" cm="1">
        <f t="array" ref="O772">_xlfn.IFS(J772="M","Medium",J772="D","Dark",J772="L","Light")</f>
        <v>Dark</v>
      </c>
      <c r="P772" s="7" t="str">
        <f>VLOOKUP(Tablo1[[#This Row],[Customer ID]],customers!A771:I1771,9,FALSE)</f>
        <v>No</v>
      </c>
    </row>
    <row r="773" spans="1:16" x14ac:dyDescent="0.25">
      <c r="A773" s="4" t="s">
        <v>4846</v>
      </c>
      <c r="B773" s="6">
        <v>43468</v>
      </c>
      <c r="C773" s="4" t="s">
        <v>4847</v>
      </c>
      <c r="D773" s="7" t="s">
        <v>6172</v>
      </c>
      <c r="E773" s="4">
        <v>3</v>
      </c>
      <c r="F773" s="4" t="str">
        <f>VLOOKUP(C773,customers!A:B,2,FALSE)</f>
        <v>Suzanna Bollam</v>
      </c>
      <c r="G773" s="4" t="str">
        <f>VLOOKUP(F773,customers!B:C,2,FALSE)</f>
        <v>sbollamlf@list-manage.com</v>
      </c>
      <c r="H773" s="4" t="str">
        <f>VLOOKUP(F773,customers!B:G,6,FALSE)</f>
        <v>United States</v>
      </c>
      <c r="I773" s="7" t="str">
        <f>VLOOKUP(D773,products!A:B,2,FALSE)</f>
        <v>Rob</v>
      </c>
      <c r="J773" s="7" t="str">
        <f>VLOOKUP(D773,products!A:C,3,FALSE)</f>
        <v>L</v>
      </c>
      <c r="K773" s="8">
        <f>VLOOKUP(D773,products!A:D,4,FALSE)</f>
        <v>0.5</v>
      </c>
      <c r="L773" s="9">
        <f>VLOOKUP(D773,products!A:E,5,FALSE)</f>
        <v>7.169999999999999</v>
      </c>
      <c r="M773" s="9">
        <f t="shared" si="12"/>
        <v>21.509999999999998</v>
      </c>
      <c r="N773" s="7" t="str" cm="1">
        <f t="array" ref="N773">_xlfn.IFS(I773="Rob","Robusta",I773="Exc","Exclasia",I773="Ara","Arabia",I773="Lib","Libia")</f>
        <v>Robusta</v>
      </c>
      <c r="O773" s="7" t="str" cm="1">
        <f t="array" ref="O773">_xlfn.IFS(J773="M","Medium",J773="D","Dark",J773="L","Light")</f>
        <v>Light</v>
      </c>
      <c r="P773" s="7" t="str">
        <f>VLOOKUP(Tablo1[[#This Row],[Customer ID]],customers!A772:I1772,9,FALSE)</f>
        <v>No</v>
      </c>
    </row>
    <row r="774" spans="1:16" x14ac:dyDescent="0.25">
      <c r="A774" s="4" t="s">
        <v>4852</v>
      </c>
      <c r="B774" s="6">
        <v>44468</v>
      </c>
      <c r="C774" s="4" t="s">
        <v>4853</v>
      </c>
      <c r="D774" s="7" t="s">
        <v>6140</v>
      </c>
      <c r="E774" s="4">
        <v>6</v>
      </c>
      <c r="F774" s="4" t="str">
        <f>VLOOKUP(C774,customers!A:B,2,FALSE)</f>
        <v>Mellisa Mebes</v>
      </c>
      <c r="G774" s="4">
        <f>VLOOKUP(F774,customers!B:C,2,FALSE)</f>
        <v>0</v>
      </c>
      <c r="H774" s="4" t="str">
        <f>VLOOKUP(F774,customers!B:G,6,FALSE)</f>
        <v>United States</v>
      </c>
      <c r="I774" s="7" t="str">
        <f>VLOOKUP(D774,products!A:B,2,FALSE)</f>
        <v>Exc</v>
      </c>
      <c r="J774" s="7" t="str">
        <f>VLOOKUP(D774,products!A:C,3,FALSE)</f>
        <v>M</v>
      </c>
      <c r="K774" s="8">
        <f>VLOOKUP(D774,products!A:D,4,FALSE)</f>
        <v>1</v>
      </c>
      <c r="L774" s="9">
        <f>VLOOKUP(D774,products!A:E,5,FALSE)</f>
        <v>13.75</v>
      </c>
      <c r="M774" s="9">
        <f t="shared" si="12"/>
        <v>82.5</v>
      </c>
      <c r="N774" s="7" t="str" cm="1">
        <f t="array" ref="N774">_xlfn.IFS(I774="Rob","Robusta",I774="Exc","Exclasia",I774="Ara","Arabia",I774="Lib","Libia")</f>
        <v>Exclasia</v>
      </c>
      <c r="O774" s="7" t="str" cm="1">
        <f t="array" ref="O774">_xlfn.IFS(J774="M","Medium",J774="D","Dark",J774="L","Light")</f>
        <v>Medium</v>
      </c>
      <c r="P774" s="7" t="str">
        <f>VLOOKUP(Tablo1[[#This Row],[Customer ID]],customers!A773:I1773,9,FALSE)</f>
        <v>No</v>
      </c>
    </row>
    <row r="775" spans="1:16" x14ac:dyDescent="0.25">
      <c r="A775" s="4" t="s">
        <v>4857</v>
      </c>
      <c r="B775" s="6">
        <v>44488</v>
      </c>
      <c r="C775" s="4" t="s">
        <v>4858</v>
      </c>
      <c r="D775" s="7" t="s">
        <v>6158</v>
      </c>
      <c r="E775" s="4">
        <v>2</v>
      </c>
      <c r="F775" s="4" t="str">
        <f>VLOOKUP(C775,customers!A:B,2,FALSE)</f>
        <v>Alva Filipczak</v>
      </c>
      <c r="G775" s="4" t="str">
        <f>VLOOKUP(F775,customers!B:C,2,FALSE)</f>
        <v>afilipczaklh@ning.com</v>
      </c>
      <c r="H775" s="4" t="str">
        <f>VLOOKUP(F775,customers!B:G,6,FALSE)</f>
        <v>Ireland</v>
      </c>
      <c r="I775" s="7" t="str">
        <f>VLOOKUP(D775,products!A:B,2,FALSE)</f>
        <v>Lib</v>
      </c>
      <c r="J775" s="7" t="str">
        <f>VLOOKUP(D775,products!A:C,3,FALSE)</f>
        <v>M</v>
      </c>
      <c r="K775" s="8">
        <f>VLOOKUP(D775,products!A:D,4,FALSE)</f>
        <v>0.2</v>
      </c>
      <c r="L775" s="9">
        <f>VLOOKUP(D775,products!A:E,5,FALSE)</f>
        <v>4.3650000000000002</v>
      </c>
      <c r="M775" s="9">
        <f t="shared" si="12"/>
        <v>8.73</v>
      </c>
      <c r="N775" s="7" t="str" cm="1">
        <f t="array" ref="N775">_xlfn.IFS(I775="Rob","Robusta",I775="Exc","Exclasia",I775="Ara","Arabia",I775="Lib","Libia")</f>
        <v>Libia</v>
      </c>
      <c r="O775" s="7" t="str" cm="1">
        <f t="array" ref="O775">_xlfn.IFS(J775="M","Medium",J775="D","Dark",J775="L","Light")</f>
        <v>Medium</v>
      </c>
      <c r="P775" s="7" t="str">
        <f>VLOOKUP(Tablo1[[#This Row],[Customer ID]],customers!A774:I1774,9,FALSE)</f>
        <v>No</v>
      </c>
    </row>
    <row r="776" spans="1:16" x14ac:dyDescent="0.25">
      <c r="A776" s="4" t="s">
        <v>4863</v>
      </c>
      <c r="B776" s="6">
        <v>44756</v>
      </c>
      <c r="C776" s="4" t="s">
        <v>4864</v>
      </c>
      <c r="D776" s="7" t="s">
        <v>6137</v>
      </c>
      <c r="E776" s="4">
        <v>2</v>
      </c>
      <c r="F776" s="4" t="str">
        <f>VLOOKUP(C776,customers!A:B,2,FALSE)</f>
        <v>Dorette Hinemoor</v>
      </c>
      <c r="G776" s="4">
        <f>VLOOKUP(F776,customers!B:C,2,FALSE)</f>
        <v>0</v>
      </c>
      <c r="H776" s="4" t="str">
        <f>VLOOKUP(F776,customers!B:G,6,FALSE)</f>
        <v>United States</v>
      </c>
      <c r="I776" s="7" t="str">
        <f>VLOOKUP(D776,products!A:B,2,FALSE)</f>
        <v>Rob</v>
      </c>
      <c r="J776" s="7" t="str">
        <f>VLOOKUP(D776,products!A:C,3,FALSE)</f>
        <v>M</v>
      </c>
      <c r="K776" s="8">
        <f>VLOOKUP(D776,products!A:D,4,FALSE)</f>
        <v>1</v>
      </c>
      <c r="L776" s="9">
        <f>VLOOKUP(D776,products!A:E,5,FALSE)</f>
        <v>9.9499999999999993</v>
      </c>
      <c r="M776" s="9">
        <f t="shared" si="12"/>
        <v>19.899999999999999</v>
      </c>
      <c r="N776" s="7" t="str" cm="1">
        <f t="array" ref="N776">_xlfn.IFS(I776="Rob","Robusta",I776="Exc","Exclasia",I776="Ara","Arabia",I776="Lib","Libia")</f>
        <v>Robusta</v>
      </c>
      <c r="O776" s="7" t="str" cm="1">
        <f t="array" ref="O776">_xlfn.IFS(J776="M","Medium",J776="D","Dark",J776="L","Light")</f>
        <v>Medium</v>
      </c>
      <c r="P776" s="7" t="str">
        <f>VLOOKUP(Tablo1[[#This Row],[Customer ID]],customers!A775:I1775,9,FALSE)</f>
        <v>Yes</v>
      </c>
    </row>
    <row r="777" spans="1:16" x14ac:dyDescent="0.25">
      <c r="A777" s="4" t="s">
        <v>4868</v>
      </c>
      <c r="B777" s="6">
        <v>44396</v>
      </c>
      <c r="C777" s="4" t="s">
        <v>4869</v>
      </c>
      <c r="D777" s="7" t="s">
        <v>6175</v>
      </c>
      <c r="E777" s="4">
        <v>2</v>
      </c>
      <c r="F777" s="4" t="str">
        <f>VLOOKUP(C777,customers!A:B,2,FALSE)</f>
        <v>Rhetta Elnaugh</v>
      </c>
      <c r="G777" s="4" t="str">
        <f>VLOOKUP(F777,customers!B:C,2,FALSE)</f>
        <v>relnaughlj@comsenz.com</v>
      </c>
      <c r="H777" s="4" t="str">
        <f>VLOOKUP(F777,customers!B:G,6,FALSE)</f>
        <v>United States</v>
      </c>
      <c r="I777" s="7" t="str">
        <f>VLOOKUP(D777,products!A:B,2,FALSE)</f>
        <v>Exc</v>
      </c>
      <c r="J777" s="7" t="str">
        <f>VLOOKUP(D777,products!A:C,3,FALSE)</f>
        <v>L</v>
      </c>
      <c r="K777" s="8">
        <f>VLOOKUP(D777,products!A:D,4,FALSE)</f>
        <v>0.5</v>
      </c>
      <c r="L777" s="9">
        <f>VLOOKUP(D777,products!A:E,5,FALSE)</f>
        <v>8.91</v>
      </c>
      <c r="M777" s="9">
        <f t="shared" si="12"/>
        <v>17.82</v>
      </c>
      <c r="N777" s="7" t="str" cm="1">
        <f t="array" ref="N777">_xlfn.IFS(I777="Rob","Robusta",I777="Exc","Exclasia",I777="Ara","Arabia",I777="Lib","Libia")</f>
        <v>Exclasia</v>
      </c>
      <c r="O777" s="7" t="str" cm="1">
        <f t="array" ref="O777">_xlfn.IFS(J777="M","Medium",J777="D","Dark",J777="L","Light")</f>
        <v>Light</v>
      </c>
      <c r="P777" s="7" t="str">
        <f>VLOOKUP(Tablo1[[#This Row],[Customer ID]],customers!A776:I1776,9,FALSE)</f>
        <v>Yes</v>
      </c>
    </row>
    <row r="778" spans="1:16" x14ac:dyDescent="0.25">
      <c r="A778" s="4" t="s">
        <v>4874</v>
      </c>
      <c r="B778" s="6">
        <v>44540</v>
      </c>
      <c r="C778" s="4" t="s">
        <v>4875</v>
      </c>
      <c r="D778" s="7" t="s">
        <v>6156</v>
      </c>
      <c r="E778" s="4">
        <v>3</v>
      </c>
      <c r="F778" s="4" t="str">
        <f>VLOOKUP(C778,customers!A:B,2,FALSE)</f>
        <v>Jule Deehan</v>
      </c>
      <c r="G778" s="4" t="str">
        <f>VLOOKUP(F778,customers!B:C,2,FALSE)</f>
        <v>jdeehanlk@about.me</v>
      </c>
      <c r="H778" s="4" t="str">
        <f>VLOOKUP(F778,customers!B:G,6,FALSE)</f>
        <v>United States</v>
      </c>
      <c r="I778" s="7" t="str">
        <f>VLOOKUP(D778,products!A:B,2,FALSE)</f>
        <v>Ara</v>
      </c>
      <c r="J778" s="7" t="str">
        <f>VLOOKUP(D778,products!A:C,3,FALSE)</f>
        <v>M</v>
      </c>
      <c r="K778" s="8">
        <f>VLOOKUP(D778,products!A:D,4,FALSE)</f>
        <v>0.5</v>
      </c>
      <c r="L778" s="9">
        <f>VLOOKUP(D778,products!A:E,5,FALSE)</f>
        <v>6.75</v>
      </c>
      <c r="M778" s="9">
        <f t="shared" si="12"/>
        <v>20.25</v>
      </c>
      <c r="N778" s="7" t="str" cm="1">
        <f t="array" ref="N778">_xlfn.IFS(I778="Rob","Robusta",I778="Exc","Exclasia",I778="Ara","Arabia",I778="Lib","Libia")</f>
        <v>Arabia</v>
      </c>
      <c r="O778" s="7" t="str" cm="1">
        <f t="array" ref="O778">_xlfn.IFS(J778="M","Medium",J778="D","Dark",J778="L","Light")</f>
        <v>Medium</v>
      </c>
      <c r="P778" s="7" t="str">
        <f>VLOOKUP(Tablo1[[#This Row],[Customer ID]],customers!A777:I1777,9,FALSE)</f>
        <v>No</v>
      </c>
    </row>
    <row r="779" spans="1:16" x14ac:dyDescent="0.25">
      <c r="A779" s="4" t="s">
        <v>4880</v>
      </c>
      <c r="B779" s="6">
        <v>43541</v>
      </c>
      <c r="C779" s="4" t="s">
        <v>4881</v>
      </c>
      <c r="D779" s="7" t="s">
        <v>6181</v>
      </c>
      <c r="E779" s="4">
        <v>2</v>
      </c>
      <c r="F779" s="4" t="str">
        <f>VLOOKUP(C779,customers!A:B,2,FALSE)</f>
        <v>Janella Eden</v>
      </c>
      <c r="G779" s="4" t="str">
        <f>VLOOKUP(F779,customers!B:C,2,FALSE)</f>
        <v>jedenll@e-recht24.de</v>
      </c>
      <c r="H779" s="4" t="str">
        <f>VLOOKUP(F779,customers!B:G,6,FALSE)</f>
        <v>United States</v>
      </c>
      <c r="I779" s="7" t="str">
        <f>VLOOKUP(D779,products!A:B,2,FALSE)</f>
        <v>Ara</v>
      </c>
      <c r="J779" s="7" t="str">
        <f>VLOOKUP(D779,products!A:C,3,FALSE)</f>
        <v>L</v>
      </c>
      <c r="K779" s="8">
        <f>VLOOKUP(D779,products!A:D,4,FALSE)</f>
        <v>2.5</v>
      </c>
      <c r="L779" s="9">
        <f>VLOOKUP(D779,products!A:E,5,FALSE)</f>
        <v>29.784999999999997</v>
      </c>
      <c r="M779" s="9">
        <f t="shared" si="12"/>
        <v>59.569999999999993</v>
      </c>
      <c r="N779" s="7" t="str" cm="1">
        <f t="array" ref="N779">_xlfn.IFS(I779="Rob","Robusta",I779="Exc","Exclasia",I779="Ara","Arabia",I779="Lib","Libia")</f>
        <v>Arabia</v>
      </c>
      <c r="O779" s="7" t="str" cm="1">
        <f t="array" ref="O779">_xlfn.IFS(J779="M","Medium",J779="D","Dark",J779="L","Light")</f>
        <v>Light</v>
      </c>
      <c r="P779" s="7" t="str">
        <f>VLOOKUP(Tablo1[[#This Row],[Customer ID]],customers!A778:I1778,9,FALSE)</f>
        <v>No</v>
      </c>
    </row>
    <row r="780" spans="1:16" x14ac:dyDescent="0.25">
      <c r="A780" s="4" t="s">
        <v>4885</v>
      </c>
      <c r="B780" s="6">
        <v>43889</v>
      </c>
      <c r="C780" s="4" t="s">
        <v>4932</v>
      </c>
      <c r="D780" s="7" t="s">
        <v>6160</v>
      </c>
      <c r="E780" s="4">
        <v>2</v>
      </c>
      <c r="F780" s="4" t="str">
        <f>VLOOKUP(C780,customers!A:B,2,FALSE)</f>
        <v>Cam Jewster</v>
      </c>
      <c r="G780" s="4" t="str">
        <f>VLOOKUP(F780,customers!B:C,2,FALSE)</f>
        <v>cjewsterlu@moonfruit.com</v>
      </c>
      <c r="H780" s="4" t="str">
        <f>VLOOKUP(F780,customers!B:G,6,FALSE)</f>
        <v>United States</v>
      </c>
      <c r="I780" s="7" t="str">
        <f>VLOOKUP(D780,products!A:B,2,FALSE)</f>
        <v>Lib</v>
      </c>
      <c r="J780" s="7" t="str">
        <f>VLOOKUP(D780,products!A:C,3,FALSE)</f>
        <v>L</v>
      </c>
      <c r="K780" s="8">
        <f>VLOOKUP(D780,products!A:D,4,FALSE)</f>
        <v>0.5</v>
      </c>
      <c r="L780" s="9">
        <f>VLOOKUP(D780,products!A:E,5,FALSE)</f>
        <v>9.51</v>
      </c>
      <c r="M780" s="9">
        <f t="shared" si="12"/>
        <v>19.02</v>
      </c>
      <c r="N780" s="7" t="str" cm="1">
        <f t="array" ref="N780">_xlfn.IFS(I780="Rob","Robusta",I780="Exc","Exclasia",I780="Ara","Arabia",I780="Lib","Libia")</f>
        <v>Libia</v>
      </c>
      <c r="O780" s="7" t="str" cm="1">
        <f t="array" ref="O780">_xlfn.IFS(J780="M","Medium",J780="D","Dark",J780="L","Light")</f>
        <v>Light</v>
      </c>
      <c r="P780" s="7" t="str">
        <f>VLOOKUP(Tablo1[[#This Row],[Customer ID]],customers!A779:I1779,9,FALSE)</f>
        <v>Yes</v>
      </c>
    </row>
    <row r="781" spans="1:16" x14ac:dyDescent="0.25">
      <c r="A781" s="4" t="s">
        <v>4891</v>
      </c>
      <c r="B781" s="6">
        <v>43985</v>
      </c>
      <c r="C781" s="4" t="s">
        <v>4892</v>
      </c>
      <c r="D781" s="7" t="s">
        <v>6142</v>
      </c>
      <c r="E781" s="4">
        <v>6</v>
      </c>
      <c r="F781" s="4" t="str">
        <f>VLOOKUP(C781,customers!A:B,2,FALSE)</f>
        <v>Ugo Southerden</v>
      </c>
      <c r="G781" s="4" t="str">
        <f>VLOOKUP(F781,customers!B:C,2,FALSE)</f>
        <v>usoutherdenln@hao123.com</v>
      </c>
      <c r="H781" s="4" t="str">
        <f>VLOOKUP(F781,customers!B:G,6,FALSE)</f>
        <v>United States</v>
      </c>
      <c r="I781" s="7" t="str">
        <f>VLOOKUP(D781,products!A:B,2,FALSE)</f>
        <v>Lib</v>
      </c>
      <c r="J781" s="7" t="str">
        <f>VLOOKUP(D781,products!A:C,3,FALSE)</f>
        <v>D</v>
      </c>
      <c r="K781" s="8">
        <f>VLOOKUP(D781,products!A:D,4,FALSE)</f>
        <v>1</v>
      </c>
      <c r="L781" s="9">
        <f>VLOOKUP(D781,products!A:E,5,FALSE)</f>
        <v>12.95</v>
      </c>
      <c r="M781" s="9">
        <f t="shared" si="12"/>
        <v>77.699999999999989</v>
      </c>
      <c r="N781" s="7" t="str" cm="1">
        <f t="array" ref="N781">_xlfn.IFS(I781="Rob","Robusta",I781="Exc","Exclasia",I781="Ara","Arabia",I781="Lib","Libia")</f>
        <v>Libia</v>
      </c>
      <c r="O781" s="7" t="str" cm="1">
        <f t="array" ref="O781">_xlfn.IFS(J781="M","Medium",J781="D","Dark",J781="L","Light")</f>
        <v>Dark</v>
      </c>
      <c r="P781" s="7" t="str">
        <f>VLOOKUP(Tablo1[[#This Row],[Customer ID]],customers!A780:I1780,9,FALSE)</f>
        <v>Yes</v>
      </c>
    </row>
    <row r="782" spans="1:16" x14ac:dyDescent="0.25">
      <c r="A782" s="4" t="s">
        <v>4897</v>
      </c>
      <c r="B782" s="6">
        <v>43883</v>
      </c>
      <c r="C782" s="4" t="s">
        <v>4898</v>
      </c>
      <c r="D782" s="7" t="s">
        <v>6140</v>
      </c>
      <c r="E782" s="4">
        <v>3</v>
      </c>
      <c r="F782" s="4" t="str">
        <f>VLOOKUP(C782,customers!A:B,2,FALSE)</f>
        <v>Verne Dunkerley</v>
      </c>
      <c r="G782" s="4">
        <f>VLOOKUP(F782,customers!B:C,2,FALSE)</f>
        <v>0</v>
      </c>
      <c r="H782" s="4" t="str">
        <f>VLOOKUP(F782,customers!B:G,6,FALSE)</f>
        <v>United States</v>
      </c>
      <c r="I782" s="7" t="str">
        <f>VLOOKUP(D782,products!A:B,2,FALSE)</f>
        <v>Exc</v>
      </c>
      <c r="J782" s="7" t="str">
        <f>VLOOKUP(D782,products!A:C,3,FALSE)</f>
        <v>M</v>
      </c>
      <c r="K782" s="8">
        <f>VLOOKUP(D782,products!A:D,4,FALSE)</f>
        <v>1</v>
      </c>
      <c r="L782" s="9">
        <f>VLOOKUP(D782,products!A:E,5,FALSE)</f>
        <v>13.75</v>
      </c>
      <c r="M782" s="9">
        <f t="shared" si="12"/>
        <v>41.25</v>
      </c>
      <c r="N782" s="7" t="str" cm="1">
        <f t="array" ref="N782">_xlfn.IFS(I782="Rob","Robusta",I782="Exc","Exclasia",I782="Ara","Arabia",I782="Lib","Libia")</f>
        <v>Exclasia</v>
      </c>
      <c r="O782" s="7" t="str" cm="1">
        <f t="array" ref="O782">_xlfn.IFS(J782="M","Medium",J782="D","Dark",J782="L","Light")</f>
        <v>Medium</v>
      </c>
      <c r="P782" s="7" t="str">
        <f>VLOOKUP(Tablo1[[#This Row],[Customer ID]],customers!A781:I1781,9,FALSE)</f>
        <v>No</v>
      </c>
    </row>
    <row r="783" spans="1:16" x14ac:dyDescent="0.25">
      <c r="A783" s="4" t="s">
        <v>4902</v>
      </c>
      <c r="B783" s="6">
        <v>43778</v>
      </c>
      <c r="C783" s="4" t="s">
        <v>4903</v>
      </c>
      <c r="D783" s="7" t="s">
        <v>6163</v>
      </c>
      <c r="E783" s="4">
        <v>4</v>
      </c>
      <c r="F783" s="4" t="str">
        <f>VLOOKUP(C783,customers!A:B,2,FALSE)</f>
        <v>Lacee Burtenshaw</v>
      </c>
      <c r="G783" s="4" t="str">
        <f>VLOOKUP(F783,customers!B:C,2,FALSE)</f>
        <v>lburtenshawlp@shinystat.com</v>
      </c>
      <c r="H783" s="4" t="str">
        <f>VLOOKUP(F783,customers!B:G,6,FALSE)</f>
        <v>United States</v>
      </c>
      <c r="I783" s="7" t="str">
        <f>VLOOKUP(D783,products!A:B,2,FALSE)</f>
        <v>Lib</v>
      </c>
      <c r="J783" s="7" t="str">
        <f>VLOOKUP(D783,products!A:C,3,FALSE)</f>
        <v>L</v>
      </c>
      <c r="K783" s="8">
        <f>VLOOKUP(D783,products!A:D,4,FALSE)</f>
        <v>2.5</v>
      </c>
      <c r="L783" s="9">
        <f>VLOOKUP(D783,products!A:E,5,FALSE)</f>
        <v>36.454999999999998</v>
      </c>
      <c r="M783" s="9">
        <f t="shared" si="12"/>
        <v>145.82</v>
      </c>
      <c r="N783" s="7" t="str" cm="1">
        <f t="array" ref="N783">_xlfn.IFS(I783="Rob","Robusta",I783="Exc","Exclasia",I783="Ara","Arabia",I783="Lib","Libia")</f>
        <v>Libia</v>
      </c>
      <c r="O783" s="7" t="str" cm="1">
        <f t="array" ref="O783">_xlfn.IFS(J783="M","Medium",J783="D","Dark",J783="L","Light")</f>
        <v>Light</v>
      </c>
      <c r="P783" s="7" t="str">
        <f>VLOOKUP(Tablo1[[#This Row],[Customer ID]],customers!A782:I1782,9,FALSE)</f>
        <v>No</v>
      </c>
    </row>
    <row r="784" spans="1:16" x14ac:dyDescent="0.25">
      <c r="A784" s="4" t="s">
        <v>4908</v>
      </c>
      <c r="B784" s="6">
        <v>43897</v>
      </c>
      <c r="C784" s="4" t="s">
        <v>4909</v>
      </c>
      <c r="D784" s="7" t="s">
        <v>6183</v>
      </c>
      <c r="E784" s="4">
        <v>6</v>
      </c>
      <c r="F784" s="4" t="str">
        <f>VLOOKUP(C784,customers!A:B,2,FALSE)</f>
        <v>Adorne Gregoratti</v>
      </c>
      <c r="G784" s="4" t="str">
        <f>VLOOKUP(F784,customers!B:C,2,FALSE)</f>
        <v>agregorattilq@vistaprint.com</v>
      </c>
      <c r="H784" s="4" t="str">
        <f>VLOOKUP(F784,customers!B:G,6,FALSE)</f>
        <v>Ireland</v>
      </c>
      <c r="I784" s="7" t="str">
        <f>VLOOKUP(D784,products!A:B,2,FALSE)</f>
        <v>Exc</v>
      </c>
      <c r="J784" s="7" t="str">
        <f>VLOOKUP(D784,products!A:C,3,FALSE)</f>
        <v>L</v>
      </c>
      <c r="K784" s="8">
        <f>VLOOKUP(D784,products!A:D,4,FALSE)</f>
        <v>0.2</v>
      </c>
      <c r="L784" s="9">
        <f>VLOOKUP(D784,products!A:E,5,FALSE)</f>
        <v>4.4550000000000001</v>
      </c>
      <c r="M784" s="9">
        <f t="shared" si="12"/>
        <v>26.73</v>
      </c>
      <c r="N784" s="7" t="str" cm="1">
        <f t="array" ref="N784">_xlfn.IFS(I784="Rob","Robusta",I784="Exc","Exclasia",I784="Ara","Arabia",I784="Lib","Libia")</f>
        <v>Exclasia</v>
      </c>
      <c r="O784" s="7" t="str" cm="1">
        <f t="array" ref="O784">_xlfn.IFS(J784="M","Medium",J784="D","Dark",J784="L","Light")</f>
        <v>Light</v>
      </c>
      <c r="P784" s="7" t="str">
        <f>VLOOKUP(Tablo1[[#This Row],[Customer ID]],customers!A783:I1783,9,FALSE)</f>
        <v>No</v>
      </c>
    </row>
    <row r="785" spans="1:16" x14ac:dyDescent="0.25">
      <c r="A785" s="4" t="s">
        <v>4914</v>
      </c>
      <c r="B785" s="6">
        <v>44312</v>
      </c>
      <c r="C785" s="4" t="s">
        <v>4915</v>
      </c>
      <c r="D785" s="7" t="s">
        <v>6159</v>
      </c>
      <c r="E785" s="4">
        <v>5</v>
      </c>
      <c r="F785" s="4" t="str">
        <f>VLOOKUP(C785,customers!A:B,2,FALSE)</f>
        <v>Chris Croster</v>
      </c>
      <c r="G785" s="4" t="str">
        <f>VLOOKUP(F785,customers!B:C,2,FALSE)</f>
        <v>ccrosterlr@gov.uk</v>
      </c>
      <c r="H785" s="4" t="str">
        <f>VLOOKUP(F785,customers!B:G,6,FALSE)</f>
        <v>United States</v>
      </c>
      <c r="I785" s="7" t="str">
        <f>VLOOKUP(D785,products!A:B,2,FALSE)</f>
        <v>Lib</v>
      </c>
      <c r="J785" s="7" t="str">
        <f>VLOOKUP(D785,products!A:C,3,FALSE)</f>
        <v>M</v>
      </c>
      <c r="K785" s="8">
        <f>VLOOKUP(D785,products!A:D,4,FALSE)</f>
        <v>0.5</v>
      </c>
      <c r="L785" s="9">
        <f>VLOOKUP(D785,products!A:E,5,FALSE)</f>
        <v>8.73</v>
      </c>
      <c r="M785" s="9">
        <f t="shared" si="12"/>
        <v>43.650000000000006</v>
      </c>
      <c r="N785" s="7" t="str" cm="1">
        <f t="array" ref="N785">_xlfn.IFS(I785="Rob","Robusta",I785="Exc","Exclasia",I785="Ara","Arabia",I785="Lib","Libia")</f>
        <v>Libia</v>
      </c>
      <c r="O785" s="7" t="str" cm="1">
        <f t="array" ref="O785">_xlfn.IFS(J785="M","Medium",J785="D","Dark",J785="L","Light")</f>
        <v>Medium</v>
      </c>
      <c r="P785" s="7" t="str">
        <f>VLOOKUP(Tablo1[[#This Row],[Customer ID]],customers!A784:I1784,9,FALSE)</f>
        <v>Yes</v>
      </c>
    </row>
    <row r="786" spans="1:16" x14ac:dyDescent="0.25">
      <c r="A786" s="4" t="s">
        <v>4920</v>
      </c>
      <c r="B786" s="6">
        <v>44511</v>
      </c>
      <c r="C786" s="4" t="s">
        <v>4921</v>
      </c>
      <c r="D786" s="7" t="s">
        <v>6169</v>
      </c>
      <c r="E786" s="4">
        <v>2</v>
      </c>
      <c r="F786" s="4" t="str">
        <f>VLOOKUP(C786,customers!A:B,2,FALSE)</f>
        <v>Graeme Whitehead</v>
      </c>
      <c r="G786" s="4" t="str">
        <f>VLOOKUP(F786,customers!B:C,2,FALSE)</f>
        <v>gwhiteheadls@hp.com</v>
      </c>
      <c r="H786" s="4" t="str">
        <f>VLOOKUP(F786,customers!B:G,6,FALSE)</f>
        <v>United States</v>
      </c>
      <c r="I786" s="7" t="str">
        <f>VLOOKUP(D786,products!A:B,2,FALSE)</f>
        <v>Lib</v>
      </c>
      <c r="J786" s="7" t="str">
        <f>VLOOKUP(D786,products!A:C,3,FALSE)</f>
        <v>L</v>
      </c>
      <c r="K786" s="8">
        <f>VLOOKUP(D786,products!A:D,4,FALSE)</f>
        <v>1</v>
      </c>
      <c r="L786" s="9">
        <f>VLOOKUP(D786,products!A:E,5,FALSE)</f>
        <v>15.85</v>
      </c>
      <c r="M786" s="9">
        <f t="shared" si="12"/>
        <v>31.7</v>
      </c>
      <c r="N786" s="7" t="str" cm="1">
        <f t="array" ref="N786">_xlfn.IFS(I786="Rob","Robusta",I786="Exc","Exclasia",I786="Ara","Arabia",I786="Lib","Libia")</f>
        <v>Libia</v>
      </c>
      <c r="O786" s="7" t="str" cm="1">
        <f t="array" ref="O786">_xlfn.IFS(J786="M","Medium",J786="D","Dark",J786="L","Light")</f>
        <v>Light</v>
      </c>
      <c r="P786" s="7" t="str">
        <f>VLOOKUP(Tablo1[[#This Row],[Customer ID]],customers!A785:I1785,9,FALSE)</f>
        <v>No</v>
      </c>
    </row>
    <row r="787" spans="1:16" x14ac:dyDescent="0.25">
      <c r="A787" s="4" t="s">
        <v>4925</v>
      </c>
      <c r="B787" s="6">
        <v>44362</v>
      </c>
      <c r="C787" s="4" t="s">
        <v>4926</v>
      </c>
      <c r="D787" s="7" t="s">
        <v>6167</v>
      </c>
      <c r="E787" s="4">
        <v>1</v>
      </c>
      <c r="F787" s="4" t="str">
        <f>VLOOKUP(C787,customers!A:B,2,FALSE)</f>
        <v>Haslett Jodrelle</v>
      </c>
      <c r="G787" s="4" t="str">
        <f>VLOOKUP(F787,customers!B:C,2,FALSE)</f>
        <v>hjodrellelt@samsung.com</v>
      </c>
      <c r="H787" s="4" t="str">
        <f>VLOOKUP(F787,customers!B:G,6,FALSE)</f>
        <v>United States</v>
      </c>
      <c r="I787" s="7" t="str">
        <f>VLOOKUP(D787,products!A:B,2,FALSE)</f>
        <v>Ara</v>
      </c>
      <c r="J787" s="7" t="str">
        <f>VLOOKUP(D787,products!A:C,3,FALSE)</f>
        <v>D</v>
      </c>
      <c r="K787" s="8">
        <f>VLOOKUP(D787,products!A:D,4,FALSE)</f>
        <v>2.5</v>
      </c>
      <c r="L787" s="9">
        <f>VLOOKUP(D787,products!A:E,5,FALSE)</f>
        <v>22.884999999999998</v>
      </c>
      <c r="M787" s="9">
        <f t="shared" si="12"/>
        <v>22.884999999999998</v>
      </c>
      <c r="N787" s="7" t="str" cm="1">
        <f t="array" ref="N787">_xlfn.IFS(I787="Rob","Robusta",I787="Exc","Exclasia",I787="Ara","Arabia",I787="Lib","Libia")</f>
        <v>Arabia</v>
      </c>
      <c r="O787" s="7" t="str" cm="1">
        <f t="array" ref="O787">_xlfn.IFS(J787="M","Medium",J787="D","Dark",J787="L","Light")</f>
        <v>Dark</v>
      </c>
      <c r="P787" s="7" t="str">
        <f>VLOOKUP(Tablo1[[#This Row],[Customer ID]],customers!A786:I1786,9,FALSE)</f>
        <v>No</v>
      </c>
    </row>
    <row r="788" spans="1:16" x14ac:dyDescent="0.25">
      <c r="A788" s="4" t="s">
        <v>4931</v>
      </c>
      <c r="B788" s="6">
        <v>43888</v>
      </c>
      <c r="C788" s="4" t="s">
        <v>4932</v>
      </c>
      <c r="D788" s="7" t="s">
        <v>6184</v>
      </c>
      <c r="E788" s="4">
        <v>1</v>
      </c>
      <c r="F788" s="4" t="str">
        <f>VLOOKUP(C788,customers!A:B,2,FALSE)</f>
        <v>Cam Jewster</v>
      </c>
      <c r="G788" s="4" t="str">
        <f>VLOOKUP(F788,customers!B:C,2,FALSE)</f>
        <v>cjewsterlu@moonfruit.com</v>
      </c>
      <c r="H788" s="4" t="str">
        <f>VLOOKUP(F788,customers!B:G,6,FALSE)</f>
        <v>United States</v>
      </c>
      <c r="I788" s="7" t="str">
        <f>VLOOKUP(D788,products!A:B,2,FALSE)</f>
        <v>Exc</v>
      </c>
      <c r="J788" s="7" t="str">
        <f>VLOOKUP(D788,products!A:C,3,FALSE)</f>
        <v>D</v>
      </c>
      <c r="K788" s="8">
        <f>VLOOKUP(D788,products!A:D,4,FALSE)</f>
        <v>2.5</v>
      </c>
      <c r="L788" s="9">
        <f>VLOOKUP(D788,products!A:E,5,FALSE)</f>
        <v>27.945</v>
      </c>
      <c r="M788" s="9">
        <f t="shared" si="12"/>
        <v>27.945</v>
      </c>
      <c r="N788" s="7" t="str" cm="1">
        <f t="array" ref="N788">_xlfn.IFS(I788="Rob","Robusta",I788="Exc","Exclasia",I788="Ara","Arabia",I788="Lib","Libia")</f>
        <v>Exclasia</v>
      </c>
      <c r="O788" s="7" t="str" cm="1">
        <f t="array" ref="O788">_xlfn.IFS(J788="M","Medium",J788="D","Dark",J788="L","Light")</f>
        <v>Dark</v>
      </c>
      <c r="P788" s="7" t="str">
        <f>VLOOKUP(Tablo1[[#This Row],[Customer ID]],customers!A787:I1787,9,FALSE)</f>
        <v>Yes</v>
      </c>
    </row>
    <row r="789" spans="1:16" x14ac:dyDescent="0.25">
      <c r="A789" s="4" t="s">
        <v>4937</v>
      </c>
      <c r="B789" s="6">
        <v>44305</v>
      </c>
      <c r="C789" s="4" t="s">
        <v>4938</v>
      </c>
      <c r="D789" s="7" t="s">
        <v>6140</v>
      </c>
      <c r="E789" s="4">
        <v>6</v>
      </c>
      <c r="F789" s="4" t="str">
        <f>VLOOKUP(C789,customers!A:B,2,FALSE)</f>
        <v>Beryl Osborn</v>
      </c>
      <c r="G789" s="4">
        <f>VLOOKUP(F789,customers!B:C,2,FALSE)</f>
        <v>0</v>
      </c>
      <c r="H789" s="4" t="str">
        <f>VLOOKUP(F789,customers!B:G,6,FALSE)</f>
        <v>United States</v>
      </c>
      <c r="I789" s="7" t="str">
        <f>VLOOKUP(D789,products!A:B,2,FALSE)</f>
        <v>Exc</v>
      </c>
      <c r="J789" s="7" t="str">
        <f>VLOOKUP(D789,products!A:C,3,FALSE)</f>
        <v>M</v>
      </c>
      <c r="K789" s="8">
        <f>VLOOKUP(D789,products!A:D,4,FALSE)</f>
        <v>1</v>
      </c>
      <c r="L789" s="9">
        <f>VLOOKUP(D789,products!A:E,5,FALSE)</f>
        <v>13.75</v>
      </c>
      <c r="M789" s="9">
        <f t="shared" si="12"/>
        <v>82.5</v>
      </c>
      <c r="N789" s="7" t="str" cm="1">
        <f t="array" ref="N789">_xlfn.IFS(I789="Rob","Robusta",I789="Exc","Exclasia",I789="Ara","Arabia",I789="Lib","Libia")</f>
        <v>Exclasia</v>
      </c>
      <c r="O789" s="7" t="str" cm="1">
        <f t="array" ref="O789">_xlfn.IFS(J789="M","Medium",J789="D","Dark",J789="L","Light")</f>
        <v>Medium</v>
      </c>
      <c r="P789" s="7" t="str">
        <f>VLOOKUP(Tablo1[[#This Row],[Customer ID]],customers!A788:I1788,9,FALSE)</f>
        <v>Yes</v>
      </c>
    </row>
    <row r="790" spans="1:16" x14ac:dyDescent="0.25">
      <c r="A790" s="4" t="s">
        <v>4942</v>
      </c>
      <c r="B790" s="6">
        <v>44771</v>
      </c>
      <c r="C790" s="4" t="s">
        <v>4943</v>
      </c>
      <c r="D790" s="7" t="s">
        <v>6150</v>
      </c>
      <c r="E790" s="4">
        <v>2</v>
      </c>
      <c r="F790" s="4" t="str">
        <f>VLOOKUP(C790,customers!A:B,2,FALSE)</f>
        <v>Kaela Nottram</v>
      </c>
      <c r="G790" s="4" t="str">
        <f>VLOOKUP(F790,customers!B:C,2,FALSE)</f>
        <v>knottramlw@odnoklassniki.ru</v>
      </c>
      <c r="H790" s="4" t="str">
        <f>VLOOKUP(F790,customers!B:G,6,FALSE)</f>
        <v>Ireland</v>
      </c>
      <c r="I790" s="7" t="str">
        <f>VLOOKUP(D790,products!A:B,2,FALSE)</f>
        <v>Rob</v>
      </c>
      <c r="J790" s="7" t="str">
        <f>VLOOKUP(D790,products!A:C,3,FALSE)</f>
        <v>M</v>
      </c>
      <c r="K790" s="8">
        <f>VLOOKUP(D790,products!A:D,4,FALSE)</f>
        <v>2.5</v>
      </c>
      <c r="L790" s="9">
        <f>VLOOKUP(D790,products!A:E,5,FALSE)</f>
        <v>22.884999999999998</v>
      </c>
      <c r="M790" s="9">
        <f t="shared" si="12"/>
        <v>45.769999999999996</v>
      </c>
      <c r="N790" s="7" t="str" cm="1">
        <f t="array" ref="N790">_xlfn.IFS(I790="Rob","Robusta",I790="Exc","Exclasia",I790="Ara","Arabia",I790="Lib","Libia")</f>
        <v>Robusta</v>
      </c>
      <c r="O790" s="7" t="str" cm="1">
        <f t="array" ref="O790">_xlfn.IFS(J790="M","Medium",J790="D","Dark",J790="L","Light")</f>
        <v>Medium</v>
      </c>
      <c r="P790" s="7" t="str">
        <f>VLOOKUP(Tablo1[[#This Row],[Customer ID]],customers!A789:I1789,9,FALSE)</f>
        <v>Yes</v>
      </c>
    </row>
    <row r="791" spans="1:16" x14ac:dyDescent="0.25">
      <c r="A791" s="4" t="s">
        <v>4948</v>
      </c>
      <c r="B791" s="6">
        <v>43485</v>
      </c>
      <c r="C791" s="4" t="s">
        <v>4949</v>
      </c>
      <c r="D791" s="7" t="s">
        <v>6139</v>
      </c>
      <c r="E791" s="4">
        <v>6</v>
      </c>
      <c r="F791" s="4" t="str">
        <f>VLOOKUP(C791,customers!A:B,2,FALSE)</f>
        <v>Nobe Buney</v>
      </c>
      <c r="G791" s="4" t="str">
        <f>VLOOKUP(F791,customers!B:C,2,FALSE)</f>
        <v>nbuneylx@jugem.jp</v>
      </c>
      <c r="H791" s="4" t="str">
        <f>VLOOKUP(F791,customers!B:G,6,FALSE)</f>
        <v>United States</v>
      </c>
      <c r="I791" s="7" t="str">
        <f>VLOOKUP(D791,products!A:B,2,FALSE)</f>
        <v>Ara</v>
      </c>
      <c r="J791" s="7" t="str">
        <f>VLOOKUP(D791,products!A:C,3,FALSE)</f>
        <v>L</v>
      </c>
      <c r="K791" s="8">
        <f>VLOOKUP(D791,products!A:D,4,FALSE)</f>
        <v>1</v>
      </c>
      <c r="L791" s="9">
        <f>VLOOKUP(D791,products!A:E,5,FALSE)</f>
        <v>12.95</v>
      </c>
      <c r="M791" s="9">
        <f t="shared" si="12"/>
        <v>77.699999999999989</v>
      </c>
      <c r="N791" s="7" t="str" cm="1">
        <f t="array" ref="N791">_xlfn.IFS(I791="Rob","Robusta",I791="Exc","Exclasia",I791="Ara","Arabia",I791="Lib","Libia")</f>
        <v>Arabia</v>
      </c>
      <c r="O791" s="7" t="str" cm="1">
        <f t="array" ref="O791">_xlfn.IFS(J791="M","Medium",J791="D","Dark",J791="L","Light")</f>
        <v>Light</v>
      </c>
      <c r="P791" s="7" t="str">
        <f>VLOOKUP(Tablo1[[#This Row],[Customer ID]],customers!A790:I1790,9,FALSE)</f>
        <v>No</v>
      </c>
    </row>
    <row r="792" spans="1:16" x14ac:dyDescent="0.25">
      <c r="A792" s="4" t="s">
        <v>4954</v>
      </c>
      <c r="B792" s="6">
        <v>44613</v>
      </c>
      <c r="C792" s="4" t="s">
        <v>4955</v>
      </c>
      <c r="D792" s="7" t="s">
        <v>6179</v>
      </c>
      <c r="E792" s="4">
        <v>3</v>
      </c>
      <c r="F792" s="4" t="str">
        <f>VLOOKUP(C792,customers!A:B,2,FALSE)</f>
        <v>Silvan McShea</v>
      </c>
      <c r="G792" s="4" t="str">
        <f>VLOOKUP(F792,customers!B:C,2,FALSE)</f>
        <v>smcshealy@photobucket.com</v>
      </c>
      <c r="H792" s="4" t="str">
        <f>VLOOKUP(F792,customers!B:G,6,FALSE)</f>
        <v>United States</v>
      </c>
      <c r="I792" s="7" t="str">
        <f>VLOOKUP(D792,products!A:B,2,FALSE)</f>
        <v>Ara</v>
      </c>
      <c r="J792" s="7" t="str">
        <f>VLOOKUP(D792,products!A:C,3,FALSE)</f>
        <v>L</v>
      </c>
      <c r="K792" s="8">
        <f>VLOOKUP(D792,products!A:D,4,FALSE)</f>
        <v>0.5</v>
      </c>
      <c r="L792" s="9">
        <f>VLOOKUP(D792,products!A:E,5,FALSE)</f>
        <v>7.77</v>
      </c>
      <c r="M792" s="9">
        <f t="shared" si="12"/>
        <v>23.31</v>
      </c>
      <c r="N792" s="7" t="str" cm="1">
        <f t="array" ref="N792">_xlfn.IFS(I792="Rob","Robusta",I792="Exc","Exclasia",I792="Ara","Arabia",I792="Lib","Libia")</f>
        <v>Arabia</v>
      </c>
      <c r="O792" s="7" t="str" cm="1">
        <f t="array" ref="O792">_xlfn.IFS(J792="M","Medium",J792="D","Dark",J792="L","Light")</f>
        <v>Light</v>
      </c>
      <c r="P792" s="7" t="str">
        <f>VLOOKUP(Tablo1[[#This Row],[Customer ID]],customers!A791:I1791,9,FALSE)</f>
        <v>No</v>
      </c>
    </row>
    <row r="793" spans="1:16" x14ac:dyDescent="0.25">
      <c r="A793" s="4" t="s">
        <v>4960</v>
      </c>
      <c r="B793" s="6">
        <v>43954</v>
      </c>
      <c r="C793" s="4" t="s">
        <v>4961</v>
      </c>
      <c r="D793" s="7" t="s">
        <v>6144</v>
      </c>
      <c r="E793" s="4">
        <v>5</v>
      </c>
      <c r="F793" s="4" t="str">
        <f>VLOOKUP(C793,customers!A:B,2,FALSE)</f>
        <v>Karylin Huddart</v>
      </c>
      <c r="G793" s="4" t="str">
        <f>VLOOKUP(F793,customers!B:C,2,FALSE)</f>
        <v>khuddartlz@about.com</v>
      </c>
      <c r="H793" s="4" t="str">
        <f>VLOOKUP(F793,customers!B:G,6,FALSE)</f>
        <v>United States</v>
      </c>
      <c r="I793" s="7" t="str">
        <f>VLOOKUP(D793,products!A:B,2,FALSE)</f>
        <v>Lib</v>
      </c>
      <c r="J793" s="7" t="str">
        <f>VLOOKUP(D793,products!A:C,3,FALSE)</f>
        <v>L</v>
      </c>
      <c r="K793" s="8">
        <f>VLOOKUP(D793,products!A:D,4,FALSE)</f>
        <v>0.2</v>
      </c>
      <c r="L793" s="9">
        <f>VLOOKUP(D793,products!A:E,5,FALSE)</f>
        <v>4.7549999999999999</v>
      </c>
      <c r="M793" s="9">
        <f t="shared" si="12"/>
        <v>23.774999999999999</v>
      </c>
      <c r="N793" s="7" t="str" cm="1">
        <f t="array" ref="N793">_xlfn.IFS(I793="Rob","Robusta",I793="Exc","Exclasia",I793="Ara","Arabia",I793="Lib","Libia")</f>
        <v>Libia</v>
      </c>
      <c r="O793" s="7" t="str" cm="1">
        <f t="array" ref="O793">_xlfn.IFS(J793="M","Medium",J793="D","Dark",J793="L","Light")</f>
        <v>Light</v>
      </c>
      <c r="P793" s="7" t="str">
        <f>VLOOKUP(Tablo1[[#This Row],[Customer ID]],customers!A792:I1792,9,FALSE)</f>
        <v>Yes</v>
      </c>
    </row>
    <row r="794" spans="1:16" x14ac:dyDescent="0.25">
      <c r="A794" s="4" t="s">
        <v>4966</v>
      </c>
      <c r="B794" s="6">
        <v>43545</v>
      </c>
      <c r="C794" s="4" t="s">
        <v>4967</v>
      </c>
      <c r="D794" s="7" t="s">
        <v>6159</v>
      </c>
      <c r="E794" s="4">
        <v>6</v>
      </c>
      <c r="F794" s="4" t="str">
        <f>VLOOKUP(C794,customers!A:B,2,FALSE)</f>
        <v>Jereme Gippes</v>
      </c>
      <c r="G794" s="4" t="str">
        <f>VLOOKUP(F794,customers!B:C,2,FALSE)</f>
        <v>jgippesm0@cloudflare.com</v>
      </c>
      <c r="H794" s="4" t="str">
        <f>VLOOKUP(F794,customers!B:G,6,FALSE)</f>
        <v>United Kingdom</v>
      </c>
      <c r="I794" s="7" t="str">
        <f>VLOOKUP(D794,products!A:B,2,FALSE)</f>
        <v>Lib</v>
      </c>
      <c r="J794" s="7" t="str">
        <f>VLOOKUP(D794,products!A:C,3,FALSE)</f>
        <v>M</v>
      </c>
      <c r="K794" s="8">
        <f>VLOOKUP(D794,products!A:D,4,FALSE)</f>
        <v>0.5</v>
      </c>
      <c r="L794" s="9">
        <f>VLOOKUP(D794,products!A:E,5,FALSE)</f>
        <v>8.73</v>
      </c>
      <c r="M794" s="9">
        <f t="shared" si="12"/>
        <v>52.38</v>
      </c>
      <c r="N794" s="7" t="str" cm="1">
        <f t="array" ref="N794">_xlfn.IFS(I794="Rob","Robusta",I794="Exc","Exclasia",I794="Ara","Arabia",I794="Lib","Libia")</f>
        <v>Libia</v>
      </c>
      <c r="O794" s="7" t="str" cm="1">
        <f t="array" ref="O794">_xlfn.IFS(J794="M","Medium",J794="D","Dark",J794="L","Light")</f>
        <v>Medium</v>
      </c>
      <c r="P794" s="7" t="str">
        <f>VLOOKUP(Tablo1[[#This Row],[Customer ID]],customers!A793:I1793,9,FALSE)</f>
        <v>Yes</v>
      </c>
    </row>
    <row r="795" spans="1:16" x14ac:dyDescent="0.25">
      <c r="A795" s="4" t="s">
        <v>4972</v>
      </c>
      <c r="B795" s="6">
        <v>43629</v>
      </c>
      <c r="C795" s="4" t="s">
        <v>4973</v>
      </c>
      <c r="D795" s="7" t="s">
        <v>6177</v>
      </c>
      <c r="E795" s="4">
        <v>5</v>
      </c>
      <c r="F795" s="4" t="str">
        <f>VLOOKUP(C795,customers!A:B,2,FALSE)</f>
        <v>Lukas Whittlesee</v>
      </c>
      <c r="G795" s="4" t="str">
        <f>VLOOKUP(F795,customers!B:C,2,FALSE)</f>
        <v>lwhittleseem1@e-recht24.de</v>
      </c>
      <c r="H795" s="4" t="str">
        <f>VLOOKUP(F795,customers!B:G,6,FALSE)</f>
        <v>United States</v>
      </c>
      <c r="I795" s="7" t="str">
        <f>VLOOKUP(D795,products!A:B,2,FALSE)</f>
        <v>Rob</v>
      </c>
      <c r="J795" s="7" t="str">
        <f>VLOOKUP(D795,products!A:C,3,FALSE)</f>
        <v>L</v>
      </c>
      <c r="K795" s="8">
        <f>VLOOKUP(D795,products!A:D,4,FALSE)</f>
        <v>0.2</v>
      </c>
      <c r="L795" s="9">
        <f>VLOOKUP(D795,products!A:E,5,FALSE)</f>
        <v>3.5849999999999995</v>
      </c>
      <c r="M795" s="9">
        <f t="shared" si="12"/>
        <v>17.924999999999997</v>
      </c>
      <c r="N795" s="7" t="str" cm="1">
        <f t="array" ref="N795">_xlfn.IFS(I795="Rob","Robusta",I795="Exc","Exclasia",I795="Ara","Arabia",I795="Lib","Libia")</f>
        <v>Robusta</v>
      </c>
      <c r="O795" s="7" t="str" cm="1">
        <f t="array" ref="O795">_xlfn.IFS(J795="M","Medium",J795="D","Dark",J795="L","Light")</f>
        <v>Light</v>
      </c>
      <c r="P795" s="7" t="str">
        <f>VLOOKUP(Tablo1[[#This Row],[Customer ID]],customers!A794:I1794,9,FALSE)</f>
        <v>No</v>
      </c>
    </row>
    <row r="796" spans="1:16" x14ac:dyDescent="0.25">
      <c r="A796" s="4" t="s">
        <v>4978</v>
      </c>
      <c r="B796" s="6">
        <v>43987</v>
      </c>
      <c r="C796" s="4" t="s">
        <v>4979</v>
      </c>
      <c r="D796" s="7" t="s">
        <v>6181</v>
      </c>
      <c r="E796" s="4">
        <v>5</v>
      </c>
      <c r="F796" s="4" t="str">
        <f>VLOOKUP(C796,customers!A:B,2,FALSE)</f>
        <v>Gregorius Trengrove</v>
      </c>
      <c r="G796" s="4" t="str">
        <f>VLOOKUP(F796,customers!B:C,2,FALSE)</f>
        <v>gtrengrovem2@elpais.com</v>
      </c>
      <c r="H796" s="4" t="str">
        <f>VLOOKUP(F796,customers!B:G,6,FALSE)</f>
        <v>United States</v>
      </c>
      <c r="I796" s="7" t="str">
        <f>VLOOKUP(D796,products!A:B,2,FALSE)</f>
        <v>Ara</v>
      </c>
      <c r="J796" s="7" t="str">
        <f>VLOOKUP(D796,products!A:C,3,FALSE)</f>
        <v>L</v>
      </c>
      <c r="K796" s="8">
        <f>VLOOKUP(D796,products!A:D,4,FALSE)</f>
        <v>2.5</v>
      </c>
      <c r="L796" s="9">
        <f>VLOOKUP(D796,products!A:E,5,FALSE)</f>
        <v>29.784999999999997</v>
      </c>
      <c r="M796" s="9">
        <f t="shared" si="12"/>
        <v>148.92499999999998</v>
      </c>
      <c r="N796" s="7" t="str" cm="1">
        <f t="array" ref="N796">_xlfn.IFS(I796="Rob","Robusta",I796="Exc","Exclasia",I796="Ara","Arabia",I796="Lib","Libia")</f>
        <v>Arabia</v>
      </c>
      <c r="O796" s="7" t="str" cm="1">
        <f t="array" ref="O796">_xlfn.IFS(J796="M","Medium",J796="D","Dark",J796="L","Light")</f>
        <v>Light</v>
      </c>
      <c r="P796" s="7" t="str">
        <f>VLOOKUP(Tablo1[[#This Row],[Customer ID]],customers!A795:I1795,9,FALSE)</f>
        <v>No</v>
      </c>
    </row>
    <row r="797" spans="1:16" x14ac:dyDescent="0.25">
      <c r="A797" s="4" t="s">
        <v>4984</v>
      </c>
      <c r="B797" s="6">
        <v>43540</v>
      </c>
      <c r="C797" s="4" t="s">
        <v>4985</v>
      </c>
      <c r="D797" s="7" t="s">
        <v>6172</v>
      </c>
      <c r="E797" s="4">
        <v>4</v>
      </c>
      <c r="F797" s="4" t="str">
        <f>VLOOKUP(C797,customers!A:B,2,FALSE)</f>
        <v>Wright Caldero</v>
      </c>
      <c r="G797" s="4" t="str">
        <f>VLOOKUP(F797,customers!B:C,2,FALSE)</f>
        <v>wcalderom3@stumbleupon.com</v>
      </c>
      <c r="H797" s="4" t="str">
        <f>VLOOKUP(F797,customers!B:G,6,FALSE)</f>
        <v>United States</v>
      </c>
      <c r="I797" s="7" t="str">
        <f>VLOOKUP(D797,products!A:B,2,FALSE)</f>
        <v>Rob</v>
      </c>
      <c r="J797" s="7" t="str">
        <f>VLOOKUP(D797,products!A:C,3,FALSE)</f>
        <v>L</v>
      </c>
      <c r="K797" s="8">
        <f>VLOOKUP(D797,products!A:D,4,FALSE)</f>
        <v>0.5</v>
      </c>
      <c r="L797" s="9">
        <f>VLOOKUP(D797,products!A:E,5,FALSE)</f>
        <v>7.169999999999999</v>
      </c>
      <c r="M797" s="9">
        <f t="shared" si="12"/>
        <v>28.679999999999996</v>
      </c>
      <c r="N797" s="7" t="str" cm="1">
        <f t="array" ref="N797">_xlfn.IFS(I797="Rob","Robusta",I797="Exc","Exclasia",I797="Ara","Arabia",I797="Lib","Libia")</f>
        <v>Robusta</v>
      </c>
      <c r="O797" s="7" t="str" cm="1">
        <f t="array" ref="O797">_xlfn.IFS(J797="M","Medium",J797="D","Dark",J797="L","Light")</f>
        <v>Light</v>
      </c>
      <c r="P797" s="7" t="str">
        <f>VLOOKUP(Tablo1[[#This Row],[Customer ID]],customers!A796:I1796,9,FALSE)</f>
        <v>No</v>
      </c>
    </row>
    <row r="798" spans="1:16" x14ac:dyDescent="0.25">
      <c r="A798" s="4" t="s">
        <v>4990</v>
      </c>
      <c r="B798" s="6">
        <v>44533</v>
      </c>
      <c r="C798" s="4" t="s">
        <v>4991</v>
      </c>
      <c r="D798" s="7" t="s">
        <v>6160</v>
      </c>
      <c r="E798" s="4">
        <v>1</v>
      </c>
      <c r="F798" s="4" t="str">
        <f>VLOOKUP(C798,customers!A:B,2,FALSE)</f>
        <v>Merell Zanazzi</v>
      </c>
      <c r="G798" s="4">
        <f>VLOOKUP(F798,customers!B:C,2,FALSE)</f>
        <v>0</v>
      </c>
      <c r="H798" s="4" t="str">
        <f>VLOOKUP(F798,customers!B:G,6,FALSE)</f>
        <v>United States</v>
      </c>
      <c r="I798" s="7" t="str">
        <f>VLOOKUP(D798,products!A:B,2,FALSE)</f>
        <v>Lib</v>
      </c>
      <c r="J798" s="7" t="str">
        <f>VLOOKUP(D798,products!A:C,3,FALSE)</f>
        <v>L</v>
      </c>
      <c r="K798" s="8">
        <f>VLOOKUP(D798,products!A:D,4,FALSE)</f>
        <v>0.5</v>
      </c>
      <c r="L798" s="9">
        <f>VLOOKUP(D798,products!A:E,5,FALSE)</f>
        <v>9.51</v>
      </c>
      <c r="M798" s="9">
        <f t="shared" si="12"/>
        <v>9.51</v>
      </c>
      <c r="N798" s="7" t="str" cm="1">
        <f t="array" ref="N798">_xlfn.IFS(I798="Rob","Robusta",I798="Exc","Exclasia",I798="Ara","Arabia",I798="Lib","Libia")</f>
        <v>Libia</v>
      </c>
      <c r="O798" s="7" t="str" cm="1">
        <f t="array" ref="O798">_xlfn.IFS(J798="M","Medium",J798="D","Dark",J798="L","Light")</f>
        <v>Light</v>
      </c>
      <c r="P798" s="7" t="str">
        <f>VLOOKUP(Tablo1[[#This Row],[Customer ID]],customers!A797:I1797,9,FALSE)</f>
        <v>No</v>
      </c>
    </row>
    <row r="799" spans="1:16" x14ac:dyDescent="0.25">
      <c r="A799" s="4" t="s">
        <v>4995</v>
      </c>
      <c r="B799" s="6">
        <v>44751</v>
      </c>
      <c r="C799" s="4" t="s">
        <v>4996</v>
      </c>
      <c r="D799" s="7" t="s">
        <v>6179</v>
      </c>
      <c r="E799" s="4">
        <v>4</v>
      </c>
      <c r="F799" s="4" t="str">
        <f>VLOOKUP(C799,customers!A:B,2,FALSE)</f>
        <v>Jed Kennicott</v>
      </c>
      <c r="G799" s="4" t="str">
        <f>VLOOKUP(F799,customers!B:C,2,FALSE)</f>
        <v>jkennicottm5@yahoo.co.jp</v>
      </c>
      <c r="H799" s="4" t="str">
        <f>VLOOKUP(F799,customers!B:G,6,FALSE)</f>
        <v>United States</v>
      </c>
      <c r="I799" s="7" t="str">
        <f>VLOOKUP(D799,products!A:B,2,FALSE)</f>
        <v>Ara</v>
      </c>
      <c r="J799" s="7" t="str">
        <f>VLOOKUP(D799,products!A:C,3,FALSE)</f>
        <v>L</v>
      </c>
      <c r="K799" s="8">
        <f>VLOOKUP(D799,products!A:D,4,FALSE)</f>
        <v>0.5</v>
      </c>
      <c r="L799" s="9">
        <f>VLOOKUP(D799,products!A:E,5,FALSE)</f>
        <v>7.77</v>
      </c>
      <c r="M799" s="9">
        <f t="shared" si="12"/>
        <v>31.08</v>
      </c>
      <c r="N799" s="7" t="str" cm="1">
        <f t="array" ref="N799">_xlfn.IFS(I799="Rob","Robusta",I799="Exc","Exclasia",I799="Ara","Arabia",I799="Lib","Libia")</f>
        <v>Arabia</v>
      </c>
      <c r="O799" s="7" t="str" cm="1">
        <f t="array" ref="O799">_xlfn.IFS(J799="M","Medium",J799="D","Dark",J799="L","Light")</f>
        <v>Light</v>
      </c>
      <c r="P799" s="7" t="str">
        <f>VLOOKUP(Tablo1[[#This Row],[Customer ID]],customers!A798:I1798,9,FALSE)</f>
        <v>No</v>
      </c>
    </row>
    <row r="800" spans="1:16" x14ac:dyDescent="0.25">
      <c r="A800" s="4" t="s">
        <v>5001</v>
      </c>
      <c r="B800" s="6">
        <v>43950</v>
      </c>
      <c r="C800" s="4" t="s">
        <v>5002</v>
      </c>
      <c r="D800" s="7" t="s">
        <v>6162</v>
      </c>
      <c r="E800" s="4">
        <v>3</v>
      </c>
      <c r="F800" s="4" t="str">
        <f>VLOOKUP(C800,customers!A:B,2,FALSE)</f>
        <v>Guenevere Ruggen</v>
      </c>
      <c r="G800" s="4" t="str">
        <f>VLOOKUP(F800,customers!B:C,2,FALSE)</f>
        <v>gruggenm6@nymag.com</v>
      </c>
      <c r="H800" s="4" t="str">
        <f>VLOOKUP(F800,customers!B:G,6,FALSE)</f>
        <v>United States</v>
      </c>
      <c r="I800" s="7" t="str">
        <f>VLOOKUP(D800,products!A:B,2,FALSE)</f>
        <v>Rob</v>
      </c>
      <c r="J800" s="7" t="str">
        <f>VLOOKUP(D800,products!A:C,3,FALSE)</f>
        <v>D</v>
      </c>
      <c r="K800" s="8">
        <f>VLOOKUP(D800,products!A:D,4,FALSE)</f>
        <v>0.2</v>
      </c>
      <c r="L800" s="9">
        <f>VLOOKUP(D800,products!A:E,5,FALSE)</f>
        <v>2.6849999999999996</v>
      </c>
      <c r="M800" s="9">
        <f t="shared" si="12"/>
        <v>8.0549999999999997</v>
      </c>
      <c r="N800" s="7" t="str" cm="1">
        <f t="array" ref="N800">_xlfn.IFS(I800="Rob","Robusta",I800="Exc","Exclasia",I800="Ara","Arabia",I800="Lib","Libia")</f>
        <v>Robusta</v>
      </c>
      <c r="O800" s="7" t="str" cm="1">
        <f t="array" ref="O800">_xlfn.IFS(J800="M","Medium",J800="D","Dark",J800="L","Light")</f>
        <v>Dark</v>
      </c>
      <c r="P800" s="7" t="str">
        <f>VLOOKUP(Tablo1[[#This Row],[Customer ID]],customers!A799:I1799,9,FALSE)</f>
        <v>Yes</v>
      </c>
    </row>
    <row r="801" spans="1:16" x14ac:dyDescent="0.25">
      <c r="A801" s="4" t="s">
        <v>5007</v>
      </c>
      <c r="B801" s="6">
        <v>44588</v>
      </c>
      <c r="C801" s="4" t="s">
        <v>5008</v>
      </c>
      <c r="D801" s="7" t="s">
        <v>6182</v>
      </c>
      <c r="E801" s="4">
        <v>3</v>
      </c>
      <c r="F801" s="4" t="str">
        <f>VLOOKUP(C801,customers!A:B,2,FALSE)</f>
        <v>Gonzales Cicculi</v>
      </c>
      <c r="G801" s="4">
        <f>VLOOKUP(F801,customers!B:C,2,FALSE)</f>
        <v>0</v>
      </c>
      <c r="H801" s="4" t="str">
        <f>VLOOKUP(F801,customers!B:G,6,FALSE)</f>
        <v>United States</v>
      </c>
      <c r="I801" s="7" t="str">
        <f>VLOOKUP(D801,products!A:B,2,FALSE)</f>
        <v>Exc</v>
      </c>
      <c r="J801" s="7" t="str">
        <f>VLOOKUP(D801,products!A:C,3,FALSE)</f>
        <v>D</v>
      </c>
      <c r="K801" s="8">
        <f>VLOOKUP(D801,products!A:D,4,FALSE)</f>
        <v>1</v>
      </c>
      <c r="L801" s="9">
        <f>VLOOKUP(D801,products!A:E,5,FALSE)</f>
        <v>12.15</v>
      </c>
      <c r="M801" s="9">
        <f t="shared" si="12"/>
        <v>36.450000000000003</v>
      </c>
      <c r="N801" s="7" t="str" cm="1">
        <f t="array" ref="N801">_xlfn.IFS(I801="Rob","Robusta",I801="Exc","Exclasia",I801="Ara","Arabia",I801="Lib","Libia")</f>
        <v>Exclasia</v>
      </c>
      <c r="O801" s="7" t="str" cm="1">
        <f t="array" ref="O801">_xlfn.IFS(J801="M","Medium",J801="D","Dark",J801="L","Light")</f>
        <v>Dark</v>
      </c>
      <c r="P801" s="7" t="str">
        <f>VLOOKUP(Tablo1[[#This Row],[Customer ID]],customers!A800:I1800,9,FALSE)</f>
        <v>Yes</v>
      </c>
    </row>
    <row r="802" spans="1:16" x14ac:dyDescent="0.25">
      <c r="A802" s="4" t="s">
        <v>5011</v>
      </c>
      <c r="B802" s="6">
        <v>44240</v>
      </c>
      <c r="C802" s="4" t="s">
        <v>5012</v>
      </c>
      <c r="D802" s="7" t="s">
        <v>6162</v>
      </c>
      <c r="E802" s="4">
        <v>6</v>
      </c>
      <c r="F802" s="4" t="str">
        <f>VLOOKUP(C802,customers!A:B,2,FALSE)</f>
        <v>Man Fright</v>
      </c>
      <c r="G802" s="4" t="str">
        <f>VLOOKUP(F802,customers!B:C,2,FALSE)</f>
        <v>mfrightm8@harvard.edu</v>
      </c>
      <c r="H802" s="4" t="str">
        <f>VLOOKUP(F802,customers!B:G,6,FALSE)</f>
        <v>Ireland</v>
      </c>
      <c r="I802" s="7" t="str">
        <f>VLOOKUP(D802,products!A:B,2,FALSE)</f>
        <v>Rob</v>
      </c>
      <c r="J802" s="7" t="str">
        <f>VLOOKUP(D802,products!A:C,3,FALSE)</f>
        <v>D</v>
      </c>
      <c r="K802" s="8">
        <f>VLOOKUP(D802,products!A:D,4,FALSE)</f>
        <v>0.2</v>
      </c>
      <c r="L802" s="9">
        <f>VLOOKUP(D802,products!A:E,5,FALSE)</f>
        <v>2.6849999999999996</v>
      </c>
      <c r="M802" s="9">
        <f t="shared" si="12"/>
        <v>16.11</v>
      </c>
      <c r="N802" s="7" t="str" cm="1">
        <f t="array" ref="N802">_xlfn.IFS(I802="Rob","Robusta",I802="Exc","Exclasia",I802="Ara","Arabia",I802="Lib","Libia")</f>
        <v>Robusta</v>
      </c>
      <c r="O802" s="7" t="str" cm="1">
        <f t="array" ref="O802">_xlfn.IFS(J802="M","Medium",J802="D","Dark",J802="L","Light")</f>
        <v>Dark</v>
      </c>
      <c r="P802" s="7" t="str">
        <f>VLOOKUP(Tablo1[[#This Row],[Customer ID]],customers!A801:I1801,9,FALSE)</f>
        <v>No</v>
      </c>
    </row>
    <row r="803" spans="1:16" x14ac:dyDescent="0.25">
      <c r="A803" s="4" t="s">
        <v>5017</v>
      </c>
      <c r="B803" s="6">
        <v>44025</v>
      </c>
      <c r="C803" s="4" t="s">
        <v>5018</v>
      </c>
      <c r="D803" s="7" t="s">
        <v>6148</v>
      </c>
      <c r="E803" s="4">
        <v>2</v>
      </c>
      <c r="F803" s="4" t="str">
        <f>VLOOKUP(C803,customers!A:B,2,FALSE)</f>
        <v>Boyce Tarte</v>
      </c>
      <c r="G803" s="4" t="str">
        <f>VLOOKUP(F803,customers!B:C,2,FALSE)</f>
        <v>btartem9@aol.com</v>
      </c>
      <c r="H803" s="4" t="str">
        <f>VLOOKUP(F803,customers!B:G,6,FALSE)</f>
        <v>United States</v>
      </c>
      <c r="I803" s="7" t="str">
        <f>VLOOKUP(D803,products!A:B,2,FALSE)</f>
        <v>Rob</v>
      </c>
      <c r="J803" s="7" t="str">
        <f>VLOOKUP(D803,products!A:C,3,FALSE)</f>
        <v>D</v>
      </c>
      <c r="K803" s="8">
        <f>VLOOKUP(D803,products!A:D,4,FALSE)</f>
        <v>2.5</v>
      </c>
      <c r="L803" s="9">
        <f>VLOOKUP(D803,products!A:E,5,FALSE)</f>
        <v>20.584999999999997</v>
      </c>
      <c r="M803" s="9">
        <f t="shared" si="12"/>
        <v>41.169999999999995</v>
      </c>
      <c r="N803" s="7" t="str" cm="1">
        <f t="array" ref="N803">_xlfn.IFS(I803="Rob","Robusta",I803="Exc","Exclasia",I803="Ara","Arabia",I803="Lib","Libia")</f>
        <v>Robusta</v>
      </c>
      <c r="O803" s="7" t="str" cm="1">
        <f t="array" ref="O803">_xlfn.IFS(J803="M","Medium",J803="D","Dark",J803="L","Light")</f>
        <v>Dark</v>
      </c>
      <c r="P803" s="7" t="str">
        <f>VLOOKUP(Tablo1[[#This Row],[Customer ID]],customers!A802:I1802,9,FALSE)</f>
        <v>Yes</v>
      </c>
    </row>
    <row r="804" spans="1:16" x14ac:dyDescent="0.25">
      <c r="A804" s="4" t="s">
        <v>5023</v>
      </c>
      <c r="B804" s="6">
        <v>43902</v>
      </c>
      <c r="C804" s="4" t="s">
        <v>5024</v>
      </c>
      <c r="D804" s="7" t="s">
        <v>6162</v>
      </c>
      <c r="E804" s="4">
        <v>4</v>
      </c>
      <c r="F804" s="4" t="str">
        <f>VLOOKUP(C804,customers!A:B,2,FALSE)</f>
        <v>Caddric Krzysztofiak</v>
      </c>
      <c r="G804" s="4" t="str">
        <f>VLOOKUP(F804,customers!B:C,2,FALSE)</f>
        <v>ckrzysztofiakma@skyrock.com</v>
      </c>
      <c r="H804" s="4" t="str">
        <f>VLOOKUP(F804,customers!B:G,6,FALSE)</f>
        <v>United States</v>
      </c>
      <c r="I804" s="7" t="str">
        <f>VLOOKUP(D804,products!A:B,2,FALSE)</f>
        <v>Rob</v>
      </c>
      <c r="J804" s="7" t="str">
        <f>VLOOKUP(D804,products!A:C,3,FALSE)</f>
        <v>D</v>
      </c>
      <c r="K804" s="8">
        <f>VLOOKUP(D804,products!A:D,4,FALSE)</f>
        <v>0.2</v>
      </c>
      <c r="L804" s="9">
        <f>VLOOKUP(D804,products!A:E,5,FALSE)</f>
        <v>2.6849999999999996</v>
      </c>
      <c r="M804" s="9">
        <f t="shared" si="12"/>
        <v>10.739999999999998</v>
      </c>
      <c r="N804" s="7" t="str" cm="1">
        <f t="array" ref="N804">_xlfn.IFS(I804="Rob","Robusta",I804="Exc","Exclasia",I804="Ara","Arabia",I804="Lib","Libia")</f>
        <v>Robusta</v>
      </c>
      <c r="O804" s="7" t="str" cm="1">
        <f t="array" ref="O804">_xlfn.IFS(J804="M","Medium",J804="D","Dark",J804="L","Light")</f>
        <v>Dark</v>
      </c>
      <c r="P804" s="7" t="str">
        <f>VLOOKUP(Tablo1[[#This Row],[Customer ID]],customers!A803:I1803,9,FALSE)</f>
        <v>No</v>
      </c>
    </row>
    <row r="805" spans="1:16" x14ac:dyDescent="0.25">
      <c r="A805" s="4" t="s">
        <v>5029</v>
      </c>
      <c r="B805" s="6">
        <v>43955</v>
      </c>
      <c r="C805" s="4" t="s">
        <v>5030</v>
      </c>
      <c r="D805" s="7" t="s">
        <v>6165</v>
      </c>
      <c r="E805" s="4">
        <v>4</v>
      </c>
      <c r="F805" s="4" t="str">
        <f>VLOOKUP(C805,customers!A:B,2,FALSE)</f>
        <v>Darn Penquet</v>
      </c>
      <c r="G805" s="4" t="str">
        <f>VLOOKUP(F805,customers!B:C,2,FALSE)</f>
        <v>dpenquetmb@diigo.com</v>
      </c>
      <c r="H805" s="4" t="str">
        <f>VLOOKUP(F805,customers!B:G,6,FALSE)</f>
        <v>United States</v>
      </c>
      <c r="I805" s="7" t="str">
        <f>VLOOKUP(D805,products!A:B,2,FALSE)</f>
        <v>Exc</v>
      </c>
      <c r="J805" s="7" t="str">
        <f>VLOOKUP(D805,products!A:C,3,FALSE)</f>
        <v>M</v>
      </c>
      <c r="K805" s="8">
        <f>VLOOKUP(D805,products!A:D,4,FALSE)</f>
        <v>2.5</v>
      </c>
      <c r="L805" s="9">
        <f>VLOOKUP(D805,products!A:E,5,FALSE)</f>
        <v>31.624999999999996</v>
      </c>
      <c r="M805" s="9">
        <f t="shared" si="12"/>
        <v>126.49999999999999</v>
      </c>
      <c r="N805" s="7" t="str" cm="1">
        <f t="array" ref="N805">_xlfn.IFS(I805="Rob","Robusta",I805="Exc","Exclasia",I805="Ara","Arabia",I805="Lib","Libia")</f>
        <v>Exclasia</v>
      </c>
      <c r="O805" s="7" t="str" cm="1">
        <f t="array" ref="O805">_xlfn.IFS(J805="M","Medium",J805="D","Dark",J805="L","Light")</f>
        <v>Medium</v>
      </c>
      <c r="P805" s="7" t="str">
        <f>VLOOKUP(Tablo1[[#This Row],[Customer ID]],customers!A804:I1804,9,FALSE)</f>
        <v>No</v>
      </c>
    </row>
    <row r="806" spans="1:16" x14ac:dyDescent="0.25">
      <c r="A806" s="4" t="s">
        <v>5034</v>
      </c>
      <c r="B806" s="6">
        <v>44289</v>
      </c>
      <c r="C806" s="4" t="s">
        <v>5035</v>
      </c>
      <c r="D806" s="7" t="s">
        <v>6178</v>
      </c>
      <c r="E806" s="4">
        <v>2</v>
      </c>
      <c r="F806" s="4" t="str">
        <f>VLOOKUP(C806,customers!A:B,2,FALSE)</f>
        <v>Jammie Cloke</v>
      </c>
      <c r="G806" s="4">
        <f>VLOOKUP(F806,customers!B:C,2,FALSE)</f>
        <v>0</v>
      </c>
      <c r="H806" s="4" t="str">
        <f>VLOOKUP(F806,customers!B:G,6,FALSE)</f>
        <v>United Kingdom</v>
      </c>
      <c r="I806" s="7" t="str">
        <f>VLOOKUP(D806,products!A:B,2,FALSE)</f>
        <v>Rob</v>
      </c>
      <c r="J806" s="7" t="str">
        <f>VLOOKUP(D806,products!A:C,3,FALSE)</f>
        <v>L</v>
      </c>
      <c r="K806" s="8">
        <f>VLOOKUP(D806,products!A:D,4,FALSE)</f>
        <v>1</v>
      </c>
      <c r="L806" s="9">
        <f>VLOOKUP(D806,products!A:E,5,FALSE)</f>
        <v>11.95</v>
      </c>
      <c r="M806" s="9">
        <f t="shared" si="12"/>
        <v>23.9</v>
      </c>
      <c r="N806" s="7" t="str" cm="1">
        <f t="array" ref="N806">_xlfn.IFS(I806="Rob","Robusta",I806="Exc","Exclasia",I806="Ara","Arabia",I806="Lib","Libia")</f>
        <v>Robusta</v>
      </c>
      <c r="O806" s="7" t="str" cm="1">
        <f t="array" ref="O806">_xlfn.IFS(J806="M","Medium",J806="D","Dark",J806="L","Light")</f>
        <v>Light</v>
      </c>
      <c r="P806" s="7" t="str">
        <f>VLOOKUP(Tablo1[[#This Row],[Customer ID]],customers!A805:I1805,9,FALSE)</f>
        <v>No</v>
      </c>
    </row>
    <row r="807" spans="1:16" x14ac:dyDescent="0.25">
      <c r="A807" s="4" t="s">
        <v>5039</v>
      </c>
      <c r="B807" s="6">
        <v>44713</v>
      </c>
      <c r="C807" s="4" t="s">
        <v>5040</v>
      </c>
      <c r="D807" s="7" t="s">
        <v>6145</v>
      </c>
      <c r="E807" s="4">
        <v>1</v>
      </c>
      <c r="F807" s="4" t="str">
        <f>VLOOKUP(C807,customers!A:B,2,FALSE)</f>
        <v>Chester Clowton</v>
      </c>
      <c r="G807" s="4">
        <f>VLOOKUP(F807,customers!B:C,2,FALSE)</f>
        <v>0</v>
      </c>
      <c r="H807" s="4" t="str">
        <f>VLOOKUP(F807,customers!B:G,6,FALSE)</f>
        <v>United States</v>
      </c>
      <c r="I807" s="7" t="str">
        <f>VLOOKUP(D807,products!A:B,2,FALSE)</f>
        <v>Rob</v>
      </c>
      <c r="J807" s="7" t="str">
        <f>VLOOKUP(D807,products!A:C,3,FALSE)</f>
        <v>M</v>
      </c>
      <c r="K807" s="8">
        <f>VLOOKUP(D807,products!A:D,4,FALSE)</f>
        <v>0.5</v>
      </c>
      <c r="L807" s="9">
        <f>VLOOKUP(D807,products!A:E,5,FALSE)</f>
        <v>5.97</v>
      </c>
      <c r="M807" s="9">
        <f t="shared" si="12"/>
        <v>5.97</v>
      </c>
      <c r="N807" s="7" t="str" cm="1">
        <f t="array" ref="N807">_xlfn.IFS(I807="Rob","Robusta",I807="Exc","Exclasia",I807="Ara","Arabia",I807="Lib","Libia")</f>
        <v>Robusta</v>
      </c>
      <c r="O807" s="7" t="str" cm="1">
        <f t="array" ref="O807">_xlfn.IFS(J807="M","Medium",J807="D","Dark",J807="L","Light")</f>
        <v>Medium</v>
      </c>
      <c r="P807" s="7" t="str">
        <f>VLOOKUP(Tablo1[[#This Row],[Customer ID]],customers!A806:I1806,9,FALSE)</f>
        <v>No</v>
      </c>
    </row>
    <row r="808" spans="1:16" x14ac:dyDescent="0.25">
      <c r="A808" s="4" t="s">
        <v>5045</v>
      </c>
      <c r="B808" s="6">
        <v>44241</v>
      </c>
      <c r="C808" s="4" t="s">
        <v>5046</v>
      </c>
      <c r="D808" s="7" t="s">
        <v>6149</v>
      </c>
      <c r="E808" s="4">
        <v>2</v>
      </c>
      <c r="F808" s="4" t="str">
        <f>VLOOKUP(C808,customers!A:B,2,FALSE)</f>
        <v>Kathleen Diable</v>
      </c>
      <c r="G808" s="4">
        <f>VLOOKUP(F808,customers!B:C,2,FALSE)</f>
        <v>0</v>
      </c>
      <c r="H808" s="4" t="str">
        <f>VLOOKUP(F808,customers!B:G,6,FALSE)</f>
        <v>United Kingdom</v>
      </c>
      <c r="I808" s="7" t="str">
        <f>VLOOKUP(D808,products!A:B,2,FALSE)</f>
        <v>Lib</v>
      </c>
      <c r="J808" s="7" t="str">
        <f>VLOOKUP(D808,products!A:C,3,FALSE)</f>
        <v>D</v>
      </c>
      <c r="K808" s="8">
        <f>VLOOKUP(D808,products!A:D,4,FALSE)</f>
        <v>0.2</v>
      </c>
      <c r="L808" s="9">
        <f>VLOOKUP(D808,products!A:E,5,FALSE)</f>
        <v>3.8849999999999998</v>
      </c>
      <c r="M808" s="9">
        <f t="shared" si="12"/>
        <v>7.77</v>
      </c>
      <c r="N808" s="7" t="str" cm="1">
        <f t="array" ref="N808">_xlfn.IFS(I808="Rob","Robusta",I808="Exc","Exclasia",I808="Ara","Arabia",I808="Lib","Libia")</f>
        <v>Libia</v>
      </c>
      <c r="O808" s="7" t="str" cm="1">
        <f t="array" ref="O808">_xlfn.IFS(J808="M","Medium",J808="D","Dark",J808="L","Light")</f>
        <v>Dark</v>
      </c>
      <c r="P808" s="7" t="str">
        <f>VLOOKUP(Tablo1[[#This Row],[Customer ID]],customers!A807:I1807,9,FALSE)</f>
        <v>Yes</v>
      </c>
    </row>
    <row r="809" spans="1:16" x14ac:dyDescent="0.25">
      <c r="A809" s="4" t="s">
        <v>5049</v>
      </c>
      <c r="B809" s="6">
        <v>44543</v>
      </c>
      <c r="C809" s="4" t="s">
        <v>5050</v>
      </c>
      <c r="D809" s="7" t="s">
        <v>6168</v>
      </c>
      <c r="E809" s="4">
        <v>3</v>
      </c>
      <c r="F809" s="4" t="str">
        <f>VLOOKUP(C809,customers!A:B,2,FALSE)</f>
        <v>Koren Ferretti</v>
      </c>
      <c r="G809" s="4" t="str">
        <f>VLOOKUP(F809,customers!B:C,2,FALSE)</f>
        <v>kferrettimf@huffingtonpost.com</v>
      </c>
      <c r="H809" s="4" t="str">
        <f>VLOOKUP(F809,customers!B:G,6,FALSE)</f>
        <v>Ireland</v>
      </c>
      <c r="I809" s="7" t="str">
        <f>VLOOKUP(D809,products!A:B,2,FALSE)</f>
        <v>Lib</v>
      </c>
      <c r="J809" s="7" t="str">
        <f>VLOOKUP(D809,products!A:C,3,FALSE)</f>
        <v>D</v>
      </c>
      <c r="K809" s="8">
        <f>VLOOKUP(D809,products!A:D,4,FALSE)</f>
        <v>0.5</v>
      </c>
      <c r="L809" s="9">
        <f>VLOOKUP(D809,products!A:E,5,FALSE)</f>
        <v>7.77</v>
      </c>
      <c r="M809" s="9">
        <f t="shared" si="12"/>
        <v>23.31</v>
      </c>
      <c r="N809" s="7" t="str" cm="1">
        <f t="array" ref="N809">_xlfn.IFS(I809="Rob","Robusta",I809="Exc","Exclasia",I809="Ara","Arabia",I809="Lib","Libia")</f>
        <v>Libia</v>
      </c>
      <c r="O809" s="7" t="str" cm="1">
        <f t="array" ref="O809">_xlfn.IFS(J809="M","Medium",J809="D","Dark",J809="L","Light")</f>
        <v>Dark</v>
      </c>
      <c r="P809" s="7" t="str">
        <f>VLOOKUP(Tablo1[[#This Row],[Customer ID]],customers!A808:I1808,9,FALSE)</f>
        <v>No</v>
      </c>
    </row>
    <row r="810" spans="1:16" x14ac:dyDescent="0.25">
      <c r="A810" s="4" t="s">
        <v>5055</v>
      </c>
      <c r="B810" s="6">
        <v>43868</v>
      </c>
      <c r="C810" s="4" t="s">
        <v>5112</v>
      </c>
      <c r="D810" s="7" t="s">
        <v>6141</v>
      </c>
      <c r="E810" s="4">
        <v>5</v>
      </c>
      <c r="F810" s="4" t="str">
        <f>VLOOKUP(C810,customers!A:B,2,FALSE)</f>
        <v>Allis Wilmore</v>
      </c>
      <c r="G810" s="4">
        <f>VLOOKUP(F810,customers!B:C,2,FALSE)</f>
        <v>0</v>
      </c>
      <c r="H810" s="4" t="str">
        <f>VLOOKUP(F810,customers!B:G,6,FALSE)</f>
        <v>United States</v>
      </c>
      <c r="I810" s="7" t="str">
        <f>VLOOKUP(D810,products!A:B,2,FALSE)</f>
        <v>Rob</v>
      </c>
      <c r="J810" s="7" t="str">
        <f>VLOOKUP(D810,products!A:C,3,FALSE)</f>
        <v>L</v>
      </c>
      <c r="K810" s="8">
        <f>VLOOKUP(D810,products!A:D,4,FALSE)</f>
        <v>2.5</v>
      </c>
      <c r="L810" s="9">
        <f>VLOOKUP(D810,products!A:E,5,FALSE)</f>
        <v>27.484999999999996</v>
      </c>
      <c r="M810" s="9">
        <f t="shared" si="12"/>
        <v>137.42499999999998</v>
      </c>
      <c r="N810" s="7" t="str" cm="1">
        <f t="array" ref="N810">_xlfn.IFS(I810="Rob","Robusta",I810="Exc","Exclasia",I810="Ara","Arabia",I810="Lib","Libia")</f>
        <v>Robusta</v>
      </c>
      <c r="O810" s="7" t="str" cm="1">
        <f t="array" ref="O810">_xlfn.IFS(J810="M","Medium",J810="D","Dark",J810="L","Light")</f>
        <v>Light</v>
      </c>
      <c r="P810" s="7" t="str">
        <f>VLOOKUP(Tablo1[[#This Row],[Customer ID]],customers!A809:I1809,9,FALSE)</f>
        <v>No</v>
      </c>
    </row>
    <row r="811" spans="1:16" x14ac:dyDescent="0.25">
      <c r="A811" s="4" t="s">
        <v>5061</v>
      </c>
      <c r="B811" s="6">
        <v>44235</v>
      </c>
      <c r="C811" s="4" t="s">
        <v>5062</v>
      </c>
      <c r="D811" s="7" t="s">
        <v>6162</v>
      </c>
      <c r="E811" s="4">
        <v>3</v>
      </c>
      <c r="F811" s="4" t="str">
        <f>VLOOKUP(C811,customers!A:B,2,FALSE)</f>
        <v>Chaddie Bennie</v>
      </c>
      <c r="G811" s="4">
        <f>VLOOKUP(F811,customers!B:C,2,FALSE)</f>
        <v>0</v>
      </c>
      <c r="H811" s="4" t="str">
        <f>VLOOKUP(F811,customers!B:G,6,FALSE)</f>
        <v>United States</v>
      </c>
      <c r="I811" s="7" t="str">
        <f>VLOOKUP(D811,products!A:B,2,FALSE)</f>
        <v>Rob</v>
      </c>
      <c r="J811" s="7" t="str">
        <f>VLOOKUP(D811,products!A:C,3,FALSE)</f>
        <v>D</v>
      </c>
      <c r="K811" s="8">
        <f>VLOOKUP(D811,products!A:D,4,FALSE)</f>
        <v>0.2</v>
      </c>
      <c r="L811" s="9">
        <f>VLOOKUP(D811,products!A:E,5,FALSE)</f>
        <v>2.6849999999999996</v>
      </c>
      <c r="M811" s="9">
        <f t="shared" si="12"/>
        <v>8.0549999999999997</v>
      </c>
      <c r="N811" s="7" t="str" cm="1">
        <f t="array" ref="N811">_xlfn.IFS(I811="Rob","Robusta",I811="Exc","Exclasia",I811="Ara","Arabia",I811="Lib","Libia")</f>
        <v>Robusta</v>
      </c>
      <c r="O811" s="7" t="str" cm="1">
        <f t="array" ref="O811">_xlfn.IFS(J811="M","Medium",J811="D","Dark",J811="L","Light")</f>
        <v>Dark</v>
      </c>
      <c r="P811" s="7" t="str">
        <f>VLOOKUP(Tablo1[[#This Row],[Customer ID]],customers!A810:I1810,9,FALSE)</f>
        <v>Yes</v>
      </c>
    </row>
    <row r="812" spans="1:16" x14ac:dyDescent="0.25">
      <c r="A812" s="4" t="s">
        <v>5066</v>
      </c>
      <c r="B812" s="6">
        <v>44054</v>
      </c>
      <c r="C812" s="4" t="s">
        <v>5067</v>
      </c>
      <c r="D812" s="7" t="s">
        <v>6160</v>
      </c>
      <c r="E812" s="4">
        <v>3</v>
      </c>
      <c r="F812" s="4" t="str">
        <f>VLOOKUP(C812,customers!A:B,2,FALSE)</f>
        <v>Alberta Balsdone</v>
      </c>
      <c r="G812" s="4" t="str">
        <f>VLOOKUP(F812,customers!B:C,2,FALSE)</f>
        <v>abalsdonemi@toplist.cz</v>
      </c>
      <c r="H812" s="4" t="str">
        <f>VLOOKUP(F812,customers!B:G,6,FALSE)</f>
        <v>United States</v>
      </c>
      <c r="I812" s="7" t="str">
        <f>VLOOKUP(D812,products!A:B,2,FALSE)</f>
        <v>Lib</v>
      </c>
      <c r="J812" s="7" t="str">
        <f>VLOOKUP(D812,products!A:C,3,FALSE)</f>
        <v>L</v>
      </c>
      <c r="K812" s="8">
        <f>VLOOKUP(D812,products!A:D,4,FALSE)</f>
        <v>0.5</v>
      </c>
      <c r="L812" s="9">
        <f>VLOOKUP(D812,products!A:E,5,FALSE)</f>
        <v>9.51</v>
      </c>
      <c r="M812" s="9">
        <f t="shared" si="12"/>
        <v>28.53</v>
      </c>
      <c r="N812" s="7" t="str" cm="1">
        <f t="array" ref="N812">_xlfn.IFS(I812="Rob","Robusta",I812="Exc","Exclasia",I812="Ara","Arabia",I812="Lib","Libia")</f>
        <v>Libia</v>
      </c>
      <c r="O812" s="7" t="str" cm="1">
        <f t="array" ref="O812">_xlfn.IFS(J812="M","Medium",J812="D","Dark",J812="L","Light")</f>
        <v>Light</v>
      </c>
      <c r="P812" s="7" t="str">
        <f>VLOOKUP(Tablo1[[#This Row],[Customer ID]],customers!A811:I1811,9,FALSE)</f>
        <v>No</v>
      </c>
    </row>
    <row r="813" spans="1:16" x14ac:dyDescent="0.25">
      <c r="A813" s="4" t="s">
        <v>5072</v>
      </c>
      <c r="B813" s="6">
        <v>44114</v>
      </c>
      <c r="C813" s="4" t="s">
        <v>5073</v>
      </c>
      <c r="D813" s="7" t="s">
        <v>6154</v>
      </c>
      <c r="E813" s="4">
        <v>6</v>
      </c>
      <c r="F813" s="4" t="str">
        <f>VLOOKUP(C813,customers!A:B,2,FALSE)</f>
        <v>Brice Romera</v>
      </c>
      <c r="G813" s="4" t="str">
        <f>VLOOKUP(F813,customers!B:C,2,FALSE)</f>
        <v>bromeramj@list-manage.com</v>
      </c>
      <c r="H813" s="4" t="str">
        <f>VLOOKUP(F813,customers!B:G,6,FALSE)</f>
        <v>Ireland</v>
      </c>
      <c r="I813" s="7" t="str">
        <f>VLOOKUP(D813,products!A:B,2,FALSE)</f>
        <v>Ara</v>
      </c>
      <c r="J813" s="7" t="str">
        <f>VLOOKUP(D813,products!A:C,3,FALSE)</f>
        <v>M</v>
      </c>
      <c r="K813" s="8">
        <f>VLOOKUP(D813,products!A:D,4,FALSE)</f>
        <v>1</v>
      </c>
      <c r="L813" s="9">
        <f>VLOOKUP(D813,products!A:E,5,FALSE)</f>
        <v>11.25</v>
      </c>
      <c r="M813" s="9">
        <f t="shared" si="12"/>
        <v>67.5</v>
      </c>
      <c r="N813" s="7" t="str" cm="1">
        <f t="array" ref="N813">_xlfn.IFS(I813="Rob","Robusta",I813="Exc","Exclasia",I813="Ara","Arabia",I813="Lib","Libia")</f>
        <v>Arabia</v>
      </c>
      <c r="O813" s="7" t="str" cm="1">
        <f t="array" ref="O813">_xlfn.IFS(J813="M","Medium",J813="D","Dark",J813="L","Light")</f>
        <v>Medium</v>
      </c>
      <c r="P813" s="7" t="str">
        <f>VLOOKUP(Tablo1[[#This Row],[Customer ID]],customers!A812:I1812,9,FALSE)</f>
        <v>Yes</v>
      </c>
    </row>
    <row r="814" spans="1:16" x14ac:dyDescent="0.25">
      <c r="A814" s="4" t="s">
        <v>5072</v>
      </c>
      <c r="B814" s="6">
        <v>44114</v>
      </c>
      <c r="C814" s="4" t="s">
        <v>5073</v>
      </c>
      <c r="D814" s="7" t="s">
        <v>6164</v>
      </c>
      <c r="E814" s="4">
        <v>6</v>
      </c>
      <c r="F814" s="4" t="str">
        <f>VLOOKUP(C814,customers!A:B,2,FALSE)</f>
        <v>Brice Romera</v>
      </c>
      <c r="G814" s="4" t="str">
        <f>VLOOKUP(F814,customers!B:C,2,FALSE)</f>
        <v>bromeramj@list-manage.com</v>
      </c>
      <c r="H814" s="4" t="str">
        <f>VLOOKUP(F814,customers!B:G,6,FALSE)</f>
        <v>Ireland</v>
      </c>
      <c r="I814" s="7" t="str">
        <f>VLOOKUP(D814,products!A:B,2,FALSE)</f>
        <v>Lib</v>
      </c>
      <c r="J814" s="7" t="str">
        <f>VLOOKUP(D814,products!A:C,3,FALSE)</f>
        <v>D</v>
      </c>
      <c r="K814" s="8">
        <f>VLOOKUP(D814,products!A:D,4,FALSE)</f>
        <v>2.5</v>
      </c>
      <c r="L814" s="9">
        <f>VLOOKUP(D814,products!A:E,5,FALSE)</f>
        <v>29.784999999999997</v>
      </c>
      <c r="M814" s="9">
        <f t="shared" si="12"/>
        <v>178.70999999999998</v>
      </c>
      <c r="N814" s="7" t="str" cm="1">
        <f t="array" ref="N814">_xlfn.IFS(I814="Rob","Robusta",I814="Exc","Exclasia",I814="Ara","Arabia",I814="Lib","Libia")</f>
        <v>Libia</v>
      </c>
      <c r="O814" s="7" t="str" cm="1">
        <f t="array" ref="O814">_xlfn.IFS(J814="M","Medium",J814="D","Dark",J814="L","Light")</f>
        <v>Dark</v>
      </c>
      <c r="P814" s="7" t="str">
        <f>VLOOKUP(Tablo1[[#This Row],[Customer ID]],customers!A813:I1813,9,FALSE)</f>
        <v>Yes</v>
      </c>
    </row>
    <row r="815" spans="1:16" x14ac:dyDescent="0.25">
      <c r="A815" s="4" t="s">
        <v>5083</v>
      </c>
      <c r="B815" s="6">
        <v>44173</v>
      </c>
      <c r="C815" s="4" t="s">
        <v>5084</v>
      </c>
      <c r="D815" s="7" t="s">
        <v>6165</v>
      </c>
      <c r="E815" s="4">
        <v>1</v>
      </c>
      <c r="F815" s="4" t="str">
        <f>VLOOKUP(C815,customers!A:B,2,FALSE)</f>
        <v>Conchita Bryde</v>
      </c>
      <c r="G815" s="4" t="str">
        <f>VLOOKUP(F815,customers!B:C,2,FALSE)</f>
        <v>cbrydeml@tuttocitta.it</v>
      </c>
      <c r="H815" s="4" t="str">
        <f>VLOOKUP(F815,customers!B:G,6,FALSE)</f>
        <v>United States</v>
      </c>
      <c r="I815" s="7" t="str">
        <f>VLOOKUP(D815,products!A:B,2,FALSE)</f>
        <v>Exc</v>
      </c>
      <c r="J815" s="7" t="str">
        <f>VLOOKUP(D815,products!A:C,3,FALSE)</f>
        <v>M</v>
      </c>
      <c r="K815" s="8">
        <f>VLOOKUP(D815,products!A:D,4,FALSE)</f>
        <v>2.5</v>
      </c>
      <c r="L815" s="9">
        <f>VLOOKUP(D815,products!A:E,5,FALSE)</f>
        <v>31.624999999999996</v>
      </c>
      <c r="M815" s="9">
        <f t="shared" si="12"/>
        <v>31.624999999999996</v>
      </c>
      <c r="N815" s="7" t="str" cm="1">
        <f t="array" ref="N815">_xlfn.IFS(I815="Rob","Robusta",I815="Exc","Exclasia",I815="Ara","Arabia",I815="Lib","Libia")</f>
        <v>Exclasia</v>
      </c>
      <c r="O815" s="7" t="str" cm="1">
        <f t="array" ref="O815">_xlfn.IFS(J815="M","Medium",J815="D","Dark",J815="L","Light")</f>
        <v>Medium</v>
      </c>
      <c r="P815" s="7" t="str">
        <f>VLOOKUP(Tablo1[[#This Row],[Customer ID]],customers!A814:I1814,9,FALSE)</f>
        <v>Yes</v>
      </c>
    </row>
    <row r="816" spans="1:16" x14ac:dyDescent="0.25">
      <c r="A816" s="4" t="s">
        <v>5089</v>
      </c>
      <c r="B816" s="6">
        <v>43573</v>
      </c>
      <c r="C816" s="4" t="s">
        <v>5090</v>
      </c>
      <c r="D816" s="7" t="s">
        <v>6183</v>
      </c>
      <c r="E816" s="4">
        <v>2</v>
      </c>
      <c r="F816" s="4" t="str">
        <f>VLOOKUP(C816,customers!A:B,2,FALSE)</f>
        <v>Silvanus Enefer</v>
      </c>
      <c r="G816" s="4" t="str">
        <f>VLOOKUP(F816,customers!B:C,2,FALSE)</f>
        <v>senefermm@blog.com</v>
      </c>
      <c r="H816" s="4" t="str">
        <f>VLOOKUP(F816,customers!B:G,6,FALSE)</f>
        <v>United States</v>
      </c>
      <c r="I816" s="7" t="str">
        <f>VLOOKUP(D816,products!A:B,2,FALSE)</f>
        <v>Exc</v>
      </c>
      <c r="J816" s="7" t="str">
        <f>VLOOKUP(D816,products!A:C,3,FALSE)</f>
        <v>L</v>
      </c>
      <c r="K816" s="8">
        <f>VLOOKUP(D816,products!A:D,4,FALSE)</f>
        <v>0.2</v>
      </c>
      <c r="L816" s="9">
        <f>VLOOKUP(D816,products!A:E,5,FALSE)</f>
        <v>4.4550000000000001</v>
      </c>
      <c r="M816" s="9">
        <f t="shared" si="12"/>
        <v>8.91</v>
      </c>
      <c r="N816" s="7" t="str" cm="1">
        <f t="array" ref="N816">_xlfn.IFS(I816="Rob","Robusta",I816="Exc","Exclasia",I816="Ara","Arabia",I816="Lib","Libia")</f>
        <v>Exclasia</v>
      </c>
      <c r="O816" s="7" t="str" cm="1">
        <f t="array" ref="O816">_xlfn.IFS(J816="M","Medium",J816="D","Dark",J816="L","Light")</f>
        <v>Light</v>
      </c>
      <c r="P816" s="7" t="str">
        <f>VLOOKUP(Tablo1[[#This Row],[Customer ID]],customers!A815:I1815,9,FALSE)</f>
        <v>No</v>
      </c>
    </row>
    <row r="817" spans="1:16" x14ac:dyDescent="0.25">
      <c r="A817" s="4" t="s">
        <v>5095</v>
      </c>
      <c r="B817" s="6">
        <v>44200</v>
      </c>
      <c r="C817" s="4" t="s">
        <v>5096</v>
      </c>
      <c r="D817" s="7" t="s">
        <v>6145</v>
      </c>
      <c r="E817" s="4">
        <v>6</v>
      </c>
      <c r="F817" s="4" t="str">
        <f>VLOOKUP(C817,customers!A:B,2,FALSE)</f>
        <v>Lenci Haggerstone</v>
      </c>
      <c r="G817" s="4" t="str">
        <f>VLOOKUP(F817,customers!B:C,2,FALSE)</f>
        <v>lhaggerstonemn@independent.co.uk</v>
      </c>
      <c r="H817" s="4" t="str">
        <f>VLOOKUP(F817,customers!B:G,6,FALSE)</f>
        <v>United States</v>
      </c>
      <c r="I817" s="7" t="str">
        <f>VLOOKUP(D817,products!A:B,2,FALSE)</f>
        <v>Rob</v>
      </c>
      <c r="J817" s="7" t="str">
        <f>VLOOKUP(D817,products!A:C,3,FALSE)</f>
        <v>M</v>
      </c>
      <c r="K817" s="8">
        <f>VLOOKUP(D817,products!A:D,4,FALSE)</f>
        <v>0.5</v>
      </c>
      <c r="L817" s="9">
        <f>VLOOKUP(D817,products!A:E,5,FALSE)</f>
        <v>5.97</v>
      </c>
      <c r="M817" s="9">
        <f t="shared" si="12"/>
        <v>35.82</v>
      </c>
      <c r="N817" s="7" t="str" cm="1">
        <f t="array" ref="N817">_xlfn.IFS(I817="Rob","Robusta",I817="Exc","Exclasia",I817="Ara","Arabia",I817="Lib","Libia")</f>
        <v>Robusta</v>
      </c>
      <c r="O817" s="7" t="str" cm="1">
        <f t="array" ref="O817">_xlfn.IFS(J817="M","Medium",J817="D","Dark",J817="L","Light")</f>
        <v>Medium</v>
      </c>
      <c r="P817" s="7" t="str">
        <f>VLOOKUP(Tablo1[[#This Row],[Customer ID]],customers!A816:I1816,9,FALSE)</f>
        <v>No</v>
      </c>
    </row>
    <row r="818" spans="1:16" x14ac:dyDescent="0.25">
      <c r="A818" s="4" t="s">
        <v>5101</v>
      </c>
      <c r="B818" s="6">
        <v>43534</v>
      </c>
      <c r="C818" s="4" t="s">
        <v>5102</v>
      </c>
      <c r="D818" s="7" t="s">
        <v>6160</v>
      </c>
      <c r="E818" s="4">
        <v>4</v>
      </c>
      <c r="F818" s="4" t="str">
        <f>VLOOKUP(C818,customers!A:B,2,FALSE)</f>
        <v>Marvin Gundry</v>
      </c>
      <c r="G818" s="4" t="str">
        <f>VLOOKUP(F818,customers!B:C,2,FALSE)</f>
        <v>mgundrymo@omniture.com</v>
      </c>
      <c r="H818" s="4" t="str">
        <f>VLOOKUP(F818,customers!B:G,6,FALSE)</f>
        <v>Ireland</v>
      </c>
      <c r="I818" s="7" t="str">
        <f>VLOOKUP(D818,products!A:B,2,FALSE)</f>
        <v>Lib</v>
      </c>
      <c r="J818" s="7" t="str">
        <f>VLOOKUP(D818,products!A:C,3,FALSE)</f>
        <v>L</v>
      </c>
      <c r="K818" s="8">
        <f>VLOOKUP(D818,products!A:D,4,FALSE)</f>
        <v>0.5</v>
      </c>
      <c r="L818" s="9">
        <f>VLOOKUP(D818,products!A:E,5,FALSE)</f>
        <v>9.51</v>
      </c>
      <c r="M818" s="9">
        <f t="shared" si="12"/>
        <v>38.04</v>
      </c>
      <c r="N818" s="7" t="str" cm="1">
        <f t="array" ref="N818">_xlfn.IFS(I818="Rob","Robusta",I818="Exc","Exclasia",I818="Ara","Arabia",I818="Lib","Libia")</f>
        <v>Libia</v>
      </c>
      <c r="O818" s="7" t="str" cm="1">
        <f t="array" ref="O818">_xlfn.IFS(J818="M","Medium",J818="D","Dark",J818="L","Light")</f>
        <v>Light</v>
      </c>
      <c r="P818" s="7" t="str">
        <f>VLOOKUP(Tablo1[[#This Row],[Customer ID]],customers!A817:I1817,9,FALSE)</f>
        <v>No</v>
      </c>
    </row>
    <row r="819" spans="1:16" x14ac:dyDescent="0.25">
      <c r="A819" s="4" t="s">
        <v>5106</v>
      </c>
      <c r="B819" s="6">
        <v>43798</v>
      </c>
      <c r="C819" s="4" t="s">
        <v>5107</v>
      </c>
      <c r="D819" s="7" t="s">
        <v>6168</v>
      </c>
      <c r="E819" s="4">
        <v>2</v>
      </c>
      <c r="F819" s="4" t="str">
        <f>VLOOKUP(C819,customers!A:B,2,FALSE)</f>
        <v>Bayard Wellan</v>
      </c>
      <c r="G819" s="4" t="str">
        <f>VLOOKUP(F819,customers!B:C,2,FALSE)</f>
        <v>bwellanmp@cafepress.com</v>
      </c>
      <c r="H819" s="4" t="str">
        <f>VLOOKUP(F819,customers!B:G,6,FALSE)</f>
        <v>United States</v>
      </c>
      <c r="I819" s="7" t="str">
        <f>VLOOKUP(D819,products!A:B,2,FALSE)</f>
        <v>Lib</v>
      </c>
      <c r="J819" s="7" t="str">
        <f>VLOOKUP(D819,products!A:C,3,FALSE)</f>
        <v>D</v>
      </c>
      <c r="K819" s="8">
        <f>VLOOKUP(D819,products!A:D,4,FALSE)</f>
        <v>0.5</v>
      </c>
      <c r="L819" s="9">
        <f>VLOOKUP(D819,products!A:E,5,FALSE)</f>
        <v>7.77</v>
      </c>
      <c r="M819" s="9">
        <f t="shared" si="12"/>
        <v>15.54</v>
      </c>
      <c r="N819" s="7" t="str" cm="1">
        <f t="array" ref="N819">_xlfn.IFS(I819="Rob","Robusta",I819="Exc","Exclasia",I819="Ara","Arabia",I819="Lib","Libia")</f>
        <v>Libia</v>
      </c>
      <c r="O819" s="7" t="str" cm="1">
        <f t="array" ref="O819">_xlfn.IFS(J819="M","Medium",J819="D","Dark",J819="L","Light")</f>
        <v>Dark</v>
      </c>
      <c r="P819" s="7" t="str">
        <f>VLOOKUP(Tablo1[[#This Row],[Customer ID]],customers!A818:I1818,9,FALSE)</f>
        <v>No</v>
      </c>
    </row>
    <row r="820" spans="1:16" x14ac:dyDescent="0.25">
      <c r="A820" s="4" t="s">
        <v>5111</v>
      </c>
      <c r="B820" s="6">
        <v>44761</v>
      </c>
      <c r="C820" s="4" t="s">
        <v>5112</v>
      </c>
      <c r="D820" s="7" t="s">
        <v>6169</v>
      </c>
      <c r="E820" s="4">
        <v>5</v>
      </c>
      <c r="F820" s="4" t="str">
        <f>VLOOKUP(C820,customers!A:B,2,FALSE)</f>
        <v>Allis Wilmore</v>
      </c>
      <c r="G820" s="4">
        <f>VLOOKUP(F820,customers!B:C,2,FALSE)</f>
        <v>0</v>
      </c>
      <c r="H820" s="4" t="str">
        <f>VLOOKUP(F820,customers!B:G,6,FALSE)</f>
        <v>United States</v>
      </c>
      <c r="I820" s="7" t="str">
        <f>VLOOKUP(D820,products!A:B,2,FALSE)</f>
        <v>Lib</v>
      </c>
      <c r="J820" s="7" t="str">
        <f>VLOOKUP(D820,products!A:C,3,FALSE)</f>
        <v>L</v>
      </c>
      <c r="K820" s="8">
        <f>VLOOKUP(D820,products!A:D,4,FALSE)</f>
        <v>1</v>
      </c>
      <c r="L820" s="9">
        <f>VLOOKUP(D820,products!A:E,5,FALSE)</f>
        <v>15.85</v>
      </c>
      <c r="M820" s="9">
        <f t="shared" si="12"/>
        <v>79.25</v>
      </c>
      <c r="N820" s="7" t="str" cm="1">
        <f t="array" ref="N820">_xlfn.IFS(I820="Rob","Robusta",I820="Exc","Exclasia",I820="Ara","Arabia",I820="Lib","Libia")</f>
        <v>Libia</v>
      </c>
      <c r="O820" s="7" t="str" cm="1">
        <f t="array" ref="O820">_xlfn.IFS(J820="M","Medium",J820="D","Dark",J820="L","Light")</f>
        <v>Light</v>
      </c>
      <c r="P820" s="7" t="str">
        <f>VLOOKUP(Tablo1[[#This Row],[Customer ID]],customers!A819:I1819,9,FALSE)</f>
        <v>No</v>
      </c>
    </row>
    <row r="821" spans="1:16" x14ac:dyDescent="0.25">
      <c r="A821" s="4" t="s">
        <v>5116</v>
      </c>
      <c r="B821" s="6">
        <v>44008</v>
      </c>
      <c r="C821" s="4" t="s">
        <v>5117</v>
      </c>
      <c r="D821" s="7" t="s">
        <v>6144</v>
      </c>
      <c r="E821" s="4">
        <v>1</v>
      </c>
      <c r="F821" s="4" t="str">
        <f>VLOOKUP(C821,customers!A:B,2,FALSE)</f>
        <v>Caddric Atcheson</v>
      </c>
      <c r="G821" s="4" t="str">
        <f>VLOOKUP(F821,customers!B:C,2,FALSE)</f>
        <v>catchesonmr@xinhuanet.com</v>
      </c>
      <c r="H821" s="4" t="str">
        <f>VLOOKUP(F821,customers!B:G,6,FALSE)</f>
        <v>United States</v>
      </c>
      <c r="I821" s="7" t="str">
        <f>VLOOKUP(D821,products!A:B,2,FALSE)</f>
        <v>Lib</v>
      </c>
      <c r="J821" s="7" t="str">
        <f>VLOOKUP(D821,products!A:C,3,FALSE)</f>
        <v>L</v>
      </c>
      <c r="K821" s="8">
        <f>VLOOKUP(D821,products!A:D,4,FALSE)</f>
        <v>0.2</v>
      </c>
      <c r="L821" s="9">
        <f>VLOOKUP(D821,products!A:E,5,FALSE)</f>
        <v>4.7549999999999999</v>
      </c>
      <c r="M821" s="9">
        <f t="shared" si="12"/>
        <v>4.7549999999999999</v>
      </c>
      <c r="N821" s="7" t="str" cm="1">
        <f t="array" ref="N821">_xlfn.IFS(I821="Rob","Robusta",I821="Exc","Exclasia",I821="Ara","Arabia",I821="Lib","Libia")</f>
        <v>Libia</v>
      </c>
      <c r="O821" s="7" t="str" cm="1">
        <f t="array" ref="O821">_xlfn.IFS(J821="M","Medium",J821="D","Dark",J821="L","Light")</f>
        <v>Light</v>
      </c>
      <c r="P821" s="7" t="str">
        <f>VLOOKUP(Tablo1[[#This Row],[Customer ID]],customers!A820:I1820,9,FALSE)</f>
        <v>Yes</v>
      </c>
    </row>
    <row r="822" spans="1:16" x14ac:dyDescent="0.25">
      <c r="A822" s="4" t="s">
        <v>5122</v>
      </c>
      <c r="B822" s="6">
        <v>43510</v>
      </c>
      <c r="C822" s="4" t="s">
        <v>5123</v>
      </c>
      <c r="D822" s="7" t="s">
        <v>6140</v>
      </c>
      <c r="E822" s="4">
        <v>4</v>
      </c>
      <c r="F822" s="4" t="str">
        <f>VLOOKUP(C822,customers!A:B,2,FALSE)</f>
        <v>Eustace Stenton</v>
      </c>
      <c r="G822" s="4" t="str">
        <f>VLOOKUP(F822,customers!B:C,2,FALSE)</f>
        <v>estentonms@google.it</v>
      </c>
      <c r="H822" s="4" t="str">
        <f>VLOOKUP(F822,customers!B:G,6,FALSE)</f>
        <v>United States</v>
      </c>
      <c r="I822" s="7" t="str">
        <f>VLOOKUP(D822,products!A:B,2,FALSE)</f>
        <v>Exc</v>
      </c>
      <c r="J822" s="7" t="str">
        <f>VLOOKUP(D822,products!A:C,3,FALSE)</f>
        <v>M</v>
      </c>
      <c r="K822" s="8">
        <f>VLOOKUP(D822,products!A:D,4,FALSE)</f>
        <v>1</v>
      </c>
      <c r="L822" s="9">
        <f>VLOOKUP(D822,products!A:E,5,FALSE)</f>
        <v>13.75</v>
      </c>
      <c r="M822" s="9">
        <f t="shared" si="12"/>
        <v>55</v>
      </c>
      <c r="N822" s="7" t="str" cm="1">
        <f t="array" ref="N822">_xlfn.IFS(I822="Rob","Robusta",I822="Exc","Exclasia",I822="Ara","Arabia",I822="Lib","Libia")</f>
        <v>Exclasia</v>
      </c>
      <c r="O822" s="7" t="str" cm="1">
        <f t="array" ref="O822">_xlfn.IFS(J822="M","Medium",J822="D","Dark",J822="L","Light")</f>
        <v>Medium</v>
      </c>
      <c r="P822" s="7" t="str">
        <f>VLOOKUP(Tablo1[[#This Row],[Customer ID]],customers!A821:I1821,9,FALSE)</f>
        <v>Yes</v>
      </c>
    </row>
    <row r="823" spans="1:16" x14ac:dyDescent="0.25">
      <c r="A823" s="4" t="s">
        <v>5128</v>
      </c>
      <c r="B823" s="6">
        <v>44144</v>
      </c>
      <c r="C823" s="4" t="s">
        <v>5129</v>
      </c>
      <c r="D823" s="7" t="s">
        <v>6171</v>
      </c>
      <c r="E823" s="4">
        <v>5</v>
      </c>
      <c r="F823" s="4" t="str">
        <f>VLOOKUP(C823,customers!A:B,2,FALSE)</f>
        <v>Ericka Tripp</v>
      </c>
      <c r="G823" s="4" t="str">
        <f>VLOOKUP(F823,customers!B:C,2,FALSE)</f>
        <v>etrippmt@wp.com</v>
      </c>
      <c r="H823" s="4" t="str">
        <f>VLOOKUP(F823,customers!B:G,6,FALSE)</f>
        <v>United States</v>
      </c>
      <c r="I823" s="7" t="str">
        <f>VLOOKUP(D823,products!A:B,2,FALSE)</f>
        <v>Rob</v>
      </c>
      <c r="J823" s="7" t="str">
        <f>VLOOKUP(D823,products!A:C,3,FALSE)</f>
        <v>D</v>
      </c>
      <c r="K823" s="8">
        <f>VLOOKUP(D823,products!A:D,4,FALSE)</f>
        <v>0.5</v>
      </c>
      <c r="L823" s="9">
        <f>VLOOKUP(D823,products!A:E,5,FALSE)</f>
        <v>5.3699999999999992</v>
      </c>
      <c r="M823" s="9">
        <f t="shared" si="12"/>
        <v>26.849999999999994</v>
      </c>
      <c r="N823" s="7" t="str" cm="1">
        <f t="array" ref="N823">_xlfn.IFS(I823="Rob","Robusta",I823="Exc","Exclasia",I823="Ara","Arabia",I823="Lib","Libia")</f>
        <v>Robusta</v>
      </c>
      <c r="O823" s="7" t="str" cm="1">
        <f t="array" ref="O823">_xlfn.IFS(J823="M","Medium",J823="D","Dark",J823="L","Light")</f>
        <v>Dark</v>
      </c>
      <c r="P823" s="7" t="str">
        <f>VLOOKUP(Tablo1[[#This Row],[Customer ID]],customers!A822:I1822,9,FALSE)</f>
        <v>No</v>
      </c>
    </row>
    <row r="824" spans="1:16" x14ac:dyDescent="0.25">
      <c r="A824" s="4" t="s">
        <v>5134</v>
      </c>
      <c r="B824" s="6">
        <v>43585</v>
      </c>
      <c r="C824" s="4" t="s">
        <v>5135</v>
      </c>
      <c r="D824" s="7" t="s">
        <v>6147</v>
      </c>
      <c r="E824" s="4">
        <v>4</v>
      </c>
      <c r="F824" s="4" t="str">
        <f>VLOOKUP(C824,customers!A:B,2,FALSE)</f>
        <v>Lyndsey MacManus</v>
      </c>
      <c r="G824" s="4" t="str">
        <f>VLOOKUP(F824,customers!B:C,2,FALSE)</f>
        <v>lmacmanusmu@imdb.com</v>
      </c>
      <c r="H824" s="4" t="str">
        <f>VLOOKUP(F824,customers!B:G,6,FALSE)</f>
        <v>United States</v>
      </c>
      <c r="I824" s="7" t="str">
        <f>VLOOKUP(D824,products!A:B,2,FALSE)</f>
        <v>Exc</v>
      </c>
      <c r="J824" s="7" t="str">
        <f>VLOOKUP(D824,products!A:C,3,FALSE)</f>
        <v>L</v>
      </c>
      <c r="K824" s="8">
        <f>VLOOKUP(D824,products!A:D,4,FALSE)</f>
        <v>2.5</v>
      </c>
      <c r="L824" s="9">
        <f>VLOOKUP(D824,products!A:E,5,FALSE)</f>
        <v>34.154999999999994</v>
      </c>
      <c r="M824" s="9">
        <f t="shared" si="12"/>
        <v>136.61999999999998</v>
      </c>
      <c r="N824" s="7" t="str" cm="1">
        <f t="array" ref="N824">_xlfn.IFS(I824="Rob","Robusta",I824="Exc","Exclasia",I824="Ara","Arabia",I824="Lib","Libia")</f>
        <v>Exclasia</v>
      </c>
      <c r="O824" s="7" t="str" cm="1">
        <f t="array" ref="O824">_xlfn.IFS(J824="M","Medium",J824="D","Dark",J824="L","Light")</f>
        <v>Light</v>
      </c>
      <c r="P824" s="7" t="str">
        <f>VLOOKUP(Tablo1[[#This Row],[Customer ID]],customers!A823:I1823,9,FALSE)</f>
        <v>No</v>
      </c>
    </row>
    <row r="825" spans="1:16" x14ac:dyDescent="0.25">
      <c r="A825" s="4" t="s">
        <v>5140</v>
      </c>
      <c r="B825" s="6">
        <v>44134</v>
      </c>
      <c r="C825" s="4" t="s">
        <v>5141</v>
      </c>
      <c r="D825" s="7" t="s">
        <v>6169</v>
      </c>
      <c r="E825" s="4">
        <v>3</v>
      </c>
      <c r="F825" s="4" t="str">
        <f>VLOOKUP(C825,customers!A:B,2,FALSE)</f>
        <v>Tess Benediktovich</v>
      </c>
      <c r="G825" s="4" t="str">
        <f>VLOOKUP(F825,customers!B:C,2,FALSE)</f>
        <v>tbenediktovichmv@ebay.com</v>
      </c>
      <c r="H825" s="4" t="str">
        <f>VLOOKUP(F825,customers!B:G,6,FALSE)</f>
        <v>United States</v>
      </c>
      <c r="I825" s="7" t="str">
        <f>VLOOKUP(D825,products!A:B,2,FALSE)</f>
        <v>Lib</v>
      </c>
      <c r="J825" s="7" t="str">
        <f>VLOOKUP(D825,products!A:C,3,FALSE)</f>
        <v>L</v>
      </c>
      <c r="K825" s="8">
        <f>VLOOKUP(D825,products!A:D,4,FALSE)</f>
        <v>1</v>
      </c>
      <c r="L825" s="9">
        <f>VLOOKUP(D825,products!A:E,5,FALSE)</f>
        <v>15.85</v>
      </c>
      <c r="M825" s="9">
        <f t="shared" si="12"/>
        <v>47.55</v>
      </c>
      <c r="N825" s="7" t="str" cm="1">
        <f t="array" ref="N825">_xlfn.IFS(I825="Rob","Robusta",I825="Exc","Exclasia",I825="Ara","Arabia",I825="Lib","Libia")</f>
        <v>Libia</v>
      </c>
      <c r="O825" s="7" t="str" cm="1">
        <f t="array" ref="O825">_xlfn.IFS(J825="M","Medium",J825="D","Dark",J825="L","Light")</f>
        <v>Light</v>
      </c>
      <c r="P825" s="7" t="str">
        <f>VLOOKUP(Tablo1[[#This Row],[Customer ID]],customers!A824:I1824,9,FALSE)</f>
        <v>Yes</v>
      </c>
    </row>
    <row r="826" spans="1:16" x14ac:dyDescent="0.25">
      <c r="A826" s="4" t="s">
        <v>5146</v>
      </c>
      <c r="B826" s="6">
        <v>43781</v>
      </c>
      <c r="C826" s="4" t="s">
        <v>5147</v>
      </c>
      <c r="D826" s="7" t="s">
        <v>6151</v>
      </c>
      <c r="E826" s="4">
        <v>5</v>
      </c>
      <c r="F826" s="4" t="str">
        <f>VLOOKUP(C826,customers!A:B,2,FALSE)</f>
        <v>Correy Bourner</v>
      </c>
      <c r="G826" s="4" t="str">
        <f>VLOOKUP(F826,customers!B:C,2,FALSE)</f>
        <v>cbournermw@chronoengine.com</v>
      </c>
      <c r="H826" s="4" t="str">
        <f>VLOOKUP(F826,customers!B:G,6,FALSE)</f>
        <v>United States</v>
      </c>
      <c r="I826" s="7" t="str">
        <f>VLOOKUP(D826,products!A:B,2,FALSE)</f>
        <v>Ara</v>
      </c>
      <c r="J826" s="7" t="str">
        <f>VLOOKUP(D826,products!A:C,3,FALSE)</f>
        <v>M</v>
      </c>
      <c r="K826" s="8">
        <f>VLOOKUP(D826,products!A:D,4,FALSE)</f>
        <v>0.2</v>
      </c>
      <c r="L826" s="9">
        <f>VLOOKUP(D826,products!A:E,5,FALSE)</f>
        <v>3.375</v>
      </c>
      <c r="M826" s="9">
        <f t="shared" si="12"/>
        <v>16.875</v>
      </c>
      <c r="N826" s="7" t="str" cm="1">
        <f t="array" ref="N826">_xlfn.IFS(I826="Rob","Robusta",I826="Exc","Exclasia",I826="Ara","Arabia",I826="Lib","Libia")</f>
        <v>Arabia</v>
      </c>
      <c r="O826" s="7" t="str" cm="1">
        <f t="array" ref="O826">_xlfn.IFS(J826="M","Medium",J826="D","Dark",J826="L","Light")</f>
        <v>Medium</v>
      </c>
      <c r="P826" s="7" t="str">
        <f>VLOOKUP(Tablo1[[#This Row],[Customer ID]],customers!A825:I1825,9,FALSE)</f>
        <v>Yes</v>
      </c>
    </row>
    <row r="827" spans="1:16" x14ac:dyDescent="0.25">
      <c r="A827" s="4" t="s">
        <v>5151</v>
      </c>
      <c r="B827" s="6">
        <v>44603</v>
      </c>
      <c r="C827" s="4" t="s">
        <v>5187</v>
      </c>
      <c r="D827" s="7" t="s">
        <v>6146</v>
      </c>
      <c r="E827" s="4">
        <v>3</v>
      </c>
      <c r="F827" s="4" t="str">
        <f>VLOOKUP(C827,customers!A:B,2,FALSE)</f>
        <v>Odelia Skerme</v>
      </c>
      <c r="G827" s="4" t="str">
        <f>VLOOKUP(F827,customers!B:C,2,FALSE)</f>
        <v>oskermen3@hatena.ne.jp</v>
      </c>
      <c r="H827" s="4" t="str">
        <f>VLOOKUP(F827,customers!B:G,6,FALSE)</f>
        <v>United States</v>
      </c>
      <c r="I827" s="7" t="str">
        <f>VLOOKUP(D827,products!A:B,2,FALSE)</f>
        <v>Ara</v>
      </c>
      <c r="J827" s="7" t="str">
        <f>VLOOKUP(D827,products!A:C,3,FALSE)</f>
        <v>D</v>
      </c>
      <c r="K827" s="8">
        <f>VLOOKUP(D827,products!A:D,4,FALSE)</f>
        <v>1</v>
      </c>
      <c r="L827" s="9">
        <f>VLOOKUP(D827,products!A:E,5,FALSE)</f>
        <v>9.9499999999999993</v>
      </c>
      <c r="M827" s="9">
        <f t="shared" si="12"/>
        <v>29.849999999999998</v>
      </c>
      <c r="N827" s="7" t="str" cm="1">
        <f t="array" ref="N827">_xlfn.IFS(I827="Rob","Robusta",I827="Exc","Exclasia",I827="Ara","Arabia",I827="Lib","Libia")</f>
        <v>Arabia</v>
      </c>
      <c r="O827" s="7" t="str" cm="1">
        <f t="array" ref="O827">_xlfn.IFS(J827="M","Medium",J827="D","Dark",J827="L","Light")</f>
        <v>Dark</v>
      </c>
      <c r="P827" s="7" t="str">
        <f>VLOOKUP(Tablo1[[#This Row],[Customer ID]],customers!A826:I1826,9,FALSE)</f>
        <v>Yes</v>
      </c>
    </row>
    <row r="828" spans="1:16" x14ac:dyDescent="0.25">
      <c r="A828" s="4" t="s">
        <v>5157</v>
      </c>
      <c r="B828" s="6">
        <v>44283</v>
      </c>
      <c r="C828" s="4" t="s">
        <v>5158</v>
      </c>
      <c r="D828" s="7" t="s">
        <v>6138</v>
      </c>
      <c r="E828" s="4">
        <v>5</v>
      </c>
      <c r="F828" s="4" t="str">
        <f>VLOOKUP(C828,customers!A:B,2,FALSE)</f>
        <v>Kandy Heddan</v>
      </c>
      <c r="G828" s="4" t="str">
        <f>VLOOKUP(F828,customers!B:C,2,FALSE)</f>
        <v>kheddanmy@icq.com</v>
      </c>
      <c r="H828" s="4" t="str">
        <f>VLOOKUP(F828,customers!B:G,6,FALSE)</f>
        <v>United States</v>
      </c>
      <c r="I828" s="7" t="str">
        <f>VLOOKUP(D828,products!A:B,2,FALSE)</f>
        <v>Exc</v>
      </c>
      <c r="J828" s="7" t="str">
        <f>VLOOKUP(D828,products!A:C,3,FALSE)</f>
        <v>M</v>
      </c>
      <c r="K828" s="8">
        <f>VLOOKUP(D828,products!A:D,4,FALSE)</f>
        <v>0.5</v>
      </c>
      <c r="L828" s="9">
        <f>VLOOKUP(D828,products!A:E,5,FALSE)</f>
        <v>8.25</v>
      </c>
      <c r="M828" s="9">
        <f t="shared" si="12"/>
        <v>41.25</v>
      </c>
      <c r="N828" s="7" t="str" cm="1">
        <f t="array" ref="N828">_xlfn.IFS(I828="Rob","Robusta",I828="Exc","Exclasia",I828="Ara","Arabia",I828="Lib","Libia")</f>
        <v>Exclasia</v>
      </c>
      <c r="O828" s="7" t="str" cm="1">
        <f t="array" ref="O828">_xlfn.IFS(J828="M","Medium",J828="D","Dark",J828="L","Light")</f>
        <v>Medium</v>
      </c>
      <c r="P828" s="7" t="str">
        <f>VLOOKUP(Tablo1[[#This Row],[Customer ID]],customers!A827:I1827,9,FALSE)</f>
        <v>Yes</v>
      </c>
    </row>
    <row r="829" spans="1:16" x14ac:dyDescent="0.25">
      <c r="A829" s="4" t="s">
        <v>5163</v>
      </c>
      <c r="B829" s="6">
        <v>44540</v>
      </c>
      <c r="C829" s="4" t="s">
        <v>5164</v>
      </c>
      <c r="D829" s="7" t="s">
        <v>6155</v>
      </c>
      <c r="E829" s="4">
        <v>5</v>
      </c>
      <c r="F829" s="4" t="str">
        <f>VLOOKUP(C829,customers!A:B,2,FALSE)</f>
        <v>Ibby Charters</v>
      </c>
      <c r="G829" s="4" t="str">
        <f>VLOOKUP(F829,customers!B:C,2,FALSE)</f>
        <v>ichartersmz@abc.net.au</v>
      </c>
      <c r="H829" s="4" t="str">
        <f>VLOOKUP(F829,customers!B:G,6,FALSE)</f>
        <v>United States</v>
      </c>
      <c r="I829" s="7" t="str">
        <f>VLOOKUP(D829,products!A:B,2,FALSE)</f>
        <v>Exc</v>
      </c>
      <c r="J829" s="7" t="str">
        <f>VLOOKUP(D829,products!A:C,3,FALSE)</f>
        <v>M</v>
      </c>
      <c r="K829" s="8">
        <f>VLOOKUP(D829,products!A:D,4,FALSE)</f>
        <v>0.2</v>
      </c>
      <c r="L829" s="9">
        <f>VLOOKUP(D829,products!A:E,5,FALSE)</f>
        <v>4.125</v>
      </c>
      <c r="M829" s="9">
        <f t="shared" si="12"/>
        <v>20.625</v>
      </c>
      <c r="N829" s="7" t="str" cm="1">
        <f t="array" ref="N829">_xlfn.IFS(I829="Rob","Robusta",I829="Exc","Exclasia",I829="Ara","Arabia",I829="Lib","Libia")</f>
        <v>Exclasia</v>
      </c>
      <c r="O829" s="7" t="str" cm="1">
        <f t="array" ref="O829">_xlfn.IFS(J829="M","Medium",J829="D","Dark",J829="L","Light")</f>
        <v>Medium</v>
      </c>
      <c r="P829" s="7" t="str">
        <f>VLOOKUP(Tablo1[[#This Row],[Customer ID]],customers!A828:I1828,9,FALSE)</f>
        <v>No</v>
      </c>
    </row>
    <row r="830" spans="1:16" x14ac:dyDescent="0.25">
      <c r="A830" s="4" t="s">
        <v>5169</v>
      </c>
      <c r="B830" s="6">
        <v>44505</v>
      </c>
      <c r="C830" s="4" t="s">
        <v>5170</v>
      </c>
      <c r="D830" s="7" t="s">
        <v>6167</v>
      </c>
      <c r="E830" s="4">
        <v>6</v>
      </c>
      <c r="F830" s="4" t="str">
        <f>VLOOKUP(C830,customers!A:B,2,FALSE)</f>
        <v>Adora Roubert</v>
      </c>
      <c r="G830" s="4" t="str">
        <f>VLOOKUP(F830,customers!B:C,2,FALSE)</f>
        <v>aroubertn0@tmall.com</v>
      </c>
      <c r="H830" s="4" t="str">
        <f>VLOOKUP(F830,customers!B:G,6,FALSE)</f>
        <v>United States</v>
      </c>
      <c r="I830" s="7" t="str">
        <f>VLOOKUP(D830,products!A:B,2,FALSE)</f>
        <v>Ara</v>
      </c>
      <c r="J830" s="7" t="str">
        <f>VLOOKUP(D830,products!A:C,3,FALSE)</f>
        <v>D</v>
      </c>
      <c r="K830" s="8">
        <f>VLOOKUP(D830,products!A:D,4,FALSE)</f>
        <v>2.5</v>
      </c>
      <c r="L830" s="9">
        <f>VLOOKUP(D830,products!A:E,5,FALSE)</f>
        <v>22.884999999999998</v>
      </c>
      <c r="M830" s="9">
        <f t="shared" si="12"/>
        <v>137.31</v>
      </c>
      <c r="N830" s="7" t="str" cm="1">
        <f t="array" ref="N830">_xlfn.IFS(I830="Rob","Robusta",I830="Exc","Exclasia",I830="Ara","Arabia",I830="Lib","Libia")</f>
        <v>Arabia</v>
      </c>
      <c r="O830" s="7" t="str" cm="1">
        <f t="array" ref="O830">_xlfn.IFS(J830="M","Medium",J830="D","Dark",J830="L","Light")</f>
        <v>Dark</v>
      </c>
      <c r="P830" s="7" t="str">
        <f>VLOOKUP(Tablo1[[#This Row],[Customer ID]],customers!A829:I1829,9,FALSE)</f>
        <v>Yes</v>
      </c>
    </row>
    <row r="831" spans="1:16" x14ac:dyDescent="0.25">
      <c r="A831" s="4" t="s">
        <v>5175</v>
      </c>
      <c r="B831" s="6">
        <v>43890</v>
      </c>
      <c r="C831" s="4" t="s">
        <v>5176</v>
      </c>
      <c r="D831" s="7" t="s">
        <v>6153</v>
      </c>
      <c r="E831" s="4">
        <v>1</v>
      </c>
      <c r="F831" s="4" t="str">
        <f>VLOOKUP(C831,customers!A:B,2,FALSE)</f>
        <v>Hillel Mairs</v>
      </c>
      <c r="G831" s="4" t="str">
        <f>VLOOKUP(F831,customers!B:C,2,FALSE)</f>
        <v>hmairsn1@so-net.ne.jp</v>
      </c>
      <c r="H831" s="4" t="str">
        <f>VLOOKUP(F831,customers!B:G,6,FALSE)</f>
        <v>United States</v>
      </c>
      <c r="I831" s="7" t="str">
        <f>VLOOKUP(D831,products!A:B,2,FALSE)</f>
        <v>Ara</v>
      </c>
      <c r="J831" s="7" t="str">
        <f>VLOOKUP(D831,products!A:C,3,FALSE)</f>
        <v>D</v>
      </c>
      <c r="K831" s="8">
        <f>VLOOKUP(D831,products!A:D,4,FALSE)</f>
        <v>0.2</v>
      </c>
      <c r="L831" s="9">
        <f>VLOOKUP(D831,products!A:E,5,FALSE)</f>
        <v>2.9849999999999999</v>
      </c>
      <c r="M831" s="9">
        <f t="shared" si="12"/>
        <v>2.9849999999999999</v>
      </c>
      <c r="N831" s="7" t="str" cm="1">
        <f t="array" ref="N831">_xlfn.IFS(I831="Rob","Robusta",I831="Exc","Exclasia",I831="Ara","Arabia",I831="Lib","Libia")</f>
        <v>Arabia</v>
      </c>
      <c r="O831" s="7" t="str" cm="1">
        <f t="array" ref="O831">_xlfn.IFS(J831="M","Medium",J831="D","Dark",J831="L","Light")</f>
        <v>Dark</v>
      </c>
      <c r="P831" s="7" t="str">
        <f>VLOOKUP(Tablo1[[#This Row],[Customer ID]],customers!A830:I1830,9,FALSE)</f>
        <v>No</v>
      </c>
    </row>
    <row r="832" spans="1:16" x14ac:dyDescent="0.25">
      <c r="A832" s="4" t="s">
        <v>5181</v>
      </c>
      <c r="B832" s="6">
        <v>44414</v>
      </c>
      <c r="C832" s="4" t="s">
        <v>5182</v>
      </c>
      <c r="D832" s="7" t="s">
        <v>6140</v>
      </c>
      <c r="E832" s="4">
        <v>2</v>
      </c>
      <c r="F832" s="4" t="str">
        <f>VLOOKUP(C832,customers!A:B,2,FALSE)</f>
        <v>Helaina Rainforth</v>
      </c>
      <c r="G832" s="4" t="str">
        <f>VLOOKUP(F832,customers!B:C,2,FALSE)</f>
        <v>hrainforthn2@blog.com</v>
      </c>
      <c r="H832" s="4" t="str">
        <f>VLOOKUP(F832,customers!B:G,6,FALSE)</f>
        <v>United States</v>
      </c>
      <c r="I832" s="7" t="str">
        <f>VLOOKUP(D832,products!A:B,2,FALSE)</f>
        <v>Exc</v>
      </c>
      <c r="J832" s="7" t="str">
        <f>VLOOKUP(D832,products!A:C,3,FALSE)</f>
        <v>M</v>
      </c>
      <c r="K832" s="8">
        <f>VLOOKUP(D832,products!A:D,4,FALSE)</f>
        <v>1</v>
      </c>
      <c r="L832" s="9">
        <f>VLOOKUP(D832,products!A:E,5,FALSE)</f>
        <v>13.75</v>
      </c>
      <c r="M832" s="9">
        <f t="shared" si="12"/>
        <v>27.5</v>
      </c>
      <c r="N832" s="7" t="str" cm="1">
        <f t="array" ref="N832">_xlfn.IFS(I832="Rob","Robusta",I832="Exc","Exclasia",I832="Ara","Arabia",I832="Lib","Libia")</f>
        <v>Exclasia</v>
      </c>
      <c r="O832" s="7" t="str" cm="1">
        <f t="array" ref="O832">_xlfn.IFS(J832="M","Medium",J832="D","Dark",J832="L","Light")</f>
        <v>Medium</v>
      </c>
      <c r="P832" s="7" t="str">
        <f>VLOOKUP(Tablo1[[#This Row],[Customer ID]],customers!A831:I1831,9,FALSE)</f>
        <v>No</v>
      </c>
    </row>
    <row r="833" spans="1:16" x14ac:dyDescent="0.25">
      <c r="A833" s="4" t="s">
        <v>5181</v>
      </c>
      <c r="B833" s="6">
        <v>44414</v>
      </c>
      <c r="C833" s="4" t="s">
        <v>5182</v>
      </c>
      <c r="D833" s="7" t="s">
        <v>6153</v>
      </c>
      <c r="E833" s="4">
        <v>2</v>
      </c>
      <c r="F833" s="4" t="str">
        <f>VLOOKUP(C833,customers!A:B,2,FALSE)</f>
        <v>Helaina Rainforth</v>
      </c>
      <c r="G833" s="4" t="str">
        <f>VLOOKUP(F833,customers!B:C,2,FALSE)</f>
        <v>hrainforthn2@blog.com</v>
      </c>
      <c r="H833" s="4" t="str">
        <f>VLOOKUP(F833,customers!B:G,6,FALSE)</f>
        <v>United States</v>
      </c>
      <c r="I833" s="7" t="str">
        <f>VLOOKUP(D833,products!A:B,2,FALSE)</f>
        <v>Ara</v>
      </c>
      <c r="J833" s="7" t="str">
        <f>VLOOKUP(D833,products!A:C,3,FALSE)</f>
        <v>D</v>
      </c>
      <c r="K833" s="8">
        <f>VLOOKUP(D833,products!A:D,4,FALSE)</f>
        <v>0.2</v>
      </c>
      <c r="L833" s="9">
        <f>VLOOKUP(D833,products!A:E,5,FALSE)</f>
        <v>2.9849999999999999</v>
      </c>
      <c r="M833" s="9">
        <f t="shared" si="12"/>
        <v>5.97</v>
      </c>
      <c r="N833" s="7" t="str" cm="1">
        <f t="array" ref="N833">_xlfn.IFS(I833="Rob","Robusta",I833="Exc","Exclasia",I833="Ara","Arabia",I833="Lib","Libia")</f>
        <v>Arabia</v>
      </c>
      <c r="O833" s="7" t="str" cm="1">
        <f t="array" ref="O833">_xlfn.IFS(J833="M","Medium",J833="D","Dark",J833="L","Light")</f>
        <v>Dark</v>
      </c>
      <c r="P833" s="7" t="str">
        <f>VLOOKUP(Tablo1[[#This Row],[Customer ID]],customers!A832:I1832,9,FALSE)</f>
        <v>No</v>
      </c>
    </row>
    <row r="834" spans="1:16" x14ac:dyDescent="0.25">
      <c r="A834" s="4" t="s">
        <v>5192</v>
      </c>
      <c r="B834" s="6">
        <v>44274</v>
      </c>
      <c r="C834" s="4" t="s">
        <v>5193</v>
      </c>
      <c r="D834" s="7" t="s">
        <v>6137</v>
      </c>
      <c r="E834" s="4">
        <v>6</v>
      </c>
      <c r="F834" s="4" t="str">
        <f>VLOOKUP(C834,customers!A:B,2,FALSE)</f>
        <v>Isac Jesper</v>
      </c>
      <c r="G834" s="4" t="str">
        <f>VLOOKUP(F834,customers!B:C,2,FALSE)</f>
        <v>ijespern4@theglobeandmail.com</v>
      </c>
      <c r="H834" s="4" t="str">
        <f>VLOOKUP(F834,customers!B:G,6,FALSE)</f>
        <v>United States</v>
      </c>
      <c r="I834" s="7" t="str">
        <f>VLOOKUP(D834,products!A:B,2,FALSE)</f>
        <v>Rob</v>
      </c>
      <c r="J834" s="7" t="str">
        <f>VLOOKUP(D834,products!A:C,3,FALSE)</f>
        <v>M</v>
      </c>
      <c r="K834" s="8">
        <f>VLOOKUP(D834,products!A:D,4,FALSE)</f>
        <v>1</v>
      </c>
      <c r="L834" s="9">
        <f>VLOOKUP(D834,products!A:E,5,FALSE)</f>
        <v>9.9499999999999993</v>
      </c>
      <c r="M834" s="9">
        <f t="shared" si="12"/>
        <v>59.699999999999996</v>
      </c>
      <c r="N834" s="7" t="str" cm="1">
        <f t="array" ref="N834">_xlfn.IFS(I834="Rob","Robusta",I834="Exc","Exclasia",I834="Ara","Arabia",I834="Lib","Libia")</f>
        <v>Robusta</v>
      </c>
      <c r="O834" s="7" t="str" cm="1">
        <f t="array" ref="O834">_xlfn.IFS(J834="M","Medium",J834="D","Dark",J834="L","Light")</f>
        <v>Medium</v>
      </c>
      <c r="P834" s="7" t="str">
        <f>VLOOKUP(Tablo1[[#This Row],[Customer ID]],customers!A833:I1833,9,FALSE)</f>
        <v>No</v>
      </c>
    </row>
    <row r="835" spans="1:16" x14ac:dyDescent="0.25">
      <c r="A835" s="4" t="s">
        <v>5198</v>
      </c>
      <c r="B835" s="6">
        <v>44302</v>
      </c>
      <c r="C835" s="4" t="s">
        <v>5199</v>
      </c>
      <c r="D835" s="7" t="s">
        <v>6148</v>
      </c>
      <c r="E835" s="4">
        <v>4</v>
      </c>
      <c r="F835" s="4" t="str">
        <f>VLOOKUP(C835,customers!A:B,2,FALSE)</f>
        <v>Lenette Dwerryhouse</v>
      </c>
      <c r="G835" s="4" t="str">
        <f>VLOOKUP(F835,customers!B:C,2,FALSE)</f>
        <v>ldwerryhousen5@gravatar.com</v>
      </c>
      <c r="H835" s="4" t="str">
        <f>VLOOKUP(F835,customers!B:G,6,FALSE)</f>
        <v>United States</v>
      </c>
      <c r="I835" s="7" t="str">
        <f>VLOOKUP(D835,products!A:B,2,FALSE)</f>
        <v>Rob</v>
      </c>
      <c r="J835" s="7" t="str">
        <f>VLOOKUP(D835,products!A:C,3,FALSE)</f>
        <v>D</v>
      </c>
      <c r="K835" s="8">
        <f>VLOOKUP(D835,products!A:D,4,FALSE)</f>
        <v>2.5</v>
      </c>
      <c r="L835" s="9">
        <f>VLOOKUP(D835,products!A:E,5,FALSE)</f>
        <v>20.584999999999997</v>
      </c>
      <c r="M835" s="9">
        <f t="shared" ref="M835:M898" si="13">L835*E835</f>
        <v>82.339999999999989</v>
      </c>
      <c r="N835" s="7" t="str" cm="1">
        <f t="array" ref="N835">_xlfn.IFS(I835="Rob","Robusta",I835="Exc","Exclasia",I835="Ara","Arabia",I835="Lib","Libia")</f>
        <v>Robusta</v>
      </c>
      <c r="O835" s="7" t="str" cm="1">
        <f t="array" ref="O835">_xlfn.IFS(J835="M","Medium",J835="D","Dark",J835="L","Light")</f>
        <v>Dark</v>
      </c>
      <c r="P835" s="7" t="str">
        <f>VLOOKUP(Tablo1[[#This Row],[Customer ID]],customers!A834:I1834,9,FALSE)</f>
        <v>Yes</v>
      </c>
    </row>
    <row r="836" spans="1:16" x14ac:dyDescent="0.25">
      <c r="A836" s="4" t="s">
        <v>5204</v>
      </c>
      <c r="B836" s="6">
        <v>44141</v>
      </c>
      <c r="C836" s="4" t="s">
        <v>5205</v>
      </c>
      <c r="D836" s="7" t="s">
        <v>6167</v>
      </c>
      <c r="E836" s="4">
        <v>1</v>
      </c>
      <c r="F836" s="4" t="str">
        <f>VLOOKUP(C836,customers!A:B,2,FALSE)</f>
        <v>Nadeen Broomer</v>
      </c>
      <c r="G836" s="4" t="str">
        <f>VLOOKUP(F836,customers!B:C,2,FALSE)</f>
        <v>nbroomern6@examiner.com</v>
      </c>
      <c r="H836" s="4" t="str">
        <f>VLOOKUP(F836,customers!B:G,6,FALSE)</f>
        <v>United States</v>
      </c>
      <c r="I836" s="7" t="str">
        <f>VLOOKUP(D836,products!A:B,2,FALSE)</f>
        <v>Ara</v>
      </c>
      <c r="J836" s="7" t="str">
        <f>VLOOKUP(D836,products!A:C,3,FALSE)</f>
        <v>D</v>
      </c>
      <c r="K836" s="8">
        <f>VLOOKUP(D836,products!A:D,4,FALSE)</f>
        <v>2.5</v>
      </c>
      <c r="L836" s="9">
        <f>VLOOKUP(D836,products!A:E,5,FALSE)</f>
        <v>22.884999999999998</v>
      </c>
      <c r="M836" s="9">
        <f t="shared" si="13"/>
        <v>22.884999999999998</v>
      </c>
      <c r="N836" s="7" t="str" cm="1">
        <f t="array" ref="N836">_xlfn.IFS(I836="Rob","Robusta",I836="Exc","Exclasia",I836="Ara","Arabia",I836="Lib","Libia")</f>
        <v>Arabia</v>
      </c>
      <c r="O836" s="7" t="str" cm="1">
        <f t="array" ref="O836">_xlfn.IFS(J836="M","Medium",J836="D","Dark",J836="L","Light")</f>
        <v>Dark</v>
      </c>
      <c r="P836" s="7" t="str">
        <f>VLOOKUP(Tablo1[[#This Row],[Customer ID]],customers!A835:I1835,9,FALSE)</f>
        <v>No</v>
      </c>
    </row>
    <row r="837" spans="1:16" x14ac:dyDescent="0.25">
      <c r="A837" s="4" t="s">
        <v>5210</v>
      </c>
      <c r="B837" s="6">
        <v>44270</v>
      </c>
      <c r="C837" s="4" t="s">
        <v>5211</v>
      </c>
      <c r="D837" s="7" t="s">
        <v>6175</v>
      </c>
      <c r="E837" s="4">
        <v>1</v>
      </c>
      <c r="F837" s="4" t="str">
        <f>VLOOKUP(C837,customers!A:B,2,FALSE)</f>
        <v>Konstantine Thoumasson</v>
      </c>
      <c r="G837" s="4" t="str">
        <f>VLOOKUP(F837,customers!B:C,2,FALSE)</f>
        <v>kthoumassonn7@bloglovin.com</v>
      </c>
      <c r="H837" s="4" t="str">
        <f>VLOOKUP(F837,customers!B:G,6,FALSE)</f>
        <v>United States</v>
      </c>
      <c r="I837" s="7" t="str">
        <f>VLOOKUP(D837,products!A:B,2,FALSE)</f>
        <v>Exc</v>
      </c>
      <c r="J837" s="7" t="str">
        <f>VLOOKUP(D837,products!A:C,3,FALSE)</f>
        <v>L</v>
      </c>
      <c r="K837" s="8">
        <f>VLOOKUP(D837,products!A:D,4,FALSE)</f>
        <v>0.5</v>
      </c>
      <c r="L837" s="9">
        <f>VLOOKUP(D837,products!A:E,5,FALSE)</f>
        <v>8.91</v>
      </c>
      <c r="M837" s="9">
        <f t="shared" si="13"/>
        <v>8.91</v>
      </c>
      <c r="N837" s="7" t="str" cm="1">
        <f t="array" ref="N837">_xlfn.IFS(I837="Rob","Robusta",I837="Exc","Exclasia",I837="Ara","Arabia",I837="Lib","Libia")</f>
        <v>Exclasia</v>
      </c>
      <c r="O837" s="7" t="str" cm="1">
        <f t="array" ref="O837">_xlfn.IFS(J837="M","Medium",J837="D","Dark",J837="L","Light")</f>
        <v>Light</v>
      </c>
      <c r="P837" s="7" t="str">
        <f>VLOOKUP(Tablo1[[#This Row],[Customer ID]],customers!A836:I1836,9,FALSE)</f>
        <v>Yes</v>
      </c>
    </row>
    <row r="838" spans="1:16" x14ac:dyDescent="0.25">
      <c r="A838" s="4" t="s">
        <v>5215</v>
      </c>
      <c r="B838" s="6">
        <v>44486</v>
      </c>
      <c r="C838" s="4" t="s">
        <v>5216</v>
      </c>
      <c r="D838" s="7" t="s">
        <v>6153</v>
      </c>
      <c r="E838" s="4">
        <v>4</v>
      </c>
      <c r="F838" s="4" t="str">
        <f>VLOOKUP(C838,customers!A:B,2,FALSE)</f>
        <v>Frans Habbergham</v>
      </c>
      <c r="G838" s="4" t="str">
        <f>VLOOKUP(F838,customers!B:C,2,FALSE)</f>
        <v>fhabberghamn8@discovery.com</v>
      </c>
      <c r="H838" s="4" t="str">
        <f>VLOOKUP(F838,customers!B:G,6,FALSE)</f>
        <v>United States</v>
      </c>
      <c r="I838" s="7" t="str">
        <f>VLOOKUP(D838,products!A:B,2,FALSE)</f>
        <v>Ara</v>
      </c>
      <c r="J838" s="7" t="str">
        <f>VLOOKUP(D838,products!A:C,3,FALSE)</f>
        <v>D</v>
      </c>
      <c r="K838" s="8">
        <f>VLOOKUP(D838,products!A:D,4,FALSE)</f>
        <v>0.2</v>
      </c>
      <c r="L838" s="9">
        <f>VLOOKUP(D838,products!A:E,5,FALSE)</f>
        <v>2.9849999999999999</v>
      </c>
      <c r="M838" s="9">
        <f t="shared" si="13"/>
        <v>11.94</v>
      </c>
      <c r="N838" s="7" t="str" cm="1">
        <f t="array" ref="N838">_xlfn.IFS(I838="Rob","Robusta",I838="Exc","Exclasia",I838="Ara","Arabia",I838="Lib","Libia")</f>
        <v>Arabia</v>
      </c>
      <c r="O838" s="7" t="str" cm="1">
        <f t="array" ref="O838">_xlfn.IFS(J838="M","Medium",J838="D","Dark",J838="L","Light")</f>
        <v>Dark</v>
      </c>
      <c r="P838" s="7" t="str">
        <f>VLOOKUP(Tablo1[[#This Row],[Customer ID]],customers!A837:I1837,9,FALSE)</f>
        <v>No</v>
      </c>
    </row>
    <row r="839" spans="1:16" x14ac:dyDescent="0.25">
      <c r="A839" s="4" t="s">
        <v>5221</v>
      </c>
      <c r="B839" s="6">
        <v>43715</v>
      </c>
      <c r="C839" s="4" t="s">
        <v>5112</v>
      </c>
      <c r="D839" s="7" t="s">
        <v>6180</v>
      </c>
      <c r="E839" s="4">
        <v>3</v>
      </c>
      <c r="F839" s="4" t="str">
        <f>VLOOKUP(C839,customers!A:B,2,FALSE)</f>
        <v>Allis Wilmore</v>
      </c>
      <c r="G839" s="4">
        <f>VLOOKUP(F839,customers!B:C,2,FALSE)</f>
        <v>0</v>
      </c>
      <c r="H839" s="4" t="str">
        <f>VLOOKUP(F839,customers!B:G,6,FALSE)</f>
        <v>United States</v>
      </c>
      <c r="I839" s="7" t="str">
        <f>VLOOKUP(D839,products!A:B,2,FALSE)</f>
        <v>Lib</v>
      </c>
      <c r="J839" s="7" t="str">
        <f>VLOOKUP(D839,products!A:C,3,FALSE)</f>
        <v>M</v>
      </c>
      <c r="K839" s="8">
        <f>VLOOKUP(D839,products!A:D,4,FALSE)</f>
        <v>2.5</v>
      </c>
      <c r="L839" s="9">
        <f>VLOOKUP(D839,products!A:E,5,FALSE)</f>
        <v>33.464999999999996</v>
      </c>
      <c r="M839" s="9">
        <f t="shared" si="13"/>
        <v>100.39499999999998</v>
      </c>
      <c r="N839" s="7" t="str" cm="1">
        <f t="array" ref="N839">_xlfn.IFS(I839="Rob","Robusta",I839="Exc","Exclasia",I839="Ara","Arabia",I839="Lib","Libia")</f>
        <v>Libia</v>
      </c>
      <c r="O839" s="7" t="str" cm="1">
        <f t="array" ref="O839">_xlfn.IFS(J839="M","Medium",J839="D","Dark",J839="L","Light")</f>
        <v>Medium</v>
      </c>
      <c r="P839" s="7" t="e">
        <f>VLOOKUP(Tablo1[[#This Row],[Customer ID]],customers!A838:I1838,9,FALSE)</f>
        <v>#N/A</v>
      </c>
    </row>
    <row r="840" spans="1:16" x14ac:dyDescent="0.25">
      <c r="A840" s="4" t="s">
        <v>5227</v>
      </c>
      <c r="B840" s="6">
        <v>44755</v>
      </c>
      <c r="C840" s="4" t="s">
        <v>5228</v>
      </c>
      <c r="D840" s="7" t="s">
        <v>6167</v>
      </c>
      <c r="E840" s="4">
        <v>5</v>
      </c>
      <c r="F840" s="4" t="str">
        <f>VLOOKUP(C840,customers!A:B,2,FALSE)</f>
        <v>Romain Avrashin</v>
      </c>
      <c r="G840" s="4" t="str">
        <f>VLOOKUP(F840,customers!B:C,2,FALSE)</f>
        <v>ravrashinna@tamu.edu</v>
      </c>
      <c r="H840" s="4" t="str">
        <f>VLOOKUP(F840,customers!B:G,6,FALSE)</f>
        <v>United States</v>
      </c>
      <c r="I840" s="7" t="str">
        <f>VLOOKUP(D840,products!A:B,2,FALSE)</f>
        <v>Ara</v>
      </c>
      <c r="J840" s="7" t="str">
        <f>VLOOKUP(D840,products!A:C,3,FALSE)</f>
        <v>D</v>
      </c>
      <c r="K840" s="8">
        <f>VLOOKUP(D840,products!A:D,4,FALSE)</f>
        <v>2.5</v>
      </c>
      <c r="L840" s="9">
        <f>VLOOKUP(D840,products!A:E,5,FALSE)</f>
        <v>22.884999999999998</v>
      </c>
      <c r="M840" s="9">
        <f t="shared" si="13"/>
        <v>114.42499999999998</v>
      </c>
      <c r="N840" s="7" t="str" cm="1">
        <f t="array" ref="N840">_xlfn.IFS(I840="Rob","Robusta",I840="Exc","Exclasia",I840="Ara","Arabia",I840="Lib","Libia")</f>
        <v>Arabia</v>
      </c>
      <c r="O840" s="7" t="str" cm="1">
        <f t="array" ref="O840">_xlfn.IFS(J840="M","Medium",J840="D","Dark",J840="L","Light")</f>
        <v>Dark</v>
      </c>
      <c r="P840" s="7" t="str">
        <f>VLOOKUP(Tablo1[[#This Row],[Customer ID]],customers!A839:I1839,9,FALSE)</f>
        <v>No</v>
      </c>
    </row>
    <row r="841" spans="1:16" x14ac:dyDescent="0.25">
      <c r="A841" s="4" t="s">
        <v>5233</v>
      </c>
      <c r="B841" s="6">
        <v>44521</v>
      </c>
      <c r="C841" s="4" t="s">
        <v>5234</v>
      </c>
      <c r="D841" s="7" t="s">
        <v>6138</v>
      </c>
      <c r="E841" s="4">
        <v>5</v>
      </c>
      <c r="F841" s="4" t="str">
        <f>VLOOKUP(C841,customers!A:B,2,FALSE)</f>
        <v>Miran Doidge</v>
      </c>
      <c r="G841" s="4" t="str">
        <f>VLOOKUP(F841,customers!B:C,2,FALSE)</f>
        <v>mdoidgenb@etsy.com</v>
      </c>
      <c r="H841" s="4" t="str">
        <f>VLOOKUP(F841,customers!B:G,6,FALSE)</f>
        <v>United States</v>
      </c>
      <c r="I841" s="7" t="str">
        <f>VLOOKUP(D841,products!A:B,2,FALSE)</f>
        <v>Exc</v>
      </c>
      <c r="J841" s="7" t="str">
        <f>VLOOKUP(D841,products!A:C,3,FALSE)</f>
        <v>M</v>
      </c>
      <c r="K841" s="8">
        <f>VLOOKUP(D841,products!A:D,4,FALSE)</f>
        <v>0.5</v>
      </c>
      <c r="L841" s="9">
        <f>VLOOKUP(D841,products!A:E,5,FALSE)</f>
        <v>8.25</v>
      </c>
      <c r="M841" s="9">
        <f t="shared" si="13"/>
        <v>41.25</v>
      </c>
      <c r="N841" s="7" t="str" cm="1">
        <f t="array" ref="N841">_xlfn.IFS(I841="Rob","Robusta",I841="Exc","Exclasia",I841="Ara","Arabia",I841="Lib","Libia")</f>
        <v>Exclasia</v>
      </c>
      <c r="O841" s="7" t="str" cm="1">
        <f t="array" ref="O841">_xlfn.IFS(J841="M","Medium",J841="D","Dark",J841="L","Light")</f>
        <v>Medium</v>
      </c>
      <c r="P841" s="7" t="str">
        <f>VLOOKUP(Tablo1[[#This Row],[Customer ID]],customers!A840:I1840,9,FALSE)</f>
        <v>No</v>
      </c>
    </row>
    <row r="842" spans="1:16" x14ac:dyDescent="0.25">
      <c r="A842" s="4" t="s">
        <v>5239</v>
      </c>
      <c r="B842" s="6">
        <v>44574</v>
      </c>
      <c r="C842" s="4" t="s">
        <v>5240</v>
      </c>
      <c r="D842" s="7" t="s">
        <v>6172</v>
      </c>
      <c r="E842" s="4">
        <v>4</v>
      </c>
      <c r="F842" s="4" t="str">
        <f>VLOOKUP(C842,customers!A:B,2,FALSE)</f>
        <v>Janeva Edinboro</v>
      </c>
      <c r="G842" s="4" t="str">
        <f>VLOOKUP(F842,customers!B:C,2,FALSE)</f>
        <v>jedinboronc@reverbnation.com</v>
      </c>
      <c r="H842" s="4" t="str">
        <f>VLOOKUP(F842,customers!B:G,6,FALSE)</f>
        <v>United States</v>
      </c>
      <c r="I842" s="7" t="str">
        <f>VLOOKUP(D842,products!A:B,2,FALSE)</f>
        <v>Rob</v>
      </c>
      <c r="J842" s="7" t="str">
        <f>VLOOKUP(D842,products!A:C,3,FALSE)</f>
        <v>L</v>
      </c>
      <c r="K842" s="8">
        <f>VLOOKUP(D842,products!A:D,4,FALSE)</f>
        <v>0.5</v>
      </c>
      <c r="L842" s="9">
        <f>VLOOKUP(D842,products!A:E,5,FALSE)</f>
        <v>7.169999999999999</v>
      </c>
      <c r="M842" s="9">
        <f t="shared" si="13"/>
        <v>28.679999999999996</v>
      </c>
      <c r="N842" s="7" t="str" cm="1">
        <f t="array" ref="N842">_xlfn.IFS(I842="Rob","Robusta",I842="Exc","Exclasia",I842="Ara","Arabia",I842="Lib","Libia")</f>
        <v>Robusta</v>
      </c>
      <c r="O842" s="7" t="str" cm="1">
        <f t="array" ref="O842">_xlfn.IFS(J842="M","Medium",J842="D","Dark",J842="L","Light")</f>
        <v>Light</v>
      </c>
      <c r="P842" s="7" t="str">
        <f>VLOOKUP(Tablo1[[#This Row],[Customer ID]],customers!A841:I1841,9,FALSE)</f>
        <v>Yes</v>
      </c>
    </row>
    <row r="843" spans="1:16" x14ac:dyDescent="0.25">
      <c r="A843" s="4" t="s">
        <v>5245</v>
      </c>
      <c r="B843" s="6">
        <v>44755</v>
      </c>
      <c r="C843" s="4" t="s">
        <v>5246</v>
      </c>
      <c r="D843" s="7" t="s">
        <v>6158</v>
      </c>
      <c r="E843" s="4">
        <v>1</v>
      </c>
      <c r="F843" s="4" t="str">
        <f>VLOOKUP(C843,customers!A:B,2,FALSE)</f>
        <v>Trumaine Tewelson</v>
      </c>
      <c r="G843" s="4" t="str">
        <f>VLOOKUP(F843,customers!B:C,2,FALSE)</f>
        <v>ttewelsonnd@cdbaby.com</v>
      </c>
      <c r="H843" s="4" t="str">
        <f>VLOOKUP(F843,customers!B:G,6,FALSE)</f>
        <v>United States</v>
      </c>
      <c r="I843" s="7" t="str">
        <f>VLOOKUP(D843,products!A:B,2,FALSE)</f>
        <v>Lib</v>
      </c>
      <c r="J843" s="7" t="str">
        <f>VLOOKUP(D843,products!A:C,3,FALSE)</f>
        <v>M</v>
      </c>
      <c r="K843" s="8">
        <f>VLOOKUP(D843,products!A:D,4,FALSE)</f>
        <v>0.2</v>
      </c>
      <c r="L843" s="9">
        <f>VLOOKUP(D843,products!A:E,5,FALSE)</f>
        <v>4.3650000000000002</v>
      </c>
      <c r="M843" s="9">
        <f t="shared" si="13"/>
        <v>4.3650000000000002</v>
      </c>
      <c r="N843" s="7" t="str" cm="1">
        <f t="array" ref="N843">_xlfn.IFS(I843="Rob","Robusta",I843="Exc","Exclasia",I843="Ara","Arabia",I843="Lib","Libia")</f>
        <v>Libia</v>
      </c>
      <c r="O843" s="7" t="str" cm="1">
        <f t="array" ref="O843">_xlfn.IFS(J843="M","Medium",J843="D","Dark",J843="L","Light")</f>
        <v>Medium</v>
      </c>
      <c r="P843" s="7" t="str">
        <f>VLOOKUP(Tablo1[[#This Row],[Customer ID]],customers!A842:I1842,9,FALSE)</f>
        <v>No</v>
      </c>
    </row>
    <row r="844" spans="1:16" x14ac:dyDescent="0.25">
      <c r="A844" s="4" t="s">
        <v>5250</v>
      </c>
      <c r="B844" s="6">
        <v>44502</v>
      </c>
      <c r="C844" s="4" t="s">
        <v>5187</v>
      </c>
      <c r="D844" s="7" t="s">
        <v>6155</v>
      </c>
      <c r="E844" s="4">
        <v>2</v>
      </c>
      <c r="F844" s="4" t="str">
        <f>VLOOKUP(C844,customers!A:B,2,FALSE)</f>
        <v>Odelia Skerme</v>
      </c>
      <c r="G844" s="4" t="str">
        <f>VLOOKUP(F844,customers!B:C,2,FALSE)</f>
        <v>oskermen3@hatena.ne.jp</v>
      </c>
      <c r="H844" s="4" t="str">
        <f>VLOOKUP(F844,customers!B:G,6,FALSE)</f>
        <v>United States</v>
      </c>
      <c r="I844" s="7" t="str">
        <f>VLOOKUP(D844,products!A:B,2,FALSE)</f>
        <v>Exc</v>
      </c>
      <c r="J844" s="7" t="str">
        <f>VLOOKUP(D844,products!A:C,3,FALSE)</f>
        <v>M</v>
      </c>
      <c r="K844" s="8">
        <f>VLOOKUP(D844,products!A:D,4,FALSE)</f>
        <v>0.2</v>
      </c>
      <c r="L844" s="9">
        <f>VLOOKUP(D844,products!A:E,5,FALSE)</f>
        <v>4.125</v>
      </c>
      <c r="M844" s="9">
        <f t="shared" si="13"/>
        <v>8.25</v>
      </c>
      <c r="N844" s="7" t="str" cm="1">
        <f t="array" ref="N844">_xlfn.IFS(I844="Rob","Robusta",I844="Exc","Exclasia",I844="Ara","Arabia",I844="Lib","Libia")</f>
        <v>Exclasia</v>
      </c>
      <c r="O844" s="7" t="str" cm="1">
        <f t="array" ref="O844">_xlfn.IFS(J844="M","Medium",J844="D","Dark",J844="L","Light")</f>
        <v>Medium</v>
      </c>
      <c r="P844" s="7" t="e">
        <f>VLOOKUP(Tablo1[[#This Row],[Customer ID]],customers!A843:I1843,9,FALSE)</f>
        <v>#N/A</v>
      </c>
    </row>
    <row r="845" spans="1:16" x14ac:dyDescent="0.25">
      <c r="A845" s="4" t="s">
        <v>5255</v>
      </c>
      <c r="B845" s="6">
        <v>44387</v>
      </c>
      <c r="C845" s="4" t="s">
        <v>5256</v>
      </c>
      <c r="D845" s="7" t="s">
        <v>6155</v>
      </c>
      <c r="E845" s="4">
        <v>2</v>
      </c>
      <c r="F845" s="4" t="str">
        <f>VLOOKUP(C845,customers!A:B,2,FALSE)</f>
        <v>De Drewitt</v>
      </c>
      <c r="G845" s="4" t="str">
        <f>VLOOKUP(F845,customers!B:C,2,FALSE)</f>
        <v>ddrewittnf@mapquest.com</v>
      </c>
      <c r="H845" s="4" t="str">
        <f>VLOOKUP(F845,customers!B:G,6,FALSE)</f>
        <v>United States</v>
      </c>
      <c r="I845" s="7" t="str">
        <f>VLOOKUP(D845,products!A:B,2,FALSE)</f>
        <v>Exc</v>
      </c>
      <c r="J845" s="7" t="str">
        <f>VLOOKUP(D845,products!A:C,3,FALSE)</f>
        <v>M</v>
      </c>
      <c r="K845" s="8">
        <f>VLOOKUP(D845,products!A:D,4,FALSE)</f>
        <v>0.2</v>
      </c>
      <c r="L845" s="9">
        <f>VLOOKUP(D845,products!A:E,5,FALSE)</f>
        <v>4.125</v>
      </c>
      <c r="M845" s="9">
        <f t="shared" si="13"/>
        <v>8.25</v>
      </c>
      <c r="N845" s="7" t="str" cm="1">
        <f t="array" ref="N845">_xlfn.IFS(I845="Rob","Robusta",I845="Exc","Exclasia",I845="Ara","Arabia",I845="Lib","Libia")</f>
        <v>Exclasia</v>
      </c>
      <c r="O845" s="7" t="str" cm="1">
        <f t="array" ref="O845">_xlfn.IFS(J845="M","Medium",J845="D","Dark",J845="L","Light")</f>
        <v>Medium</v>
      </c>
      <c r="P845" s="7" t="str">
        <f>VLOOKUP(Tablo1[[#This Row],[Customer ID]],customers!A844:I1844,9,FALSE)</f>
        <v>Yes</v>
      </c>
    </row>
    <row r="846" spans="1:16" x14ac:dyDescent="0.25">
      <c r="A846" s="4" t="s">
        <v>5261</v>
      </c>
      <c r="B846" s="6">
        <v>44476</v>
      </c>
      <c r="C846" s="4" t="s">
        <v>5262</v>
      </c>
      <c r="D846" s="7" t="s">
        <v>6157</v>
      </c>
      <c r="E846" s="4">
        <v>6</v>
      </c>
      <c r="F846" s="4" t="str">
        <f>VLOOKUP(C846,customers!A:B,2,FALSE)</f>
        <v>Adelheid Gladhill</v>
      </c>
      <c r="G846" s="4" t="str">
        <f>VLOOKUP(F846,customers!B:C,2,FALSE)</f>
        <v>agladhillng@stanford.edu</v>
      </c>
      <c r="H846" s="4" t="str">
        <f>VLOOKUP(F846,customers!B:G,6,FALSE)</f>
        <v>United States</v>
      </c>
      <c r="I846" s="7" t="str">
        <f>VLOOKUP(D846,products!A:B,2,FALSE)</f>
        <v>Ara</v>
      </c>
      <c r="J846" s="7" t="str">
        <f>VLOOKUP(D846,products!A:C,3,FALSE)</f>
        <v>D</v>
      </c>
      <c r="K846" s="8">
        <f>VLOOKUP(D846,products!A:D,4,FALSE)</f>
        <v>0.5</v>
      </c>
      <c r="L846" s="9">
        <f>VLOOKUP(D846,products!A:E,5,FALSE)</f>
        <v>5.97</v>
      </c>
      <c r="M846" s="9">
        <f t="shared" si="13"/>
        <v>35.82</v>
      </c>
      <c r="N846" s="7" t="str" cm="1">
        <f t="array" ref="N846">_xlfn.IFS(I846="Rob","Robusta",I846="Exc","Exclasia",I846="Ara","Arabia",I846="Lib","Libia")</f>
        <v>Arabia</v>
      </c>
      <c r="O846" s="7" t="str" cm="1">
        <f t="array" ref="O846">_xlfn.IFS(J846="M","Medium",J846="D","Dark",J846="L","Light")</f>
        <v>Dark</v>
      </c>
      <c r="P846" s="7" t="str">
        <f>VLOOKUP(Tablo1[[#This Row],[Customer ID]],customers!A845:I1845,9,FALSE)</f>
        <v>Yes</v>
      </c>
    </row>
    <row r="847" spans="1:16" x14ac:dyDescent="0.25">
      <c r="A847" s="4" t="s">
        <v>5267</v>
      </c>
      <c r="B847" s="6">
        <v>43889</v>
      </c>
      <c r="C847" s="4" t="s">
        <v>5268</v>
      </c>
      <c r="D847" s="7" t="s">
        <v>6184</v>
      </c>
      <c r="E847" s="4">
        <v>6</v>
      </c>
      <c r="F847" s="4" t="str">
        <f>VLOOKUP(C847,customers!A:B,2,FALSE)</f>
        <v>Murielle Lorinez</v>
      </c>
      <c r="G847" s="4" t="str">
        <f>VLOOKUP(F847,customers!B:C,2,FALSE)</f>
        <v>mlorineznh@whitehouse.gov</v>
      </c>
      <c r="H847" s="4" t="str">
        <f>VLOOKUP(F847,customers!B:G,6,FALSE)</f>
        <v>United States</v>
      </c>
      <c r="I847" s="7" t="str">
        <f>VLOOKUP(D847,products!A:B,2,FALSE)</f>
        <v>Exc</v>
      </c>
      <c r="J847" s="7" t="str">
        <f>VLOOKUP(D847,products!A:C,3,FALSE)</f>
        <v>D</v>
      </c>
      <c r="K847" s="8">
        <f>VLOOKUP(D847,products!A:D,4,FALSE)</f>
        <v>2.5</v>
      </c>
      <c r="L847" s="9">
        <f>VLOOKUP(D847,products!A:E,5,FALSE)</f>
        <v>27.945</v>
      </c>
      <c r="M847" s="9">
        <f t="shared" si="13"/>
        <v>167.67000000000002</v>
      </c>
      <c r="N847" s="7" t="str" cm="1">
        <f t="array" ref="N847">_xlfn.IFS(I847="Rob","Robusta",I847="Exc","Exclasia",I847="Ara","Arabia",I847="Lib","Libia")</f>
        <v>Exclasia</v>
      </c>
      <c r="O847" s="7" t="str" cm="1">
        <f t="array" ref="O847">_xlfn.IFS(J847="M","Medium",J847="D","Dark",J847="L","Light")</f>
        <v>Dark</v>
      </c>
      <c r="P847" s="7" t="str">
        <f>VLOOKUP(Tablo1[[#This Row],[Customer ID]],customers!A846:I1846,9,FALSE)</f>
        <v>No</v>
      </c>
    </row>
    <row r="848" spans="1:16" x14ac:dyDescent="0.25">
      <c r="A848" s="4" t="s">
        <v>5272</v>
      </c>
      <c r="B848" s="6">
        <v>44747</v>
      </c>
      <c r="C848" s="4" t="s">
        <v>5273</v>
      </c>
      <c r="D848" s="7" t="s">
        <v>6174</v>
      </c>
      <c r="E848" s="4">
        <v>2</v>
      </c>
      <c r="F848" s="4" t="str">
        <f>VLOOKUP(C848,customers!A:B,2,FALSE)</f>
        <v>Edin Mathe</v>
      </c>
      <c r="G848" s="4">
        <f>VLOOKUP(F848,customers!B:C,2,FALSE)</f>
        <v>0</v>
      </c>
      <c r="H848" s="4" t="str">
        <f>VLOOKUP(F848,customers!B:G,6,FALSE)</f>
        <v>United States</v>
      </c>
      <c r="I848" s="7" t="str">
        <f>VLOOKUP(D848,products!A:B,2,FALSE)</f>
        <v>Ara</v>
      </c>
      <c r="J848" s="7" t="str">
        <f>VLOOKUP(D848,products!A:C,3,FALSE)</f>
        <v>M</v>
      </c>
      <c r="K848" s="8">
        <f>VLOOKUP(D848,products!A:D,4,FALSE)</f>
        <v>2.5</v>
      </c>
      <c r="L848" s="9">
        <f>VLOOKUP(D848,products!A:E,5,FALSE)</f>
        <v>25.874999999999996</v>
      </c>
      <c r="M848" s="9">
        <f t="shared" si="13"/>
        <v>51.749999999999993</v>
      </c>
      <c r="N848" s="7" t="str" cm="1">
        <f t="array" ref="N848">_xlfn.IFS(I848="Rob","Robusta",I848="Exc","Exclasia",I848="Ara","Arabia",I848="Lib","Libia")</f>
        <v>Arabia</v>
      </c>
      <c r="O848" s="7" t="str" cm="1">
        <f t="array" ref="O848">_xlfn.IFS(J848="M","Medium",J848="D","Dark",J848="L","Light")</f>
        <v>Medium</v>
      </c>
      <c r="P848" s="7" t="str">
        <f>VLOOKUP(Tablo1[[#This Row],[Customer ID]],customers!A847:I1847,9,FALSE)</f>
        <v>Yes</v>
      </c>
    </row>
    <row r="849" spans="1:16" x14ac:dyDescent="0.25">
      <c r="A849" s="4" t="s">
        <v>5277</v>
      </c>
      <c r="B849" s="6">
        <v>44460</v>
      </c>
      <c r="C849" s="4" t="s">
        <v>5278</v>
      </c>
      <c r="D849" s="7" t="s">
        <v>6153</v>
      </c>
      <c r="E849" s="4">
        <v>3</v>
      </c>
      <c r="F849" s="4" t="str">
        <f>VLOOKUP(C849,customers!A:B,2,FALSE)</f>
        <v>Mordy Van Der Vlies</v>
      </c>
      <c r="G849" s="4" t="str">
        <f>VLOOKUP(F849,customers!B:C,2,FALSE)</f>
        <v>mvannj@wikipedia.org</v>
      </c>
      <c r="H849" s="4" t="str">
        <f>VLOOKUP(F849,customers!B:G,6,FALSE)</f>
        <v>United States</v>
      </c>
      <c r="I849" s="7" t="str">
        <f>VLOOKUP(D849,products!A:B,2,FALSE)</f>
        <v>Ara</v>
      </c>
      <c r="J849" s="7" t="str">
        <f>VLOOKUP(D849,products!A:C,3,FALSE)</f>
        <v>D</v>
      </c>
      <c r="K849" s="8">
        <f>VLOOKUP(D849,products!A:D,4,FALSE)</f>
        <v>0.2</v>
      </c>
      <c r="L849" s="9">
        <f>VLOOKUP(D849,products!A:E,5,FALSE)</f>
        <v>2.9849999999999999</v>
      </c>
      <c r="M849" s="9">
        <f t="shared" si="13"/>
        <v>8.9550000000000001</v>
      </c>
      <c r="N849" s="7" t="str" cm="1">
        <f t="array" ref="N849">_xlfn.IFS(I849="Rob","Robusta",I849="Exc","Exclasia",I849="Ara","Arabia",I849="Lib","Libia")</f>
        <v>Arabia</v>
      </c>
      <c r="O849" s="7" t="str" cm="1">
        <f t="array" ref="O849">_xlfn.IFS(J849="M","Medium",J849="D","Dark",J849="L","Light")</f>
        <v>Dark</v>
      </c>
      <c r="P849" s="7" t="str">
        <f>VLOOKUP(Tablo1[[#This Row],[Customer ID]],customers!A848:I1848,9,FALSE)</f>
        <v>Yes</v>
      </c>
    </row>
    <row r="850" spans="1:16" x14ac:dyDescent="0.25">
      <c r="A850" s="4" t="s">
        <v>5282</v>
      </c>
      <c r="B850" s="6">
        <v>43468</v>
      </c>
      <c r="C850" s="4" t="s">
        <v>5283</v>
      </c>
      <c r="D850" s="7" t="s">
        <v>6175</v>
      </c>
      <c r="E850" s="4">
        <v>6</v>
      </c>
      <c r="F850" s="4" t="str">
        <f>VLOOKUP(C850,customers!A:B,2,FALSE)</f>
        <v>Spencer Wastell</v>
      </c>
      <c r="G850" s="4">
        <f>VLOOKUP(F850,customers!B:C,2,FALSE)</f>
        <v>0</v>
      </c>
      <c r="H850" s="4" t="str">
        <f>VLOOKUP(F850,customers!B:G,6,FALSE)</f>
        <v>United States</v>
      </c>
      <c r="I850" s="7" t="str">
        <f>VLOOKUP(D850,products!A:B,2,FALSE)</f>
        <v>Exc</v>
      </c>
      <c r="J850" s="7" t="str">
        <f>VLOOKUP(D850,products!A:C,3,FALSE)</f>
        <v>L</v>
      </c>
      <c r="K850" s="8">
        <f>VLOOKUP(D850,products!A:D,4,FALSE)</f>
        <v>0.5</v>
      </c>
      <c r="L850" s="9">
        <f>VLOOKUP(D850,products!A:E,5,FALSE)</f>
        <v>8.91</v>
      </c>
      <c r="M850" s="9">
        <f t="shared" si="13"/>
        <v>53.46</v>
      </c>
      <c r="N850" s="7" t="str" cm="1">
        <f t="array" ref="N850">_xlfn.IFS(I850="Rob","Robusta",I850="Exc","Exclasia",I850="Ara","Arabia",I850="Lib","Libia")</f>
        <v>Exclasia</v>
      </c>
      <c r="O850" s="7" t="str" cm="1">
        <f t="array" ref="O850">_xlfn.IFS(J850="M","Medium",J850="D","Dark",J850="L","Light")</f>
        <v>Light</v>
      </c>
      <c r="P850" s="7" t="str">
        <f>VLOOKUP(Tablo1[[#This Row],[Customer ID]],customers!A849:I1849,9,FALSE)</f>
        <v>No</v>
      </c>
    </row>
    <row r="851" spans="1:16" x14ac:dyDescent="0.25">
      <c r="A851" s="4" t="s">
        <v>5287</v>
      </c>
      <c r="B851" s="6">
        <v>44628</v>
      </c>
      <c r="C851" s="4" t="s">
        <v>5288</v>
      </c>
      <c r="D851" s="7" t="s">
        <v>6166</v>
      </c>
      <c r="E851" s="4">
        <v>6</v>
      </c>
      <c r="F851" s="4" t="str">
        <f>VLOOKUP(C851,customers!A:B,2,FALSE)</f>
        <v>Jemimah Ethelston</v>
      </c>
      <c r="G851" s="4" t="str">
        <f>VLOOKUP(F851,customers!B:C,2,FALSE)</f>
        <v>jethelstonnl@creativecommons.org</v>
      </c>
      <c r="H851" s="4" t="str">
        <f>VLOOKUP(F851,customers!B:G,6,FALSE)</f>
        <v>United States</v>
      </c>
      <c r="I851" s="7" t="str">
        <f>VLOOKUP(D851,products!A:B,2,FALSE)</f>
        <v>Ara</v>
      </c>
      <c r="J851" s="7" t="str">
        <f>VLOOKUP(D851,products!A:C,3,FALSE)</f>
        <v>L</v>
      </c>
      <c r="K851" s="8">
        <f>VLOOKUP(D851,products!A:D,4,FALSE)</f>
        <v>0.2</v>
      </c>
      <c r="L851" s="9">
        <f>VLOOKUP(D851,products!A:E,5,FALSE)</f>
        <v>3.8849999999999998</v>
      </c>
      <c r="M851" s="9">
        <f t="shared" si="13"/>
        <v>23.31</v>
      </c>
      <c r="N851" s="7" t="str" cm="1">
        <f t="array" ref="N851">_xlfn.IFS(I851="Rob","Robusta",I851="Exc","Exclasia",I851="Ara","Arabia",I851="Lib","Libia")</f>
        <v>Arabia</v>
      </c>
      <c r="O851" s="7" t="str" cm="1">
        <f t="array" ref="O851">_xlfn.IFS(J851="M","Medium",J851="D","Dark",J851="L","Light")</f>
        <v>Light</v>
      </c>
      <c r="P851" s="7" t="str">
        <f>VLOOKUP(Tablo1[[#This Row],[Customer ID]],customers!A850:I1850,9,FALSE)</f>
        <v>Yes</v>
      </c>
    </row>
    <row r="852" spans="1:16" x14ac:dyDescent="0.25">
      <c r="A852" s="4" t="s">
        <v>5287</v>
      </c>
      <c r="B852" s="6">
        <v>44628</v>
      </c>
      <c r="C852" s="4" t="s">
        <v>5288</v>
      </c>
      <c r="D852" s="7" t="s">
        <v>6151</v>
      </c>
      <c r="E852" s="4">
        <v>2</v>
      </c>
      <c r="F852" s="4" t="str">
        <f>VLOOKUP(C852,customers!A:B,2,FALSE)</f>
        <v>Jemimah Ethelston</v>
      </c>
      <c r="G852" s="4" t="str">
        <f>VLOOKUP(F852,customers!B:C,2,FALSE)</f>
        <v>jethelstonnl@creativecommons.org</v>
      </c>
      <c r="H852" s="4" t="str">
        <f>VLOOKUP(F852,customers!B:G,6,FALSE)</f>
        <v>United States</v>
      </c>
      <c r="I852" s="7" t="str">
        <f>VLOOKUP(D852,products!A:B,2,FALSE)</f>
        <v>Ara</v>
      </c>
      <c r="J852" s="7" t="str">
        <f>VLOOKUP(D852,products!A:C,3,FALSE)</f>
        <v>M</v>
      </c>
      <c r="K852" s="8">
        <f>VLOOKUP(D852,products!A:D,4,FALSE)</f>
        <v>0.2</v>
      </c>
      <c r="L852" s="9">
        <f>VLOOKUP(D852,products!A:E,5,FALSE)</f>
        <v>3.375</v>
      </c>
      <c r="M852" s="9">
        <f t="shared" si="13"/>
        <v>6.75</v>
      </c>
      <c r="N852" s="7" t="str" cm="1">
        <f t="array" ref="N852">_xlfn.IFS(I852="Rob","Robusta",I852="Exc","Exclasia",I852="Ara","Arabia",I852="Lib","Libia")</f>
        <v>Arabia</v>
      </c>
      <c r="O852" s="7" t="str" cm="1">
        <f t="array" ref="O852">_xlfn.IFS(J852="M","Medium",J852="D","Dark",J852="L","Light")</f>
        <v>Medium</v>
      </c>
      <c r="P852" s="7" t="str">
        <f>VLOOKUP(Tablo1[[#This Row],[Customer ID]],customers!A851:I1851,9,FALSE)</f>
        <v>Yes</v>
      </c>
    </row>
    <row r="853" spans="1:16" x14ac:dyDescent="0.25">
      <c r="A853" s="4" t="s">
        <v>5298</v>
      </c>
      <c r="B853" s="6">
        <v>43900</v>
      </c>
      <c r="C853" s="4" t="s">
        <v>5299</v>
      </c>
      <c r="D853" s="7" t="s">
        <v>6168</v>
      </c>
      <c r="E853" s="4">
        <v>1</v>
      </c>
      <c r="F853" s="4" t="str">
        <f>VLOOKUP(C853,customers!A:B,2,FALSE)</f>
        <v>Perice Eberz</v>
      </c>
      <c r="G853" s="4" t="str">
        <f>VLOOKUP(F853,customers!B:C,2,FALSE)</f>
        <v>peberznn@woothemes.com</v>
      </c>
      <c r="H853" s="4" t="str">
        <f>VLOOKUP(F853,customers!B:G,6,FALSE)</f>
        <v>United States</v>
      </c>
      <c r="I853" s="7" t="str">
        <f>VLOOKUP(D853,products!A:B,2,FALSE)</f>
        <v>Lib</v>
      </c>
      <c r="J853" s="7" t="str">
        <f>VLOOKUP(D853,products!A:C,3,FALSE)</f>
        <v>D</v>
      </c>
      <c r="K853" s="8">
        <f>VLOOKUP(D853,products!A:D,4,FALSE)</f>
        <v>0.5</v>
      </c>
      <c r="L853" s="9">
        <f>VLOOKUP(D853,products!A:E,5,FALSE)</f>
        <v>7.77</v>
      </c>
      <c r="M853" s="9">
        <f t="shared" si="13"/>
        <v>7.77</v>
      </c>
      <c r="N853" s="7" t="str" cm="1">
        <f t="array" ref="N853">_xlfn.IFS(I853="Rob","Robusta",I853="Exc","Exclasia",I853="Ara","Arabia",I853="Lib","Libia")</f>
        <v>Libia</v>
      </c>
      <c r="O853" s="7" t="str" cm="1">
        <f t="array" ref="O853">_xlfn.IFS(J853="M","Medium",J853="D","Dark",J853="L","Light")</f>
        <v>Dark</v>
      </c>
      <c r="P853" s="7" t="str">
        <f>VLOOKUP(Tablo1[[#This Row],[Customer ID]],customers!A852:I1852,9,FALSE)</f>
        <v>Yes</v>
      </c>
    </row>
    <row r="854" spans="1:16" x14ac:dyDescent="0.25">
      <c r="A854" s="4" t="s">
        <v>5304</v>
      </c>
      <c r="B854" s="6">
        <v>44527</v>
      </c>
      <c r="C854" s="4" t="s">
        <v>5305</v>
      </c>
      <c r="D854" s="7" t="s">
        <v>6164</v>
      </c>
      <c r="E854" s="4">
        <v>4</v>
      </c>
      <c r="F854" s="4" t="str">
        <f>VLOOKUP(C854,customers!A:B,2,FALSE)</f>
        <v>Bear Gaish</v>
      </c>
      <c r="G854" s="4" t="str">
        <f>VLOOKUP(F854,customers!B:C,2,FALSE)</f>
        <v>bgaishno@altervista.org</v>
      </c>
      <c r="H854" s="4" t="str">
        <f>VLOOKUP(F854,customers!B:G,6,FALSE)</f>
        <v>United States</v>
      </c>
      <c r="I854" s="7" t="str">
        <f>VLOOKUP(D854,products!A:B,2,FALSE)</f>
        <v>Lib</v>
      </c>
      <c r="J854" s="7" t="str">
        <f>VLOOKUP(D854,products!A:C,3,FALSE)</f>
        <v>D</v>
      </c>
      <c r="K854" s="8">
        <f>VLOOKUP(D854,products!A:D,4,FALSE)</f>
        <v>2.5</v>
      </c>
      <c r="L854" s="9">
        <f>VLOOKUP(D854,products!A:E,5,FALSE)</f>
        <v>29.784999999999997</v>
      </c>
      <c r="M854" s="9">
        <f t="shared" si="13"/>
        <v>119.13999999999999</v>
      </c>
      <c r="N854" s="7" t="str" cm="1">
        <f t="array" ref="N854">_xlfn.IFS(I854="Rob","Robusta",I854="Exc","Exclasia",I854="Ara","Arabia",I854="Lib","Libia")</f>
        <v>Libia</v>
      </c>
      <c r="O854" s="7" t="str" cm="1">
        <f t="array" ref="O854">_xlfn.IFS(J854="M","Medium",J854="D","Dark",J854="L","Light")</f>
        <v>Dark</v>
      </c>
      <c r="P854" s="7" t="str">
        <f>VLOOKUP(Tablo1[[#This Row],[Customer ID]],customers!A853:I1853,9,FALSE)</f>
        <v>Yes</v>
      </c>
    </row>
    <row r="855" spans="1:16" x14ac:dyDescent="0.25">
      <c r="A855" s="4" t="s">
        <v>5309</v>
      </c>
      <c r="B855" s="6">
        <v>44259</v>
      </c>
      <c r="C855" s="4" t="s">
        <v>5310</v>
      </c>
      <c r="D855" s="7" t="s">
        <v>6146</v>
      </c>
      <c r="E855" s="4">
        <v>2</v>
      </c>
      <c r="F855" s="4" t="str">
        <f>VLOOKUP(C855,customers!A:B,2,FALSE)</f>
        <v>Lynnea Danton</v>
      </c>
      <c r="G855" s="4" t="str">
        <f>VLOOKUP(F855,customers!B:C,2,FALSE)</f>
        <v>ldantonnp@miitbeian.gov.cn</v>
      </c>
      <c r="H855" s="4" t="str">
        <f>VLOOKUP(F855,customers!B:G,6,FALSE)</f>
        <v>United States</v>
      </c>
      <c r="I855" s="7" t="str">
        <f>VLOOKUP(D855,products!A:B,2,FALSE)</f>
        <v>Ara</v>
      </c>
      <c r="J855" s="7" t="str">
        <f>VLOOKUP(D855,products!A:C,3,FALSE)</f>
        <v>D</v>
      </c>
      <c r="K855" s="8">
        <f>VLOOKUP(D855,products!A:D,4,FALSE)</f>
        <v>1</v>
      </c>
      <c r="L855" s="9">
        <f>VLOOKUP(D855,products!A:E,5,FALSE)</f>
        <v>9.9499999999999993</v>
      </c>
      <c r="M855" s="9">
        <f t="shared" si="13"/>
        <v>19.899999999999999</v>
      </c>
      <c r="N855" s="7" t="str" cm="1">
        <f t="array" ref="N855">_xlfn.IFS(I855="Rob","Robusta",I855="Exc","Exclasia",I855="Ara","Arabia",I855="Lib","Libia")</f>
        <v>Arabia</v>
      </c>
      <c r="O855" s="7" t="str" cm="1">
        <f t="array" ref="O855">_xlfn.IFS(J855="M","Medium",J855="D","Dark",J855="L","Light")</f>
        <v>Dark</v>
      </c>
      <c r="P855" s="7" t="str">
        <f>VLOOKUP(Tablo1[[#This Row],[Customer ID]],customers!A854:I1854,9,FALSE)</f>
        <v>No</v>
      </c>
    </row>
    <row r="856" spans="1:16" x14ac:dyDescent="0.25">
      <c r="A856" s="4" t="s">
        <v>5314</v>
      </c>
      <c r="B856" s="6">
        <v>44516</v>
      </c>
      <c r="C856" s="4" t="s">
        <v>5315</v>
      </c>
      <c r="D856" s="7" t="s">
        <v>6172</v>
      </c>
      <c r="E856" s="4">
        <v>5</v>
      </c>
      <c r="F856" s="4" t="str">
        <f>VLOOKUP(C856,customers!A:B,2,FALSE)</f>
        <v>Skipton Morrall</v>
      </c>
      <c r="G856" s="4" t="str">
        <f>VLOOKUP(F856,customers!B:C,2,FALSE)</f>
        <v>smorrallnq@answers.com</v>
      </c>
      <c r="H856" s="4" t="str">
        <f>VLOOKUP(F856,customers!B:G,6,FALSE)</f>
        <v>United States</v>
      </c>
      <c r="I856" s="7" t="str">
        <f>VLOOKUP(D856,products!A:B,2,FALSE)</f>
        <v>Rob</v>
      </c>
      <c r="J856" s="7" t="str">
        <f>VLOOKUP(D856,products!A:C,3,FALSE)</f>
        <v>L</v>
      </c>
      <c r="K856" s="8">
        <f>VLOOKUP(D856,products!A:D,4,FALSE)</f>
        <v>0.5</v>
      </c>
      <c r="L856" s="9">
        <f>VLOOKUP(D856,products!A:E,5,FALSE)</f>
        <v>7.169999999999999</v>
      </c>
      <c r="M856" s="9">
        <f t="shared" si="13"/>
        <v>35.849999999999994</v>
      </c>
      <c r="N856" s="7" t="str" cm="1">
        <f t="array" ref="N856">_xlfn.IFS(I856="Rob","Robusta",I856="Exc","Exclasia",I856="Ara","Arabia",I856="Lib","Libia")</f>
        <v>Robusta</v>
      </c>
      <c r="O856" s="7" t="str" cm="1">
        <f t="array" ref="O856">_xlfn.IFS(J856="M","Medium",J856="D","Dark",J856="L","Light")</f>
        <v>Light</v>
      </c>
      <c r="P856" s="7" t="str">
        <f>VLOOKUP(Tablo1[[#This Row],[Customer ID]],customers!A855:I1855,9,FALSE)</f>
        <v>Yes</v>
      </c>
    </row>
    <row r="857" spans="1:16" x14ac:dyDescent="0.25">
      <c r="A857" s="4" t="s">
        <v>5320</v>
      </c>
      <c r="B857" s="6">
        <v>43632</v>
      </c>
      <c r="C857" s="4" t="s">
        <v>5321</v>
      </c>
      <c r="D857" s="7" t="s">
        <v>6164</v>
      </c>
      <c r="E857" s="4">
        <v>3</v>
      </c>
      <c r="F857" s="4" t="str">
        <f>VLOOKUP(C857,customers!A:B,2,FALSE)</f>
        <v>Devan Crownshaw</v>
      </c>
      <c r="G857" s="4" t="str">
        <f>VLOOKUP(F857,customers!B:C,2,FALSE)</f>
        <v>dcrownshawnr@photobucket.com</v>
      </c>
      <c r="H857" s="4" t="str">
        <f>VLOOKUP(F857,customers!B:G,6,FALSE)</f>
        <v>United States</v>
      </c>
      <c r="I857" s="7" t="str">
        <f>VLOOKUP(D857,products!A:B,2,FALSE)</f>
        <v>Lib</v>
      </c>
      <c r="J857" s="7" t="str">
        <f>VLOOKUP(D857,products!A:C,3,FALSE)</f>
        <v>D</v>
      </c>
      <c r="K857" s="8">
        <f>VLOOKUP(D857,products!A:D,4,FALSE)</f>
        <v>2.5</v>
      </c>
      <c r="L857" s="9">
        <f>VLOOKUP(D857,products!A:E,5,FALSE)</f>
        <v>29.784999999999997</v>
      </c>
      <c r="M857" s="9">
        <f t="shared" si="13"/>
        <v>89.35499999999999</v>
      </c>
      <c r="N857" s="7" t="str" cm="1">
        <f t="array" ref="N857">_xlfn.IFS(I857="Rob","Robusta",I857="Exc","Exclasia",I857="Ara","Arabia",I857="Lib","Libia")</f>
        <v>Libia</v>
      </c>
      <c r="O857" s="7" t="str" cm="1">
        <f t="array" ref="O857">_xlfn.IFS(J857="M","Medium",J857="D","Dark",J857="L","Light")</f>
        <v>Dark</v>
      </c>
      <c r="P857" s="7" t="str">
        <f>VLOOKUP(Tablo1[[#This Row],[Customer ID]],customers!A856:I1856,9,FALSE)</f>
        <v>No</v>
      </c>
    </row>
    <row r="858" spans="1:16" x14ac:dyDescent="0.25">
      <c r="A858" s="4" t="s">
        <v>5326</v>
      </c>
      <c r="B858" s="6">
        <v>44031</v>
      </c>
      <c r="C858" s="4" t="s">
        <v>5187</v>
      </c>
      <c r="D858" s="7" t="s">
        <v>6158</v>
      </c>
      <c r="E858" s="4">
        <v>2</v>
      </c>
      <c r="F858" s="4" t="str">
        <f>VLOOKUP(C858,customers!A:B,2,FALSE)</f>
        <v>Odelia Skerme</v>
      </c>
      <c r="G858" s="4" t="str">
        <f>VLOOKUP(F858,customers!B:C,2,FALSE)</f>
        <v>oskermen3@hatena.ne.jp</v>
      </c>
      <c r="H858" s="4" t="str">
        <f>VLOOKUP(F858,customers!B:G,6,FALSE)</f>
        <v>United States</v>
      </c>
      <c r="I858" s="7" t="str">
        <f>VLOOKUP(D858,products!A:B,2,FALSE)</f>
        <v>Lib</v>
      </c>
      <c r="J858" s="7" t="str">
        <f>VLOOKUP(D858,products!A:C,3,FALSE)</f>
        <v>M</v>
      </c>
      <c r="K858" s="8">
        <f>VLOOKUP(D858,products!A:D,4,FALSE)</f>
        <v>0.2</v>
      </c>
      <c r="L858" s="9">
        <f>VLOOKUP(D858,products!A:E,5,FALSE)</f>
        <v>4.3650000000000002</v>
      </c>
      <c r="M858" s="9">
        <f t="shared" si="13"/>
        <v>8.73</v>
      </c>
      <c r="N858" s="7" t="str" cm="1">
        <f t="array" ref="N858">_xlfn.IFS(I858="Rob","Robusta",I858="Exc","Exclasia",I858="Ara","Arabia",I858="Lib","Libia")</f>
        <v>Libia</v>
      </c>
      <c r="O858" s="7" t="str" cm="1">
        <f t="array" ref="O858">_xlfn.IFS(J858="M","Medium",J858="D","Dark",J858="L","Light")</f>
        <v>Medium</v>
      </c>
      <c r="P858" s="7" t="e">
        <f>VLOOKUP(Tablo1[[#This Row],[Customer ID]],customers!A857:I1857,9,FALSE)</f>
        <v>#N/A</v>
      </c>
    </row>
    <row r="859" spans="1:16" x14ac:dyDescent="0.25">
      <c r="A859" s="4" t="s">
        <v>5332</v>
      </c>
      <c r="B859" s="6">
        <v>43889</v>
      </c>
      <c r="C859" s="4" t="s">
        <v>5333</v>
      </c>
      <c r="D859" s="7" t="s">
        <v>6141</v>
      </c>
      <c r="E859" s="4">
        <v>5</v>
      </c>
      <c r="F859" s="4" t="str">
        <f>VLOOKUP(C859,customers!A:B,2,FALSE)</f>
        <v>Joceline Reddoch</v>
      </c>
      <c r="G859" s="4" t="str">
        <f>VLOOKUP(F859,customers!B:C,2,FALSE)</f>
        <v>jreddochnt@sun.com</v>
      </c>
      <c r="H859" s="4" t="str">
        <f>VLOOKUP(F859,customers!B:G,6,FALSE)</f>
        <v>United States</v>
      </c>
      <c r="I859" s="7" t="str">
        <f>VLOOKUP(D859,products!A:B,2,FALSE)</f>
        <v>Rob</v>
      </c>
      <c r="J859" s="7" t="str">
        <f>VLOOKUP(D859,products!A:C,3,FALSE)</f>
        <v>L</v>
      </c>
      <c r="K859" s="8">
        <f>VLOOKUP(D859,products!A:D,4,FALSE)</f>
        <v>2.5</v>
      </c>
      <c r="L859" s="9">
        <f>VLOOKUP(D859,products!A:E,5,FALSE)</f>
        <v>27.484999999999996</v>
      </c>
      <c r="M859" s="9">
        <f t="shared" si="13"/>
        <v>137.42499999999998</v>
      </c>
      <c r="N859" s="7" t="str" cm="1">
        <f t="array" ref="N859">_xlfn.IFS(I859="Rob","Robusta",I859="Exc","Exclasia",I859="Ara","Arabia",I859="Lib","Libia")</f>
        <v>Robusta</v>
      </c>
      <c r="O859" s="7" t="str" cm="1">
        <f t="array" ref="O859">_xlfn.IFS(J859="M","Medium",J859="D","Dark",J859="L","Light")</f>
        <v>Light</v>
      </c>
      <c r="P859" s="7" t="str">
        <f>VLOOKUP(Tablo1[[#This Row],[Customer ID]],customers!A858:I1858,9,FALSE)</f>
        <v>No</v>
      </c>
    </row>
    <row r="860" spans="1:16" x14ac:dyDescent="0.25">
      <c r="A860" s="4" t="s">
        <v>5338</v>
      </c>
      <c r="B860" s="6">
        <v>43638</v>
      </c>
      <c r="C860" s="4" t="s">
        <v>5339</v>
      </c>
      <c r="D860" s="7" t="s">
        <v>6159</v>
      </c>
      <c r="E860" s="4">
        <v>4</v>
      </c>
      <c r="F860" s="4" t="str">
        <f>VLOOKUP(C860,customers!A:B,2,FALSE)</f>
        <v>Shelley Titley</v>
      </c>
      <c r="G860" s="4" t="str">
        <f>VLOOKUP(F860,customers!B:C,2,FALSE)</f>
        <v>stitleynu@whitehouse.gov</v>
      </c>
      <c r="H860" s="4" t="str">
        <f>VLOOKUP(F860,customers!B:G,6,FALSE)</f>
        <v>United States</v>
      </c>
      <c r="I860" s="7" t="str">
        <f>VLOOKUP(D860,products!A:B,2,FALSE)</f>
        <v>Lib</v>
      </c>
      <c r="J860" s="7" t="str">
        <f>VLOOKUP(D860,products!A:C,3,FALSE)</f>
        <v>M</v>
      </c>
      <c r="K860" s="8">
        <f>VLOOKUP(D860,products!A:D,4,FALSE)</f>
        <v>0.5</v>
      </c>
      <c r="L860" s="9">
        <f>VLOOKUP(D860,products!A:E,5,FALSE)</f>
        <v>8.73</v>
      </c>
      <c r="M860" s="9">
        <f t="shared" si="13"/>
        <v>34.92</v>
      </c>
      <c r="N860" s="7" t="str" cm="1">
        <f t="array" ref="N860">_xlfn.IFS(I860="Rob","Robusta",I860="Exc","Exclasia",I860="Ara","Arabia",I860="Lib","Libia")</f>
        <v>Libia</v>
      </c>
      <c r="O860" s="7" t="str" cm="1">
        <f t="array" ref="O860">_xlfn.IFS(J860="M","Medium",J860="D","Dark",J860="L","Light")</f>
        <v>Medium</v>
      </c>
      <c r="P860" s="7" t="str">
        <f>VLOOKUP(Tablo1[[#This Row],[Customer ID]],customers!A859:I1859,9,FALSE)</f>
        <v>No</v>
      </c>
    </row>
    <row r="861" spans="1:16" x14ac:dyDescent="0.25">
      <c r="A861" s="4" t="s">
        <v>5344</v>
      </c>
      <c r="B861" s="6">
        <v>43716</v>
      </c>
      <c r="C861" s="4" t="s">
        <v>5345</v>
      </c>
      <c r="D861" s="7" t="s">
        <v>6181</v>
      </c>
      <c r="E861" s="4">
        <v>6</v>
      </c>
      <c r="F861" s="4" t="str">
        <f>VLOOKUP(C861,customers!A:B,2,FALSE)</f>
        <v>Redd Simao</v>
      </c>
      <c r="G861" s="4" t="str">
        <f>VLOOKUP(F861,customers!B:C,2,FALSE)</f>
        <v>rsimaonv@simplemachines.org</v>
      </c>
      <c r="H861" s="4" t="str">
        <f>VLOOKUP(F861,customers!B:G,6,FALSE)</f>
        <v>United States</v>
      </c>
      <c r="I861" s="7" t="str">
        <f>VLOOKUP(D861,products!A:B,2,FALSE)</f>
        <v>Ara</v>
      </c>
      <c r="J861" s="7" t="str">
        <f>VLOOKUP(D861,products!A:C,3,FALSE)</f>
        <v>L</v>
      </c>
      <c r="K861" s="8">
        <f>VLOOKUP(D861,products!A:D,4,FALSE)</f>
        <v>2.5</v>
      </c>
      <c r="L861" s="9">
        <f>VLOOKUP(D861,products!A:E,5,FALSE)</f>
        <v>29.784999999999997</v>
      </c>
      <c r="M861" s="9">
        <f t="shared" si="13"/>
        <v>178.70999999999998</v>
      </c>
      <c r="N861" s="7" t="str" cm="1">
        <f t="array" ref="N861">_xlfn.IFS(I861="Rob","Robusta",I861="Exc","Exclasia",I861="Ara","Arabia",I861="Lib","Libia")</f>
        <v>Arabia</v>
      </c>
      <c r="O861" s="7" t="str" cm="1">
        <f t="array" ref="O861">_xlfn.IFS(J861="M","Medium",J861="D","Dark",J861="L","Light")</f>
        <v>Light</v>
      </c>
      <c r="P861" s="7" t="str">
        <f>VLOOKUP(Tablo1[[#This Row],[Customer ID]],customers!A860:I1860,9,FALSE)</f>
        <v>No</v>
      </c>
    </row>
    <row r="862" spans="1:16" x14ac:dyDescent="0.25">
      <c r="A862" s="4" t="s">
        <v>5350</v>
      </c>
      <c r="B862" s="6">
        <v>44707</v>
      </c>
      <c r="C862" s="4" t="s">
        <v>5351</v>
      </c>
      <c r="D862" s="7" t="s">
        <v>6174</v>
      </c>
      <c r="E862" s="4">
        <v>1</v>
      </c>
      <c r="F862" s="4" t="str">
        <f>VLOOKUP(C862,customers!A:B,2,FALSE)</f>
        <v>Cece Inker</v>
      </c>
      <c r="G862" s="4">
        <f>VLOOKUP(F862,customers!B:C,2,FALSE)</f>
        <v>0</v>
      </c>
      <c r="H862" s="4" t="str">
        <f>VLOOKUP(F862,customers!B:G,6,FALSE)</f>
        <v>United States</v>
      </c>
      <c r="I862" s="7" t="str">
        <f>VLOOKUP(D862,products!A:B,2,FALSE)</f>
        <v>Ara</v>
      </c>
      <c r="J862" s="7" t="str">
        <f>VLOOKUP(D862,products!A:C,3,FALSE)</f>
        <v>M</v>
      </c>
      <c r="K862" s="8">
        <f>VLOOKUP(D862,products!A:D,4,FALSE)</f>
        <v>2.5</v>
      </c>
      <c r="L862" s="9">
        <f>VLOOKUP(D862,products!A:E,5,FALSE)</f>
        <v>25.874999999999996</v>
      </c>
      <c r="M862" s="9">
        <f t="shared" si="13"/>
        <v>25.874999999999996</v>
      </c>
      <c r="N862" s="7" t="str" cm="1">
        <f t="array" ref="N862">_xlfn.IFS(I862="Rob","Robusta",I862="Exc","Exclasia",I862="Ara","Arabia",I862="Lib","Libia")</f>
        <v>Arabia</v>
      </c>
      <c r="O862" s="7" t="str" cm="1">
        <f t="array" ref="O862">_xlfn.IFS(J862="M","Medium",J862="D","Dark",J862="L","Light")</f>
        <v>Medium</v>
      </c>
      <c r="P862" s="7" t="str">
        <f>VLOOKUP(Tablo1[[#This Row],[Customer ID]],customers!A861:I1861,9,FALSE)</f>
        <v>No</v>
      </c>
    </row>
    <row r="863" spans="1:16" x14ac:dyDescent="0.25">
      <c r="A863" s="4" t="s">
        <v>5355</v>
      </c>
      <c r="B863" s="6">
        <v>43802</v>
      </c>
      <c r="C863" s="4" t="s">
        <v>5356</v>
      </c>
      <c r="D863" s="7" t="s">
        <v>6142</v>
      </c>
      <c r="E863" s="4">
        <v>6</v>
      </c>
      <c r="F863" s="4" t="str">
        <f>VLOOKUP(C863,customers!A:B,2,FALSE)</f>
        <v>Noel Chisholm</v>
      </c>
      <c r="G863" s="4" t="str">
        <f>VLOOKUP(F863,customers!B:C,2,FALSE)</f>
        <v>nchisholmnx@example.com</v>
      </c>
      <c r="H863" s="4" t="str">
        <f>VLOOKUP(F863,customers!B:G,6,FALSE)</f>
        <v>United States</v>
      </c>
      <c r="I863" s="7" t="str">
        <f>VLOOKUP(D863,products!A:B,2,FALSE)</f>
        <v>Lib</v>
      </c>
      <c r="J863" s="7" t="str">
        <f>VLOOKUP(D863,products!A:C,3,FALSE)</f>
        <v>D</v>
      </c>
      <c r="K863" s="8">
        <f>VLOOKUP(D863,products!A:D,4,FALSE)</f>
        <v>1</v>
      </c>
      <c r="L863" s="9">
        <f>VLOOKUP(D863,products!A:E,5,FALSE)</f>
        <v>12.95</v>
      </c>
      <c r="M863" s="9">
        <f t="shared" si="13"/>
        <v>77.699999999999989</v>
      </c>
      <c r="N863" s="7" t="str" cm="1">
        <f t="array" ref="N863">_xlfn.IFS(I863="Rob","Robusta",I863="Exc","Exclasia",I863="Ara","Arabia",I863="Lib","Libia")</f>
        <v>Libia</v>
      </c>
      <c r="O863" s="7" t="str" cm="1">
        <f t="array" ref="O863">_xlfn.IFS(J863="M","Medium",J863="D","Dark",J863="L","Light")</f>
        <v>Dark</v>
      </c>
      <c r="P863" s="7" t="str">
        <f>VLOOKUP(Tablo1[[#This Row],[Customer ID]],customers!A862:I1862,9,FALSE)</f>
        <v>Yes</v>
      </c>
    </row>
    <row r="864" spans="1:16" x14ac:dyDescent="0.25">
      <c r="A864" s="4" t="s">
        <v>5361</v>
      </c>
      <c r="B864" s="6">
        <v>43725</v>
      </c>
      <c r="C864" s="4" t="s">
        <v>5362</v>
      </c>
      <c r="D864" s="7" t="s">
        <v>6137</v>
      </c>
      <c r="E864" s="4">
        <v>1</v>
      </c>
      <c r="F864" s="4" t="str">
        <f>VLOOKUP(C864,customers!A:B,2,FALSE)</f>
        <v>Grazia Oats</v>
      </c>
      <c r="G864" s="4" t="str">
        <f>VLOOKUP(F864,customers!B:C,2,FALSE)</f>
        <v>goatsny@live.com</v>
      </c>
      <c r="H864" s="4" t="str">
        <f>VLOOKUP(F864,customers!B:G,6,FALSE)</f>
        <v>United States</v>
      </c>
      <c r="I864" s="7" t="str">
        <f>VLOOKUP(D864,products!A:B,2,FALSE)</f>
        <v>Rob</v>
      </c>
      <c r="J864" s="7" t="str">
        <f>VLOOKUP(D864,products!A:C,3,FALSE)</f>
        <v>M</v>
      </c>
      <c r="K864" s="8">
        <f>VLOOKUP(D864,products!A:D,4,FALSE)</f>
        <v>1</v>
      </c>
      <c r="L864" s="9">
        <f>VLOOKUP(D864,products!A:E,5,FALSE)</f>
        <v>9.9499999999999993</v>
      </c>
      <c r="M864" s="9">
        <f t="shared" si="13"/>
        <v>9.9499999999999993</v>
      </c>
      <c r="N864" s="7" t="str" cm="1">
        <f t="array" ref="N864">_xlfn.IFS(I864="Rob","Robusta",I864="Exc","Exclasia",I864="Ara","Arabia",I864="Lib","Libia")</f>
        <v>Robusta</v>
      </c>
      <c r="O864" s="7" t="str" cm="1">
        <f t="array" ref="O864">_xlfn.IFS(J864="M","Medium",J864="D","Dark",J864="L","Light")</f>
        <v>Medium</v>
      </c>
      <c r="P864" s="7" t="str">
        <f>VLOOKUP(Tablo1[[#This Row],[Customer ID]],customers!A863:I1863,9,FALSE)</f>
        <v>Yes</v>
      </c>
    </row>
    <row r="865" spans="1:16" x14ac:dyDescent="0.25">
      <c r="A865" s="4" t="s">
        <v>5367</v>
      </c>
      <c r="B865" s="6">
        <v>44712</v>
      </c>
      <c r="C865" s="4" t="s">
        <v>5368</v>
      </c>
      <c r="D865" s="7" t="s">
        <v>6161</v>
      </c>
      <c r="E865" s="4">
        <v>2</v>
      </c>
      <c r="F865" s="4" t="str">
        <f>VLOOKUP(C865,customers!A:B,2,FALSE)</f>
        <v>Meade Birkin</v>
      </c>
      <c r="G865" s="4" t="str">
        <f>VLOOKUP(F865,customers!B:C,2,FALSE)</f>
        <v>mbirkinnz@java.com</v>
      </c>
      <c r="H865" s="4" t="str">
        <f>VLOOKUP(F865,customers!B:G,6,FALSE)</f>
        <v>United States</v>
      </c>
      <c r="I865" s="7" t="str">
        <f>VLOOKUP(D865,products!A:B,2,FALSE)</f>
        <v>Lib</v>
      </c>
      <c r="J865" s="7" t="str">
        <f>VLOOKUP(D865,products!A:C,3,FALSE)</f>
        <v>M</v>
      </c>
      <c r="K865" s="8">
        <f>VLOOKUP(D865,products!A:D,4,FALSE)</f>
        <v>1</v>
      </c>
      <c r="L865" s="9">
        <f>VLOOKUP(D865,products!A:E,5,FALSE)</f>
        <v>14.55</v>
      </c>
      <c r="M865" s="9">
        <f t="shared" si="13"/>
        <v>29.1</v>
      </c>
      <c r="N865" s="7" t="str" cm="1">
        <f t="array" ref="N865">_xlfn.IFS(I865="Rob","Robusta",I865="Exc","Exclasia",I865="Ara","Arabia",I865="Lib","Libia")</f>
        <v>Libia</v>
      </c>
      <c r="O865" s="7" t="str" cm="1">
        <f t="array" ref="O865">_xlfn.IFS(J865="M","Medium",J865="D","Dark",J865="L","Light")</f>
        <v>Medium</v>
      </c>
      <c r="P865" s="7" t="str">
        <f>VLOOKUP(Tablo1[[#This Row],[Customer ID]],customers!A864:I1864,9,FALSE)</f>
        <v>Yes</v>
      </c>
    </row>
    <row r="866" spans="1:16" x14ac:dyDescent="0.25">
      <c r="A866" s="4" t="s">
        <v>5373</v>
      </c>
      <c r="B866" s="6">
        <v>43759</v>
      </c>
      <c r="C866" s="4" t="s">
        <v>5374</v>
      </c>
      <c r="D866" s="7" t="s">
        <v>6177</v>
      </c>
      <c r="E866" s="4">
        <v>6</v>
      </c>
      <c r="F866" s="4" t="str">
        <f>VLOOKUP(C866,customers!A:B,2,FALSE)</f>
        <v>Ronda Pyson</v>
      </c>
      <c r="G866" s="4" t="str">
        <f>VLOOKUP(F866,customers!B:C,2,FALSE)</f>
        <v>rpysono0@constantcontact.com</v>
      </c>
      <c r="H866" s="4" t="str">
        <f>VLOOKUP(F866,customers!B:G,6,FALSE)</f>
        <v>Ireland</v>
      </c>
      <c r="I866" s="7" t="str">
        <f>VLOOKUP(D866,products!A:B,2,FALSE)</f>
        <v>Rob</v>
      </c>
      <c r="J866" s="7" t="str">
        <f>VLOOKUP(D866,products!A:C,3,FALSE)</f>
        <v>L</v>
      </c>
      <c r="K866" s="8">
        <f>VLOOKUP(D866,products!A:D,4,FALSE)</f>
        <v>0.2</v>
      </c>
      <c r="L866" s="9">
        <f>VLOOKUP(D866,products!A:E,5,FALSE)</f>
        <v>3.5849999999999995</v>
      </c>
      <c r="M866" s="9">
        <f t="shared" si="13"/>
        <v>21.509999999999998</v>
      </c>
      <c r="N866" s="7" t="str" cm="1">
        <f t="array" ref="N866">_xlfn.IFS(I866="Rob","Robusta",I866="Exc","Exclasia",I866="Ara","Arabia",I866="Lib","Libia")</f>
        <v>Robusta</v>
      </c>
      <c r="O866" s="7" t="str" cm="1">
        <f t="array" ref="O866">_xlfn.IFS(J866="M","Medium",J866="D","Dark",J866="L","Light")</f>
        <v>Light</v>
      </c>
      <c r="P866" s="7" t="str">
        <f>VLOOKUP(Tablo1[[#This Row],[Customer ID]],customers!A865:I1865,9,FALSE)</f>
        <v>No</v>
      </c>
    </row>
    <row r="867" spans="1:16" x14ac:dyDescent="0.25">
      <c r="A867" s="4" t="s">
        <v>5379</v>
      </c>
      <c r="B867" s="6">
        <v>44675</v>
      </c>
      <c r="C867" s="4" t="s">
        <v>5427</v>
      </c>
      <c r="D867" s="7" t="s">
        <v>6156</v>
      </c>
      <c r="E867" s="4">
        <v>1</v>
      </c>
      <c r="F867" s="4" t="str">
        <f>VLOOKUP(C867,customers!A:B,2,FALSE)</f>
        <v>Modesty MacConnechie</v>
      </c>
      <c r="G867" s="4" t="str">
        <f>VLOOKUP(F867,customers!B:C,2,FALSE)</f>
        <v>mmacconnechieo9@reuters.com</v>
      </c>
      <c r="H867" s="4" t="str">
        <f>VLOOKUP(F867,customers!B:G,6,FALSE)</f>
        <v>United States</v>
      </c>
      <c r="I867" s="7" t="str">
        <f>VLOOKUP(D867,products!A:B,2,FALSE)</f>
        <v>Ara</v>
      </c>
      <c r="J867" s="7" t="str">
        <f>VLOOKUP(D867,products!A:C,3,FALSE)</f>
        <v>M</v>
      </c>
      <c r="K867" s="8">
        <f>VLOOKUP(D867,products!A:D,4,FALSE)</f>
        <v>0.5</v>
      </c>
      <c r="L867" s="9">
        <f>VLOOKUP(D867,products!A:E,5,FALSE)</f>
        <v>6.75</v>
      </c>
      <c r="M867" s="9">
        <f t="shared" si="13"/>
        <v>6.75</v>
      </c>
      <c r="N867" s="7" t="str" cm="1">
        <f t="array" ref="N867">_xlfn.IFS(I867="Rob","Robusta",I867="Exc","Exclasia",I867="Ara","Arabia",I867="Lib","Libia")</f>
        <v>Arabia</v>
      </c>
      <c r="O867" s="7" t="str" cm="1">
        <f t="array" ref="O867">_xlfn.IFS(J867="M","Medium",J867="D","Dark",J867="L","Light")</f>
        <v>Medium</v>
      </c>
      <c r="P867" s="7" t="str">
        <f>VLOOKUP(Tablo1[[#This Row],[Customer ID]],customers!A866:I1866,9,FALSE)</f>
        <v>Yes</v>
      </c>
    </row>
    <row r="868" spans="1:16" x14ac:dyDescent="0.25">
      <c r="A868" s="4" t="s">
        <v>5384</v>
      </c>
      <c r="B868" s="6">
        <v>44209</v>
      </c>
      <c r="C868" s="4" t="s">
        <v>5385</v>
      </c>
      <c r="D868" s="7" t="s">
        <v>6157</v>
      </c>
      <c r="E868" s="4">
        <v>3</v>
      </c>
      <c r="F868" s="4" t="str">
        <f>VLOOKUP(C868,customers!A:B,2,FALSE)</f>
        <v>Rafaela Treacher</v>
      </c>
      <c r="G868" s="4" t="str">
        <f>VLOOKUP(F868,customers!B:C,2,FALSE)</f>
        <v>rtreachero2@usa.gov</v>
      </c>
      <c r="H868" s="4" t="str">
        <f>VLOOKUP(F868,customers!B:G,6,FALSE)</f>
        <v>Ireland</v>
      </c>
      <c r="I868" s="7" t="str">
        <f>VLOOKUP(D868,products!A:B,2,FALSE)</f>
        <v>Ara</v>
      </c>
      <c r="J868" s="7" t="str">
        <f>VLOOKUP(D868,products!A:C,3,FALSE)</f>
        <v>D</v>
      </c>
      <c r="K868" s="8">
        <f>VLOOKUP(D868,products!A:D,4,FALSE)</f>
        <v>0.5</v>
      </c>
      <c r="L868" s="9">
        <f>VLOOKUP(D868,products!A:E,5,FALSE)</f>
        <v>5.97</v>
      </c>
      <c r="M868" s="9">
        <f t="shared" si="13"/>
        <v>17.91</v>
      </c>
      <c r="N868" s="7" t="str" cm="1">
        <f t="array" ref="N868">_xlfn.IFS(I868="Rob","Robusta",I868="Exc","Exclasia",I868="Ara","Arabia",I868="Lib","Libia")</f>
        <v>Arabia</v>
      </c>
      <c r="O868" s="7" t="str" cm="1">
        <f t="array" ref="O868">_xlfn.IFS(J868="M","Medium",J868="D","Dark",J868="L","Light")</f>
        <v>Dark</v>
      </c>
      <c r="P868" s="7" t="str">
        <f>VLOOKUP(Tablo1[[#This Row],[Customer ID]],customers!A867:I1867,9,FALSE)</f>
        <v>No</v>
      </c>
    </row>
    <row r="869" spans="1:16" x14ac:dyDescent="0.25">
      <c r="A869" s="4" t="s">
        <v>5390</v>
      </c>
      <c r="B869" s="6">
        <v>44792</v>
      </c>
      <c r="C869" s="4" t="s">
        <v>5391</v>
      </c>
      <c r="D869" s="7" t="s">
        <v>6181</v>
      </c>
      <c r="E869" s="4">
        <v>1</v>
      </c>
      <c r="F869" s="4" t="str">
        <f>VLOOKUP(C869,customers!A:B,2,FALSE)</f>
        <v>Bee Fattorini</v>
      </c>
      <c r="G869" s="4" t="str">
        <f>VLOOKUP(F869,customers!B:C,2,FALSE)</f>
        <v>bfattorinio3@quantcast.com</v>
      </c>
      <c r="H869" s="4" t="str">
        <f>VLOOKUP(F869,customers!B:G,6,FALSE)</f>
        <v>Ireland</v>
      </c>
      <c r="I869" s="7" t="str">
        <f>VLOOKUP(D869,products!A:B,2,FALSE)</f>
        <v>Ara</v>
      </c>
      <c r="J869" s="7" t="str">
        <f>VLOOKUP(D869,products!A:C,3,FALSE)</f>
        <v>L</v>
      </c>
      <c r="K869" s="8">
        <f>VLOOKUP(D869,products!A:D,4,FALSE)</f>
        <v>2.5</v>
      </c>
      <c r="L869" s="9">
        <f>VLOOKUP(D869,products!A:E,5,FALSE)</f>
        <v>29.784999999999997</v>
      </c>
      <c r="M869" s="9">
        <f t="shared" si="13"/>
        <v>29.784999999999997</v>
      </c>
      <c r="N869" s="7" t="str" cm="1">
        <f t="array" ref="N869">_xlfn.IFS(I869="Rob","Robusta",I869="Exc","Exclasia",I869="Ara","Arabia",I869="Lib","Libia")</f>
        <v>Arabia</v>
      </c>
      <c r="O869" s="7" t="str" cm="1">
        <f t="array" ref="O869">_xlfn.IFS(J869="M","Medium",J869="D","Dark",J869="L","Light")</f>
        <v>Light</v>
      </c>
      <c r="P869" s="7" t="str">
        <f>VLOOKUP(Tablo1[[#This Row],[Customer ID]],customers!A868:I1868,9,FALSE)</f>
        <v>Yes</v>
      </c>
    </row>
    <row r="870" spans="1:16" x14ac:dyDescent="0.25">
      <c r="A870" s="4" t="s">
        <v>5395</v>
      </c>
      <c r="B870" s="6">
        <v>43526</v>
      </c>
      <c r="C870" s="4" t="s">
        <v>5396</v>
      </c>
      <c r="D870" s="7" t="s">
        <v>6138</v>
      </c>
      <c r="E870" s="4">
        <v>5</v>
      </c>
      <c r="F870" s="4" t="str">
        <f>VLOOKUP(C870,customers!A:B,2,FALSE)</f>
        <v>Margie Palleske</v>
      </c>
      <c r="G870" s="4" t="str">
        <f>VLOOKUP(F870,customers!B:C,2,FALSE)</f>
        <v>mpalleskeo4@nyu.edu</v>
      </c>
      <c r="H870" s="4" t="str">
        <f>VLOOKUP(F870,customers!B:G,6,FALSE)</f>
        <v>United States</v>
      </c>
      <c r="I870" s="7" t="str">
        <f>VLOOKUP(D870,products!A:B,2,FALSE)</f>
        <v>Exc</v>
      </c>
      <c r="J870" s="7" t="str">
        <f>VLOOKUP(D870,products!A:C,3,FALSE)</f>
        <v>M</v>
      </c>
      <c r="K870" s="8">
        <f>VLOOKUP(D870,products!A:D,4,FALSE)</f>
        <v>0.5</v>
      </c>
      <c r="L870" s="9">
        <f>VLOOKUP(D870,products!A:E,5,FALSE)</f>
        <v>8.25</v>
      </c>
      <c r="M870" s="9">
        <f t="shared" si="13"/>
        <v>41.25</v>
      </c>
      <c r="N870" s="7" t="str" cm="1">
        <f t="array" ref="N870">_xlfn.IFS(I870="Rob","Robusta",I870="Exc","Exclasia",I870="Ara","Arabia",I870="Lib","Libia")</f>
        <v>Exclasia</v>
      </c>
      <c r="O870" s="7" t="str" cm="1">
        <f t="array" ref="O870">_xlfn.IFS(J870="M","Medium",J870="D","Dark",J870="L","Light")</f>
        <v>Medium</v>
      </c>
      <c r="P870" s="7" t="str">
        <f>VLOOKUP(Tablo1[[#This Row],[Customer ID]],customers!A869:I1869,9,FALSE)</f>
        <v>Yes</v>
      </c>
    </row>
    <row r="871" spans="1:16" x14ac:dyDescent="0.25">
      <c r="A871" s="4" t="s">
        <v>5401</v>
      </c>
      <c r="B871" s="6">
        <v>43851</v>
      </c>
      <c r="C871" s="4" t="s">
        <v>5402</v>
      </c>
      <c r="D871" s="7" t="s">
        <v>6145</v>
      </c>
      <c r="E871" s="4">
        <v>3</v>
      </c>
      <c r="F871" s="4" t="str">
        <f>VLOOKUP(C871,customers!A:B,2,FALSE)</f>
        <v>Alexina Randals</v>
      </c>
      <c r="G871" s="4">
        <f>VLOOKUP(F871,customers!B:C,2,FALSE)</f>
        <v>0</v>
      </c>
      <c r="H871" s="4" t="str">
        <f>VLOOKUP(F871,customers!B:G,6,FALSE)</f>
        <v>United States</v>
      </c>
      <c r="I871" s="7" t="str">
        <f>VLOOKUP(D871,products!A:B,2,FALSE)</f>
        <v>Rob</v>
      </c>
      <c r="J871" s="7" t="str">
        <f>VLOOKUP(D871,products!A:C,3,FALSE)</f>
        <v>M</v>
      </c>
      <c r="K871" s="8">
        <f>VLOOKUP(D871,products!A:D,4,FALSE)</f>
        <v>0.5</v>
      </c>
      <c r="L871" s="9">
        <f>VLOOKUP(D871,products!A:E,5,FALSE)</f>
        <v>5.97</v>
      </c>
      <c r="M871" s="9">
        <f t="shared" si="13"/>
        <v>17.91</v>
      </c>
      <c r="N871" s="7" t="str" cm="1">
        <f t="array" ref="N871">_xlfn.IFS(I871="Rob","Robusta",I871="Exc","Exclasia",I871="Ara","Arabia",I871="Lib","Libia")</f>
        <v>Robusta</v>
      </c>
      <c r="O871" s="7" t="str" cm="1">
        <f t="array" ref="O871">_xlfn.IFS(J871="M","Medium",J871="D","Dark",J871="L","Light")</f>
        <v>Medium</v>
      </c>
      <c r="P871" s="7" t="str">
        <f>VLOOKUP(Tablo1[[#This Row],[Customer ID]],customers!A870:I1870,9,FALSE)</f>
        <v>Yes</v>
      </c>
    </row>
    <row r="872" spans="1:16" x14ac:dyDescent="0.25">
      <c r="A872" s="4" t="s">
        <v>5406</v>
      </c>
      <c r="B872" s="6">
        <v>44460</v>
      </c>
      <c r="C872" s="4" t="s">
        <v>5407</v>
      </c>
      <c r="D872" s="7" t="s">
        <v>6143</v>
      </c>
      <c r="E872" s="4">
        <v>1</v>
      </c>
      <c r="F872" s="4" t="str">
        <f>VLOOKUP(C872,customers!A:B,2,FALSE)</f>
        <v>Filip Antcliffe</v>
      </c>
      <c r="G872" s="4" t="str">
        <f>VLOOKUP(F872,customers!B:C,2,FALSE)</f>
        <v>fantcliffeo6@amazon.co.jp</v>
      </c>
      <c r="H872" s="4" t="str">
        <f>VLOOKUP(F872,customers!B:G,6,FALSE)</f>
        <v>Ireland</v>
      </c>
      <c r="I872" s="7" t="str">
        <f>VLOOKUP(D872,products!A:B,2,FALSE)</f>
        <v>Exc</v>
      </c>
      <c r="J872" s="7" t="str">
        <f>VLOOKUP(D872,products!A:C,3,FALSE)</f>
        <v>D</v>
      </c>
      <c r="K872" s="8">
        <f>VLOOKUP(D872,products!A:D,4,FALSE)</f>
        <v>0.5</v>
      </c>
      <c r="L872" s="9">
        <f>VLOOKUP(D872,products!A:E,5,FALSE)</f>
        <v>7.29</v>
      </c>
      <c r="M872" s="9">
        <f t="shared" si="13"/>
        <v>7.29</v>
      </c>
      <c r="N872" s="7" t="str" cm="1">
        <f t="array" ref="N872">_xlfn.IFS(I872="Rob","Robusta",I872="Exc","Exclasia",I872="Ara","Arabia",I872="Lib","Libia")</f>
        <v>Exclasia</v>
      </c>
      <c r="O872" s="7" t="str" cm="1">
        <f t="array" ref="O872">_xlfn.IFS(J872="M","Medium",J872="D","Dark",J872="L","Light")</f>
        <v>Dark</v>
      </c>
      <c r="P872" s="7" t="str">
        <f>VLOOKUP(Tablo1[[#This Row],[Customer ID]],customers!A871:I1871,9,FALSE)</f>
        <v>Yes</v>
      </c>
    </row>
    <row r="873" spans="1:16" x14ac:dyDescent="0.25">
      <c r="A873" s="4" t="s">
        <v>5412</v>
      </c>
      <c r="B873" s="6">
        <v>43707</v>
      </c>
      <c r="C873" s="4" t="s">
        <v>5413</v>
      </c>
      <c r="D873" s="7" t="s">
        <v>6170</v>
      </c>
      <c r="E873" s="4">
        <v>2</v>
      </c>
      <c r="F873" s="4" t="str">
        <f>VLOOKUP(C873,customers!A:B,2,FALSE)</f>
        <v>Peyter Matignon</v>
      </c>
      <c r="G873" s="4" t="str">
        <f>VLOOKUP(F873,customers!B:C,2,FALSE)</f>
        <v>pmatignono7@harvard.edu</v>
      </c>
      <c r="H873" s="4" t="str">
        <f>VLOOKUP(F873,customers!B:G,6,FALSE)</f>
        <v>United Kingdom</v>
      </c>
      <c r="I873" s="7" t="str">
        <f>VLOOKUP(D873,products!A:B,2,FALSE)</f>
        <v>Exc</v>
      </c>
      <c r="J873" s="7" t="str">
        <f>VLOOKUP(D873,products!A:C,3,FALSE)</f>
        <v>L</v>
      </c>
      <c r="K873" s="8">
        <f>VLOOKUP(D873,products!A:D,4,FALSE)</f>
        <v>1</v>
      </c>
      <c r="L873" s="9">
        <f>VLOOKUP(D873,products!A:E,5,FALSE)</f>
        <v>14.85</v>
      </c>
      <c r="M873" s="9">
        <f t="shared" si="13"/>
        <v>29.7</v>
      </c>
      <c r="N873" s="7" t="str" cm="1">
        <f t="array" ref="N873">_xlfn.IFS(I873="Rob","Robusta",I873="Exc","Exclasia",I873="Ara","Arabia",I873="Lib","Libia")</f>
        <v>Exclasia</v>
      </c>
      <c r="O873" s="7" t="str" cm="1">
        <f t="array" ref="O873">_xlfn.IFS(J873="M","Medium",J873="D","Dark",J873="L","Light")</f>
        <v>Light</v>
      </c>
      <c r="P873" s="7" t="str">
        <f>VLOOKUP(Tablo1[[#This Row],[Customer ID]],customers!A872:I1872,9,FALSE)</f>
        <v>Yes</v>
      </c>
    </row>
    <row r="874" spans="1:16" x14ac:dyDescent="0.25">
      <c r="A874" s="4" t="s">
        <v>5420</v>
      </c>
      <c r="B874" s="6">
        <v>43521</v>
      </c>
      <c r="C874" s="4" t="s">
        <v>5421</v>
      </c>
      <c r="D874" s="7" t="s">
        <v>6154</v>
      </c>
      <c r="E874" s="4">
        <v>2</v>
      </c>
      <c r="F874" s="4" t="str">
        <f>VLOOKUP(C874,customers!A:B,2,FALSE)</f>
        <v>Claudie Weond</v>
      </c>
      <c r="G874" s="4" t="str">
        <f>VLOOKUP(F874,customers!B:C,2,FALSE)</f>
        <v>cweondo8@theglobeandmail.com</v>
      </c>
      <c r="H874" s="4" t="str">
        <f>VLOOKUP(F874,customers!B:G,6,FALSE)</f>
        <v>United States</v>
      </c>
      <c r="I874" s="7" t="str">
        <f>VLOOKUP(D874,products!A:B,2,FALSE)</f>
        <v>Ara</v>
      </c>
      <c r="J874" s="7" t="str">
        <f>VLOOKUP(D874,products!A:C,3,FALSE)</f>
        <v>M</v>
      </c>
      <c r="K874" s="8">
        <f>VLOOKUP(D874,products!A:D,4,FALSE)</f>
        <v>1</v>
      </c>
      <c r="L874" s="9">
        <f>VLOOKUP(D874,products!A:E,5,FALSE)</f>
        <v>11.25</v>
      </c>
      <c r="M874" s="9">
        <f t="shared" si="13"/>
        <v>22.5</v>
      </c>
      <c r="N874" s="7" t="str" cm="1">
        <f t="array" ref="N874">_xlfn.IFS(I874="Rob","Robusta",I874="Exc","Exclasia",I874="Ara","Arabia",I874="Lib","Libia")</f>
        <v>Arabia</v>
      </c>
      <c r="O874" s="7" t="str" cm="1">
        <f t="array" ref="O874">_xlfn.IFS(J874="M","Medium",J874="D","Dark",J874="L","Light")</f>
        <v>Medium</v>
      </c>
      <c r="P874" s="7" t="str">
        <f>VLOOKUP(Tablo1[[#This Row],[Customer ID]],customers!A873:I1873,9,FALSE)</f>
        <v>No</v>
      </c>
    </row>
    <row r="875" spans="1:16" x14ac:dyDescent="0.25">
      <c r="A875" s="4" t="s">
        <v>5426</v>
      </c>
      <c r="B875" s="6">
        <v>43725</v>
      </c>
      <c r="C875" s="4" t="s">
        <v>5427</v>
      </c>
      <c r="D875" s="7" t="s">
        <v>6173</v>
      </c>
      <c r="E875" s="4">
        <v>4</v>
      </c>
      <c r="F875" s="4" t="str">
        <f>VLOOKUP(C875,customers!A:B,2,FALSE)</f>
        <v>Modesty MacConnechie</v>
      </c>
      <c r="G875" s="4" t="str">
        <f>VLOOKUP(F875,customers!B:C,2,FALSE)</f>
        <v>mmacconnechieo9@reuters.com</v>
      </c>
      <c r="H875" s="4" t="str">
        <f>VLOOKUP(F875,customers!B:G,6,FALSE)</f>
        <v>United States</v>
      </c>
      <c r="I875" s="7" t="str">
        <f>VLOOKUP(D875,products!A:B,2,FALSE)</f>
        <v>Rob</v>
      </c>
      <c r="J875" s="7" t="str">
        <f>VLOOKUP(D875,products!A:C,3,FALSE)</f>
        <v>M</v>
      </c>
      <c r="K875" s="8">
        <f>VLOOKUP(D875,products!A:D,4,FALSE)</f>
        <v>0.2</v>
      </c>
      <c r="L875" s="9">
        <f>VLOOKUP(D875,products!A:E,5,FALSE)</f>
        <v>2.9849999999999999</v>
      </c>
      <c r="M875" s="9">
        <f t="shared" si="13"/>
        <v>11.94</v>
      </c>
      <c r="N875" s="7" t="str" cm="1">
        <f t="array" ref="N875">_xlfn.IFS(I875="Rob","Robusta",I875="Exc","Exclasia",I875="Ara","Arabia",I875="Lib","Libia")</f>
        <v>Robusta</v>
      </c>
      <c r="O875" s="7" t="str" cm="1">
        <f t="array" ref="O875">_xlfn.IFS(J875="M","Medium",J875="D","Dark",J875="L","Light")</f>
        <v>Medium</v>
      </c>
      <c r="P875" s="7" t="str">
        <f>VLOOKUP(Tablo1[[#This Row],[Customer ID]],customers!A874:I1874,9,FALSE)</f>
        <v>Yes</v>
      </c>
    </row>
    <row r="876" spans="1:16" x14ac:dyDescent="0.25">
      <c r="A876" s="4" t="s">
        <v>5432</v>
      </c>
      <c r="B876" s="6">
        <v>43680</v>
      </c>
      <c r="C876" s="4" t="s">
        <v>5433</v>
      </c>
      <c r="D876" s="7" t="s">
        <v>6139</v>
      </c>
      <c r="E876" s="4">
        <v>2</v>
      </c>
      <c r="F876" s="4" t="str">
        <f>VLOOKUP(C876,customers!A:B,2,FALSE)</f>
        <v>Jaquenette Skentelbery</v>
      </c>
      <c r="G876" s="4" t="str">
        <f>VLOOKUP(F876,customers!B:C,2,FALSE)</f>
        <v>jskentelberyoa@paypal.com</v>
      </c>
      <c r="H876" s="4" t="str">
        <f>VLOOKUP(F876,customers!B:G,6,FALSE)</f>
        <v>United States</v>
      </c>
      <c r="I876" s="7" t="str">
        <f>VLOOKUP(D876,products!A:B,2,FALSE)</f>
        <v>Ara</v>
      </c>
      <c r="J876" s="7" t="str">
        <f>VLOOKUP(D876,products!A:C,3,FALSE)</f>
        <v>L</v>
      </c>
      <c r="K876" s="8">
        <f>VLOOKUP(D876,products!A:D,4,FALSE)</f>
        <v>1</v>
      </c>
      <c r="L876" s="9">
        <f>VLOOKUP(D876,products!A:E,5,FALSE)</f>
        <v>12.95</v>
      </c>
      <c r="M876" s="9">
        <f t="shared" si="13"/>
        <v>25.9</v>
      </c>
      <c r="N876" s="7" t="str" cm="1">
        <f t="array" ref="N876">_xlfn.IFS(I876="Rob","Robusta",I876="Exc","Exclasia",I876="Ara","Arabia",I876="Lib","Libia")</f>
        <v>Arabia</v>
      </c>
      <c r="O876" s="7" t="str" cm="1">
        <f t="array" ref="O876">_xlfn.IFS(J876="M","Medium",J876="D","Dark",J876="L","Light")</f>
        <v>Light</v>
      </c>
      <c r="P876" s="7" t="str">
        <f>VLOOKUP(Tablo1[[#This Row],[Customer ID]],customers!A875:I1875,9,FALSE)</f>
        <v>No</v>
      </c>
    </row>
    <row r="877" spans="1:16" x14ac:dyDescent="0.25">
      <c r="A877" s="4" t="s">
        <v>5438</v>
      </c>
      <c r="B877" s="6">
        <v>44253</v>
      </c>
      <c r="C877" s="4" t="s">
        <v>5439</v>
      </c>
      <c r="D877" s="7" t="s">
        <v>6159</v>
      </c>
      <c r="E877" s="4">
        <v>5</v>
      </c>
      <c r="F877" s="4" t="str">
        <f>VLOOKUP(C877,customers!A:B,2,FALSE)</f>
        <v>Orazio Comber</v>
      </c>
      <c r="G877" s="4" t="str">
        <f>VLOOKUP(F877,customers!B:C,2,FALSE)</f>
        <v>ocomberob@goo.gl</v>
      </c>
      <c r="H877" s="4" t="str">
        <f>VLOOKUP(F877,customers!B:G,6,FALSE)</f>
        <v>Ireland</v>
      </c>
      <c r="I877" s="7" t="str">
        <f>VLOOKUP(D877,products!A:B,2,FALSE)</f>
        <v>Lib</v>
      </c>
      <c r="J877" s="7" t="str">
        <f>VLOOKUP(D877,products!A:C,3,FALSE)</f>
        <v>M</v>
      </c>
      <c r="K877" s="8">
        <f>VLOOKUP(D877,products!A:D,4,FALSE)</f>
        <v>0.5</v>
      </c>
      <c r="L877" s="9">
        <f>VLOOKUP(D877,products!A:E,5,FALSE)</f>
        <v>8.73</v>
      </c>
      <c r="M877" s="9">
        <f t="shared" si="13"/>
        <v>43.650000000000006</v>
      </c>
      <c r="N877" s="7" t="str" cm="1">
        <f t="array" ref="N877">_xlfn.IFS(I877="Rob","Robusta",I877="Exc","Exclasia",I877="Ara","Arabia",I877="Lib","Libia")</f>
        <v>Libia</v>
      </c>
      <c r="O877" s="7" t="str" cm="1">
        <f t="array" ref="O877">_xlfn.IFS(J877="M","Medium",J877="D","Dark",J877="L","Light")</f>
        <v>Medium</v>
      </c>
      <c r="P877" s="7" t="str">
        <f>VLOOKUP(Tablo1[[#This Row],[Customer ID]],customers!A876:I1876,9,FALSE)</f>
        <v>No</v>
      </c>
    </row>
    <row r="878" spans="1:16" x14ac:dyDescent="0.25">
      <c r="A878" s="4" t="s">
        <v>5438</v>
      </c>
      <c r="B878" s="6">
        <v>44253</v>
      </c>
      <c r="C878" s="4" t="s">
        <v>5439</v>
      </c>
      <c r="D878" s="7" t="s">
        <v>6179</v>
      </c>
      <c r="E878" s="4">
        <v>6</v>
      </c>
      <c r="F878" s="4" t="str">
        <f>VLOOKUP(C878,customers!A:B,2,FALSE)</f>
        <v>Orazio Comber</v>
      </c>
      <c r="G878" s="4" t="str">
        <f>VLOOKUP(F878,customers!B:C,2,FALSE)</f>
        <v>ocomberob@goo.gl</v>
      </c>
      <c r="H878" s="4" t="str">
        <f>VLOOKUP(F878,customers!B:G,6,FALSE)</f>
        <v>Ireland</v>
      </c>
      <c r="I878" s="7" t="str">
        <f>VLOOKUP(D878,products!A:B,2,FALSE)</f>
        <v>Ara</v>
      </c>
      <c r="J878" s="7" t="str">
        <f>VLOOKUP(D878,products!A:C,3,FALSE)</f>
        <v>L</v>
      </c>
      <c r="K878" s="8">
        <f>VLOOKUP(D878,products!A:D,4,FALSE)</f>
        <v>0.5</v>
      </c>
      <c r="L878" s="9">
        <f>VLOOKUP(D878,products!A:E,5,FALSE)</f>
        <v>7.77</v>
      </c>
      <c r="M878" s="9">
        <f t="shared" si="13"/>
        <v>46.62</v>
      </c>
      <c r="N878" s="7" t="str" cm="1">
        <f t="array" ref="N878">_xlfn.IFS(I878="Rob","Robusta",I878="Exc","Exclasia",I878="Ara","Arabia",I878="Lib","Libia")</f>
        <v>Arabia</v>
      </c>
      <c r="O878" s="7" t="str" cm="1">
        <f t="array" ref="O878">_xlfn.IFS(J878="M","Medium",J878="D","Dark",J878="L","Light")</f>
        <v>Light</v>
      </c>
      <c r="P878" s="7" t="str">
        <f>VLOOKUP(Tablo1[[#This Row],[Customer ID]],customers!A877:I1877,9,FALSE)</f>
        <v>No</v>
      </c>
    </row>
    <row r="879" spans="1:16" x14ac:dyDescent="0.25">
      <c r="A879" s="4" t="s">
        <v>5449</v>
      </c>
      <c r="B879" s="6">
        <v>44411</v>
      </c>
      <c r="C879" s="4" t="s">
        <v>5450</v>
      </c>
      <c r="D879" s="7" t="s">
        <v>6160</v>
      </c>
      <c r="E879" s="4">
        <v>3</v>
      </c>
      <c r="F879" s="4" t="str">
        <f>VLOOKUP(C879,customers!A:B,2,FALSE)</f>
        <v>Zachary Tramel</v>
      </c>
      <c r="G879" s="4" t="str">
        <f>VLOOKUP(F879,customers!B:C,2,FALSE)</f>
        <v>ztramelod@netlog.com</v>
      </c>
      <c r="H879" s="4" t="str">
        <f>VLOOKUP(F879,customers!B:G,6,FALSE)</f>
        <v>United States</v>
      </c>
      <c r="I879" s="7" t="str">
        <f>VLOOKUP(D879,products!A:B,2,FALSE)</f>
        <v>Lib</v>
      </c>
      <c r="J879" s="7" t="str">
        <f>VLOOKUP(D879,products!A:C,3,FALSE)</f>
        <v>L</v>
      </c>
      <c r="K879" s="8">
        <f>VLOOKUP(D879,products!A:D,4,FALSE)</f>
        <v>0.5</v>
      </c>
      <c r="L879" s="9">
        <f>VLOOKUP(D879,products!A:E,5,FALSE)</f>
        <v>9.51</v>
      </c>
      <c r="M879" s="9">
        <f t="shared" si="13"/>
        <v>28.53</v>
      </c>
      <c r="N879" s="7" t="str" cm="1">
        <f t="array" ref="N879">_xlfn.IFS(I879="Rob","Robusta",I879="Exc","Exclasia",I879="Ara","Arabia",I879="Lib","Libia")</f>
        <v>Libia</v>
      </c>
      <c r="O879" s="7" t="str" cm="1">
        <f t="array" ref="O879">_xlfn.IFS(J879="M","Medium",J879="D","Dark",J879="L","Light")</f>
        <v>Light</v>
      </c>
      <c r="P879" s="7" t="str">
        <f>VLOOKUP(Tablo1[[#This Row],[Customer ID]],customers!A878:I1878,9,FALSE)</f>
        <v>No</v>
      </c>
    </row>
    <row r="880" spans="1:16" x14ac:dyDescent="0.25">
      <c r="A880" s="4" t="s">
        <v>5455</v>
      </c>
      <c r="B880" s="6">
        <v>44323</v>
      </c>
      <c r="C880" s="4" t="s">
        <v>5456</v>
      </c>
      <c r="D880" s="7" t="s">
        <v>6141</v>
      </c>
      <c r="E880" s="4">
        <v>1</v>
      </c>
      <c r="F880" s="4" t="str">
        <f>VLOOKUP(C880,customers!A:B,2,FALSE)</f>
        <v>Izaak Primak</v>
      </c>
      <c r="G880" s="4">
        <f>VLOOKUP(F880,customers!B:C,2,FALSE)</f>
        <v>0</v>
      </c>
      <c r="H880" s="4" t="str">
        <f>VLOOKUP(F880,customers!B:G,6,FALSE)</f>
        <v>United States</v>
      </c>
      <c r="I880" s="7" t="str">
        <f>VLOOKUP(D880,products!A:B,2,FALSE)</f>
        <v>Rob</v>
      </c>
      <c r="J880" s="7" t="str">
        <f>VLOOKUP(D880,products!A:C,3,FALSE)</f>
        <v>L</v>
      </c>
      <c r="K880" s="8">
        <f>VLOOKUP(D880,products!A:D,4,FALSE)</f>
        <v>2.5</v>
      </c>
      <c r="L880" s="9">
        <f>VLOOKUP(D880,products!A:E,5,FALSE)</f>
        <v>27.484999999999996</v>
      </c>
      <c r="M880" s="9">
        <f t="shared" si="13"/>
        <v>27.484999999999996</v>
      </c>
      <c r="N880" s="7" t="str" cm="1">
        <f t="array" ref="N880">_xlfn.IFS(I880="Rob","Robusta",I880="Exc","Exclasia",I880="Ara","Arabia",I880="Lib","Libia")</f>
        <v>Robusta</v>
      </c>
      <c r="O880" s="7" t="str" cm="1">
        <f t="array" ref="O880">_xlfn.IFS(J880="M","Medium",J880="D","Dark",J880="L","Light")</f>
        <v>Light</v>
      </c>
      <c r="P880" s="7" t="str">
        <f>VLOOKUP(Tablo1[[#This Row],[Customer ID]],customers!A879:I1879,9,FALSE)</f>
        <v>Yes</v>
      </c>
    </row>
    <row r="881" spans="1:16" x14ac:dyDescent="0.25">
      <c r="A881" s="4" t="s">
        <v>5460</v>
      </c>
      <c r="B881" s="6">
        <v>43630</v>
      </c>
      <c r="C881" s="4" t="s">
        <v>5461</v>
      </c>
      <c r="D881" s="7" t="s">
        <v>6152</v>
      </c>
      <c r="E881" s="4">
        <v>3</v>
      </c>
      <c r="F881" s="4" t="str">
        <f>VLOOKUP(C881,customers!A:B,2,FALSE)</f>
        <v>Brittani Thoresbie</v>
      </c>
      <c r="G881" s="4">
        <f>VLOOKUP(F881,customers!B:C,2,FALSE)</f>
        <v>0</v>
      </c>
      <c r="H881" s="4" t="str">
        <f>VLOOKUP(F881,customers!B:G,6,FALSE)</f>
        <v>United States</v>
      </c>
      <c r="I881" s="7" t="str">
        <f>VLOOKUP(D881,products!A:B,2,FALSE)</f>
        <v>Exc</v>
      </c>
      <c r="J881" s="7" t="str">
        <f>VLOOKUP(D881,products!A:C,3,FALSE)</f>
        <v>D</v>
      </c>
      <c r="K881" s="8">
        <f>VLOOKUP(D881,products!A:D,4,FALSE)</f>
        <v>0.2</v>
      </c>
      <c r="L881" s="9">
        <f>VLOOKUP(D881,products!A:E,5,FALSE)</f>
        <v>3.645</v>
      </c>
      <c r="M881" s="9">
        <f t="shared" si="13"/>
        <v>10.935</v>
      </c>
      <c r="N881" s="7" t="str" cm="1">
        <f t="array" ref="N881">_xlfn.IFS(I881="Rob","Robusta",I881="Exc","Exclasia",I881="Ara","Arabia",I881="Lib","Libia")</f>
        <v>Exclasia</v>
      </c>
      <c r="O881" s="7" t="str" cm="1">
        <f t="array" ref="O881">_xlfn.IFS(J881="M","Medium",J881="D","Dark",J881="L","Light")</f>
        <v>Dark</v>
      </c>
      <c r="P881" s="7" t="str">
        <f>VLOOKUP(Tablo1[[#This Row],[Customer ID]],customers!A880:I1880,9,FALSE)</f>
        <v>No</v>
      </c>
    </row>
    <row r="882" spans="1:16" x14ac:dyDescent="0.25">
      <c r="A882" s="4" t="s">
        <v>5465</v>
      </c>
      <c r="B882" s="6">
        <v>43790</v>
      </c>
      <c r="C882" s="4" t="s">
        <v>5466</v>
      </c>
      <c r="D882" s="7" t="s">
        <v>6177</v>
      </c>
      <c r="E882" s="4">
        <v>2</v>
      </c>
      <c r="F882" s="4" t="str">
        <f>VLOOKUP(C882,customers!A:B,2,FALSE)</f>
        <v>Constanta Hatfull</v>
      </c>
      <c r="G882" s="4" t="str">
        <f>VLOOKUP(F882,customers!B:C,2,FALSE)</f>
        <v>chatfullog@ebay.com</v>
      </c>
      <c r="H882" s="4" t="str">
        <f>VLOOKUP(F882,customers!B:G,6,FALSE)</f>
        <v>United States</v>
      </c>
      <c r="I882" s="7" t="str">
        <f>VLOOKUP(D882,products!A:B,2,FALSE)</f>
        <v>Rob</v>
      </c>
      <c r="J882" s="7" t="str">
        <f>VLOOKUP(D882,products!A:C,3,FALSE)</f>
        <v>L</v>
      </c>
      <c r="K882" s="8">
        <f>VLOOKUP(D882,products!A:D,4,FALSE)</f>
        <v>0.2</v>
      </c>
      <c r="L882" s="9">
        <f>VLOOKUP(D882,products!A:E,5,FALSE)</f>
        <v>3.5849999999999995</v>
      </c>
      <c r="M882" s="9">
        <f t="shared" si="13"/>
        <v>7.169999999999999</v>
      </c>
      <c r="N882" s="7" t="str" cm="1">
        <f t="array" ref="N882">_xlfn.IFS(I882="Rob","Robusta",I882="Exc","Exclasia",I882="Ara","Arabia",I882="Lib","Libia")</f>
        <v>Robusta</v>
      </c>
      <c r="O882" s="7" t="str" cm="1">
        <f t="array" ref="O882">_xlfn.IFS(J882="M","Medium",J882="D","Dark",J882="L","Light")</f>
        <v>Light</v>
      </c>
      <c r="P882" s="7" t="str">
        <f>VLOOKUP(Tablo1[[#This Row],[Customer ID]],customers!A881:I1881,9,FALSE)</f>
        <v>No</v>
      </c>
    </row>
    <row r="883" spans="1:16" x14ac:dyDescent="0.25">
      <c r="A883" s="4" t="s">
        <v>5471</v>
      </c>
      <c r="B883" s="6">
        <v>44286</v>
      </c>
      <c r="C883" s="4" t="s">
        <v>5472</v>
      </c>
      <c r="D883" s="7" t="s">
        <v>6166</v>
      </c>
      <c r="E883" s="4">
        <v>6</v>
      </c>
      <c r="F883" s="4" t="str">
        <f>VLOOKUP(C883,customers!A:B,2,FALSE)</f>
        <v>Bobbe Castagneto</v>
      </c>
      <c r="G883" s="4">
        <f>VLOOKUP(F883,customers!B:C,2,FALSE)</f>
        <v>0</v>
      </c>
      <c r="H883" s="4" t="str">
        <f>VLOOKUP(F883,customers!B:G,6,FALSE)</f>
        <v>United States</v>
      </c>
      <c r="I883" s="7" t="str">
        <f>VLOOKUP(D883,products!A:B,2,FALSE)</f>
        <v>Ara</v>
      </c>
      <c r="J883" s="7" t="str">
        <f>VLOOKUP(D883,products!A:C,3,FALSE)</f>
        <v>L</v>
      </c>
      <c r="K883" s="8">
        <f>VLOOKUP(D883,products!A:D,4,FALSE)</f>
        <v>0.2</v>
      </c>
      <c r="L883" s="9">
        <f>VLOOKUP(D883,products!A:E,5,FALSE)</f>
        <v>3.8849999999999998</v>
      </c>
      <c r="M883" s="9">
        <f t="shared" si="13"/>
        <v>23.31</v>
      </c>
      <c r="N883" s="7" t="str" cm="1">
        <f t="array" ref="N883">_xlfn.IFS(I883="Rob","Robusta",I883="Exc","Exclasia",I883="Ara","Arabia",I883="Lib","Libia")</f>
        <v>Arabia</v>
      </c>
      <c r="O883" s="7" t="str" cm="1">
        <f t="array" ref="O883">_xlfn.IFS(J883="M","Medium",J883="D","Dark",J883="L","Light")</f>
        <v>Light</v>
      </c>
      <c r="P883" s="7" t="str">
        <f>VLOOKUP(Tablo1[[#This Row],[Customer ID]],customers!A882:I1882,9,FALSE)</f>
        <v>Yes</v>
      </c>
    </row>
    <row r="884" spans="1:16" x14ac:dyDescent="0.25">
      <c r="A884" s="4" t="s">
        <v>5476</v>
      </c>
      <c r="B884" s="6">
        <v>43647</v>
      </c>
      <c r="C884" s="4" t="s">
        <v>5525</v>
      </c>
      <c r="D884" s="7" t="s">
        <v>6167</v>
      </c>
      <c r="E884" s="4">
        <v>5</v>
      </c>
      <c r="F884" s="4" t="str">
        <f>VLOOKUP(C884,customers!A:B,2,FALSE)</f>
        <v>Kippie Marrison</v>
      </c>
      <c r="G884" s="4" t="str">
        <f>VLOOKUP(F884,customers!B:C,2,FALSE)</f>
        <v>kmarrisonoq@dropbox.com</v>
      </c>
      <c r="H884" s="4" t="str">
        <f>VLOOKUP(F884,customers!B:G,6,FALSE)</f>
        <v>United States</v>
      </c>
      <c r="I884" s="7" t="str">
        <f>VLOOKUP(D884,products!A:B,2,FALSE)</f>
        <v>Ara</v>
      </c>
      <c r="J884" s="7" t="str">
        <f>VLOOKUP(D884,products!A:C,3,FALSE)</f>
        <v>D</v>
      </c>
      <c r="K884" s="8">
        <f>VLOOKUP(D884,products!A:D,4,FALSE)</f>
        <v>2.5</v>
      </c>
      <c r="L884" s="9">
        <f>VLOOKUP(D884,products!A:E,5,FALSE)</f>
        <v>22.884999999999998</v>
      </c>
      <c r="M884" s="9">
        <f t="shared" si="13"/>
        <v>114.42499999999998</v>
      </c>
      <c r="N884" s="7" t="str" cm="1">
        <f t="array" ref="N884">_xlfn.IFS(I884="Rob","Robusta",I884="Exc","Exclasia",I884="Ara","Arabia",I884="Lib","Libia")</f>
        <v>Arabia</v>
      </c>
      <c r="O884" s="7" t="str" cm="1">
        <f t="array" ref="O884">_xlfn.IFS(J884="M","Medium",J884="D","Dark",J884="L","Light")</f>
        <v>Dark</v>
      </c>
      <c r="P884" s="7" t="str">
        <f>VLOOKUP(Tablo1[[#This Row],[Customer ID]],customers!A883:I1883,9,FALSE)</f>
        <v>Yes</v>
      </c>
    </row>
    <row r="885" spans="1:16" x14ac:dyDescent="0.25">
      <c r="A885" s="4" t="s">
        <v>5482</v>
      </c>
      <c r="B885" s="6">
        <v>43956</v>
      </c>
      <c r="C885" s="4" t="s">
        <v>5483</v>
      </c>
      <c r="D885" s="7" t="s">
        <v>6174</v>
      </c>
      <c r="E885" s="4">
        <v>3</v>
      </c>
      <c r="F885" s="4" t="str">
        <f>VLOOKUP(C885,customers!A:B,2,FALSE)</f>
        <v>Lindon Agnolo</v>
      </c>
      <c r="G885" s="4" t="str">
        <f>VLOOKUP(F885,customers!B:C,2,FALSE)</f>
        <v>lagnolooj@pinterest.com</v>
      </c>
      <c r="H885" s="4" t="str">
        <f>VLOOKUP(F885,customers!B:G,6,FALSE)</f>
        <v>United States</v>
      </c>
      <c r="I885" s="7" t="str">
        <f>VLOOKUP(D885,products!A:B,2,FALSE)</f>
        <v>Ara</v>
      </c>
      <c r="J885" s="7" t="str">
        <f>VLOOKUP(D885,products!A:C,3,FALSE)</f>
        <v>M</v>
      </c>
      <c r="K885" s="8">
        <f>VLOOKUP(D885,products!A:D,4,FALSE)</f>
        <v>2.5</v>
      </c>
      <c r="L885" s="9">
        <f>VLOOKUP(D885,products!A:E,5,FALSE)</f>
        <v>25.874999999999996</v>
      </c>
      <c r="M885" s="9">
        <f t="shared" si="13"/>
        <v>77.624999999999986</v>
      </c>
      <c r="N885" s="7" t="str" cm="1">
        <f t="array" ref="N885">_xlfn.IFS(I885="Rob","Robusta",I885="Exc","Exclasia",I885="Ara","Arabia",I885="Lib","Libia")</f>
        <v>Arabia</v>
      </c>
      <c r="O885" s="7" t="str" cm="1">
        <f t="array" ref="O885">_xlfn.IFS(J885="M","Medium",J885="D","Dark",J885="L","Light")</f>
        <v>Medium</v>
      </c>
      <c r="P885" s="7" t="str">
        <f>VLOOKUP(Tablo1[[#This Row],[Customer ID]],customers!A884:I1884,9,FALSE)</f>
        <v>Yes</v>
      </c>
    </row>
    <row r="886" spans="1:16" x14ac:dyDescent="0.25">
      <c r="A886" s="4" t="s">
        <v>5488</v>
      </c>
      <c r="B886" s="6">
        <v>43941</v>
      </c>
      <c r="C886" s="4" t="s">
        <v>5489</v>
      </c>
      <c r="D886" s="7" t="s">
        <v>6171</v>
      </c>
      <c r="E886" s="4">
        <v>1</v>
      </c>
      <c r="F886" s="4" t="str">
        <f>VLOOKUP(C886,customers!A:B,2,FALSE)</f>
        <v>Delainey Kiddy</v>
      </c>
      <c r="G886" s="4" t="str">
        <f>VLOOKUP(F886,customers!B:C,2,FALSE)</f>
        <v>dkiddyok@fda.gov</v>
      </c>
      <c r="H886" s="4" t="str">
        <f>VLOOKUP(F886,customers!B:G,6,FALSE)</f>
        <v>United States</v>
      </c>
      <c r="I886" s="7" t="str">
        <f>VLOOKUP(D886,products!A:B,2,FALSE)</f>
        <v>Rob</v>
      </c>
      <c r="J886" s="7" t="str">
        <f>VLOOKUP(D886,products!A:C,3,FALSE)</f>
        <v>D</v>
      </c>
      <c r="K886" s="8">
        <f>VLOOKUP(D886,products!A:D,4,FALSE)</f>
        <v>0.5</v>
      </c>
      <c r="L886" s="9">
        <f>VLOOKUP(D886,products!A:E,5,FALSE)</f>
        <v>5.3699999999999992</v>
      </c>
      <c r="M886" s="9">
        <f t="shared" si="13"/>
        <v>5.3699999999999992</v>
      </c>
      <c r="N886" s="7" t="str" cm="1">
        <f t="array" ref="N886">_xlfn.IFS(I886="Rob","Robusta",I886="Exc","Exclasia",I886="Ara","Arabia",I886="Lib","Libia")</f>
        <v>Robusta</v>
      </c>
      <c r="O886" s="7" t="str" cm="1">
        <f t="array" ref="O886">_xlfn.IFS(J886="M","Medium",J886="D","Dark",J886="L","Light")</f>
        <v>Dark</v>
      </c>
      <c r="P886" s="7" t="str">
        <f>VLOOKUP(Tablo1[[#This Row],[Customer ID]],customers!A885:I1885,9,FALSE)</f>
        <v>Yes</v>
      </c>
    </row>
    <row r="887" spans="1:16" x14ac:dyDescent="0.25">
      <c r="A887" s="4" t="s">
        <v>5494</v>
      </c>
      <c r="B887" s="6">
        <v>43664</v>
      </c>
      <c r="C887" s="4" t="s">
        <v>5495</v>
      </c>
      <c r="D887" s="7" t="s">
        <v>6148</v>
      </c>
      <c r="E887" s="4">
        <v>6</v>
      </c>
      <c r="F887" s="4" t="str">
        <f>VLOOKUP(C887,customers!A:B,2,FALSE)</f>
        <v>Helli Petroulis</v>
      </c>
      <c r="G887" s="4" t="str">
        <f>VLOOKUP(F887,customers!B:C,2,FALSE)</f>
        <v>hpetroulisol@state.tx.us</v>
      </c>
      <c r="H887" s="4" t="str">
        <f>VLOOKUP(F887,customers!B:G,6,FALSE)</f>
        <v>Ireland</v>
      </c>
      <c r="I887" s="7" t="str">
        <f>VLOOKUP(D887,products!A:B,2,FALSE)</f>
        <v>Rob</v>
      </c>
      <c r="J887" s="7" t="str">
        <f>VLOOKUP(D887,products!A:C,3,FALSE)</f>
        <v>D</v>
      </c>
      <c r="K887" s="8">
        <f>VLOOKUP(D887,products!A:D,4,FALSE)</f>
        <v>2.5</v>
      </c>
      <c r="L887" s="9">
        <f>VLOOKUP(D887,products!A:E,5,FALSE)</f>
        <v>20.584999999999997</v>
      </c>
      <c r="M887" s="9">
        <f t="shared" si="13"/>
        <v>123.50999999999999</v>
      </c>
      <c r="N887" s="7" t="str" cm="1">
        <f t="array" ref="N887">_xlfn.IFS(I887="Rob","Robusta",I887="Exc","Exclasia",I887="Ara","Arabia",I887="Lib","Libia")</f>
        <v>Robusta</v>
      </c>
      <c r="O887" s="7" t="str" cm="1">
        <f t="array" ref="O887">_xlfn.IFS(J887="M","Medium",J887="D","Dark",J887="L","Light")</f>
        <v>Dark</v>
      </c>
      <c r="P887" s="7" t="str">
        <f>VLOOKUP(Tablo1[[#This Row],[Customer ID]],customers!A886:I1886,9,FALSE)</f>
        <v>No</v>
      </c>
    </row>
    <row r="888" spans="1:16" x14ac:dyDescent="0.25">
      <c r="A888" s="4" t="s">
        <v>5500</v>
      </c>
      <c r="B888" s="6">
        <v>44518</v>
      </c>
      <c r="C888" s="4" t="s">
        <v>5501</v>
      </c>
      <c r="D888" s="7" t="s">
        <v>6159</v>
      </c>
      <c r="E888" s="4">
        <v>2</v>
      </c>
      <c r="F888" s="4" t="str">
        <f>VLOOKUP(C888,customers!A:B,2,FALSE)</f>
        <v>Marty Scholl</v>
      </c>
      <c r="G888" s="4" t="str">
        <f>VLOOKUP(F888,customers!B:C,2,FALSE)</f>
        <v>mschollom@taobao.com</v>
      </c>
      <c r="H888" s="4" t="str">
        <f>VLOOKUP(F888,customers!B:G,6,FALSE)</f>
        <v>United States</v>
      </c>
      <c r="I888" s="7" t="str">
        <f>VLOOKUP(D888,products!A:B,2,FALSE)</f>
        <v>Lib</v>
      </c>
      <c r="J888" s="7" t="str">
        <f>VLOOKUP(D888,products!A:C,3,FALSE)</f>
        <v>M</v>
      </c>
      <c r="K888" s="8">
        <f>VLOOKUP(D888,products!A:D,4,FALSE)</f>
        <v>0.5</v>
      </c>
      <c r="L888" s="9">
        <f>VLOOKUP(D888,products!A:E,5,FALSE)</f>
        <v>8.73</v>
      </c>
      <c r="M888" s="9">
        <f t="shared" si="13"/>
        <v>17.46</v>
      </c>
      <c r="N888" s="7" t="str" cm="1">
        <f t="array" ref="N888">_xlfn.IFS(I888="Rob","Robusta",I888="Exc","Exclasia",I888="Ara","Arabia",I888="Lib","Libia")</f>
        <v>Libia</v>
      </c>
      <c r="O888" s="7" t="str" cm="1">
        <f t="array" ref="O888">_xlfn.IFS(J888="M","Medium",J888="D","Dark",J888="L","Light")</f>
        <v>Medium</v>
      </c>
      <c r="P888" s="7" t="str">
        <f>VLOOKUP(Tablo1[[#This Row],[Customer ID]],customers!A887:I1887,9,FALSE)</f>
        <v>No</v>
      </c>
    </row>
    <row r="889" spans="1:16" x14ac:dyDescent="0.25">
      <c r="A889" s="4" t="s">
        <v>5506</v>
      </c>
      <c r="B889" s="6">
        <v>44002</v>
      </c>
      <c r="C889" s="4" t="s">
        <v>5507</v>
      </c>
      <c r="D889" s="7" t="s">
        <v>6183</v>
      </c>
      <c r="E889" s="4">
        <v>3</v>
      </c>
      <c r="F889" s="4" t="str">
        <f>VLOOKUP(C889,customers!A:B,2,FALSE)</f>
        <v>Kienan Ferson</v>
      </c>
      <c r="G889" s="4" t="str">
        <f>VLOOKUP(F889,customers!B:C,2,FALSE)</f>
        <v>kfersonon@g.co</v>
      </c>
      <c r="H889" s="4" t="str">
        <f>VLOOKUP(F889,customers!B:G,6,FALSE)</f>
        <v>United States</v>
      </c>
      <c r="I889" s="7" t="str">
        <f>VLOOKUP(D889,products!A:B,2,FALSE)</f>
        <v>Exc</v>
      </c>
      <c r="J889" s="7" t="str">
        <f>VLOOKUP(D889,products!A:C,3,FALSE)</f>
        <v>L</v>
      </c>
      <c r="K889" s="8">
        <f>VLOOKUP(D889,products!A:D,4,FALSE)</f>
        <v>0.2</v>
      </c>
      <c r="L889" s="9">
        <f>VLOOKUP(D889,products!A:E,5,FALSE)</f>
        <v>4.4550000000000001</v>
      </c>
      <c r="M889" s="9">
        <f t="shared" si="13"/>
        <v>13.365</v>
      </c>
      <c r="N889" s="7" t="str" cm="1">
        <f t="array" ref="N889">_xlfn.IFS(I889="Rob","Robusta",I889="Exc","Exclasia",I889="Ara","Arabia",I889="Lib","Libia")</f>
        <v>Exclasia</v>
      </c>
      <c r="O889" s="7" t="str" cm="1">
        <f t="array" ref="O889">_xlfn.IFS(J889="M","Medium",J889="D","Dark",J889="L","Light")</f>
        <v>Light</v>
      </c>
      <c r="P889" s="7" t="str">
        <f>VLOOKUP(Tablo1[[#This Row],[Customer ID]],customers!A888:I1888,9,FALSE)</f>
        <v>No</v>
      </c>
    </row>
    <row r="890" spans="1:16" x14ac:dyDescent="0.25">
      <c r="A890" s="4" t="s">
        <v>5512</v>
      </c>
      <c r="B890" s="6">
        <v>44292</v>
      </c>
      <c r="C890" s="4" t="s">
        <v>5513</v>
      </c>
      <c r="D890" s="7" t="s">
        <v>6166</v>
      </c>
      <c r="E890" s="4">
        <v>2</v>
      </c>
      <c r="F890" s="4" t="str">
        <f>VLOOKUP(C890,customers!A:B,2,FALSE)</f>
        <v>Blake Kelloway</v>
      </c>
      <c r="G890" s="4" t="str">
        <f>VLOOKUP(F890,customers!B:C,2,FALSE)</f>
        <v>bkellowayoo@omniture.com</v>
      </c>
      <c r="H890" s="4" t="str">
        <f>VLOOKUP(F890,customers!B:G,6,FALSE)</f>
        <v>United States</v>
      </c>
      <c r="I890" s="7" t="str">
        <f>VLOOKUP(D890,products!A:B,2,FALSE)</f>
        <v>Ara</v>
      </c>
      <c r="J890" s="7" t="str">
        <f>VLOOKUP(D890,products!A:C,3,FALSE)</f>
        <v>L</v>
      </c>
      <c r="K890" s="8">
        <f>VLOOKUP(D890,products!A:D,4,FALSE)</f>
        <v>0.2</v>
      </c>
      <c r="L890" s="9">
        <f>VLOOKUP(D890,products!A:E,5,FALSE)</f>
        <v>3.8849999999999998</v>
      </c>
      <c r="M890" s="9">
        <f t="shared" si="13"/>
        <v>7.77</v>
      </c>
      <c r="N890" s="7" t="str" cm="1">
        <f t="array" ref="N890">_xlfn.IFS(I890="Rob","Robusta",I890="Exc","Exclasia",I890="Ara","Arabia",I890="Lib","Libia")</f>
        <v>Arabia</v>
      </c>
      <c r="O890" s="7" t="str" cm="1">
        <f t="array" ref="O890">_xlfn.IFS(J890="M","Medium",J890="D","Dark",J890="L","Light")</f>
        <v>Light</v>
      </c>
      <c r="P890" s="7" t="str">
        <f>VLOOKUP(Tablo1[[#This Row],[Customer ID]],customers!A889:I1889,9,FALSE)</f>
        <v>Yes</v>
      </c>
    </row>
    <row r="891" spans="1:16" x14ac:dyDescent="0.25">
      <c r="A891" s="4" t="s">
        <v>5518</v>
      </c>
      <c r="B891" s="6">
        <v>43633</v>
      </c>
      <c r="C891" s="4" t="s">
        <v>5519</v>
      </c>
      <c r="D891" s="7" t="s">
        <v>6162</v>
      </c>
      <c r="E891" s="4">
        <v>1</v>
      </c>
      <c r="F891" s="4" t="str">
        <f>VLOOKUP(C891,customers!A:B,2,FALSE)</f>
        <v>Scarlett Oliffe</v>
      </c>
      <c r="G891" s="4" t="str">
        <f>VLOOKUP(F891,customers!B:C,2,FALSE)</f>
        <v>soliffeop@yellowbook.com</v>
      </c>
      <c r="H891" s="4" t="str">
        <f>VLOOKUP(F891,customers!B:G,6,FALSE)</f>
        <v>United States</v>
      </c>
      <c r="I891" s="7" t="str">
        <f>VLOOKUP(D891,products!A:B,2,FALSE)</f>
        <v>Rob</v>
      </c>
      <c r="J891" s="7" t="str">
        <f>VLOOKUP(D891,products!A:C,3,FALSE)</f>
        <v>D</v>
      </c>
      <c r="K891" s="8">
        <f>VLOOKUP(D891,products!A:D,4,FALSE)</f>
        <v>0.2</v>
      </c>
      <c r="L891" s="9">
        <f>VLOOKUP(D891,products!A:E,5,FALSE)</f>
        <v>2.6849999999999996</v>
      </c>
      <c r="M891" s="9">
        <f t="shared" si="13"/>
        <v>2.6849999999999996</v>
      </c>
      <c r="N891" s="7" t="str" cm="1">
        <f t="array" ref="N891">_xlfn.IFS(I891="Rob","Robusta",I891="Exc","Exclasia",I891="Ara","Arabia",I891="Lib","Libia")</f>
        <v>Robusta</v>
      </c>
      <c r="O891" s="7" t="str" cm="1">
        <f t="array" ref="O891">_xlfn.IFS(J891="M","Medium",J891="D","Dark",J891="L","Light")</f>
        <v>Dark</v>
      </c>
      <c r="P891" s="7" t="str">
        <f>VLOOKUP(Tablo1[[#This Row],[Customer ID]],customers!A890:I1890,9,FALSE)</f>
        <v>Yes</v>
      </c>
    </row>
    <row r="892" spans="1:16" x14ac:dyDescent="0.25">
      <c r="A892" s="4" t="s">
        <v>5524</v>
      </c>
      <c r="B892" s="6">
        <v>44646</v>
      </c>
      <c r="C892" s="4" t="s">
        <v>5525</v>
      </c>
      <c r="D892" s="7" t="s">
        <v>6148</v>
      </c>
      <c r="E892" s="4">
        <v>1</v>
      </c>
      <c r="F892" s="4" t="str">
        <f>VLOOKUP(C892,customers!A:B,2,FALSE)</f>
        <v>Kippie Marrison</v>
      </c>
      <c r="G892" s="4" t="str">
        <f>VLOOKUP(F892,customers!B:C,2,FALSE)</f>
        <v>kmarrisonoq@dropbox.com</v>
      </c>
      <c r="H892" s="4" t="str">
        <f>VLOOKUP(F892,customers!B:G,6,FALSE)</f>
        <v>United States</v>
      </c>
      <c r="I892" s="7" t="str">
        <f>VLOOKUP(D892,products!A:B,2,FALSE)</f>
        <v>Rob</v>
      </c>
      <c r="J892" s="7" t="str">
        <f>VLOOKUP(D892,products!A:C,3,FALSE)</f>
        <v>D</v>
      </c>
      <c r="K892" s="8">
        <f>VLOOKUP(D892,products!A:D,4,FALSE)</f>
        <v>2.5</v>
      </c>
      <c r="L892" s="9">
        <f>VLOOKUP(D892,products!A:E,5,FALSE)</f>
        <v>20.584999999999997</v>
      </c>
      <c r="M892" s="9">
        <f t="shared" si="13"/>
        <v>20.584999999999997</v>
      </c>
      <c r="N892" s="7" t="str" cm="1">
        <f t="array" ref="N892">_xlfn.IFS(I892="Rob","Robusta",I892="Exc","Exclasia",I892="Ara","Arabia",I892="Lib","Libia")</f>
        <v>Robusta</v>
      </c>
      <c r="O892" s="7" t="str" cm="1">
        <f t="array" ref="O892">_xlfn.IFS(J892="M","Medium",J892="D","Dark",J892="L","Light")</f>
        <v>Dark</v>
      </c>
      <c r="P892" s="7" t="str">
        <f>VLOOKUP(Tablo1[[#This Row],[Customer ID]],customers!A891:I1891,9,FALSE)</f>
        <v>Yes</v>
      </c>
    </row>
    <row r="893" spans="1:16" x14ac:dyDescent="0.25">
      <c r="A893" s="4" t="s">
        <v>5530</v>
      </c>
      <c r="B893" s="6">
        <v>44469</v>
      </c>
      <c r="C893" s="4" t="s">
        <v>5531</v>
      </c>
      <c r="D893" s="7" t="s">
        <v>6167</v>
      </c>
      <c r="E893" s="4">
        <v>5</v>
      </c>
      <c r="F893" s="4" t="str">
        <f>VLOOKUP(C893,customers!A:B,2,FALSE)</f>
        <v>Celestia Dolohunty</v>
      </c>
      <c r="G893" s="4" t="str">
        <f>VLOOKUP(F893,customers!B:C,2,FALSE)</f>
        <v>cdolohuntyor@dailymail.co.uk</v>
      </c>
      <c r="H893" s="4" t="str">
        <f>VLOOKUP(F893,customers!B:G,6,FALSE)</f>
        <v>United States</v>
      </c>
      <c r="I893" s="7" t="str">
        <f>VLOOKUP(D893,products!A:B,2,FALSE)</f>
        <v>Ara</v>
      </c>
      <c r="J893" s="7" t="str">
        <f>VLOOKUP(D893,products!A:C,3,FALSE)</f>
        <v>D</v>
      </c>
      <c r="K893" s="8">
        <f>VLOOKUP(D893,products!A:D,4,FALSE)</f>
        <v>2.5</v>
      </c>
      <c r="L893" s="9">
        <f>VLOOKUP(D893,products!A:E,5,FALSE)</f>
        <v>22.884999999999998</v>
      </c>
      <c r="M893" s="9">
        <f t="shared" si="13"/>
        <v>114.42499999999998</v>
      </c>
      <c r="N893" s="7" t="str" cm="1">
        <f t="array" ref="N893">_xlfn.IFS(I893="Rob","Robusta",I893="Exc","Exclasia",I893="Ara","Arabia",I893="Lib","Libia")</f>
        <v>Arabia</v>
      </c>
      <c r="O893" s="7" t="str" cm="1">
        <f t="array" ref="O893">_xlfn.IFS(J893="M","Medium",J893="D","Dark",J893="L","Light")</f>
        <v>Dark</v>
      </c>
      <c r="P893" s="7" t="str">
        <f>VLOOKUP(Tablo1[[#This Row],[Customer ID]],customers!A892:I1892,9,FALSE)</f>
        <v>Yes</v>
      </c>
    </row>
    <row r="894" spans="1:16" x14ac:dyDescent="0.25">
      <c r="A894" s="4" t="s">
        <v>5536</v>
      </c>
      <c r="B894" s="6">
        <v>43635</v>
      </c>
      <c r="C894" s="4" t="s">
        <v>5537</v>
      </c>
      <c r="D894" s="7" t="s">
        <v>6155</v>
      </c>
      <c r="E894" s="4">
        <v>5</v>
      </c>
      <c r="F894" s="4" t="str">
        <f>VLOOKUP(C894,customers!A:B,2,FALSE)</f>
        <v>Patsy Vasilenko</v>
      </c>
      <c r="G894" s="4" t="str">
        <f>VLOOKUP(F894,customers!B:C,2,FALSE)</f>
        <v>pvasilenkoos@addtoany.com</v>
      </c>
      <c r="H894" s="4" t="str">
        <f>VLOOKUP(F894,customers!B:G,6,FALSE)</f>
        <v>United Kingdom</v>
      </c>
      <c r="I894" s="7" t="str">
        <f>VLOOKUP(D894,products!A:B,2,FALSE)</f>
        <v>Exc</v>
      </c>
      <c r="J894" s="7" t="str">
        <f>VLOOKUP(D894,products!A:C,3,FALSE)</f>
        <v>M</v>
      </c>
      <c r="K894" s="8">
        <f>VLOOKUP(D894,products!A:D,4,FALSE)</f>
        <v>0.2</v>
      </c>
      <c r="L894" s="9">
        <f>VLOOKUP(D894,products!A:E,5,FALSE)</f>
        <v>4.125</v>
      </c>
      <c r="M894" s="9">
        <f t="shared" si="13"/>
        <v>20.625</v>
      </c>
      <c r="N894" s="7" t="str" cm="1">
        <f t="array" ref="N894">_xlfn.IFS(I894="Rob","Robusta",I894="Exc","Exclasia",I894="Ara","Arabia",I894="Lib","Libia")</f>
        <v>Exclasia</v>
      </c>
      <c r="O894" s="7" t="str" cm="1">
        <f t="array" ref="O894">_xlfn.IFS(J894="M","Medium",J894="D","Dark",J894="L","Light")</f>
        <v>Medium</v>
      </c>
      <c r="P894" s="7" t="str">
        <f>VLOOKUP(Tablo1[[#This Row],[Customer ID]],customers!A893:I1893,9,FALSE)</f>
        <v>No</v>
      </c>
    </row>
    <row r="895" spans="1:16" x14ac:dyDescent="0.25">
      <c r="A895" s="4" t="s">
        <v>5542</v>
      </c>
      <c r="B895" s="6">
        <v>44651</v>
      </c>
      <c r="C895" s="4" t="s">
        <v>5543</v>
      </c>
      <c r="D895" s="7" t="s">
        <v>6160</v>
      </c>
      <c r="E895" s="4">
        <v>6</v>
      </c>
      <c r="F895" s="4" t="str">
        <f>VLOOKUP(C895,customers!A:B,2,FALSE)</f>
        <v>Raphaela Schankelborg</v>
      </c>
      <c r="G895" s="4" t="str">
        <f>VLOOKUP(F895,customers!B:C,2,FALSE)</f>
        <v>rschankelborgot@ameblo.jp</v>
      </c>
      <c r="H895" s="4" t="str">
        <f>VLOOKUP(F895,customers!B:G,6,FALSE)</f>
        <v>United States</v>
      </c>
      <c r="I895" s="7" t="str">
        <f>VLOOKUP(D895,products!A:B,2,FALSE)</f>
        <v>Lib</v>
      </c>
      <c r="J895" s="7" t="str">
        <f>VLOOKUP(D895,products!A:C,3,FALSE)</f>
        <v>L</v>
      </c>
      <c r="K895" s="8">
        <f>VLOOKUP(D895,products!A:D,4,FALSE)</f>
        <v>0.5</v>
      </c>
      <c r="L895" s="9">
        <f>VLOOKUP(D895,products!A:E,5,FALSE)</f>
        <v>9.51</v>
      </c>
      <c r="M895" s="9">
        <f t="shared" si="13"/>
        <v>57.06</v>
      </c>
      <c r="N895" s="7" t="str" cm="1">
        <f t="array" ref="N895">_xlfn.IFS(I895="Rob","Robusta",I895="Exc","Exclasia",I895="Ara","Arabia",I895="Lib","Libia")</f>
        <v>Libia</v>
      </c>
      <c r="O895" s="7" t="str" cm="1">
        <f t="array" ref="O895">_xlfn.IFS(J895="M","Medium",J895="D","Dark",J895="L","Light")</f>
        <v>Light</v>
      </c>
      <c r="P895" s="7" t="str">
        <f>VLOOKUP(Tablo1[[#This Row],[Customer ID]],customers!A894:I1894,9,FALSE)</f>
        <v>Yes</v>
      </c>
    </row>
    <row r="896" spans="1:16" x14ac:dyDescent="0.25">
      <c r="A896" s="4" t="s">
        <v>5547</v>
      </c>
      <c r="B896" s="6">
        <v>44016</v>
      </c>
      <c r="C896" s="4" t="s">
        <v>5548</v>
      </c>
      <c r="D896" s="7" t="s">
        <v>6148</v>
      </c>
      <c r="E896" s="4">
        <v>4</v>
      </c>
      <c r="F896" s="4" t="str">
        <f>VLOOKUP(C896,customers!A:B,2,FALSE)</f>
        <v>Sharity Wickens</v>
      </c>
      <c r="G896" s="4">
        <f>VLOOKUP(F896,customers!B:C,2,FALSE)</f>
        <v>0</v>
      </c>
      <c r="H896" s="4" t="str">
        <f>VLOOKUP(F896,customers!B:G,6,FALSE)</f>
        <v>Ireland</v>
      </c>
      <c r="I896" s="7" t="str">
        <f>VLOOKUP(D896,products!A:B,2,FALSE)</f>
        <v>Rob</v>
      </c>
      <c r="J896" s="7" t="str">
        <f>VLOOKUP(D896,products!A:C,3,FALSE)</f>
        <v>D</v>
      </c>
      <c r="K896" s="8">
        <f>VLOOKUP(D896,products!A:D,4,FALSE)</f>
        <v>2.5</v>
      </c>
      <c r="L896" s="9">
        <f>VLOOKUP(D896,products!A:E,5,FALSE)</f>
        <v>20.584999999999997</v>
      </c>
      <c r="M896" s="9">
        <f t="shared" si="13"/>
        <v>82.339999999999989</v>
      </c>
      <c r="N896" s="7" t="str" cm="1">
        <f t="array" ref="N896">_xlfn.IFS(I896="Rob","Robusta",I896="Exc","Exclasia",I896="Ara","Arabia",I896="Lib","Libia")</f>
        <v>Robusta</v>
      </c>
      <c r="O896" s="7" t="str" cm="1">
        <f t="array" ref="O896">_xlfn.IFS(J896="M","Medium",J896="D","Dark",J896="L","Light")</f>
        <v>Dark</v>
      </c>
      <c r="P896" s="7" t="str">
        <f>VLOOKUP(Tablo1[[#This Row],[Customer ID]],customers!A895:I1895,9,FALSE)</f>
        <v>Yes</v>
      </c>
    </row>
    <row r="897" spans="1:16" x14ac:dyDescent="0.25">
      <c r="A897" s="4" t="s">
        <v>5552</v>
      </c>
      <c r="B897" s="6">
        <v>44521</v>
      </c>
      <c r="C897" s="4" t="s">
        <v>5553</v>
      </c>
      <c r="D897" s="7" t="s">
        <v>6165</v>
      </c>
      <c r="E897" s="4">
        <v>5</v>
      </c>
      <c r="F897" s="4" t="str">
        <f>VLOOKUP(C897,customers!A:B,2,FALSE)</f>
        <v>Derick Snow</v>
      </c>
      <c r="G897" s="4">
        <f>VLOOKUP(F897,customers!B:C,2,FALSE)</f>
        <v>0</v>
      </c>
      <c r="H897" s="4" t="str">
        <f>VLOOKUP(F897,customers!B:G,6,FALSE)</f>
        <v>United States</v>
      </c>
      <c r="I897" s="7" t="str">
        <f>VLOOKUP(D897,products!A:B,2,FALSE)</f>
        <v>Exc</v>
      </c>
      <c r="J897" s="7" t="str">
        <f>VLOOKUP(D897,products!A:C,3,FALSE)</f>
        <v>M</v>
      </c>
      <c r="K897" s="8">
        <f>VLOOKUP(D897,products!A:D,4,FALSE)</f>
        <v>2.5</v>
      </c>
      <c r="L897" s="9">
        <f>VLOOKUP(D897,products!A:E,5,FALSE)</f>
        <v>31.624999999999996</v>
      </c>
      <c r="M897" s="9">
        <f t="shared" si="13"/>
        <v>158.12499999999997</v>
      </c>
      <c r="N897" s="7" t="str" cm="1">
        <f t="array" ref="N897">_xlfn.IFS(I897="Rob","Robusta",I897="Exc","Exclasia",I897="Ara","Arabia",I897="Lib","Libia")</f>
        <v>Exclasia</v>
      </c>
      <c r="O897" s="7" t="str" cm="1">
        <f t="array" ref="O897">_xlfn.IFS(J897="M","Medium",J897="D","Dark",J897="L","Light")</f>
        <v>Medium</v>
      </c>
      <c r="P897" s="7" t="str">
        <f>VLOOKUP(Tablo1[[#This Row],[Customer ID]],customers!A896:I1896,9,FALSE)</f>
        <v>No</v>
      </c>
    </row>
    <row r="898" spans="1:16" x14ac:dyDescent="0.25">
      <c r="A898" s="4" t="s">
        <v>5557</v>
      </c>
      <c r="B898" s="6">
        <v>44347</v>
      </c>
      <c r="C898" s="4" t="s">
        <v>5558</v>
      </c>
      <c r="D898" s="7" t="s">
        <v>6171</v>
      </c>
      <c r="E898" s="4">
        <v>6</v>
      </c>
      <c r="F898" s="4" t="str">
        <f>VLOOKUP(C898,customers!A:B,2,FALSE)</f>
        <v>Baxy Cargen</v>
      </c>
      <c r="G898" s="4" t="str">
        <f>VLOOKUP(F898,customers!B:C,2,FALSE)</f>
        <v>bcargenow@geocities.jp</v>
      </c>
      <c r="H898" s="4" t="str">
        <f>VLOOKUP(F898,customers!B:G,6,FALSE)</f>
        <v>United States</v>
      </c>
      <c r="I898" s="7" t="str">
        <f>VLOOKUP(D898,products!A:B,2,FALSE)</f>
        <v>Rob</v>
      </c>
      <c r="J898" s="7" t="str">
        <f>VLOOKUP(D898,products!A:C,3,FALSE)</f>
        <v>D</v>
      </c>
      <c r="K898" s="8">
        <f>VLOOKUP(D898,products!A:D,4,FALSE)</f>
        <v>0.5</v>
      </c>
      <c r="L898" s="9">
        <f>VLOOKUP(D898,products!A:E,5,FALSE)</f>
        <v>5.3699999999999992</v>
      </c>
      <c r="M898" s="9">
        <f t="shared" si="13"/>
        <v>32.22</v>
      </c>
      <c r="N898" s="7" t="str" cm="1">
        <f t="array" ref="N898">_xlfn.IFS(I898="Rob","Robusta",I898="Exc","Exclasia",I898="Ara","Arabia",I898="Lib","Libia")</f>
        <v>Robusta</v>
      </c>
      <c r="O898" s="7" t="str" cm="1">
        <f t="array" ref="O898">_xlfn.IFS(J898="M","Medium",J898="D","Dark",J898="L","Light")</f>
        <v>Dark</v>
      </c>
      <c r="P898" s="7" t="str">
        <f>VLOOKUP(Tablo1[[#This Row],[Customer ID]],customers!A897:I1897,9,FALSE)</f>
        <v>Yes</v>
      </c>
    </row>
    <row r="899" spans="1:16" x14ac:dyDescent="0.25">
      <c r="A899" s="4" t="s">
        <v>5563</v>
      </c>
      <c r="B899" s="6">
        <v>43932</v>
      </c>
      <c r="C899" s="4" t="s">
        <v>5564</v>
      </c>
      <c r="D899" s="7" t="s">
        <v>6182</v>
      </c>
      <c r="E899" s="4">
        <v>2</v>
      </c>
      <c r="F899" s="4" t="str">
        <f>VLOOKUP(C899,customers!A:B,2,FALSE)</f>
        <v>Ryann Stickler</v>
      </c>
      <c r="G899" s="4" t="str">
        <f>VLOOKUP(F899,customers!B:C,2,FALSE)</f>
        <v>rsticklerox@printfriendly.com</v>
      </c>
      <c r="H899" s="4" t="str">
        <f>VLOOKUP(F899,customers!B:G,6,FALSE)</f>
        <v>United Kingdom</v>
      </c>
      <c r="I899" s="7" t="str">
        <f>VLOOKUP(D899,products!A:B,2,FALSE)</f>
        <v>Exc</v>
      </c>
      <c r="J899" s="7" t="str">
        <f>VLOOKUP(D899,products!A:C,3,FALSE)</f>
        <v>D</v>
      </c>
      <c r="K899" s="8">
        <f>VLOOKUP(D899,products!A:D,4,FALSE)</f>
        <v>1</v>
      </c>
      <c r="L899" s="9">
        <f>VLOOKUP(D899,products!A:E,5,FALSE)</f>
        <v>12.15</v>
      </c>
      <c r="M899" s="9">
        <f t="shared" ref="M899:M962" si="14">L899*E899</f>
        <v>24.3</v>
      </c>
      <c r="N899" s="7" t="str" cm="1">
        <f t="array" ref="N899">_xlfn.IFS(I899="Rob","Robusta",I899="Exc","Exclasia",I899="Ara","Arabia",I899="Lib","Libia")</f>
        <v>Exclasia</v>
      </c>
      <c r="O899" s="7" t="str" cm="1">
        <f t="array" ref="O899">_xlfn.IFS(J899="M","Medium",J899="D","Dark",J899="L","Light")</f>
        <v>Dark</v>
      </c>
      <c r="P899" s="7" t="str">
        <f>VLOOKUP(Tablo1[[#This Row],[Customer ID]],customers!A898:I1898,9,FALSE)</f>
        <v>No</v>
      </c>
    </row>
    <row r="900" spans="1:16" x14ac:dyDescent="0.25">
      <c r="A900" s="4" t="s">
        <v>5569</v>
      </c>
      <c r="B900" s="6">
        <v>44089</v>
      </c>
      <c r="C900" s="4" t="s">
        <v>5570</v>
      </c>
      <c r="D900" s="7" t="s">
        <v>6172</v>
      </c>
      <c r="E900" s="4">
        <v>5</v>
      </c>
      <c r="F900" s="4" t="str">
        <f>VLOOKUP(C900,customers!A:B,2,FALSE)</f>
        <v>Daryn Cassius</v>
      </c>
      <c r="G900" s="4">
        <f>VLOOKUP(F900,customers!B:C,2,FALSE)</f>
        <v>0</v>
      </c>
      <c r="H900" s="4" t="str">
        <f>VLOOKUP(F900,customers!B:G,6,FALSE)</f>
        <v>United States</v>
      </c>
      <c r="I900" s="7" t="str">
        <f>VLOOKUP(D900,products!A:B,2,FALSE)</f>
        <v>Rob</v>
      </c>
      <c r="J900" s="7" t="str">
        <f>VLOOKUP(D900,products!A:C,3,FALSE)</f>
        <v>L</v>
      </c>
      <c r="K900" s="8">
        <f>VLOOKUP(D900,products!A:D,4,FALSE)</f>
        <v>0.5</v>
      </c>
      <c r="L900" s="9">
        <f>VLOOKUP(D900,products!A:E,5,FALSE)</f>
        <v>7.169999999999999</v>
      </c>
      <c r="M900" s="9">
        <f t="shared" si="14"/>
        <v>35.849999999999994</v>
      </c>
      <c r="N900" s="7" t="str" cm="1">
        <f t="array" ref="N900">_xlfn.IFS(I900="Rob","Robusta",I900="Exc","Exclasia",I900="Ara","Arabia",I900="Lib","Libia")</f>
        <v>Robusta</v>
      </c>
      <c r="O900" s="7" t="str" cm="1">
        <f t="array" ref="O900">_xlfn.IFS(J900="M","Medium",J900="D","Dark",J900="L","Light")</f>
        <v>Light</v>
      </c>
      <c r="P900" s="7" t="str">
        <f>VLOOKUP(Tablo1[[#This Row],[Customer ID]],customers!A899:I1899,9,FALSE)</f>
        <v>No</v>
      </c>
    </row>
    <row r="901" spans="1:16" x14ac:dyDescent="0.25">
      <c r="A901" s="4" t="s">
        <v>5574</v>
      </c>
      <c r="B901" s="6">
        <v>44523</v>
      </c>
      <c r="C901" s="4" t="s">
        <v>5553</v>
      </c>
      <c r="D901" s="7" t="s">
        <v>6161</v>
      </c>
      <c r="E901" s="4">
        <v>5</v>
      </c>
      <c r="F901" s="4" t="str">
        <f>VLOOKUP(C901,customers!A:B,2,FALSE)</f>
        <v>Derick Snow</v>
      </c>
      <c r="G901" s="4">
        <f>VLOOKUP(F901,customers!B:C,2,FALSE)</f>
        <v>0</v>
      </c>
      <c r="H901" s="4" t="str">
        <f>VLOOKUP(F901,customers!B:G,6,FALSE)</f>
        <v>United States</v>
      </c>
      <c r="I901" s="7" t="str">
        <f>VLOOKUP(D901,products!A:B,2,FALSE)</f>
        <v>Lib</v>
      </c>
      <c r="J901" s="7" t="str">
        <f>VLOOKUP(D901,products!A:C,3,FALSE)</f>
        <v>M</v>
      </c>
      <c r="K901" s="8">
        <f>VLOOKUP(D901,products!A:D,4,FALSE)</f>
        <v>1</v>
      </c>
      <c r="L901" s="9">
        <f>VLOOKUP(D901,products!A:E,5,FALSE)</f>
        <v>14.55</v>
      </c>
      <c r="M901" s="9">
        <f t="shared" si="14"/>
        <v>72.75</v>
      </c>
      <c r="N901" s="7" t="str" cm="1">
        <f t="array" ref="N901">_xlfn.IFS(I901="Rob","Robusta",I901="Exc","Exclasia",I901="Ara","Arabia",I901="Lib","Libia")</f>
        <v>Libia</v>
      </c>
      <c r="O901" s="7" t="str" cm="1">
        <f t="array" ref="O901">_xlfn.IFS(J901="M","Medium",J901="D","Dark",J901="L","Light")</f>
        <v>Medium</v>
      </c>
      <c r="P901" s="7" t="e">
        <f>VLOOKUP(Tablo1[[#This Row],[Customer ID]],customers!A900:I1900,9,FALSE)</f>
        <v>#N/A</v>
      </c>
    </row>
    <row r="902" spans="1:16" x14ac:dyDescent="0.25">
      <c r="A902" s="4" t="s">
        <v>5579</v>
      </c>
      <c r="B902" s="6">
        <v>44584</v>
      </c>
      <c r="C902" s="4" t="s">
        <v>5580</v>
      </c>
      <c r="D902" s="7" t="s">
        <v>6169</v>
      </c>
      <c r="E902" s="4">
        <v>3</v>
      </c>
      <c r="F902" s="4" t="str">
        <f>VLOOKUP(C902,customers!A:B,2,FALSE)</f>
        <v>Skelly Dolohunty</v>
      </c>
      <c r="G902" s="4">
        <f>VLOOKUP(F902,customers!B:C,2,FALSE)</f>
        <v>0</v>
      </c>
      <c r="H902" s="4" t="str">
        <f>VLOOKUP(F902,customers!B:G,6,FALSE)</f>
        <v>Ireland</v>
      </c>
      <c r="I902" s="7" t="str">
        <f>VLOOKUP(D902,products!A:B,2,FALSE)</f>
        <v>Lib</v>
      </c>
      <c r="J902" s="7" t="str">
        <f>VLOOKUP(D902,products!A:C,3,FALSE)</f>
        <v>L</v>
      </c>
      <c r="K902" s="8">
        <f>VLOOKUP(D902,products!A:D,4,FALSE)</f>
        <v>1</v>
      </c>
      <c r="L902" s="9">
        <f>VLOOKUP(D902,products!A:E,5,FALSE)</f>
        <v>15.85</v>
      </c>
      <c r="M902" s="9">
        <f t="shared" si="14"/>
        <v>47.55</v>
      </c>
      <c r="N902" s="7" t="str" cm="1">
        <f t="array" ref="N902">_xlfn.IFS(I902="Rob","Robusta",I902="Exc","Exclasia",I902="Ara","Arabia",I902="Lib","Libia")</f>
        <v>Libia</v>
      </c>
      <c r="O902" s="7" t="str" cm="1">
        <f t="array" ref="O902">_xlfn.IFS(J902="M","Medium",J902="D","Dark",J902="L","Light")</f>
        <v>Light</v>
      </c>
      <c r="P902" s="7" t="str">
        <f>VLOOKUP(Tablo1[[#This Row],[Customer ID]],customers!A901:I1901,9,FALSE)</f>
        <v>No</v>
      </c>
    </row>
    <row r="903" spans="1:16" x14ac:dyDescent="0.25">
      <c r="A903" s="4" t="s">
        <v>5584</v>
      </c>
      <c r="B903" s="6">
        <v>44223</v>
      </c>
      <c r="C903" s="4" t="s">
        <v>5585</v>
      </c>
      <c r="D903" s="7" t="s">
        <v>6177</v>
      </c>
      <c r="E903" s="4">
        <v>1</v>
      </c>
      <c r="F903" s="4" t="str">
        <f>VLOOKUP(C903,customers!A:B,2,FALSE)</f>
        <v>Drake Jevon</v>
      </c>
      <c r="G903" s="4" t="str">
        <f>VLOOKUP(F903,customers!B:C,2,FALSE)</f>
        <v>djevonp1@ibm.com</v>
      </c>
      <c r="H903" s="4" t="str">
        <f>VLOOKUP(F903,customers!B:G,6,FALSE)</f>
        <v>United States</v>
      </c>
      <c r="I903" s="7" t="str">
        <f>VLOOKUP(D903,products!A:B,2,FALSE)</f>
        <v>Rob</v>
      </c>
      <c r="J903" s="7" t="str">
        <f>VLOOKUP(D903,products!A:C,3,FALSE)</f>
        <v>L</v>
      </c>
      <c r="K903" s="8">
        <f>VLOOKUP(D903,products!A:D,4,FALSE)</f>
        <v>0.2</v>
      </c>
      <c r="L903" s="9">
        <f>VLOOKUP(D903,products!A:E,5,FALSE)</f>
        <v>3.5849999999999995</v>
      </c>
      <c r="M903" s="9">
        <f t="shared" si="14"/>
        <v>3.5849999999999995</v>
      </c>
      <c r="N903" s="7" t="str" cm="1">
        <f t="array" ref="N903">_xlfn.IFS(I903="Rob","Robusta",I903="Exc","Exclasia",I903="Ara","Arabia",I903="Lib","Libia")</f>
        <v>Robusta</v>
      </c>
      <c r="O903" s="7" t="str" cm="1">
        <f t="array" ref="O903">_xlfn.IFS(J903="M","Medium",J903="D","Dark",J903="L","Light")</f>
        <v>Light</v>
      </c>
      <c r="P903" s="7" t="str">
        <f>VLOOKUP(Tablo1[[#This Row],[Customer ID]],customers!A902:I1902,9,FALSE)</f>
        <v>Yes</v>
      </c>
    </row>
    <row r="904" spans="1:16" x14ac:dyDescent="0.25">
      <c r="A904" s="4" t="s">
        <v>5590</v>
      </c>
      <c r="B904" s="6">
        <v>43640</v>
      </c>
      <c r="C904" s="4" t="s">
        <v>5591</v>
      </c>
      <c r="D904" s="7" t="s">
        <v>6165</v>
      </c>
      <c r="E904" s="4">
        <v>5</v>
      </c>
      <c r="F904" s="4" t="str">
        <f>VLOOKUP(C904,customers!A:B,2,FALSE)</f>
        <v>Hall Ranner</v>
      </c>
      <c r="G904" s="4" t="str">
        <f>VLOOKUP(F904,customers!B:C,2,FALSE)</f>
        <v>hrannerp2@omniture.com</v>
      </c>
      <c r="H904" s="4" t="str">
        <f>VLOOKUP(F904,customers!B:G,6,FALSE)</f>
        <v>United States</v>
      </c>
      <c r="I904" s="7" t="str">
        <f>VLOOKUP(D904,products!A:B,2,FALSE)</f>
        <v>Exc</v>
      </c>
      <c r="J904" s="7" t="str">
        <f>VLOOKUP(D904,products!A:C,3,FALSE)</f>
        <v>M</v>
      </c>
      <c r="K904" s="8">
        <f>VLOOKUP(D904,products!A:D,4,FALSE)</f>
        <v>2.5</v>
      </c>
      <c r="L904" s="9">
        <f>VLOOKUP(D904,products!A:E,5,FALSE)</f>
        <v>31.624999999999996</v>
      </c>
      <c r="M904" s="9">
        <f t="shared" si="14"/>
        <v>158.12499999999997</v>
      </c>
      <c r="N904" s="7" t="str" cm="1">
        <f t="array" ref="N904">_xlfn.IFS(I904="Rob","Robusta",I904="Exc","Exclasia",I904="Ara","Arabia",I904="Lib","Libia")</f>
        <v>Exclasia</v>
      </c>
      <c r="O904" s="7" t="str" cm="1">
        <f t="array" ref="O904">_xlfn.IFS(J904="M","Medium",J904="D","Dark",J904="L","Light")</f>
        <v>Medium</v>
      </c>
      <c r="P904" s="7" t="str">
        <f>VLOOKUP(Tablo1[[#This Row],[Customer ID]],customers!A903:I1903,9,FALSE)</f>
        <v>No</v>
      </c>
    </row>
    <row r="905" spans="1:16" x14ac:dyDescent="0.25">
      <c r="A905" s="4" t="s">
        <v>5596</v>
      </c>
      <c r="B905" s="6">
        <v>43905</v>
      </c>
      <c r="C905" s="4" t="s">
        <v>5597</v>
      </c>
      <c r="D905" s="7" t="s">
        <v>6159</v>
      </c>
      <c r="E905" s="4">
        <v>2</v>
      </c>
      <c r="F905" s="4" t="str">
        <f>VLOOKUP(C905,customers!A:B,2,FALSE)</f>
        <v>Berkly Imrie</v>
      </c>
      <c r="G905" s="4" t="str">
        <f>VLOOKUP(F905,customers!B:C,2,FALSE)</f>
        <v>bimriep3@addtoany.com</v>
      </c>
      <c r="H905" s="4" t="str">
        <f>VLOOKUP(F905,customers!B:G,6,FALSE)</f>
        <v>United States</v>
      </c>
      <c r="I905" s="7" t="str">
        <f>VLOOKUP(D905,products!A:B,2,FALSE)</f>
        <v>Lib</v>
      </c>
      <c r="J905" s="7" t="str">
        <f>VLOOKUP(D905,products!A:C,3,FALSE)</f>
        <v>M</v>
      </c>
      <c r="K905" s="8">
        <f>VLOOKUP(D905,products!A:D,4,FALSE)</f>
        <v>0.5</v>
      </c>
      <c r="L905" s="9">
        <f>VLOOKUP(D905,products!A:E,5,FALSE)</f>
        <v>8.73</v>
      </c>
      <c r="M905" s="9">
        <f t="shared" si="14"/>
        <v>17.46</v>
      </c>
      <c r="N905" s="7" t="str" cm="1">
        <f t="array" ref="N905">_xlfn.IFS(I905="Rob","Robusta",I905="Exc","Exclasia",I905="Ara","Arabia",I905="Lib","Libia")</f>
        <v>Libia</v>
      </c>
      <c r="O905" s="7" t="str" cm="1">
        <f t="array" ref="O905">_xlfn.IFS(J905="M","Medium",J905="D","Dark",J905="L","Light")</f>
        <v>Medium</v>
      </c>
      <c r="P905" s="7" t="str">
        <f>VLOOKUP(Tablo1[[#This Row],[Customer ID]],customers!A904:I1904,9,FALSE)</f>
        <v>No</v>
      </c>
    </row>
    <row r="906" spans="1:16" x14ac:dyDescent="0.25">
      <c r="A906" s="4" t="s">
        <v>5602</v>
      </c>
      <c r="B906" s="6">
        <v>44463</v>
      </c>
      <c r="C906" s="4" t="s">
        <v>5603</v>
      </c>
      <c r="D906" s="7" t="s">
        <v>6181</v>
      </c>
      <c r="E906" s="4">
        <v>5</v>
      </c>
      <c r="F906" s="4" t="str">
        <f>VLOOKUP(C906,customers!A:B,2,FALSE)</f>
        <v>Dorey Sopper</v>
      </c>
      <c r="G906" s="4" t="str">
        <f>VLOOKUP(F906,customers!B:C,2,FALSE)</f>
        <v>dsopperp4@eventbrite.com</v>
      </c>
      <c r="H906" s="4" t="str">
        <f>VLOOKUP(F906,customers!B:G,6,FALSE)</f>
        <v>United States</v>
      </c>
      <c r="I906" s="7" t="str">
        <f>VLOOKUP(D906,products!A:B,2,FALSE)</f>
        <v>Ara</v>
      </c>
      <c r="J906" s="7" t="str">
        <f>VLOOKUP(D906,products!A:C,3,FALSE)</f>
        <v>L</v>
      </c>
      <c r="K906" s="8">
        <f>VLOOKUP(D906,products!A:D,4,FALSE)</f>
        <v>2.5</v>
      </c>
      <c r="L906" s="9">
        <f>VLOOKUP(D906,products!A:E,5,FALSE)</f>
        <v>29.784999999999997</v>
      </c>
      <c r="M906" s="9">
        <f t="shared" si="14"/>
        <v>148.92499999999998</v>
      </c>
      <c r="N906" s="7" t="str" cm="1">
        <f t="array" ref="N906">_xlfn.IFS(I906="Rob","Robusta",I906="Exc","Exclasia",I906="Ara","Arabia",I906="Lib","Libia")</f>
        <v>Arabia</v>
      </c>
      <c r="O906" s="7" t="str" cm="1">
        <f t="array" ref="O906">_xlfn.IFS(J906="M","Medium",J906="D","Dark",J906="L","Light")</f>
        <v>Light</v>
      </c>
      <c r="P906" s="7" t="str">
        <f>VLOOKUP(Tablo1[[#This Row],[Customer ID]],customers!A905:I1905,9,FALSE)</f>
        <v>No</v>
      </c>
    </row>
    <row r="907" spans="1:16" x14ac:dyDescent="0.25">
      <c r="A907" s="4" t="s">
        <v>5608</v>
      </c>
      <c r="B907" s="6">
        <v>43560</v>
      </c>
      <c r="C907" s="4" t="s">
        <v>5609</v>
      </c>
      <c r="D907" s="7" t="s">
        <v>6156</v>
      </c>
      <c r="E907" s="4">
        <v>6</v>
      </c>
      <c r="F907" s="4" t="str">
        <f>VLOOKUP(C907,customers!A:B,2,FALSE)</f>
        <v>Darcy Lochran</v>
      </c>
      <c r="G907" s="4">
        <f>VLOOKUP(F907,customers!B:C,2,FALSE)</f>
        <v>0</v>
      </c>
      <c r="H907" s="4" t="str">
        <f>VLOOKUP(F907,customers!B:G,6,FALSE)</f>
        <v>United States</v>
      </c>
      <c r="I907" s="7" t="str">
        <f>VLOOKUP(D907,products!A:B,2,FALSE)</f>
        <v>Ara</v>
      </c>
      <c r="J907" s="7" t="str">
        <f>VLOOKUP(D907,products!A:C,3,FALSE)</f>
        <v>M</v>
      </c>
      <c r="K907" s="8">
        <f>VLOOKUP(D907,products!A:D,4,FALSE)</f>
        <v>0.5</v>
      </c>
      <c r="L907" s="9">
        <f>VLOOKUP(D907,products!A:E,5,FALSE)</f>
        <v>6.75</v>
      </c>
      <c r="M907" s="9">
        <f t="shared" si="14"/>
        <v>40.5</v>
      </c>
      <c r="N907" s="7" t="str" cm="1">
        <f t="array" ref="N907">_xlfn.IFS(I907="Rob","Robusta",I907="Exc","Exclasia",I907="Ara","Arabia",I907="Lib","Libia")</f>
        <v>Arabia</v>
      </c>
      <c r="O907" s="7" t="str" cm="1">
        <f t="array" ref="O907">_xlfn.IFS(J907="M","Medium",J907="D","Dark",J907="L","Light")</f>
        <v>Medium</v>
      </c>
      <c r="P907" s="7" t="str">
        <f>VLOOKUP(Tablo1[[#This Row],[Customer ID]],customers!A906:I1906,9,FALSE)</f>
        <v>Yes</v>
      </c>
    </row>
    <row r="908" spans="1:16" x14ac:dyDescent="0.25">
      <c r="A908" s="4" t="s">
        <v>5613</v>
      </c>
      <c r="B908" s="6">
        <v>44588</v>
      </c>
      <c r="C908" s="4" t="s">
        <v>5614</v>
      </c>
      <c r="D908" s="7" t="s">
        <v>6156</v>
      </c>
      <c r="E908" s="4">
        <v>4</v>
      </c>
      <c r="F908" s="4" t="str">
        <f>VLOOKUP(C908,customers!A:B,2,FALSE)</f>
        <v>Lauritz Ledgley</v>
      </c>
      <c r="G908" s="4" t="str">
        <f>VLOOKUP(F908,customers!B:C,2,FALSE)</f>
        <v>lledgleyp6@de.vu</v>
      </c>
      <c r="H908" s="4" t="str">
        <f>VLOOKUP(F908,customers!B:G,6,FALSE)</f>
        <v>United States</v>
      </c>
      <c r="I908" s="7" t="str">
        <f>VLOOKUP(D908,products!A:B,2,FALSE)</f>
        <v>Ara</v>
      </c>
      <c r="J908" s="7" t="str">
        <f>VLOOKUP(D908,products!A:C,3,FALSE)</f>
        <v>M</v>
      </c>
      <c r="K908" s="8">
        <f>VLOOKUP(D908,products!A:D,4,FALSE)</f>
        <v>0.5</v>
      </c>
      <c r="L908" s="9">
        <f>VLOOKUP(D908,products!A:E,5,FALSE)</f>
        <v>6.75</v>
      </c>
      <c r="M908" s="9">
        <f t="shared" si="14"/>
        <v>27</v>
      </c>
      <c r="N908" s="7" t="str" cm="1">
        <f t="array" ref="N908">_xlfn.IFS(I908="Rob","Robusta",I908="Exc","Exclasia",I908="Ara","Arabia",I908="Lib","Libia")</f>
        <v>Arabia</v>
      </c>
      <c r="O908" s="7" t="str" cm="1">
        <f t="array" ref="O908">_xlfn.IFS(J908="M","Medium",J908="D","Dark",J908="L","Light")</f>
        <v>Medium</v>
      </c>
      <c r="P908" s="7" t="str">
        <f>VLOOKUP(Tablo1[[#This Row],[Customer ID]],customers!A907:I1907,9,FALSE)</f>
        <v>Yes</v>
      </c>
    </row>
    <row r="909" spans="1:16" x14ac:dyDescent="0.25">
      <c r="A909" s="4" t="s">
        <v>5619</v>
      </c>
      <c r="B909" s="6">
        <v>44449</v>
      </c>
      <c r="C909" s="4" t="s">
        <v>5620</v>
      </c>
      <c r="D909" s="7" t="s">
        <v>6142</v>
      </c>
      <c r="E909" s="4">
        <v>3</v>
      </c>
      <c r="F909" s="4" t="str">
        <f>VLOOKUP(C909,customers!A:B,2,FALSE)</f>
        <v>Tawnya Menary</v>
      </c>
      <c r="G909" s="4" t="str">
        <f>VLOOKUP(F909,customers!B:C,2,FALSE)</f>
        <v>tmenaryp7@phoca.cz</v>
      </c>
      <c r="H909" s="4" t="str">
        <f>VLOOKUP(F909,customers!B:G,6,FALSE)</f>
        <v>United States</v>
      </c>
      <c r="I909" s="7" t="str">
        <f>VLOOKUP(D909,products!A:B,2,FALSE)</f>
        <v>Lib</v>
      </c>
      <c r="J909" s="7" t="str">
        <f>VLOOKUP(D909,products!A:C,3,FALSE)</f>
        <v>D</v>
      </c>
      <c r="K909" s="8">
        <f>VLOOKUP(D909,products!A:D,4,FALSE)</f>
        <v>1</v>
      </c>
      <c r="L909" s="9">
        <f>VLOOKUP(D909,products!A:E,5,FALSE)</f>
        <v>12.95</v>
      </c>
      <c r="M909" s="9">
        <f t="shared" si="14"/>
        <v>38.849999999999994</v>
      </c>
      <c r="N909" s="7" t="str" cm="1">
        <f t="array" ref="N909">_xlfn.IFS(I909="Rob","Robusta",I909="Exc","Exclasia",I909="Ara","Arabia",I909="Lib","Libia")</f>
        <v>Libia</v>
      </c>
      <c r="O909" s="7" t="str" cm="1">
        <f t="array" ref="O909">_xlfn.IFS(J909="M","Medium",J909="D","Dark",J909="L","Light")</f>
        <v>Dark</v>
      </c>
      <c r="P909" s="7" t="str">
        <f>VLOOKUP(Tablo1[[#This Row],[Customer ID]],customers!A908:I1908,9,FALSE)</f>
        <v>No</v>
      </c>
    </row>
    <row r="910" spans="1:16" x14ac:dyDescent="0.25">
      <c r="A910" s="4" t="s">
        <v>5625</v>
      </c>
      <c r="B910" s="6">
        <v>43836</v>
      </c>
      <c r="C910" s="4" t="s">
        <v>5626</v>
      </c>
      <c r="D910" s="7" t="s">
        <v>6178</v>
      </c>
      <c r="E910" s="4">
        <v>5</v>
      </c>
      <c r="F910" s="4" t="str">
        <f>VLOOKUP(C910,customers!A:B,2,FALSE)</f>
        <v>Gustaf Ciccotti</v>
      </c>
      <c r="G910" s="4" t="str">
        <f>VLOOKUP(F910,customers!B:C,2,FALSE)</f>
        <v>gciccottip8@so-net.ne.jp</v>
      </c>
      <c r="H910" s="4" t="str">
        <f>VLOOKUP(F910,customers!B:G,6,FALSE)</f>
        <v>United States</v>
      </c>
      <c r="I910" s="7" t="str">
        <f>VLOOKUP(D910,products!A:B,2,FALSE)</f>
        <v>Rob</v>
      </c>
      <c r="J910" s="7" t="str">
        <f>VLOOKUP(D910,products!A:C,3,FALSE)</f>
        <v>L</v>
      </c>
      <c r="K910" s="8">
        <f>VLOOKUP(D910,products!A:D,4,FALSE)</f>
        <v>1</v>
      </c>
      <c r="L910" s="9">
        <f>VLOOKUP(D910,products!A:E,5,FALSE)</f>
        <v>11.95</v>
      </c>
      <c r="M910" s="9">
        <f t="shared" si="14"/>
        <v>59.75</v>
      </c>
      <c r="N910" s="7" t="str" cm="1">
        <f t="array" ref="N910">_xlfn.IFS(I910="Rob","Robusta",I910="Exc","Exclasia",I910="Ara","Arabia",I910="Lib","Libia")</f>
        <v>Robusta</v>
      </c>
      <c r="O910" s="7" t="str" cm="1">
        <f t="array" ref="O910">_xlfn.IFS(J910="M","Medium",J910="D","Dark",J910="L","Light")</f>
        <v>Light</v>
      </c>
      <c r="P910" s="7" t="str">
        <f>VLOOKUP(Tablo1[[#This Row],[Customer ID]],customers!A909:I1909,9,FALSE)</f>
        <v>No</v>
      </c>
    </row>
    <row r="911" spans="1:16" x14ac:dyDescent="0.25">
      <c r="A911" s="4" t="s">
        <v>5631</v>
      </c>
      <c r="B911" s="6">
        <v>44635</v>
      </c>
      <c r="C911" s="4" t="s">
        <v>5632</v>
      </c>
      <c r="D911" s="7" t="s">
        <v>6177</v>
      </c>
      <c r="E911" s="4">
        <v>3</v>
      </c>
      <c r="F911" s="4" t="str">
        <f>VLOOKUP(C911,customers!A:B,2,FALSE)</f>
        <v>Bobbe Renner</v>
      </c>
      <c r="G911" s="4">
        <f>VLOOKUP(F911,customers!B:C,2,FALSE)</f>
        <v>0</v>
      </c>
      <c r="H911" s="4" t="str">
        <f>VLOOKUP(F911,customers!B:G,6,FALSE)</f>
        <v>United States</v>
      </c>
      <c r="I911" s="7" t="str">
        <f>VLOOKUP(D911,products!A:B,2,FALSE)</f>
        <v>Rob</v>
      </c>
      <c r="J911" s="7" t="str">
        <f>VLOOKUP(D911,products!A:C,3,FALSE)</f>
        <v>L</v>
      </c>
      <c r="K911" s="8">
        <f>VLOOKUP(D911,products!A:D,4,FALSE)</f>
        <v>0.2</v>
      </c>
      <c r="L911" s="9">
        <f>VLOOKUP(D911,products!A:E,5,FALSE)</f>
        <v>3.5849999999999995</v>
      </c>
      <c r="M911" s="9">
        <f t="shared" si="14"/>
        <v>10.754999999999999</v>
      </c>
      <c r="N911" s="7" t="str" cm="1">
        <f t="array" ref="N911">_xlfn.IFS(I911="Rob","Robusta",I911="Exc","Exclasia",I911="Ara","Arabia",I911="Lib","Libia")</f>
        <v>Robusta</v>
      </c>
      <c r="O911" s="7" t="str" cm="1">
        <f t="array" ref="O911">_xlfn.IFS(J911="M","Medium",J911="D","Dark",J911="L","Light")</f>
        <v>Light</v>
      </c>
      <c r="P911" s="7" t="str">
        <f>VLOOKUP(Tablo1[[#This Row],[Customer ID]],customers!A910:I1910,9,FALSE)</f>
        <v>No</v>
      </c>
    </row>
    <row r="912" spans="1:16" x14ac:dyDescent="0.25">
      <c r="A912" s="4" t="s">
        <v>5636</v>
      </c>
      <c r="B912" s="6">
        <v>44447</v>
      </c>
      <c r="C912" s="4" t="s">
        <v>5637</v>
      </c>
      <c r="D912" s="7" t="s">
        <v>6167</v>
      </c>
      <c r="E912" s="4">
        <v>4</v>
      </c>
      <c r="F912" s="4" t="str">
        <f>VLOOKUP(C912,customers!A:B,2,FALSE)</f>
        <v>Wilton Jallin</v>
      </c>
      <c r="G912" s="4" t="str">
        <f>VLOOKUP(F912,customers!B:C,2,FALSE)</f>
        <v>wjallinpa@pcworld.com</v>
      </c>
      <c r="H912" s="4" t="str">
        <f>VLOOKUP(F912,customers!B:G,6,FALSE)</f>
        <v>United States</v>
      </c>
      <c r="I912" s="7" t="str">
        <f>VLOOKUP(D912,products!A:B,2,FALSE)</f>
        <v>Ara</v>
      </c>
      <c r="J912" s="7" t="str">
        <f>VLOOKUP(D912,products!A:C,3,FALSE)</f>
        <v>D</v>
      </c>
      <c r="K912" s="8">
        <f>VLOOKUP(D912,products!A:D,4,FALSE)</f>
        <v>2.5</v>
      </c>
      <c r="L912" s="9">
        <f>VLOOKUP(D912,products!A:E,5,FALSE)</f>
        <v>22.884999999999998</v>
      </c>
      <c r="M912" s="9">
        <f t="shared" si="14"/>
        <v>91.539999999999992</v>
      </c>
      <c r="N912" s="7" t="str" cm="1">
        <f t="array" ref="N912">_xlfn.IFS(I912="Rob","Robusta",I912="Exc","Exclasia",I912="Ara","Arabia",I912="Lib","Libia")</f>
        <v>Arabia</v>
      </c>
      <c r="O912" s="7" t="str" cm="1">
        <f t="array" ref="O912">_xlfn.IFS(J912="M","Medium",J912="D","Dark",J912="L","Light")</f>
        <v>Dark</v>
      </c>
      <c r="P912" s="7" t="str">
        <f>VLOOKUP(Tablo1[[#This Row],[Customer ID]],customers!A911:I1911,9,FALSE)</f>
        <v>No</v>
      </c>
    </row>
    <row r="913" spans="1:16" x14ac:dyDescent="0.25">
      <c r="A913" s="4" t="s">
        <v>5642</v>
      </c>
      <c r="B913" s="6">
        <v>44511</v>
      </c>
      <c r="C913" s="4" t="s">
        <v>5643</v>
      </c>
      <c r="D913" s="7" t="s">
        <v>6154</v>
      </c>
      <c r="E913" s="4">
        <v>4</v>
      </c>
      <c r="F913" s="4" t="str">
        <f>VLOOKUP(C913,customers!A:B,2,FALSE)</f>
        <v>Mindy Bogey</v>
      </c>
      <c r="G913" s="4" t="str">
        <f>VLOOKUP(F913,customers!B:C,2,FALSE)</f>
        <v>mbogeypb@thetimes.co.uk</v>
      </c>
      <c r="H913" s="4" t="str">
        <f>VLOOKUP(F913,customers!B:G,6,FALSE)</f>
        <v>United States</v>
      </c>
      <c r="I913" s="7" t="str">
        <f>VLOOKUP(D913,products!A:B,2,FALSE)</f>
        <v>Ara</v>
      </c>
      <c r="J913" s="7" t="str">
        <f>VLOOKUP(D913,products!A:C,3,FALSE)</f>
        <v>M</v>
      </c>
      <c r="K913" s="8">
        <f>VLOOKUP(D913,products!A:D,4,FALSE)</f>
        <v>1</v>
      </c>
      <c r="L913" s="9">
        <f>VLOOKUP(D913,products!A:E,5,FALSE)</f>
        <v>11.25</v>
      </c>
      <c r="M913" s="9">
        <f t="shared" si="14"/>
        <v>45</v>
      </c>
      <c r="N913" s="7" t="str" cm="1">
        <f t="array" ref="N913">_xlfn.IFS(I913="Rob","Robusta",I913="Exc","Exclasia",I913="Ara","Arabia",I913="Lib","Libia")</f>
        <v>Arabia</v>
      </c>
      <c r="O913" s="7" t="str" cm="1">
        <f t="array" ref="O913">_xlfn.IFS(J913="M","Medium",J913="D","Dark",J913="L","Light")</f>
        <v>Medium</v>
      </c>
      <c r="P913" s="7" t="str">
        <f>VLOOKUP(Tablo1[[#This Row],[Customer ID]],customers!A912:I1912,9,FALSE)</f>
        <v>Yes</v>
      </c>
    </row>
    <row r="914" spans="1:16" x14ac:dyDescent="0.25">
      <c r="A914" s="4" t="s">
        <v>5648</v>
      </c>
      <c r="B914" s="6">
        <v>43726</v>
      </c>
      <c r="C914" s="4" t="s">
        <v>5649</v>
      </c>
      <c r="D914" s="7" t="s">
        <v>6150</v>
      </c>
      <c r="E914" s="4">
        <v>6</v>
      </c>
      <c r="F914" s="4" t="str">
        <f>VLOOKUP(C914,customers!A:B,2,FALSE)</f>
        <v>Paulie Fonzone</v>
      </c>
      <c r="G914" s="4">
        <f>VLOOKUP(F914,customers!B:C,2,FALSE)</f>
        <v>0</v>
      </c>
      <c r="H914" s="4" t="str">
        <f>VLOOKUP(F914,customers!B:G,6,FALSE)</f>
        <v>United States</v>
      </c>
      <c r="I914" s="7" t="str">
        <f>VLOOKUP(D914,products!A:B,2,FALSE)</f>
        <v>Rob</v>
      </c>
      <c r="J914" s="7" t="str">
        <f>VLOOKUP(D914,products!A:C,3,FALSE)</f>
        <v>M</v>
      </c>
      <c r="K914" s="8">
        <f>VLOOKUP(D914,products!A:D,4,FALSE)</f>
        <v>2.5</v>
      </c>
      <c r="L914" s="9">
        <f>VLOOKUP(D914,products!A:E,5,FALSE)</f>
        <v>22.884999999999998</v>
      </c>
      <c r="M914" s="9">
        <f t="shared" si="14"/>
        <v>137.31</v>
      </c>
      <c r="N914" s="7" t="str" cm="1">
        <f t="array" ref="N914">_xlfn.IFS(I914="Rob","Robusta",I914="Exc","Exclasia",I914="Ara","Arabia",I914="Lib","Libia")</f>
        <v>Robusta</v>
      </c>
      <c r="O914" s="7" t="str" cm="1">
        <f t="array" ref="O914">_xlfn.IFS(J914="M","Medium",J914="D","Dark",J914="L","Light")</f>
        <v>Medium</v>
      </c>
      <c r="P914" s="7" t="str">
        <f>VLOOKUP(Tablo1[[#This Row],[Customer ID]],customers!A913:I1913,9,FALSE)</f>
        <v>Yes</v>
      </c>
    </row>
    <row r="915" spans="1:16" x14ac:dyDescent="0.25">
      <c r="A915" s="4" t="s">
        <v>5653</v>
      </c>
      <c r="B915" s="6">
        <v>44406</v>
      </c>
      <c r="C915" s="4" t="s">
        <v>5654</v>
      </c>
      <c r="D915" s="7" t="s">
        <v>6156</v>
      </c>
      <c r="E915" s="4">
        <v>1</v>
      </c>
      <c r="F915" s="4" t="str">
        <f>VLOOKUP(C915,customers!A:B,2,FALSE)</f>
        <v>Merrile Cobbledick</v>
      </c>
      <c r="G915" s="4" t="str">
        <f>VLOOKUP(F915,customers!B:C,2,FALSE)</f>
        <v>mcobbledickpd@ucsd.edu</v>
      </c>
      <c r="H915" s="4" t="str">
        <f>VLOOKUP(F915,customers!B:G,6,FALSE)</f>
        <v>United States</v>
      </c>
      <c r="I915" s="7" t="str">
        <f>VLOOKUP(D915,products!A:B,2,FALSE)</f>
        <v>Ara</v>
      </c>
      <c r="J915" s="7" t="str">
        <f>VLOOKUP(D915,products!A:C,3,FALSE)</f>
        <v>M</v>
      </c>
      <c r="K915" s="8">
        <f>VLOOKUP(D915,products!A:D,4,FALSE)</f>
        <v>0.5</v>
      </c>
      <c r="L915" s="9">
        <f>VLOOKUP(D915,products!A:E,5,FALSE)</f>
        <v>6.75</v>
      </c>
      <c r="M915" s="9">
        <f t="shared" si="14"/>
        <v>6.75</v>
      </c>
      <c r="N915" s="7" t="str" cm="1">
        <f t="array" ref="N915">_xlfn.IFS(I915="Rob","Robusta",I915="Exc","Exclasia",I915="Ara","Arabia",I915="Lib","Libia")</f>
        <v>Arabia</v>
      </c>
      <c r="O915" s="7" t="str" cm="1">
        <f t="array" ref="O915">_xlfn.IFS(J915="M","Medium",J915="D","Dark",J915="L","Light")</f>
        <v>Medium</v>
      </c>
      <c r="P915" s="7" t="str">
        <f>VLOOKUP(Tablo1[[#This Row],[Customer ID]],customers!A914:I1914,9,FALSE)</f>
        <v>No</v>
      </c>
    </row>
    <row r="916" spans="1:16" x14ac:dyDescent="0.25">
      <c r="A916" s="4" t="s">
        <v>5659</v>
      </c>
      <c r="B916" s="6">
        <v>44640</v>
      </c>
      <c r="C916" s="4" t="s">
        <v>5660</v>
      </c>
      <c r="D916" s="7" t="s">
        <v>6154</v>
      </c>
      <c r="E916" s="4">
        <v>4</v>
      </c>
      <c r="F916" s="4" t="str">
        <f>VLOOKUP(C916,customers!A:B,2,FALSE)</f>
        <v>Antonius Lewry</v>
      </c>
      <c r="G916" s="4" t="str">
        <f>VLOOKUP(F916,customers!B:C,2,FALSE)</f>
        <v>alewrype@whitehouse.gov</v>
      </c>
      <c r="H916" s="4" t="str">
        <f>VLOOKUP(F916,customers!B:G,6,FALSE)</f>
        <v>United States</v>
      </c>
      <c r="I916" s="7" t="str">
        <f>VLOOKUP(D916,products!A:B,2,FALSE)</f>
        <v>Ara</v>
      </c>
      <c r="J916" s="7" t="str">
        <f>VLOOKUP(D916,products!A:C,3,FALSE)</f>
        <v>M</v>
      </c>
      <c r="K916" s="8">
        <f>VLOOKUP(D916,products!A:D,4,FALSE)</f>
        <v>1</v>
      </c>
      <c r="L916" s="9">
        <f>VLOOKUP(D916,products!A:E,5,FALSE)</f>
        <v>11.25</v>
      </c>
      <c r="M916" s="9">
        <f t="shared" si="14"/>
        <v>45</v>
      </c>
      <c r="N916" s="7" t="str" cm="1">
        <f t="array" ref="N916">_xlfn.IFS(I916="Rob","Robusta",I916="Exc","Exclasia",I916="Ara","Arabia",I916="Lib","Libia")</f>
        <v>Arabia</v>
      </c>
      <c r="O916" s="7" t="str" cm="1">
        <f t="array" ref="O916">_xlfn.IFS(J916="M","Medium",J916="D","Dark",J916="L","Light")</f>
        <v>Medium</v>
      </c>
      <c r="P916" s="7" t="str">
        <f>VLOOKUP(Tablo1[[#This Row],[Customer ID]],customers!A915:I1915,9,FALSE)</f>
        <v>No</v>
      </c>
    </row>
    <row r="917" spans="1:16" x14ac:dyDescent="0.25">
      <c r="A917" s="4" t="s">
        <v>5665</v>
      </c>
      <c r="B917" s="6">
        <v>43955</v>
      </c>
      <c r="C917" s="4" t="s">
        <v>5666</v>
      </c>
      <c r="D917" s="7" t="s">
        <v>6184</v>
      </c>
      <c r="E917" s="4">
        <v>3</v>
      </c>
      <c r="F917" s="4" t="str">
        <f>VLOOKUP(C917,customers!A:B,2,FALSE)</f>
        <v>Isis Hessel</v>
      </c>
      <c r="G917" s="4" t="str">
        <f>VLOOKUP(F917,customers!B:C,2,FALSE)</f>
        <v>ihesselpf@ox.ac.uk</v>
      </c>
      <c r="H917" s="4" t="str">
        <f>VLOOKUP(F917,customers!B:G,6,FALSE)</f>
        <v>United States</v>
      </c>
      <c r="I917" s="7" t="str">
        <f>VLOOKUP(D917,products!A:B,2,FALSE)</f>
        <v>Exc</v>
      </c>
      <c r="J917" s="7" t="str">
        <f>VLOOKUP(D917,products!A:C,3,FALSE)</f>
        <v>D</v>
      </c>
      <c r="K917" s="8">
        <f>VLOOKUP(D917,products!A:D,4,FALSE)</f>
        <v>2.5</v>
      </c>
      <c r="L917" s="9">
        <f>VLOOKUP(D917,products!A:E,5,FALSE)</f>
        <v>27.945</v>
      </c>
      <c r="M917" s="9">
        <f t="shared" si="14"/>
        <v>83.835000000000008</v>
      </c>
      <c r="N917" s="7" t="str" cm="1">
        <f t="array" ref="N917">_xlfn.IFS(I917="Rob","Robusta",I917="Exc","Exclasia",I917="Ara","Arabia",I917="Lib","Libia")</f>
        <v>Exclasia</v>
      </c>
      <c r="O917" s="7" t="str" cm="1">
        <f t="array" ref="O917">_xlfn.IFS(J917="M","Medium",J917="D","Dark",J917="L","Light")</f>
        <v>Dark</v>
      </c>
      <c r="P917" s="7" t="str">
        <f>VLOOKUP(Tablo1[[#This Row],[Customer ID]],customers!A916:I1916,9,FALSE)</f>
        <v>Yes</v>
      </c>
    </row>
    <row r="918" spans="1:16" x14ac:dyDescent="0.25">
      <c r="A918" s="4" t="s">
        <v>5671</v>
      </c>
      <c r="B918" s="6">
        <v>44291</v>
      </c>
      <c r="C918" s="4" t="s">
        <v>5672</v>
      </c>
      <c r="D918" s="7" t="s">
        <v>6152</v>
      </c>
      <c r="E918" s="4">
        <v>1</v>
      </c>
      <c r="F918" s="4" t="str">
        <f>VLOOKUP(C918,customers!A:B,2,FALSE)</f>
        <v>Harland Trematick</v>
      </c>
      <c r="G918" s="4">
        <f>VLOOKUP(F918,customers!B:C,2,FALSE)</f>
        <v>0</v>
      </c>
      <c r="H918" s="4" t="str">
        <f>VLOOKUP(F918,customers!B:G,6,FALSE)</f>
        <v>Ireland</v>
      </c>
      <c r="I918" s="7" t="str">
        <f>VLOOKUP(D918,products!A:B,2,FALSE)</f>
        <v>Exc</v>
      </c>
      <c r="J918" s="7" t="str">
        <f>VLOOKUP(D918,products!A:C,3,FALSE)</f>
        <v>D</v>
      </c>
      <c r="K918" s="8">
        <f>VLOOKUP(D918,products!A:D,4,FALSE)</f>
        <v>0.2</v>
      </c>
      <c r="L918" s="9">
        <f>VLOOKUP(D918,products!A:E,5,FALSE)</f>
        <v>3.645</v>
      </c>
      <c r="M918" s="9">
        <f t="shared" si="14"/>
        <v>3.645</v>
      </c>
      <c r="N918" s="7" t="str" cm="1">
        <f t="array" ref="N918">_xlfn.IFS(I918="Rob","Robusta",I918="Exc","Exclasia",I918="Ara","Arabia",I918="Lib","Libia")</f>
        <v>Exclasia</v>
      </c>
      <c r="O918" s="7" t="str" cm="1">
        <f t="array" ref="O918">_xlfn.IFS(J918="M","Medium",J918="D","Dark",J918="L","Light")</f>
        <v>Dark</v>
      </c>
      <c r="P918" s="7" t="str">
        <f>VLOOKUP(Tablo1[[#This Row],[Customer ID]],customers!A917:I1917,9,FALSE)</f>
        <v>Yes</v>
      </c>
    </row>
    <row r="919" spans="1:16" x14ac:dyDescent="0.25">
      <c r="A919" s="4" t="s">
        <v>5675</v>
      </c>
      <c r="B919" s="6">
        <v>44573</v>
      </c>
      <c r="C919" s="4" t="s">
        <v>5676</v>
      </c>
      <c r="D919" s="7" t="s">
        <v>6156</v>
      </c>
      <c r="E919" s="4">
        <v>1</v>
      </c>
      <c r="F919" s="4" t="str">
        <f>VLOOKUP(C919,customers!A:B,2,FALSE)</f>
        <v>Chloris Sorrell</v>
      </c>
      <c r="G919" s="4" t="str">
        <f>VLOOKUP(F919,customers!B:C,2,FALSE)</f>
        <v>csorrellph@amazon.com</v>
      </c>
      <c r="H919" s="4" t="str">
        <f>VLOOKUP(F919,customers!B:G,6,FALSE)</f>
        <v>United Kingdom</v>
      </c>
      <c r="I919" s="7" t="str">
        <f>VLOOKUP(D919,products!A:B,2,FALSE)</f>
        <v>Ara</v>
      </c>
      <c r="J919" s="7" t="str">
        <f>VLOOKUP(D919,products!A:C,3,FALSE)</f>
        <v>M</v>
      </c>
      <c r="K919" s="8">
        <f>VLOOKUP(D919,products!A:D,4,FALSE)</f>
        <v>0.5</v>
      </c>
      <c r="L919" s="9">
        <f>VLOOKUP(D919,products!A:E,5,FALSE)</f>
        <v>6.75</v>
      </c>
      <c r="M919" s="9">
        <f t="shared" si="14"/>
        <v>6.75</v>
      </c>
      <c r="N919" s="7" t="str" cm="1">
        <f t="array" ref="N919">_xlfn.IFS(I919="Rob","Robusta",I919="Exc","Exclasia",I919="Ara","Arabia",I919="Lib","Libia")</f>
        <v>Arabia</v>
      </c>
      <c r="O919" s="7" t="str" cm="1">
        <f t="array" ref="O919">_xlfn.IFS(J919="M","Medium",J919="D","Dark",J919="L","Light")</f>
        <v>Medium</v>
      </c>
      <c r="P919" s="7" t="str">
        <f>VLOOKUP(Tablo1[[#This Row],[Customer ID]],customers!A918:I1918,9,FALSE)</f>
        <v>No</v>
      </c>
    </row>
    <row r="920" spans="1:16" x14ac:dyDescent="0.25">
      <c r="A920" s="4" t="s">
        <v>5675</v>
      </c>
      <c r="B920" s="6">
        <v>44573</v>
      </c>
      <c r="C920" s="4" t="s">
        <v>5676</v>
      </c>
      <c r="D920" s="7" t="s">
        <v>6143</v>
      </c>
      <c r="E920" s="4">
        <v>3</v>
      </c>
      <c r="F920" s="4" t="str">
        <f>VLOOKUP(C920,customers!A:B,2,FALSE)</f>
        <v>Chloris Sorrell</v>
      </c>
      <c r="G920" s="4" t="str">
        <f>VLOOKUP(F920,customers!B:C,2,FALSE)</f>
        <v>csorrellph@amazon.com</v>
      </c>
      <c r="H920" s="4" t="str">
        <f>VLOOKUP(F920,customers!B:G,6,FALSE)</f>
        <v>United Kingdom</v>
      </c>
      <c r="I920" s="7" t="str">
        <f>VLOOKUP(D920,products!A:B,2,FALSE)</f>
        <v>Exc</v>
      </c>
      <c r="J920" s="7" t="str">
        <f>VLOOKUP(D920,products!A:C,3,FALSE)</f>
        <v>D</v>
      </c>
      <c r="K920" s="8">
        <f>VLOOKUP(D920,products!A:D,4,FALSE)</f>
        <v>0.5</v>
      </c>
      <c r="L920" s="9">
        <f>VLOOKUP(D920,products!A:E,5,FALSE)</f>
        <v>7.29</v>
      </c>
      <c r="M920" s="9">
        <f t="shared" si="14"/>
        <v>21.87</v>
      </c>
      <c r="N920" s="7" t="str" cm="1">
        <f t="array" ref="N920">_xlfn.IFS(I920="Rob","Robusta",I920="Exc","Exclasia",I920="Ara","Arabia",I920="Lib","Libia")</f>
        <v>Exclasia</v>
      </c>
      <c r="O920" s="7" t="str" cm="1">
        <f t="array" ref="O920">_xlfn.IFS(J920="M","Medium",J920="D","Dark",J920="L","Light")</f>
        <v>Dark</v>
      </c>
      <c r="P920" s="7" t="str">
        <f>VLOOKUP(Tablo1[[#This Row],[Customer ID]],customers!A919:I1919,9,FALSE)</f>
        <v>No</v>
      </c>
    </row>
    <row r="921" spans="1:16" x14ac:dyDescent="0.25">
      <c r="A921" s="4" t="s">
        <v>5686</v>
      </c>
      <c r="B921" s="6">
        <v>44181</v>
      </c>
      <c r="C921" s="4" t="s">
        <v>5687</v>
      </c>
      <c r="D921" s="7" t="s">
        <v>6162</v>
      </c>
      <c r="E921" s="4">
        <v>5</v>
      </c>
      <c r="F921" s="4" t="str">
        <f>VLOOKUP(C921,customers!A:B,2,FALSE)</f>
        <v>Quintina Heavyside</v>
      </c>
      <c r="G921" s="4" t="str">
        <f>VLOOKUP(F921,customers!B:C,2,FALSE)</f>
        <v>qheavysidepj@unc.edu</v>
      </c>
      <c r="H921" s="4" t="str">
        <f>VLOOKUP(F921,customers!B:G,6,FALSE)</f>
        <v>United States</v>
      </c>
      <c r="I921" s="7" t="str">
        <f>VLOOKUP(D921,products!A:B,2,FALSE)</f>
        <v>Rob</v>
      </c>
      <c r="J921" s="7" t="str">
        <f>VLOOKUP(D921,products!A:C,3,FALSE)</f>
        <v>D</v>
      </c>
      <c r="K921" s="8">
        <f>VLOOKUP(D921,products!A:D,4,FALSE)</f>
        <v>0.2</v>
      </c>
      <c r="L921" s="9">
        <f>VLOOKUP(D921,products!A:E,5,FALSE)</f>
        <v>2.6849999999999996</v>
      </c>
      <c r="M921" s="9">
        <f t="shared" si="14"/>
        <v>13.424999999999997</v>
      </c>
      <c r="N921" s="7" t="str" cm="1">
        <f t="array" ref="N921">_xlfn.IFS(I921="Rob","Robusta",I921="Exc","Exclasia",I921="Ara","Arabia",I921="Lib","Libia")</f>
        <v>Robusta</v>
      </c>
      <c r="O921" s="7" t="str" cm="1">
        <f t="array" ref="O921">_xlfn.IFS(J921="M","Medium",J921="D","Dark",J921="L","Light")</f>
        <v>Dark</v>
      </c>
      <c r="P921" s="7" t="str">
        <f>VLOOKUP(Tablo1[[#This Row],[Customer ID]],customers!A920:I1920,9,FALSE)</f>
        <v>Yes</v>
      </c>
    </row>
    <row r="922" spans="1:16" x14ac:dyDescent="0.25">
      <c r="A922" s="4" t="s">
        <v>5692</v>
      </c>
      <c r="B922" s="6">
        <v>44711</v>
      </c>
      <c r="C922" s="4" t="s">
        <v>5693</v>
      </c>
      <c r="D922" s="7" t="s">
        <v>6148</v>
      </c>
      <c r="E922" s="4">
        <v>6</v>
      </c>
      <c r="F922" s="4" t="str">
        <f>VLOOKUP(C922,customers!A:B,2,FALSE)</f>
        <v>Hadley Reuven</v>
      </c>
      <c r="G922" s="4" t="str">
        <f>VLOOKUP(F922,customers!B:C,2,FALSE)</f>
        <v>hreuvenpk@whitehouse.gov</v>
      </c>
      <c r="H922" s="4" t="str">
        <f>VLOOKUP(F922,customers!B:G,6,FALSE)</f>
        <v>United States</v>
      </c>
      <c r="I922" s="7" t="str">
        <f>VLOOKUP(D922,products!A:B,2,FALSE)</f>
        <v>Rob</v>
      </c>
      <c r="J922" s="7" t="str">
        <f>VLOOKUP(D922,products!A:C,3,FALSE)</f>
        <v>D</v>
      </c>
      <c r="K922" s="8">
        <f>VLOOKUP(D922,products!A:D,4,FALSE)</f>
        <v>2.5</v>
      </c>
      <c r="L922" s="9">
        <f>VLOOKUP(D922,products!A:E,5,FALSE)</f>
        <v>20.584999999999997</v>
      </c>
      <c r="M922" s="9">
        <f t="shared" si="14"/>
        <v>123.50999999999999</v>
      </c>
      <c r="N922" s="7" t="str" cm="1">
        <f t="array" ref="N922">_xlfn.IFS(I922="Rob","Robusta",I922="Exc","Exclasia",I922="Ara","Arabia",I922="Lib","Libia")</f>
        <v>Robusta</v>
      </c>
      <c r="O922" s="7" t="str" cm="1">
        <f t="array" ref="O922">_xlfn.IFS(J922="M","Medium",J922="D","Dark",J922="L","Light")</f>
        <v>Dark</v>
      </c>
      <c r="P922" s="7" t="str">
        <f>VLOOKUP(Tablo1[[#This Row],[Customer ID]],customers!A921:I1921,9,FALSE)</f>
        <v>No</v>
      </c>
    </row>
    <row r="923" spans="1:16" x14ac:dyDescent="0.25">
      <c r="A923" s="4" t="s">
        <v>5698</v>
      </c>
      <c r="B923" s="6">
        <v>44509</v>
      </c>
      <c r="C923" s="4" t="s">
        <v>5699</v>
      </c>
      <c r="D923" s="7" t="s">
        <v>6149</v>
      </c>
      <c r="E923" s="4">
        <v>2</v>
      </c>
      <c r="F923" s="4" t="str">
        <f>VLOOKUP(C923,customers!A:B,2,FALSE)</f>
        <v>Mitch Attwool</v>
      </c>
      <c r="G923" s="4" t="str">
        <f>VLOOKUP(F923,customers!B:C,2,FALSE)</f>
        <v>mattwoolpl@nba.com</v>
      </c>
      <c r="H923" s="4" t="str">
        <f>VLOOKUP(F923,customers!B:G,6,FALSE)</f>
        <v>United States</v>
      </c>
      <c r="I923" s="7" t="str">
        <f>VLOOKUP(D923,products!A:B,2,FALSE)</f>
        <v>Lib</v>
      </c>
      <c r="J923" s="7" t="str">
        <f>VLOOKUP(D923,products!A:C,3,FALSE)</f>
        <v>D</v>
      </c>
      <c r="K923" s="8">
        <f>VLOOKUP(D923,products!A:D,4,FALSE)</f>
        <v>0.2</v>
      </c>
      <c r="L923" s="9">
        <f>VLOOKUP(D923,products!A:E,5,FALSE)</f>
        <v>3.8849999999999998</v>
      </c>
      <c r="M923" s="9">
        <f t="shared" si="14"/>
        <v>7.77</v>
      </c>
      <c r="N923" s="7" t="str" cm="1">
        <f t="array" ref="N923">_xlfn.IFS(I923="Rob","Robusta",I923="Exc","Exclasia",I923="Ara","Arabia",I923="Lib","Libia")</f>
        <v>Libia</v>
      </c>
      <c r="O923" s="7" t="str" cm="1">
        <f t="array" ref="O923">_xlfn.IFS(J923="M","Medium",J923="D","Dark",J923="L","Light")</f>
        <v>Dark</v>
      </c>
      <c r="P923" s="7" t="str">
        <f>VLOOKUP(Tablo1[[#This Row],[Customer ID]],customers!A922:I1922,9,FALSE)</f>
        <v>No</v>
      </c>
    </row>
    <row r="924" spans="1:16" x14ac:dyDescent="0.25">
      <c r="A924" s="4" t="s">
        <v>5704</v>
      </c>
      <c r="B924" s="6">
        <v>44659</v>
      </c>
      <c r="C924" s="4" t="s">
        <v>5705</v>
      </c>
      <c r="D924" s="7" t="s">
        <v>6154</v>
      </c>
      <c r="E924" s="4">
        <v>6</v>
      </c>
      <c r="F924" s="4" t="str">
        <f>VLOOKUP(C924,customers!A:B,2,FALSE)</f>
        <v>Charin Maplethorp</v>
      </c>
      <c r="G924" s="4">
        <f>VLOOKUP(F924,customers!B:C,2,FALSE)</f>
        <v>0</v>
      </c>
      <c r="H924" s="4" t="str">
        <f>VLOOKUP(F924,customers!B:G,6,FALSE)</f>
        <v>United States</v>
      </c>
      <c r="I924" s="7" t="str">
        <f>VLOOKUP(D924,products!A:B,2,FALSE)</f>
        <v>Ara</v>
      </c>
      <c r="J924" s="7" t="str">
        <f>VLOOKUP(D924,products!A:C,3,FALSE)</f>
        <v>M</v>
      </c>
      <c r="K924" s="8">
        <f>VLOOKUP(D924,products!A:D,4,FALSE)</f>
        <v>1</v>
      </c>
      <c r="L924" s="9">
        <f>VLOOKUP(D924,products!A:E,5,FALSE)</f>
        <v>11.25</v>
      </c>
      <c r="M924" s="9">
        <f t="shared" si="14"/>
        <v>67.5</v>
      </c>
      <c r="N924" s="7" t="str" cm="1">
        <f t="array" ref="N924">_xlfn.IFS(I924="Rob","Robusta",I924="Exc","Exclasia",I924="Ara","Arabia",I924="Lib","Libia")</f>
        <v>Arabia</v>
      </c>
      <c r="O924" s="7" t="str" cm="1">
        <f t="array" ref="O924">_xlfn.IFS(J924="M","Medium",J924="D","Dark",J924="L","Light")</f>
        <v>Medium</v>
      </c>
      <c r="P924" s="7" t="str">
        <f>VLOOKUP(Tablo1[[#This Row],[Customer ID]],customers!A923:I1923,9,FALSE)</f>
        <v>Yes</v>
      </c>
    </row>
    <row r="925" spans="1:16" x14ac:dyDescent="0.25">
      <c r="A925" s="4" t="s">
        <v>5708</v>
      </c>
      <c r="B925" s="6">
        <v>43746</v>
      </c>
      <c r="C925" s="4" t="s">
        <v>5709</v>
      </c>
      <c r="D925" s="7" t="s">
        <v>6184</v>
      </c>
      <c r="E925" s="4">
        <v>1</v>
      </c>
      <c r="F925" s="4" t="str">
        <f>VLOOKUP(C925,customers!A:B,2,FALSE)</f>
        <v>Goldie Wynes</v>
      </c>
      <c r="G925" s="4" t="str">
        <f>VLOOKUP(F925,customers!B:C,2,FALSE)</f>
        <v>gwynespn@dagondesign.com</v>
      </c>
      <c r="H925" s="4" t="str">
        <f>VLOOKUP(F925,customers!B:G,6,FALSE)</f>
        <v>United States</v>
      </c>
      <c r="I925" s="7" t="str">
        <f>VLOOKUP(D925,products!A:B,2,FALSE)</f>
        <v>Exc</v>
      </c>
      <c r="J925" s="7" t="str">
        <f>VLOOKUP(D925,products!A:C,3,FALSE)</f>
        <v>D</v>
      </c>
      <c r="K925" s="8">
        <f>VLOOKUP(D925,products!A:D,4,FALSE)</f>
        <v>2.5</v>
      </c>
      <c r="L925" s="9">
        <f>VLOOKUP(D925,products!A:E,5,FALSE)</f>
        <v>27.945</v>
      </c>
      <c r="M925" s="9">
        <f t="shared" si="14"/>
        <v>27.945</v>
      </c>
      <c r="N925" s="7" t="str" cm="1">
        <f t="array" ref="N925">_xlfn.IFS(I925="Rob","Robusta",I925="Exc","Exclasia",I925="Ara","Arabia",I925="Lib","Libia")</f>
        <v>Exclasia</v>
      </c>
      <c r="O925" s="7" t="str" cm="1">
        <f t="array" ref="O925">_xlfn.IFS(J925="M","Medium",J925="D","Dark",J925="L","Light")</f>
        <v>Dark</v>
      </c>
      <c r="P925" s="7" t="str">
        <f>VLOOKUP(Tablo1[[#This Row],[Customer ID]],customers!A924:I1924,9,FALSE)</f>
        <v>No</v>
      </c>
    </row>
    <row r="926" spans="1:16" x14ac:dyDescent="0.25">
      <c r="A926" s="4" t="s">
        <v>5714</v>
      </c>
      <c r="B926" s="6">
        <v>44451</v>
      </c>
      <c r="C926" s="4" t="s">
        <v>5715</v>
      </c>
      <c r="D926" s="7" t="s">
        <v>6181</v>
      </c>
      <c r="E926" s="4">
        <v>3</v>
      </c>
      <c r="F926" s="4" t="str">
        <f>VLOOKUP(C926,customers!A:B,2,FALSE)</f>
        <v>Celie MacCourt</v>
      </c>
      <c r="G926" s="4" t="str">
        <f>VLOOKUP(F926,customers!B:C,2,FALSE)</f>
        <v>cmaccourtpo@amazon.com</v>
      </c>
      <c r="H926" s="4" t="str">
        <f>VLOOKUP(F926,customers!B:G,6,FALSE)</f>
        <v>United States</v>
      </c>
      <c r="I926" s="7" t="str">
        <f>VLOOKUP(D926,products!A:B,2,FALSE)</f>
        <v>Ara</v>
      </c>
      <c r="J926" s="7" t="str">
        <f>VLOOKUP(D926,products!A:C,3,FALSE)</f>
        <v>L</v>
      </c>
      <c r="K926" s="8">
        <f>VLOOKUP(D926,products!A:D,4,FALSE)</f>
        <v>2.5</v>
      </c>
      <c r="L926" s="9">
        <f>VLOOKUP(D926,products!A:E,5,FALSE)</f>
        <v>29.784999999999997</v>
      </c>
      <c r="M926" s="9">
        <f t="shared" si="14"/>
        <v>89.35499999999999</v>
      </c>
      <c r="N926" s="7" t="str" cm="1">
        <f t="array" ref="N926">_xlfn.IFS(I926="Rob","Robusta",I926="Exc","Exclasia",I926="Ara","Arabia",I926="Lib","Libia")</f>
        <v>Arabia</v>
      </c>
      <c r="O926" s="7" t="str" cm="1">
        <f t="array" ref="O926">_xlfn.IFS(J926="M","Medium",J926="D","Dark",J926="L","Light")</f>
        <v>Light</v>
      </c>
      <c r="P926" s="7" t="str">
        <f>VLOOKUP(Tablo1[[#This Row],[Customer ID]],customers!A925:I1925,9,FALSE)</f>
        <v>No</v>
      </c>
    </row>
    <row r="927" spans="1:16" x14ac:dyDescent="0.25">
      <c r="A927" s="4" t="s">
        <v>5719</v>
      </c>
      <c r="B927" s="6">
        <v>44770</v>
      </c>
      <c r="C927" s="4" t="s">
        <v>5553</v>
      </c>
      <c r="D927" s="7" t="s">
        <v>6156</v>
      </c>
      <c r="E927" s="4">
        <v>3</v>
      </c>
      <c r="F927" s="4" t="str">
        <f>VLOOKUP(C927,customers!A:B,2,FALSE)</f>
        <v>Derick Snow</v>
      </c>
      <c r="G927" s="4">
        <f>VLOOKUP(F927,customers!B:C,2,FALSE)</f>
        <v>0</v>
      </c>
      <c r="H927" s="4" t="str">
        <f>VLOOKUP(F927,customers!B:G,6,FALSE)</f>
        <v>United States</v>
      </c>
      <c r="I927" s="7" t="str">
        <f>VLOOKUP(D927,products!A:B,2,FALSE)</f>
        <v>Ara</v>
      </c>
      <c r="J927" s="7" t="str">
        <f>VLOOKUP(D927,products!A:C,3,FALSE)</f>
        <v>M</v>
      </c>
      <c r="K927" s="8">
        <f>VLOOKUP(D927,products!A:D,4,FALSE)</f>
        <v>0.5</v>
      </c>
      <c r="L927" s="9">
        <f>VLOOKUP(D927,products!A:E,5,FALSE)</f>
        <v>6.75</v>
      </c>
      <c r="M927" s="9">
        <f t="shared" si="14"/>
        <v>20.25</v>
      </c>
      <c r="N927" s="7" t="str" cm="1">
        <f t="array" ref="N927">_xlfn.IFS(I927="Rob","Robusta",I927="Exc","Exclasia",I927="Ara","Arabia",I927="Lib","Libia")</f>
        <v>Arabia</v>
      </c>
      <c r="O927" s="7" t="str" cm="1">
        <f t="array" ref="O927">_xlfn.IFS(J927="M","Medium",J927="D","Dark",J927="L","Light")</f>
        <v>Medium</v>
      </c>
      <c r="P927" s="7" t="e">
        <f>VLOOKUP(Tablo1[[#This Row],[Customer ID]],customers!A926:I1926,9,FALSE)</f>
        <v>#N/A</v>
      </c>
    </row>
    <row r="928" spans="1:16" x14ac:dyDescent="0.25">
      <c r="A928" s="4" t="s">
        <v>5724</v>
      </c>
      <c r="B928" s="6">
        <v>44012</v>
      </c>
      <c r="C928" s="4" t="s">
        <v>5725</v>
      </c>
      <c r="D928" s="7" t="s">
        <v>6156</v>
      </c>
      <c r="E928" s="4">
        <v>5</v>
      </c>
      <c r="F928" s="4" t="str">
        <f>VLOOKUP(C928,customers!A:B,2,FALSE)</f>
        <v>Evy Wilsone</v>
      </c>
      <c r="G928" s="4" t="str">
        <f>VLOOKUP(F928,customers!B:C,2,FALSE)</f>
        <v>ewilsonepq@eepurl.com</v>
      </c>
      <c r="H928" s="4" t="str">
        <f>VLOOKUP(F928,customers!B:G,6,FALSE)</f>
        <v>United States</v>
      </c>
      <c r="I928" s="7" t="str">
        <f>VLOOKUP(D928,products!A:B,2,FALSE)</f>
        <v>Ara</v>
      </c>
      <c r="J928" s="7" t="str">
        <f>VLOOKUP(D928,products!A:C,3,FALSE)</f>
        <v>M</v>
      </c>
      <c r="K928" s="8">
        <f>VLOOKUP(D928,products!A:D,4,FALSE)</f>
        <v>0.5</v>
      </c>
      <c r="L928" s="9">
        <f>VLOOKUP(D928,products!A:E,5,FALSE)</f>
        <v>6.75</v>
      </c>
      <c r="M928" s="9">
        <f t="shared" si="14"/>
        <v>33.75</v>
      </c>
      <c r="N928" s="7" t="str" cm="1">
        <f t="array" ref="N928">_xlfn.IFS(I928="Rob","Robusta",I928="Exc","Exclasia",I928="Ara","Arabia",I928="Lib","Libia")</f>
        <v>Arabia</v>
      </c>
      <c r="O928" s="7" t="str" cm="1">
        <f t="array" ref="O928">_xlfn.IFS(J928="M","Medium",J928="D","Dark",J928="L","Light")</f>
        <v>Medium</v>
      </c>
      <c r="P928" s="7" t="str">
        <f>VLOOKUP(Tablo1[[#This Row],[Customer ID]],customers!A927:I1927,9,FALSE)</f>
        <v>Yes</v>
      </c>
    </row>
    <row r="929" spans="1:16" x14ac:dyDescent="0.25">
      <c r="A929" s="4" t="s">
        <v>5730</v>
      </c>
      <c r="B929" s="6">
        <v>43474</v>
      </c>
      <c r="C929" s="4" t="s">
        <v>5731</v>
      </c>
      <c r="D929" s="7" t="s">
        <v>6184</v>
      </c>
      <c r="E929" s="4">
        <v>4</v>
      </c>
      <c r="F929" s="4" t="str">
        <f>VLOOKUP(C929,customers!A:B,2,FALSE)</f>
        <v>Dolores Duffie</v>
      </c>
      <c r="G929" s="4" t="str">
        <f>VLOOKUP(F929,customers!B:C,2,FALSE)</f>
        <v>dduffiepr@time.com</v>
      </c>
      <c r="H929" s="4" t="str">
        <f>VLOOKUP(F929,customers!B:G,6,FALSE)</f>
        <v>United States</v>
      </c>
      <c r="I929" s="7" t="str">
        <f>VLOOKUP(D929,products!A:B,2,FALSE)</f>
        <v>Exc</v>
      </c>
      <c r="J929" s="7" t="str">
        <f>VLOOKUP(D929,products!A:C,3,FALSE)</f>
        <v>D</v>
      </c>
      <c r="K929" s="8">
        <f>VLOOKUP(D929,products!A:D,4,FALSE)</f>
        <v>2.5</v>
      </c>
      <c r="L929" s="9">
        <f>VLOOKUP(D929,products!A:E,5,FALSE)</f>
        <v>27.945</v>
      </c>
      <c r="M929" s="9">
        <f t="shared" si="14"/>
        <v>111.78</v>
      </c>
      <c r="N929" s="7" t="str" cm="1">
        <f t="array" ref="N929">_xlfn.IFS(I929="Rob","Robusta",I929="Exc","Exclasia",I929="Ara","Arabia",I929="Lib","Libia")</f>
        <v>Exclasia</v>
      </c>
      <c r="O929" s="7" t="str" cm="1">
        <f t="array" ref="O929">_xlfn.IFS(J929="M","Medium",J929="D","Dark",J929="L","Light")</f>
        <v>Dark</v>
      </c>
      <c r="P929" s="7" t="str">
        <f>VLOOKUP(Tablo1[[#This Row],[Customer ID]],customers!A928:I1928,9,FALSE)</f>
        <v>No</v>
      </c>
    </row>
    <row r="930" spans="1:16" x14ac:dyDescent="0.25">
      <c r="A930" s="4" t="s">
        <v>5736</v>
      </c>
      <c r="B930" s="6">
        <v>44754</v>
      </c>
      <c r="C930" s="4" t="s">
        <v>5737</v>
      </c>
      <c r="D930" s="7" t="s">
        <v>6165</v>
      </c>
      <c r="E930" s="4">
        <v>2</v>
      </c>
      <c r="F930" s="4" t="str">
        <f>VLOOKUP(C930,customers!A:B,2,FALSE)</f>
        <v>Mathilda Matiasek</v>
      </c>
      <c r="G930" s="4" t="str">
        <f>VLOOKUP(F930,customers!B:C,2,FALSE)</f>
        <v>mmatiasekps@ucoz.ru</v>
      </c>
      <c r="H930" s="4" t="str">
        <f>VLOOKUP(F930,customers!B:G,6,FALSE)</f>
        <v>United States</v>
      </c>
      <c r="I930" s="7" t="str">
        <f>VLOOKUP(D930,products!A:B,2,FALSE)</f>
        <v>Exc</v>
      </c>
      <c r="J930" s="7" t="str">
        <f>VLOOKUP(D930,products!A:C,3,FALSE)</f>
        <v>M</v>
      </c>
      <c r="K930" s="8">
        <f>VLOOKUP(D930,products!A:D,4,FALSE)</f>
        <v>2.5</v>
      </c>
      <c r="L930" s="9">
        <f>VLOOKUP(D930,products!A:E,5,FALSE)</f>
        <v>31.624999999999996</v>
      </c>
      <c r="M930" s="9">
        <f t="shared" si="14"/>
        <v>63.249999999999993</v>
      </c>
      <c r="N930" s="7" t="str" cm="1">
        <f t="array" ref="N930">_xlfn.IFS(I930="Rob","Robusta",I930="Exc","Exclasia",I930="Ara","Arabia",I930="Lib","Libia")</f>
        <v>Exclasia</v>
      </c>
      <c r="O930" s="7" t="str" cm="1">
        <f t="array" ref="O930">_xlfn.IFS(J930="M","Medium",J930="D","Dark",J930="L","Light")</f>
        <v>Medium</v>
      </c>
      <c r="P930" s="7" t="str">
        <f>VLOOKUP(Tablo1[[#This Row],[Customer ID]],customers!A929:I1929,9,FALSE)</f>
        <v>Yes</v>
      </c>
    </row>
    <row r="931" spans="1:16" x14ac:dyDescent="0.25">
      <c r="A931" s="4" t="s">
        <v>5741</v>
      </c>
      <c r="B931" s="6">
        <v>44165</v>
      </c>
      <c r="C931" s="4" t="s">
        <v>5742</v>
      </c>
      <c r="D931" s="7" t="s">
        <v>6183</v>
      </c>
      <c r="E931" s="4">
        <v>2</v>
      </c>
      <c r="F931" s="4" t="str">
        <f>VLOOKUP(C931,customers!A:B,2,FALSE)</f>
        <v>Jarred Camillo</v>
      </c>
      <c r="G931" s="4" t="str">
        <f>VLOOKUP(F931,customers!B:C,2,FALSE)</f>
        <v>jcamillopt@shinystat.com</v>
      </c>
      <c r="H931" s="4" t="str">
        <f>VLOOKUP(F931,customers!B:G,6,FALSE)</f>
        <v>United States</v>
      </c>
      <c r="I931" s="7" t="str">
        <f>VLOOKUP(D931,products!A:B,2,FALSE)</f>
        <v>Exc</v>
      </c>
      <c r="J931" s="7" t="str">
        <f>VLOOKUP(D931,products!A:C,3,FALSE)</f>
        <v>L</v>
      </c>
      <c r="K931" s="8">
        <f>VLOOKUP(D931,products!A:D,4,FALSE)</f>
        <v>0.2</v>
      </c>
      <c r="L931" s="9">
        <f>VLOOKUP(D931,products!A:E,5,FALSE)</f>
        <v>4.4550000000000001</v>
      </c>
      <c r="M931" s="9">
        <f t="shared" si="14"/>
        <v>8.91</v>
      </c>
      <c r="N931" s="7" t="str" cm="1">
        <f t="array" ref="N931">_xlfn.IFS(I931="Rob","Robusta",I931="Exc","Exclasia",I931="Ara","Arabia",I931="Lib","Libia")</f>
        <v>Exclasia</v>
      </c>
      <c r="O931" s="7" t="str" cm="1">
        <f t="array" ref="O931">_xlfn.IFS(J931="M","Medium",J931="D","Dark",J931="L","Light")</f>
        <v>Light</v>
      </c>
      <c r="P931" s="7" t="str">
        <f>VLOOKUP(Tablo1[[#This Row],[Customer ID]],customers!A930:I1930,9,FALSE)</f>
        <v>Yes</v>
      </c>
    </row>
    <row r="932" spans="1:16" x14ac:dyDescent="0.25">
      <c r="A932" s="4" t="s">
        <v>5747</v>
      </c>
      <c r="B932" s="6">
        <v>43546</v>
      </c>
      <c r="C932" s="4" t="s">
        <v>5748</v>
      </c>
      <c r="D932" s="7" t="s">
        <v>6182</v>
      </c>
      <c r="E932" s="4">
        <v>1</v>
      </c>
      <c r="F932" s="4" t="str">
        <f>VLOOKUP(C932,customers!A:B,2,FALSE)</f>
        <v>Kameko Philbrick</v>
      </c>
      <c r="G932" s="4" t="str">
        <f>VLOOKUP(F932,customers!B:C,2,FALSE)</f>
        <v>kphilbrickpu@cdc.gov</v>
      </c>
      <c r="H932" s="4" t="str">
        <f>VLOOKUP(F932,customers!B:G,6,FALSE)</f>
        <v>United States</v>
      </c>
      <c r="I932" s="7" t="str">
        <f>VLOOKUP(D932,products!A:B,2,FALSE)</f>
        <v>Exc</v>
      </c>
      <c r="J932" s="7" t="str">
        <f>VLOOKUP(D932,products!A:C,3,FALSE)</f>
        <v>D</v>
      </c>
      <c r="K932" s="8">
        <f>VLOOKUP(D932,products!A:D,4,FALSE)</f>
        <v>1</v>
      </c>
      <c r="L932" s="9">
        <f>VLOOKUP(D932,products!A:E,5,FALSE)</f>
        <v>12.15</v>
      </c>
      <c r="M932" s="9">
        <f t="shared" si="14"/>
        <v>12.15</v>
      </c>
      <c r="N932" s="7" t="str" cm="1">
        <f t="array" ref="N932">_xlfn.IFS(I932="Rob","Robusta",I932="Exc","Exclasia",I932="Ara","Arabia",I932="Lib","Libia")</f>
        <v>Exclasia</v>
      </c>
      <c r="O932" s="7" t="str" cm="1">
        <f t="array" ref="O932">_xlfn.IFS(J932="M","Medium",J932="D","Dark",J932="L","Light")</f>
        <v>Dark</v>
      </c>
      <c r="P932" s="7" t="str">
        <f>VLOOKUP(Tablo1[[#This Row],[Customer ID]],customers!A931:I1931,9,FALSE)</f>
        <v>Yes</v>
      </c>
    </row>
    <row r="933" spans="1:16" x14ac:dyDescent="0.25">
      <c r="A933" s="4" t="s">
        <v>5752</v>
      </c>
      <c r="B933" s="6">
        <v>44607</v>
      </c>
      <c r="C933" s="4" t="s">
        <v>5753</v>
      </c>
      <c r="D933" s="7" t="s">
        <v>6157</v>
      </c>
      <c r="E933" s="4">
        <v>4</v>
      </c>
      <c r="F933" s="4" t="str">
        <f>VLOOKUP(C933,customers!A:B,2,FALSE)</f>
        <v>Mallory Shrimpling</v>
      </c>
      <c r="G933" s="4">
        <f>VLOOKUP(F933,customers!B:C,2,FALSE)</f>
        <v>0</v>
      </c>
      <c r="H933" s="4" t="str">
        <f>VLOOKUP(F933,customers!B:G,6,FALSE)</f>
        <v>United States</v>
      </c>
      <c r="I933" s="7" t="str">
        <f>VLOOKUP(D933,products!A:B,2,FALSE)</f>
        <v>Ara</v>
      </c>
      <c r="J933" s="7" t="str">
        <f>VLOOKUP(D933,products!A:C,3,FALSE)</f>
        <v>D</v>
      </c>
      <c r="K933" s="8">
        <f>VLOOKUP(D933,products!A:D,4,FALSE)</f>
        <v>0.5</v>
      </c>
      <c r="L933" s="9">
        <f>VLOOKUP(D933,products!A:E,5,FALSE)</f>
        <v>5.97</v>
      </c>
      <c r="M933" s="9">
        <f t="shared" si="14"/>
        <v>23.88</v>
      </c>
      <c r="N933" s="7" t="str" cm="1">
        <f t="array" ref="N933">_xlfn.IFS(I933="Rob","Robusta",I933="Exc","Exclasia",I933="Ara","Arabia",I933="Lib","Libia")</f>
        <v>Arabia</v>
      </c>
      <c r="O933" s="7" t="str" cm="1">
        <f t="array" ref="O933">_xlfn.IFS(J933="M","Medium",J933="D","Dark",J933="L","Light")</f>
        <v>Dark</v>
      </c>
      <c r="P933" s="7" t="str">
        <f>VLOOKUP(Tablo1[[#This Row],[Customer ID]],customers!A932:I1932,9,FALSE)</f>
        <v>Yes</v>
      </c>
    </row>
    <row r="934" spans="1:16" x14ac:dyDescent="0.25">
      <c r="A934" s="4" t="s">
        <v>5756</v>
      </c>
      <c r="B934" s="6">
        <v>44117</v>
      </c>
      <c r="C934" s="4" t="s">
        <v>5757</v>
      </c>
      <c r="D934" s="7" t="s">
        <v>6140</v>
      </c>
      <c r="E934" s="4">
        <v>4</v>
      </c>
      <c r="F934" s="4" t="str">
        <f>VLOOKUP(C934,customers!A:B,2,FALSE)</f>
        <v>Barnett Sillis</v>
      </c>
      <c r="G934" s="4" t="str">
        <f>VLOOKUP(F934,customers!B:C,2,FALSE)</f>
        <v>bsillispw@istockphoto.com</v>
      </c>
      <c r="H934" s="4" t="str">
        <f>VLOOKUP(F934,customers!B:G,6,FALSE)</f>
        <v>United States</v>
      </c>
      <c r="I934" s="7" t="str">
        <f>VLOOKUP(D934,products!A:B,2,FALSE)</f>
        <v>Exc</v>
      </c>
      <c r="J934" s="7" t="str">
        <f>VLOOKUP(D934,products!A:C,3,FALSE)</f>
        <v>M</v>
      </c>
      <c r="K934" s="8">
        <f>VLOOKUP(D934,products!A:D,4,FALSE)</f>
        <v>1</v>
      </c>
      <c r="L934" s="9">
        <f>VLOOKUP(D934,products!A:E,5,FALSE)</f>
        <v>13.75</v>
      </c>
      <c r="M934" s="9">
        <f t="shared" si="14"/>
        <v>55</v>
      </c>
      <c r="N934" s="7" t="str" cm="1">
        <f t="array" ref="N934">_xlfn.IFS(I934="Rob","Robusta",I934="Exc","Exclasia",I934="Ara","Arabia",I934="Lib","Libia")</f>
        <v>Exclasia</v>
      </c>
      <c r="O934" s="7" t="str" cm="1">
        <f t="array" ref="O934">_xlfn.IFS(J934="M","Medium",J934="D","Dark",J934="L","Light")</f>
        <v>Medium</v>
      </c>
      <c r="P934" s="7" t="str">
        <f>VLOOKUP(Tablo1[[#This Row],[Customer ID]],customers!A933:I1933,9,FALSE)</f>
        <v>No</v>
      </c>
    </row>
    <row r="935" spans="1:16" x14ac:dyDescent="0.25">
      <c r="A935" s="4" t="s">
        <v>5762</v>
      </c>
      <c r="B935" s="6">
        <v>44557</v>
      </c>
      <c r="C935" s="4" t="s">
        <v>5763</v>
      </c>
      <c r="D935" s="7" t="s">
        <v>6176</v>
      </c>
      <c r="E935" s="4">
        <v>3</v>
      </c>
      <c r="F935" s="4" t="str">
        <f>VLOOKUP(C935,customers!A:B,2,FALSE)</f>
        <v>Brenn Dundredge</v>
      </c>
      <c r="G935" s="4">
        <f>VLOOKUP(F935,customers!B:C,2,FALSE)</f>
        <v>0</v>
      </c>
      <c r="H935" s="4" t="str">
        <f>VLOOKUP(F935,customers!B:G,6,FALSE)</f>
        <v>United States</v>
      </c>
      <c r="I935" s="7" t="str">
        <f>VLOOKUP(D935,products!A:B,2,FALSE)</f>
        <v>Rob</v>
      </c>
      <c r="J935" s="7" t="str">
        <f>VLOOKUP(D935,products!A:C,3,FALSE)</f>
        <v>D</v>
      </c>
      <c r="K935" s="8">
        <f>VLOOKUP(D935,products!A:D,4,FALSE)</f>
        <v>1</v>
      </c>
      <c r="L935" s="9">
        <f>VLOOKUP(D935,products!A:E,5,FALSE)</f>
        <v>8.9499999999999993</v>
      </c>
      <c r="M935" s="9">
        <f t="shared" si="14"/>
        <v>26.849999999999998</v>
      </c>
      <c r="N935" s="7" t="str" cm="1">
        <f t="array" ref="N935">_xlfn.IFS(I935="Rob","Robusta",I935="Exc","Exclasia",I935="Ara","Arabia",I935="Lib","Libia")</f>
        <v>Robusta</v>
      </c>
      <c r="O935" s="7" t="str" cm="1">
        <f t="array" ref="O935">_xlfn.IFS(J935="M","Medium",J935="D","Dark",J935="L","Light")</f>
        <v>Dark</v>
      </c>
      <c r="P935" s="7" t="str">
        <f>VLOOKUP(Tablo1[[#This Row],[Customer ID]],customers!A934:I1934,9,FALSE)</f>
        <v>Yes</v>
      </c>
    </row>
    <row r="936" spans="1:16" x14ac:dyDescent="0.25">
      <c r="A936" s="4" t="s">
        <v>5767</v>
      </c>
      <c r="B936" s="6">
        <v>44409</v>
      </c>
      <c r="C936" s="4" t="s">
        <v>5768</v>
      </c>
      <c r="D936" s="7" t="s">
        <v>6150</v>
      </c>
      <c r="E936" s="4">
        <v>5</v>
      </c>
      <c r="F936" s="4" t="str">
        <f>VLOOKUP(C936,customers!A:B,2,FALSE)</f>
        <v>Read Cutts</v>
      </c>
      <c r="G936" s="4" t="str">
        <f>VLOOKUP(F936,customers!B:C,2,FALSE)</f>
        <v>rcuttspy@techcrunch.com</v>
      </c>
      <c r="H936" s="4" t="str">
        <f>VLOOKUP(F936,customers!B:G,6,FALSE)</f>
        <v>United States</v>
      </c>
      <c r="I936" s="7" t="str">
        <f>VLOOKUP(D936,products!A:B,2,FALSE)</f>
        <v>Rob</v>
      </c>
      <c r="J936" s="7" t="str">
        <f>VLOOKUP(D936,products!A:C,3,FALSE)</f>
        <v>M</v>
      </c>
      <c r="K936" s="8">
        <f>VLOOKUP(D936,products!A:D,4,FALSE)</f>
        <v>2.5</v>
      </c>
      <c r="L936" s="9">
        <f>VLOOKUP(D936,products!A:E,5,FALSE)</f>
        <v>22.884999999999998</v>
      </c>
      <c r="M936" s="9">
        <f t="shared" si="14"/>
        <v>114.42499999999998</v>
      </c>
      <c r="N936" s="7" t="str" cm="1">
        <f t="array" ref="N936">_xlfn.IFS(I936="Rob","Robusta",I936="Exc","Exclasia",I936="Ara","Arabia",I936="Lib","Libia")</f>
        <v>Robusta</v>
      </c>
      <c r="O936" s="7" t="str" cm="1">
        <f t="array" ref="O936">_xlfn.IFS(J936="M","Medium",J936="D","Dark",J936="L","Light")</f>
        <v>Medium</v>
      </c>
      <c r="P936" s="7" t="str">
        <f>VLOOKUP(Tablo1[[#This Row],[Customer ID]],customers!A935:I1935,9,FALSE)</f>
        <v>No</v>
      </c>
    </row>
    <row r="937" spans="1:16" x14ac:dyDescent="0.25">
      <c r="A937" s="4" t="s">
        <v>5773</v>
      </c>
      <c r="B937" s="6">
        <v>44153</v>
      </c>
      <c r="C937" s="4" t="s">
        <v>5774</v>
      </c>
      <c r="D937" s="7" t="s">
        <v>6174</v>
      </c>
      <c r="E937" s="4">
        <v>6</v>
      </c>
      <c r="F937" s="4" t="str">
        <f>VLOOKUP(C937,customers!A:B,2,FALSE)</f>
        <v>Michale Delves</v>
      </c>
      <c r="G937" s="4" t="str">
        <f>VLOOKUP(F937,customers!B:C,2,FALSE)</f>
        <v>mdelvespz@nature.com</v>
      </c>
      <c r="H937" s="4" t="str">
        <f>VLOOKUP(F937,customers!B:G,6,FALSE)</f>
        <v>United States</v>
      </c>
      <c r="I937" s="7" t="str">
        <f>VLOOKUP(D937,products!A:B,2,FALSE)</f>
        <v>Ara</v>
      </c>
      <c r="J937" s="7" t="str">
        <f>VLOOKUP(D937,products!A:C,3,FALSE)</f>
        <v>M</v>
      </c>
      <c r="K937" s="8">
        <f>VLOOKUP(D937,products!A:D,4,FALSE)</f>
        <v>2.5</v>
      </c>
      <c r="L937" s="9">
        <f>VLOOKUP(D937,products!A:E,5,FALSE)</f>
        <v>25.874999999999996</v>
      </c>
      <c r="M937" s="9">
        <f t="shared" si="14"/>
        <v>155.24999999999997</v>
      </c>
      <c r="N937" s="7" t="str" cm="1">
        <f t="array" ref="N937">_xlfn.IFS(I937="Rob","Robusta",I937="Exc","Exclasia",I937="Ara","Arabia",I937="Lib","Libia")</f>
        <v>Arabia</v>
      </c>
      <c r="O937" s="7" t="str" cm="1">
        <f t="array" ref="O937">_xlfn.IFS(J937="M","Medium",J937="D","Dark",J937="L","Light")</f>
        <v>Medium</v>
      </c>
      <c r="P937" s="7" t="str">
        <f>VLOOKUP(Tablo1[[#This Row],[Customer ID]],customers!A936:I1936,9,FALSE)</f>
        <v>Yes</v>
      </c>
    </row>
    <row r="938" spans="1:16" x14ac:dyDescent="0.25">
      <c r="A938" s="4" t="s">
        <v>5779</v>
      </c>
      <c r="B938" s="6">
        <v>44493</v>
      </c>
      <c r="C938" s="4" t="s">
        <v>5780</v>
      </c>
      <c r="D938" s="7" t="s">
        <v>6168</v>
      </c>
      <c r="E938" s="4">
        <v>3</v>
      </c>
      <c r="F938" s="4" t="str">
        <f>VLOOKUP(C938,customers!A:B,2,FALSE)</f>
        <v>Devland Gritton</v>
      </c>
      <c r="G938" s="4" t="str">
        <f>VLOOKUP(F938,customers!B:C,2,FALSE)</f>
        <v>dgrittonq0@nydailynews.com</v>
      </c>
      <c r="H938" s="4" t="str">
        <f>VLOOKUP(F938,customers!B:G,6,FALSE)</f>
        <v>United States</v>
      </c>
      <c r="I938" s="7" t="str">
        <f>VLOOKUP(D938,products!A:B,2,FALSE)</f>
        <v>Lib</v>
      </c>
      <c r="J938" s="7" t="str">
        <f>VLOOKUP(D938,products!A:C,3,FALSE)</f>
        <v>D</v>
      </c>
      <c r="K938" s="8">
        <f>VLOOKUP(D938,products!A:D,4,FALSE)</f>
        <v>0.5</v>
      </c>
      <c r="L938" s="9">
        <f>VLOOKUP(D938,products!A:E,5,FALSE)</f>
        <v>7.77</v>
      </c>
      <c r="M938" s="9">
        <f t="shared" si="14"/>
        <v>23.31</v>
      </c>
      <c r="N938" s="7" t="str" cm="1">
        <f t="array" ref="N938">_xlfn.IFS(I938="Rob","Robusta",I938="Exc","Exclasia",I938="Ara","Arabia",I938="Lib","Libia")</f>
        <v>Libia</v>
      </c>
      <c r="O938" s="7" t="str" cm="1">
        <f t="array" ref="O938">_xlfn.IFS(J938="M","Medium",J938="D","Dark",J938="L","Light")</f>
        <v>Dark</v>
      </c>
      <c r="P938" s="7" t="str">
        <f>VLOOKUP(Tablo1[[#This Row],[Customer ID]],customers!A937:I1937,9,FALSE)</f>
        <v>Yes</v>
      </c>
    </row>
    <row r="939" spans="1:16" x14ac:dyDescent="0.25">
      <c r="A939" s="4" t="s">
        <v>5779</v>
      </c>
      <c r="B939" s="6">
        <v>44493</v>
      </c>
      <c r="C939" s="4" t="s">
        <v>5780</v>
      </c>
      <c r="D939" s="7" t="s">
        <v>6150</v>
      </c>
      <c r="E939" s="4">
        <v>4</v>
      </c>
      <c r="F939" s="4" t="str">
        <f>VLOOKUP(C939,customers!A:B,2,FALSE)</f>
        <v>Devland Gritton</v>
      </c>
      <c r="G939" s="4" t="str">
        <f>VLOOKUP(F939,customers!B:C,2,FALSE)</f>
        <v>dgrittonq0@nydailynews.com</v>
      </c>
      <c r="H939" s="4" t="str">
        <f>VLOOKUP(F939,customers!B:G,6,FALSE)</f>
        <v>United States</v>
      </c>
      <c r="I939" s="7" t="str">
        <f>VLOOKUP(D939,products!A:B,2,FALSE)</f>
        <v>Rob</v>
      </c>
      <c r="J939" s="7" t="str">
        <f>VLOOKUP(D939,products!A:C,3,FALSE)</f>
        <v>M</v>
      </c>
      <c r="K939" s="8">
        <f>VLOOKUP(D939,products!A:D,4,FALSE)</f>
        <v>2.5</v>
      </c>
      <c r="L939" s="9">
        <f>VLOOKUP(D939,products!A:E,5,FALSE)</f>
        <v>22.884999999999998</v>
      </c>
      <c r="M939" s="9">
        <f t="shared" si="14"/>
        <v>91.539999999999992</v>
      </c>
      <c r="N939" s="7" t="str" cm="1">
        <f t="array" ref="N939">_xlfn.IFS(I939="Rob","Robusta",I939="Exc","Exclasia",I939="Ara","Arabia",I939="Lib","Libia")</f>
        <v>Robusta</v>
      </c>
      <c r="O939" s="7" t="str" cm="1">
        <f t="array" ref="O939">_xlfn.IFS(J939="M","Medium",J939="D","Dark",J939="L","Light")</f>
        <v>Medium</v>
      </c>
      <c r="P939" s="7" t="str">
        <f>VLOOKUP(Tablo1[[#This Row],[Customer ID]],customers!A938:I1938,9,FALSE)</f>
        <v>Yes</v>
      </c>
    </row>
    <row r="940" spans="1:16" x14ac:dyDescent="0.25">
      <c r="A940" s="4" t="s">
        <v>5790</v>
      </c>
      <c r="B940" s="6">
        <v>43829</v>
      </c>
      <c r="C940" s="4" t="s">
        <v>5791</v>
      </c>
      <c r="D940" s="7" t="s">
        <v>6170</v>
      </c>
      <c r="E940" s="4">
        <v>5</v>
      </c>
      <c r="F940" s="4" t="str">
        <f>VLOOKUP(C940,customers!A:B,2,FALSE)</f>
        <v>Dell Gut</v>
      </c>
      <c r="G940" s="4" t="str">
        <f>VLOOKUP(F940,customers!B:C,2,FALSE)</f>
        <v>dgutq2@umich.edu</v>
      </c>
      <c r="H940" s="4" t="str">
        <f>VLOOKUP(F940,customers!B:G,6,FALSE)</f>
        <v>United States</v>
      </c>
      <c r="I940" s="7" t="str">
        <f>VLOOKUP(D940,products!A:B,2,FALSE)</f>
        <v>Exc</v>
      </c>
      <c r="J940" s="7" t="str">
        <f>VLOOKUP(D940,products!A:C,3,FALSE)</f>
        <v>L</v>
      </c>
      <c r="K940" s="8">
        <f>VLOOKUP(D940,products!A:D,4,FALSE)</f>
        <v>1</v>
      </c>
      <c r="L940" s="9">
        <f>VLOOKUP(D940,products!A:E,5,FALSE)</f>
        <v>14.85</v>
      </c>
      <c r="M940" s="9">
        <f t="shared" si="14"/>
        <v>74.25</v>
      </c>
      <c r="N940" s="7" t="str" cm="1">
        <f t="array" ref="N940">_xlfn.IFS(I940="Rob","Robusta",I940="Exc","Exclasia",I940="Ara","Arabia",I940="Lib","Libia")</f>
        <v>Exclasia</v>
      </c>
      <c r="O940" s="7" t="str" cm="1">
        <f t="array" ref="O940">_xlfn.IFS(J940="M","Medium",J940="D","Dark",J940="L","Light")</f>
        <v>Light</v>
      </c>
      <c r="P940" s="7" t="str">
        <f>VLOOKUP(Tablo1[[#This Row],[Customer ID]],customers!A939:I1939,9,FALSE)</f>
        <v>Yes</v>
      </c>
    </row>
    <row r="941" spans="1:16" x14ac:dyDescent="0.25">
      <c r="A941" s="4" t="s">
        <v>5796</v>
      </c>
      <c r="B941" s="6">
        <v>44229</v>
      </c>
      <c r="C941" s="4" t="s">
        <v>5797</v>
      </c>
      <c r="D941" s="7" t="s">
        <v>6144</v>
      </c>
      <c r="E941" s="4">
        <v>6</v>
      </c>
      <c r="F941" s="4" t="str">
        <f>VLOOKUP(C941,customers!A:B,2,FALSE)</f>
        <v>Willy Pummery</v>
      </c>
      <c r="G941" s="4" t="str">
        <f>VLOOKUP(F941,customers!B:C,2,FALSE)</f>
        <v>wpummeryq3@topsy.com</v>
      </c>
      <c r="H941" s="4" t="str">
        <f>VLOOKUP(F941,customers!B:G,6,FALSE)</f>
        <v>United States</v>
      </c>
      <c r="I941" s="7" t="str">
        <f>VLOOKUP(D941,products!A:B,2,FALSE)</f>
        <v>Lib</v>
      </c>
      <c r="J941" s="7" t="str">
        <f>VLOOKUP(D941,products!A:C,3,FALSE)</f>
        <v>L</v>
      </c>
      <c r="K941" s="8">
        <f>VLOOKUP(D941,products!A:D,4,FALSE)</f>
        <v>0.2</v>
      </c>
      <c r="L941" s="9">
        <f>VLOOKUP(D941,products!A:E,5,FALSE)</f>
        <v>4.7549999999999999</v>
      </c>
      <c r="M941" s="9">
        <f t="shared" si="14"/>
        <v>28.53</v>
      </c>
      <c r="N941" s="7" t="str" cm="1">
        <f t="array" ref="N941">_xlfn.IFS(I941="Rob","Robusta",I941="Exc","Exclasia",I941="Ara","Arabia",I941="Lib","Libia")</f>
        <v>Libia</v>
      </c>
      <c r="O941" s="7" t="str" cm="1">
        <f t="array" ref="O941">_xlfn.IFS(J941="M","Medium",J941="D","Dark",J941="L","Light")</f>
        <v>Light</v>
      </c>
      <c r="P941" s="7" t="str">
        <f>VLOOKUP(Tablo1[[#This Row],[Customer ID]],customers!A940:I1940,9,FALSE)</f>
        <v>No</v>
      </c>
    </row>
    <row r="942" spans="1:16" x14ac:dyDescent="0.25">
      <c r="A942" s="4" t="s">
        <v>5802</v>
      </c>
      <c r="B942" s="6">
        <v>44332</v>
      </c>
      <c r="C942" s="4" t="s">
        <v>5803</v>
      </c>
      <c r="D942" s="7" t="s">
        <v>6172</v>
      </c>
      <c r="E942" s="4">
        <v>2</v>
      </c>
      <c r="F942" s="4" t="str">
        <f>VLOOKUP(C942,customers!A:B,2,FALSE)</f>
        <v>Geoffrey Siuda</v>
      </c>
      <c r="G942" s="4" t="str">
        <f>VLOOKUP(F942,customers!B:C,2,FALSE)</f>
        <v>gsiudaq4@nytimes.com</v>
      </c>
      <c r="H942" s="4" t="str">
        <f>VLOOKUP(F942,customers!B:G,6,FALSE)</f>
        <v>United States</v>
      </c>
      <c r="I942" s="7" t="str">
        <f>VLOOKUP(D942,products!A:B,2,FALSE)</f>
        <v>Rob</v>
      </c>
      <c r="J942" s="7" t="str">
        <f>VLOOKUP(D942,products!A:C,3,FALSE)</f>
        <v>L</v>
      </c>
      <c r="K942" s="8">
        <f>VLOOKUP(D942,products!A:D,4,FALSE)</f>
        <v>0.5</v>
      </c>
      <c r="L942" s="9">
        <f>VLOOKUP(D942,products!A:E,5,FALSE)</f>
        <v>7.169999999999999</v>
      </c>
      <c r="M942" s="9">
        <f t="shared" si="14"/>
        <v>14.339999999999998</v>
      </c>
      <c r="N942" s="7" t="str" cm="1">
        <f t="array" ref="N942">_xlfn.IFS(I942="Rob","Robusta",I942="Exc","Exclasia",I942="Ara","Arabia",I942="Lib","Libia")</f>
        <v>Robusta</v>
      </c>
      <c r="O942" s="7" t="str" cm="1">
        <f t="array" ref="O942">_xlfn.IFS(J942="M","Medium",J942="D","Dark",J942="L","Light")</f>
        <v>Light</v>
      </c>
      <c r="P942" s="7" t="str">
        <f>VLOOKUP(Tablo1[[#This Row],[Customer ID]],customers!A941:I1941,9,FALSE)</f>
        <v>Yes</v>
      </c>
    </row>
    <row r="943" spans="1:16" x14ac:dyDescent="0.25">
      <c r="A943" s="4" t="s">
        <v>5808</v>
      </c>
      <c r="B943" s="6">
        <v>44674</v>
      </c>
      <c r="C943" s="4" t="s">
        <v>5809</v>
      </c>
      <c r="D943" s="7" t="s">
        <v>6179</v>
      </c>
      <c r="E943" s="4">
        <v>2</v>
      </c>
      <c r="F943" s="4" t="str">
        <f>VLOOKUP(C943,customers!A:B,2,FALSE)</f>
        <v>Henderson Crowne</v>
      </c>
      <c r="G943" s="4" t="str">
        <f>VLOOKUP(F943,customers!B:C,2,FALSE)</f>
        <v>hcrowneq5@wufoo.com</v>
      </c>
      <c r="H943" s="4" t="str">
        <f>VLOOKUP(F943,customers!B:G,6,FALSE)</f>
        <v>Ireland</v>
      </c>
      <c r="I943" s="7" t="str">
        <f>VLOOKUP(D943,products!A:B,2,FALSE)</f>
        <v>Ara</v>
      </c>
      <c r="J943" s="7" t="str">
        <f>VLOOKUP(D943,products!A:C,3,FALSE)</f>
        <v>L</v>
      </c>
      <c r="K943" s="8">
        <f>VLOOKUP(D943,products!A:D,4,FALSE)</f>
        <v>0.5</v>
      </c>
      <c r="L943" s="9">
        <f>VLOOKUP(D943,products!A:E,5,FALSE)</f>
        <v>7.77</v>
      </c>
      <c r="M943" s="9">
        <f t="shared" si="14"/>
        <v>15.54</v>
      </c>
      <c r="N943" s="7" t="str" cm="1">
        <f t="array" ref="N943">_xlfn.IFS(I943="Rob","Robusta",I943="Exc","Exclasia",I943="Ara","Arabia",I943="Lib","Libia")</f>
        <v>Arabia</v>
      </c>
      <c r="O943" s="7" t="str" cm="1">
        <f t="array" ref="O943">_xlfn.IFS(J943="M","Medium",J943="D","Dark",J943="L","Light")</f>
        <v>Light</v>
      </c>
      <c r="P943" s="7" t="str">
        <f>VLOOKUP(Tablo1[[#This Row],[Customer ID]],customers!A942:I1942,9,FALSE)</f>
        <v>Yes</v>
      </c>
    </row>
    <row r="944" spans="1:16" x14ac:dyDescent="0.25">
      <c r="A944" s="4" t="s">
        <v>5815</v>
      </c>
      <c r="B944" s="6">
        <v>44464</v>
      </c>
      <c r="C944" s="4" t="s">
        <v>5816</v>
      </c>
      <c r="D944" s="7" t="s">
        <v>6178</v>
      </c>
      <c r="E944" s="4">
        <v>3</v>
      </c>
      <c r="F944" s="4" t="str">
        <f>VLOOKUP(C944,customers!A:B,2,FALSE)</f>
        <v>Vernor Pawsey</v>
      </c>
      <c r="G944" s="4" t="str">
        <f>VLOOKUP(F944,customers!B:C,2,FALSE)</f>
        <v>vpawseyq6@tiny.cc</v>
      </c>
      <c r="H944" s="4" t="str">
        <f>VLOOKUP(F944,customers!B:G,6,FALSE)</f>
        <v>United States</v>
      </c>
      <c r="I944" s="7" t="str">
        <f>VLOOKUP(D944,products!A:B,2,FALSE)</f>
        <v>Rob</v>
      </c>
      <c r="J944" s="7" t="str">
        <f>VLOOKUP(D944,products!A:C,3,FALSE)</f>
        <v>L</v>
      </c>
      <c r="K944" s="8">
        <f>VLOOKUP(D944,products!A:D,4,FALSE)</f>
        <v>1</v>
      </c>
      <c r="L944" s="9">
        <f>VLOOKUP(D944,products!A:E,5,FALSE)</f>
        <v>11.95</v>
      </c>
      <c r="M944" s="9">
        <f t="shared" si="14"/>
        <v>35.849999999999994</v>
      </c>
      <c r="N944" s="7" t="str" cm="1">
        <f t="array" ref="N944">_xlfn.IFS(I944="Rob","Robusta",I944="Exc","Exclasia",I944="Ara","Arabia",I944="Lib","Libia")</f>
        <v>Robusta</v>
      </c>
      <c r="O944" s="7" t="str" cm="1">
        <f t="array" ref="O944">_xlfn.IFS(J944="M","Medium",J944="D","Dark",J944="L","Light")</f>
        <v>Light</v>
      </c>
      <c r="P944" s="7" t="str">
        <f>VLOOKUP(Tablo1[[#This Row],[Customer ID]],customers!A943:I1943,9,FALSE)</f>
        <v>No</v>
      </c>
    </row>
    <row r="945" spans="1:16" x14ac:dyDescent="0.25">
      <c r="A945" s="4" t="s">
        <v>5821</v>
      </c>
      <c r="B945" s="6">
        <v>44719</v>
      </c>
      <c r="C945" s="4" t="s">
        <v>5822</v>
      </c>
      <c r="D945" s="7" t="s">
        <v>6179</v>
      </c>
      <c r="E945" s="4">
        <v>6</v>
      </c>
      <c r="F945" s="4" t="str">
        <f>VLOOKUP(C945,customers!A:B,2,FALSE)</f>
        <v>Augustin Waterhouse</v>
      </c>
      <c r="G945" s="4" t="str">
        <f>VLOOKUP(F945,customers!B:C,2,FALSE)</f>
        <v>awaterhouseq7@istockphoto.com</v>
      </c>
      <c r="H945" s="4" t="str">
        <f>VLOOKUP(F945,customers!B:G,6,FALSE)</f>
        <v>United States</v>
      </c>
      <c r="I945" s="7" t="str">
        <f>VLOOKUP(D945,products!A:B,2,FALSE)</f>
        <v>Ara</v>
      </c>
      <c r="J945" s="7" t="str">
        <f>VLOOKUP(D945,products!A:C,3,FALSE)</f>
        <v>L</v>
      </c>
      <c r="K945" s="8">
        <f>VLOOKUP(D945,products!A:D,4,FALSE)</f>
        <v>0.5</v>
      </c>
      <c r="L945" s="9">
        <f>VLOOKUP(D945,products!A:E,5,FALSE)</f>
        <v>7.77</v>
      </c>
      <c r="M945" s="9">
        <f t="shared" si="14"/>
        <v>46.62</v>
      </c>
      <c r="N945" s="7" t="str" cm="1">
        <f t="array" ref="N945">_xlfn.IFS(I945="Rob","Robusta",I945="Exc","Exclasia",I945="Ara","Arabia",I945="Lib","Libia")</f>
        <v>Arabia</v>
      </c>
      <c r="O945" s="7" t="str" cm="1">
        <f t="array" ref="O945">_xlfn.IFS(J945="M","Medium",J945="D","Dark",J945="L","Light")</f>
        <v>Light</v>
      </c>
      <c r="P945" s="7" t="str">
        <f>VLOOKUP(Tablo1[[#This Row],[Customer ID]],customers!A944:I1944,9,FALSE)</f>
        <v>No</v>
      </c>
    </row>
    <row r="946" spans="1:16" x14ac:dyDescent="0.25">
      <c r="A946" s="4" t="s">
        <v>5827</v>
      </c>
      <c r="B946" s="6">
        <v>44054</v>
      </c>
      <c r="C946" s="4" t="s">
        <v>5828</v>
      </c>
      <c r="D946" s="7" t="s">
        <v>6172</v>
      </c>
      <c r="E946" s="4">
        <v>5</v>
      </c>
      <c r="F946" s="4" t="str">
        <f>VLOOKUP(C946,customers!A:B,2,FALSE)</f>
        <v>Fanchon Haughian</v>
      </c>
      <c r="G946" s="4" t="str">
        <f>VLOOKUP(F946,customers!B:C,2,FALSE)</f>
        <v>fhaughianq8@1688.com</v>
      </c>
      <c r="H946" s="4" t="str">
        <f>VLOOKUP(F946,customers!B:G,6,FALSE)</f>
        <v>United States</v>
      </c>
      <c r="I946" s="7" t="str">
        <f>VLOOKUP(D946,products!A:B,2,FALSE)</f>
        <v>Rob</v>
      </c>
      <c r="J946" s="7" t="str">
        <f>VLOOKUP(D946,products!A:C,3,FALSE)</f>
        <v>L</v>
      </c>
      <c r="K946" s="8">
        <f>VLOOKUP(D946,products!A:D,4,FALSE)</f>
        <v>0.5</v>
      </c>
      <c r="L946" s="9">
        <f>VLOOKUP(D946,products!A:E,5,FALSE)</f>
        <v>7.169999999999999</v>
      </c>
      <c r="M946" s="9">
        <f t="shared" si="14"/>
        <v>35.849999999999994</v>
      </c>
      <c r="N946" s="7" t="str" cm="1">
        <f t="array" ref="N946">_xlfn.IFS(I946="Rob","Robusta",I946="Exc","Exclasia",I946="Ara","Arabia",I946="Lib","Libia")</f>
        <v>Robusta</v>
      </c>
      <c r="O946" s="7" t="str" cm="1">
        <f t="array" ref="O946">_xlfn.IFS(J946="M","Medium",J946="D","Dark",J946="L","Light")</f>
        <v>Light</v>
      </c>
      <c r="P946" s="7" t="str">
        <f>VLOOKUP(Tablo1[[#This Row],[Customer ID]],customers!A945:I1945,9,FALSE)</f>
        <v>No</v>
      </c>
    </row>
    <row r="947" spans="1:16" x14ac:dyDescent="0.25">
      <c r="A947" s="4" t="s">
        <v>5833</v>
      </c>
      <c r="B947" s="6">
        <v>43524</v>
      </c>
      <c r="C947" s="4" t="s">
        <v>5834</v>
      </c>
      <c r="D947" s="7" t="s">
        <v>6164</v>
      </c>
      <c r="E947" s="4">
        <v>4</v>
      </c>
      <c r="F947" s="4" t="str">
        <f>VLOOKUP(C947,customers!A:B,2,FALSE)</f>
        <v>Jaimie Hatz</v>
      </c>
      <c r="G947" s="4">
        <f>VLOOKUP(F947,customers!B:C,2,FALSE)</f>
        <v>0</v>
      </c>
      <c r="H947" s="4" t="str">
        <f>VLOOKUP(F947,customers!B:G,6,FALSE)</f>
        <v>United States</v>
      </c>
      <c r="I947" s="7" t="str">
        <f>VLOOKUP(D947,products!A:B,2,FALSE)</f>
        <v>Lib</v>
      </c>
      <c r="J947" s="7" t="str">
        <f>VLOOKUP(D947,products!A:C,3,FALSE)</f>
        <v>D</v>
      </c>
      <c r="K947" s="8">
        <f>VLOOKUP(D947,products!A:D,4,FALSE)</f>
        <v>2.5</v>
      </c>
      <c r="L947" s="9">
        <f>VLOOKUP(D947,products!A:E,5,FALSE)</f>
        <v>29.784999999999997</v>
      </c>
      <c r="M947" s="9">
        <f t="shared" si="14"/>
        <v>119.13999999999999</v>
      </c>
      <c r="N947" s="7" t="str" cm="1">
        <f t="array" ref="N947">_xlfn.IFS(I947="Rob","Robusta",I947="Exc","Exclasia",I947="Ara","Arabia",I947="Lib","Libia")</f>
        <v>Libia</v>
      </c>
      <c r="O947" s="7" t="str" cm="1">
        <f t="array" ref="O947">_xlfn.IFS(J947="M","Medium",J947="D","Dark",J947="L","Light")</f>
        <v>Dark</v>
      </c>
      <c r="P947" s="7" t="str">
        <f>VLOOKUP(Tablo1[[#This Row],[Customer ID]],customers!A946:I1946,9,FALSE)</f>
        <v>No</v>
      </c>
    </row>
    <row r="948" spans="1:16" x14ac:dyDescent="0.25">
      <c r="A948" s="4" t="s">
        <v>5838</v>
      </c>
      <c r="B948" s="6">
        <v>43719</v>
      </c>
      <c r="C948" s="4" t="s">
        <v>5839</v>
      </c>
      <c r="D948" s="7" t="s">
        <v>6168</v>
      </c>
      <c r="E948" s="4">
        <v>3</v>
      </c>
      <c r="F948" s="4" t="str">
        <f>VLOOKUP(C948,customers!A:B,2,FALSE)</f>
        <v>Edeline Edney</v>
      </c>
      <c r="G948" s="4">
        <f>VLOOKUP(F948,customers!B:C,2,FALSE)</f>
        <v>0</v>
      </c>
      <c r="H948" s="4" t="str">
        <f>VLOOKUP(F948,customers!B:G,6,FALSE)</f>
        <v>United States</v>
      </c>
      <c r="I948" s="7" t="str">
        <f>VLOOKUP(D948,products!A:B,2,FALSE)</f>
        <v>Lib</v>
      </c>
      <c r="J948" s="7" t="str">
        <f>VLOOKUP(D948,products!A:C,3,FALSE)</f>
        <v>D</v>
      </c>
      <c r="K948" s="8">
        <f>VLOOKUP(D948,products!A:D,4,FALSE)</f>
        <v>0.5</v>
      </c>
      <c r="L948" s="9">
        <f>VLOOKUP(D948,products!A:E,5,FALSE)</f>
        <v>7.77</v>
      </c>
      <c r="M948" s="9">
        <f t="shared" si="14"/>
        <v>23.31</v>
      </c>
      <c r="N948" s="7" t="str" cm="1">
        <f t="array" ref="N948">_xlfn.IFS(I948="Rob","Robusta",I948="Exc","Exclasia",I948="Ara","Arabia",I948="Lib","Libia")</f>
        <v>Libia</v>
      </c>
      <c r="O948" s="7" t="str" cm="1">
        <f t="array" ref="O948">_xlfn.IFS(J948="M","Medium",J948="D","Dark",J948="L","Light")</f>
        <v>Dark</v>
      </c>
      <c r="P948" s="7" t="str">
        <f>VLOOKUP(Tablo1[[#This Row],[Customer ID]],customers!A947:I1947,9,FALSE)</f>
        <v>No</v>
      </c>
    </row>
    <row r="949" spans="1:16" x14ac:dyDescent="0.25">
      <c r="A949" s="4" t="s">
        <v>5843</v>
      </c>
      <c r="B949" s="6">
        <v>44294</v>
      </c>
      <c r="C949" s="4" t="s">
        <v>5844</v>
      </c>
      <c r="D949" s="7" t="s">
        <v>6154</v>
      </c>
      <c r="E949" s="4">
        <v>1</v>
      </c>
      <c r="F949" s="4" t="str">
        <f>VLOOKUP(C949,customers!A:B,2,FALSE)</f>
        <v>Rickie Faltin</v>
      </c>
      <c r="G949" s="4" t="str">
        <f>VLOOKUP(F949,customers!B:C,2,FALSE)</f>
        <v>rfaltinqb@topsy.com</v>
      </c>
      <c r="H949" s="4" t="str">
        <f>VLOOKUP(F949,customers!B:G,6,FALSE)</f>
        <v>Ireland</v>
      </c>
      <c r="I949" s="7" t="str">
        <f>VLOOKUP(D949,products!A:B,2,FALSE)</f>
        <v>Ara</v>
      </c>
      <c r="J949" s="7" t="str">
        <f>VLOOKUP(D949,products!A:C,3,FALSE)</f>
        <v>M</v>
      </c>
      <c r="K949" s="8">
        <f>VLOOKUP(D949,products!A:D,4,FALSE)</f>
        <v>1</v>
      </c>
      <c r="L949" s="9">
        <f>VLOOKUP(D949,products!A:E,5,FALSE)</f>
        <v>11.25</v>
      </c>
      <c r="M949" s="9">
        <f t="shared" si="14"/>
        <v>11.25</v>
      </c>
      <c r="N949" s="7" t="str" cm="1">
        <f t="array" ref="N949">_xlfn.IFS(I949="Rob","Robusta",I949="Exc","Exclasia",I949="Ara","Arabia",I949="Lib","Libia")</f>
        <v>Arabia</v>
      </c>
      <c r="O949" s="7" t="str" cm="1">
        <f t="array" ref="O949">_xlfn.IFS(J949="M","Medium",J949="D","Dark",J949="L","Light")</f>
        <v>Medium</v>
      </c>
      <c r="P949" s="7" t="str">
        <f>VLOOKUP(Tablo1[[#This Row],[Customer ID]],customers!A948:I1948,9,FALSE)</f>
        <v>No</v>
      </c>
    </row>
    <row r="950" spans="1:16" x14ac:dyDescent="0.25">
      <c r="A950" s="4" t="s">
        <v>5848</v>
      </c>
      <c r="B950" s="6">
        <v>44445</v>
      </c>
      <c r="C950" s="4" t="s">
        <v>5849</v>
      </c>
      <c r="D950" s="7" t="s">
        <v>6184</v>
      </c>
      <c r="E950" s="4">
        <v>3</v>
      </c>
      <c r="F950" s="4" t="str">
        <f>VLOOKUP(C950,customers!A:B,2,FALSE)</f>
        <v>Gnni Cheeke</v>
      </c>
      <c r="G950" s="4" t="str">
        <f>VLOOKUP(F950,customers!B:C,2,FALSE)</f>
        <v>gcheekeqc@sitemeter.com</v>
      </c>
      <c r="H950" s="4" t="str">
        <f>VLOOKUP(F950,customers!B:G,6,FALSE)</f>
        <v>United Kingdom</v>
      </c>
      <c r="I950" s="7" t="str">
        <f>VLOOKUP(D950,products!A:B,2,FALSE)</f>
        <v>Exc</v>
      </c>
      <c r="J950" s="7" t="str">
        <f>VLOOKUP(D950,products!A:C,3,FALSE)</f>
        <v>D</v>
      </c>
      <c r="K950" s="8">
        <f>VLOOKUP(D950,products!A:D,4,FALSE)</f>
        <v>2.5</v>
      </c>
      <c r="L950" s="9">
        <f>VLOOKUP(D950,products!A:E,5,FALSE)</f>
        <v>27.945</v>
      </c>
      <c r="M950" s="9">
        <f t="shared" si="14"/>
        <v>83.835000000000008</v>
      </c>
      <c r="N950" s="7" t="str" cm="1">
        <f t="array" ref="N950">_xlfn.IFS(I950="Rob","Robusta",I950="Exc","Exclasia",I950="Ara","Arabia",I950="Lib","Libia")</f>
        <v>Exclasia</v>
      </c>
      <c r="O950" s="7" t="str" cm="1">
        <f t="array" ref="O950">_xlfn.IFS(J950="M","Medium",J950="D","Dark",J950="L","Light")</f>
        <v>Dark</v>
      </c>
      <c r="P950" s="7" t="str">
        <f>VLOOKUP(Tablo1[[#This Row],[Customer ID]],customers!A949:I1949,9,FALSE)</f>
        <v>Yes</v>
      </c>
    </row>
    <row r="951" spans="1:16" x14ac:dyDescent="0.25">
      <c r="A951" s="4" t="s">
        <v>5854</v>
      </c>
      <c r="B951" s="6">
        <v>44449</v>
      </c>
      <c r="C951" s="4" t="s">
        <v>5855</v>
      </c>
      <c r="D951" s="7" t="s">
        <v>6141</v>
      </c>
      <c r="E951" s="4">
        <v>4</v>
      </c>
      <c r="F951" s="4" t="str">
        <f>VLOOKUP(C951,customers!A:B,2,FALSE)</f>
        <v>Gwenni Ratt</v>
      </c>
      <c r="G951" s="4" t="str">
        <f>VLOOKUP(F951,customers!B:C,2,FALSE)</f>
        <v>grattqd@phpbb.com</v>
      </c>
      <c r="H951" s="4" t="str">
        <f>VLOOKUP(F951,customers!B:G,6,FALSE)</f>
        <v>Ireland</v>
      </c>
      <c r="I951" s="7" t="str">
        <f>VLOOKUP(D951,products!A:B,2,FALSE)</f>
        <v>Rob</v>
      </c>
      <c r="J951" s="7" t="str">
        <f>VLOOKUP(D951,products!A:C,3,FALSE)</f>
        <v>L</v>
      </c>
      <c r="K951" s="8">
        <f>VLOOKUP(D951,products!A:D,4,FALSE)</f>
        <v>2.5</v>
      </c>
      <c r="L951" s="9">
        <f>VLOOKUP(D951,products!A:E,5,FALSE)</f>
        <v>27.484999999999996</v>
      </c>
      <c r="M951" s="9">
        <f t="shared" si="14"/>
        <v>109.93999999999998</v>
      </c>
      <c r="N951" s="7" t="str" cm="1">
        <f t="array" ref="N951">_xlfn.IFS(I951="Rob","Robusta",I951="Exc","Exclasia",I951="Ara","Arabia",I951="Lib","Libia")</f>
        <v>Robusta</v>
      </c>
      <c r="O951" s="7" t="str" cm="1">
        <f t="array" ref="O951">_xlfn.IFS(J951="M","Medium",J951="D","Dark",J951="L","Light")</f>
        <v>Light</v>
      </c>
      <c r="P951" s="7" t="str">
        <f>VLOOKUP(Tablo1[[#This Row],[Customer ID]],customers!A950:I1950,9,FALSE)</f>
        <v>No</v>
      </c>
    </row>
    <row r="952" spans="1:16" x14ac:dyDescent="0.25">
      <c r="A952" s="4" t="s">
        <v>5860</v>
      </c>
      <c r="B952" s="6">
        <v>44703</v>
      </c>
      <c r="C952" s="4" t="s">
        <v>5861</v>
      </c>
      <c r="D952" s="7" t="s">
        <v>6177</v>
      </c>
      <c r="E952" s="4">
        <v>4</v>
      </c>
      <c r="F952" s="4" t="str">
        <f>VLOOKUP(C952,customers!A:B,2,FALSE)</f>
        <v>Johnath Fairebrother</v>
      </c>
      <c r="G952" s="4">
        <f>VLOOKUP(F952,customers!B:C,2,FALSE)</f>
        <v>0</v>
      </c>
      <c r="H952" s="4" t="str">
        <f>VLOOKUP(F952,customers!B:G,6,FALSE)</f>
        <v>United States</v>
      </c>
      <c r="I952" s="7" t="str">
        <f>VLOOKUP(D952,products!A:B,2,FALSE)</f>
        <v>Rob</v>
      </c>
      <c r="J952" s="7" t="str">
        <f>VLOOKUP(D952,products!A:C,3,FALSE)</f>
        <v>L</v>
      </c>
      <c r="K952" s="8">
        <f>VLOOKUP(D952,products!A:D,4,FALSE)</f>
        <v>0.2</v>
      </c>
      <c r="L952" s="9">
        <f>VLOOKUP(D952,products!A:E,5,FALSE)</f>
        <v>3.5849999999999995</v>
      </c>
      <c r="M952" s="9">
        <f t="shared" si="14"/>
        <v>14.339999999999998</v>
      </c>
      <c r="N952" s="7" t="str" cm="1">
        <f t="array" ref="N952">_xlfn.IFS(I952="Rob","Robusta",I952="Exc","Exclasia",I952="Ara","Arabia",I952="Lib","Libia")</f>
        <v>Robusta</v>
      </c>
      <c r="O952" s="7" t="str" cm="1">
        <f t="array" ref="O952">_xlfn.IFS(J952="M","Medium",J952="D","Dark",J952="L","Light")</f>
        <v>Light</v>
      </c>
      <c r="P952" s="7" t="str">
        <f>VLOOKUP(Tablo1[[#This Row],[Customer ID]],customers!A951:I1951,9,FALSE)</f>
        <v>Yes</v>
      </c>
    </row>
    <row r="953" spans="1:16" x14ac:dyDescent="0.25">
      <c r="A953" s="4" t="s">
        <v>5865</v>
      </c>
      <c r="B953" s="6">
        <v>44092</v>
      </c>
      <c r="C953" s="4" t="s">
        <v>5866</v>
      </c>
      <c r="D953" s="7" t="s">
        <v>6177</v>
      </c>
      <c r="E953" s="4">
        <v>6</v>
      </c>
      <c r="F953" s="4" t="str">
        <f>VLOOKUP(C953,customers!A:B,2,FALSE)</f>
        <v>Ingamar Eberlein</v>
      </c>
      <c r="G953" s="4" t="str">
        <f>VLOOKUP(F953,customers!B:C,2,FALSE)</f>
        <v>ieberleinqf@hc360.com</v>
      </c>
      <c r="H953" s="4" t="str">
        <f>VLOOKUP(F953,customers!B:G,6,FALSE)</f>
        <v>United States</v>
      </c>
      <c r="I953" s="7" t="str">
        <f>VLOOKUP(D953,products!A:B,2,FALSE)</f>
        <v>Rob</v>
      </c>
      <c r="J953" s="7" t="str">
        <f>VLOOKUP(D953,products!A:C,3,FALSE)</f>
        <v>L</v>
      </c>
      <c r="K953" s="8">
        <f>VLOOKUP(D953,products!A:D,4,FALSE)</f>
        <v>0.2</v>
      </c>
      <c r="L953" s="9">
        <f>VLOOKUP(D953,products!A:E,5,FALSE)</f>
        <v>3.5849999999999995</v>
      </c>
      <c r="M953" s="9">
        <f t="shared" si="14"/>
        <v>21.509999999999998</v>
      </c>
      <c r="N953" s="7" t="str" cm="1">
        <f t="array" ref="N953">_xlfn.IFS(I953="Rob","Robusta",I953="Exc","Exclasia",I953="Ara","Arabia",I953="Lib","Libia")</f>
        <v>Robusta</v>
      </c>
      <c r="O953" s="7" t="str" cm="1">
        <f t="array" ref="O953">_xlfn.IFS(J953="M","Medium",J953="D","Dark",J953="L","Light")</f>
        <v>Light</v>
      </c>
      <c r="P953" s="7" t="str">
        <f>VLOOKUP(Tablo1[[#This Row],[Customer ID]],customers!A952:I1952,9,FALSE)</f>
        <v>No</v>
      </c>
    </row>
    <row r="954" spans="1:16" x14ac:dyDescent="0.25">
      <c r="A954" s="4" t="s">
        <v>5871</v>
      </c>
      <c r="B954" s="6">
        <v>44439</v>
      </c>
      <c r="C954" s="4" t="s">
        <v>5872</v>
      </c>
      <c r="D954" s="7" t="s">
        <v>6154</v>
      </c>
      <c r="E954" s="4">
        <v>2</v>
      </c>
      <c r="F954" s="4" t="str">
        <f>VLOOKUP(C954,customers!A:B,2,FALSE)</f>
        <v>Jilly Dreng</v>
      </c>
      <c r="G954" s="4" t="str">
        <f>VLOOKUP(F954,customers!B:C,2,FALSE)</f>
        <v>jdrengqg@uiuc.edu</v>
      </c>
      <c r="H954" s="4" t="str">
        <f>VLOOKUP(F954,customers!B:G,6,FALSE)</f>
        <v>Ireland</v>
      </c>
      <c r="I954" s="7" t="str">
        <f>VLOOKUP(D954,products!A:B,2,FALSE)</f>
        <v>Ara</v>
      </c>
      <c r="J954" s="7" t="str">
        <f>VLOOKUP(D954,products!A:C,3,FALSE)</f>
        <v>M</v>
      </c>
      <c r="K954" s="8">
        <f>VLOOKUP(D954,products!A:D,4,FALSE)</f>
        <v>1</v>
      </c>
      <c r="L954" s="9">
        <f>VLOOKUP(D954,products!A:E,5,FALSE)</f>
        <v>11.25</v>
      </c>
      <c r="M954" s="9">
        <f t="shared" si="14"/>
        <v>22.5</v>
      </c>
      <c r="N954" s="7" t="str" cm="1">
        <f t="array" ref="N954">_xlfn.IFS(I954="Rob","Robusta",I954="Exc","Exclasia",I954="Ara","Arabia",I954="Lib","Libia")</f>
        <v>Arabia</v>
      </c>
      <c r="O954" s="7" t="str" cm="1">
        <f t="array" ref="O954">_xlfn.IFS(J954="M","Medium",J954="D","Dark",J954="L","Light")</f>
        <v>Medium</v>
      </c>
      <c r="P954" s="7" t="str">
        <f>VLOOKUP(Tablo1[[#This Row],[Customer ID]],customers!A953:I1953,9,FALSE)</f>
        <v>Yes</v>
      </c>
    </row>
    <row r="955" spans="1:16" x14ac:dyDescent="0.25">
      <c r="A955" s="4" t="s">
        <v>5877</v>
      </c>
      <c r="B955" s="6">
        <v>44582</v>
      </c>
      <c r="C955" s="4" t="s">
        <v>5763</v>
      </c>
      <c r="D955" s="7" t="s">
        <v>6166</v>
      </c>
      <c r="E955" s="4">
        <v>1</v>
      </c>
      <c r="F955" s="4" t="str">
        <f>VLOOKUP(C955,customers!A:B,2,FALSE)</f>
        <v>Brenn Dundredge</v>
      </c>
      <c r="G955" s="4">
        <f>VLOOKUP(F955,customers!B:C,2,FALSE)</f>
        <v>0</v>
      </c>
      <c r="H955" s="4" t="str">
        <f>VLOOKUP(F955,customers!B:G,6,FALSE)</f>
        <v>United States</v>
      </c>
      <c r="I955" s="7" t="str">
        <f>VLOOKUP(D955,products!A:B,2,FALSE)</f>
        <v>Ara</v>
      </c>
      <c r="J955" s="7" t="str">
        <f>VLOOKUP(D955,products!A:C,3,FALSE)</f>
        <v>L</v>
      </c>
      <c r="K955" s="8">
        <f>VLOOKUP(D955,products!A:D,4,FALSE)</f>
        <v>0.2</v>
      </c>
      <c r="L955" s="9">
        <f>VLOOKUP(D955,products!A:E,5,FALSE)</f>
        <v>3.8849999999999998</v>
      </c>
      <c r="M955" s="9">
        <f t="shared" si="14"/>
        <v>3.8849999999999998</v>
      </c>
      <c r="N955" s="7" t="str" cm="1">
        <f t="array" ref="N955">_xlfn.IFS(I955="Rob","Robusta",I955="Exc","Exclasia",I955="Ara","Arabia",I955="Lib","Libia")</f>
        <v>Arabia</v>
      </c>
      <c r="O955" s="7" t="str" cm="1">
        <f t="array" ref="O955">_xlfn.IFS(J955="M","Medium",J955="D","Dark",J955="L","Light")</f>
        <v>Light</v>
      </c>
      <c r="P955" s="7" t="e">
        <f>VLOOKUP(Tablo1[[#This Row],[Customer ID]],customers!A954:I1954,9,FALSE)</f>
        <v>#N/A</v>
      </c>
    </row>
    <row r="956" spans="1:16" x14ac:dyDescent="0.25">
      <c r="A956" s="4" t="s">
        <v>5883</v>
      </c>
      <c r="B956" s="6">
        <v>44722</v>
      </c>
      <c r="C956" s="4" t="s">
        <v>5763</v>
      </c>
      <c r="D956" s="7" t="s">
        <v>6184</v>
      </c>
      <c r="E956" s="4">
        <v>1</v>
      </c>
      <c r="F956" s="4" t="str">
        <f>VLOOKUP(C956,customers!A:B,2,FALSE)</f>
        <v>Brenn Dundredge</v>
      </c>
      <c r="G956" s="4">
        <f>VLOOKUP(F956,customers!B:C,2,FALSE)</f>
        <v>0</v>
      </c>
      <c r="H956" s="4" t="str">
        <f>VLOOKUP(F956,customers!B:G,6,FALSE)</f>
        <v>United States</v>
      </c>
      <c r="I956" s="7" t="str">
        <f>VLOOKUP(D956,products!A:B,2,FALSE)</f>
        <v>Exc</v>
      </c>
      <c r="J956" s="7" t="str">
        <f>VLOOKUP(D956,products!A:C,3,FALSE)</f>
        <v>D</v>
      </c>
      <c r="K956" s="8">
        <f>VLOOKUP(D956,products!A:D,4,FALSE)</f>
        <v>2.5</v>
      </c>
      <c r="L956" s="9">
        <f>VLOOKUP(D956,products!A:E,5,FALSE)</f>
        <v>27.945</v>
      </c>
      <c r="M956" s="9">
        <f t="shared" si="14"/>
        <v>27.945</v>
      </c>
      <c r="N956" s="7" t="str" cm="1">
        <f t="array" ref="N956">_xlfn.IFS(I956="Rob","Robusta",I956="Exc","Exclasia",I956="Ara","Arabia",I956="Lib","Libia")</f>
        <v>Exclasia</v>
      </c>
      <c r="O956" s="7" t="str" cm="1">
        <f t="array" ref="O956">_xlfn.IFS(J956="M","Medium",J956="D","Dark",J956="L","Light")</f>
        <v>Dark</v>
      </c>
      <c r="P956" s="7" t="e">
        <f>VLOOKUP(Tablo1[[#This Row],[Customer ID]],customers!A955:I1955,9,FALSE)</f>
        <v>#N/A</v>
      </c>
    </row>
    <row r="957" spans="1:16" x14ac:dyDescent="0.25">
      <c r="A957" s="4" t="s">
        <v>5889</v>
      </c>
      <c r="B957" s="6">
        <v>43582</v>
      </c>
      <c r="C957" s="4" t="s">
        <v>5763</v>
      </c>
      <c r="D957" s="7" t="s">
        <v>6147</v>
      </c>
      <c r="E957" s="4">
        <v>5</v>
      </c>
      <c r="F957" s="4" t="str">
        <f>VLOOKUP(C957,customers!A:B,2,FALSE)</f>
        <v>Brenn Dundredge</v>
      </c>
      <c r="G957" s="4">
        <f>VLOOKUP(F957,customers!B:C,2,FALSE)</f>
        <v>0</v>
      </c>
      <c r="H957" s="4" t="str">
        <f>VLOOKUP(F957,customers!B:G,6,FALSE)</f>
        <v>United States</v>
      </c>
      <c r="I957" s="7" t="str">
        <f>VLOOKUP(D957,products!A:B,2,FALSE)</f>
        <v>Exc</v>
      </c>
      <c r="J957" s="7" t="str">
        <f>VLOOKUP(D957,products!A:C,3,FALSE)</f>
        <v>L</v>
      </c>
      <c r="K957" s="8">
        <f>VLOOKUP(D957,products!A:D,4,FALSE)</f>
        <v>2.5</v>
      </c>
      <c r="L957" s="9">
        <f>VLOOKUP(D957,products!A:E,5,FALSE)</f>
        <v>34.154999999999994</v>
      </c>
      <c r="M957" s="9">
        <f t="shared" si="14"/>
        <v>170.77499999999998</v>
      </c>
      <c r="N957" s="7" t="str" cm="1">
        <f t="array" ref="N957">_xlfn.IFS(I957="Rob","Robusta",I957="Exc","Exclasia",I957="Ara","Arabia",I957="Lib","Libia")</f>
        <v>Exclasia</v>
      </c>
      <c r="O957" s="7" t="str" cm="1">
        <f t="array" ref="O957">_xlfn.IFS(J957="M","Medium",J957="D","Dark",J957="L","Light")</f>
        <v>Light</v>
      </c>
      <c r="P957" s="7" t="e">
        <f>VLOOKUP(Tablo1[[#This Row],[Customer ID]],customers!A956:I1956,9,FALSE)</f>
        <v>#N/A</v>
      </c>
    </row>
    <row r="958" spans="1:16" x14ac:dyDescent="0.25">
      <c r="A958" s="4" t="s">
        <v>5889</v>
      </c>
      <c r="B958" s="6">
        <v>43582</v>
      </c>
      <c r="C958" s="4" t="s">
        <v>5763</v>
      </c>
      <c r="D958" s="7" t="s">
        <v>6141</v>
      </c>
      <c r="E958" s="4">
        <v>2</v>
      </c>
      <c r="F958" s="4" t="str">
        <f>VLOOKUP(C958,customers!A:B,2,FALSE)</f>
        <v>Brenn Dundredge</v>
      </c>
      <c r="G958" s="4">
        <f>VLOOKUP(F958,customers!B:C,2,FALSE)</f>
        <v>0</v>
      </c>
      <c r="H958" s="4" t="str">
        <f>VLOOKUP(F958,customers!B:G,6,FALSE)</f>
        <v>United States</v>
      </c>
      <c r="I958" s="7" t="str">
        <f>VLOOKUP(D958,products!A:B,2,FALSE)</f>
        <v>Rob</v>
      </c>
      <c r="J958" s="7" t="str">
        <f>VLOOKUP(D958,products!A:C,3,FALSE)</f>
        <v>L</v>
      </c>
      <c r="K958" s="8">
        <f>VLOOKUP(D958,products!A:D,4,FALSE)</f>
        <v>2.5</v>
      </c>
      <c r="L958" s="9">
        <f>VLOOKUP(D958,products!A:E,5,FALSE)</f>
        <v>27.484999999999996</v>
      </c>
      <c r="M958" s="9">
        <f t="shared" si="14"/>
        <v>54.969999999999992</v>
      </c>
      <c r="N958" s="7" t="str" cm="1">
        <f t="array" ref="N958">_xlfn.IFS(I958="Rob","Robusta",I958="Exc","Exclasia",I958="Ara","Arabia",I958="Lib","Libia")</f>
        <v>Robusta</v>
      </c>
      <c r="O958" s="7" t="str" cm="1">
        <f t="array" ref="O958">_xlfn.IFS(J958="M","Medium",J958="D","Dark",J958="L","Light")</f>
        <v>Light</v>
      </c>
      <c r="P958" s="7" t="e">
        <f>VLOOKUP(Tablo1[[#This Row],[Customer ID]],customers!A957:I1957,9,FALSE)</f>
        <v>#N/A</v>
      </c>
    </row>
    <row r="959" spans="1:16" x14ac:dyDescent="0.25">
      <c r="A959" s="4" t="s">
        <v>5889</v>
      </c>
      <c r="B959" s="6">
        <v>43582</v>
      </c>
      <c r="C959" s="4" t="s">
        <v>5763</v>
      </c>
      <c r="D959" s="7" t="s">
        <v>6170</v>
      </c>
      <c r="E959" s="4">
        <v>1</v>
      </c>
      <c r="F959" s="4" t="str">
        <f>VLOOKUP(C959,customers!A:B,2,FALSE)</f>
        <v>Brenn Dundredge</v>
      </c>
      <c r="G959" s="4">
        <f>VLOOKUP(F959,customers!B:C,2,FALSE)</f>
        <v>0</v>
      </c>
      <c r="H959" s="4" t="str">
        <f>VLOOKUP(F959,customers!B:G,6,FALSE)</f>
        <v>United States</v>
      </c>
      <c r="I959" s="7" t="str">
        <f>VLOOKUP(D959,products!A:B,2,FALSE)</f>
        <v>Exc</v>
      </c>
      <c r="J959" s="7" t="str">
        <f>VLOOKUP(D959,products!A:C,3,FALSE)</f>
        <v>L</v>
      </c>
      <c r="K959" s="8">
        <f>VLOOKUP(D959,products!A:D,4,FALSE)</f>
        <v>1</v>
      </c>
      <c r="L959" s="9">
        <f>VLOOKUP(D959,products!A:E,5,FALSE)</f>
        <v>14.85</v>
      </c>
      <c r="M959" s="9">
        <f t="shared" si="14"/>
        <v>14.85</v>
      </c>
      <c r="N959" s="7" t="str" cm="1">
        <f t="array" ref="N959">_xlfn.IFS(I959="Rob","Robusta",I959="Exc","Exclasia",I959="Ara","Arabia",I959="Lib","Libia")</f>
        <v>Exclasia</v>
      </c>
      <c r="O959" s="7" t="str" cm="1">
        <f t="array" ref="O959">_xlfn.IFS(J959="M","Medium",J959="D","Dark",J959="L","Light")</f>
        <v>Light</v>
      </c>
      <c r="P959" s="7" t="e">
        <f>VLOOKUP(Tablo1[[#This Row],[Customer ID]],customers!A958:I1958,9,FALSE)</f>
        <v>#N/A</v>
      </c>
    </row>
    <row r="960" spans="1:16" x14ac:dyDescent="0.25">
      <c r="A960" s="4" t="s">
        <v>5889</v>
      </c>
      <c r="B960" s="6">
        <v>43582</v>
      </c>
      <c r="C960" s="4" t="s">
        <v>5763</v>
      </c>
      <c r="D960" s="7" t="s">
        <v>6166</v>
      </c>
      <c r="E960" s="4">
        <v>2</v>
      </c>
      <c r="F960" s="4" t="str">
        <f>VLOOKUP(C960,customers!A:B,2,FALSE)</f>
        <v>Brenn Dundredge</v>
      </c>
      <c r="G960" s="4">
        <f>VLOOKUP(F960,customers!B:C,2,FALSE)</f>
        <v>0</v>
      </c>
      <c r="H960" s="4" t="str">
        <f>VLOOKUP(F960,customers!B:G,6,FALSE)</f>
        <v>United States</v>
      </c>
      <c r="I960" s="7" t="str">
        <f>VLOOKUP(D960,products!A:B,2,FALSE)</f>
        <v>Ara</v>
      </c>
      <c r="J960" s="7" t="str">
        <f>VLOOKUP(D960,products!A:C,3,FALSE)</f>
        <v>L</v>
      </c>
      <c r="K960" s="8">
        <f>VLOOKUP(D960,products!A:D,4,FALSE)</f>
        <v>0.2</v>
      </c>
      <c r="L960" s="9">
        <f>VLOOKUP(D960,products!A:E,5,FALSE)</f>
        <v>3.8849999999999998</v>
      </c>
      <c r="M960" s="9">
        <f t="shared" si="14"/>
        <v>7.77</v>
      </c>
      <c r="N960" s="7" t="str" cm="1">
        <f t="array" ref="N960">_xlfn.IFS(I960="Rob","Robusta",I960="Exc","Exclasia",I960="Ara","Arabia",I960="Lib","Libia")</f>
        <v>Arabia</v>
      </c>
      <c r="O960" s="7" t="str" cm="1">
        <f t="array" ref="O960">_xlfn.IFS(J960="M","Medium",J960="D","Dark",J960="L","Light")</f>
        <v>Light</v>
      </c>
      <c r="P960" s="7" t="e">
        <f>VLOOKUP(Tablo1[[#This Row],[Customer ID]],customers!A959:I1959,9,FALSE)</f>
        <v>#N/A</v>
      </c>
    </row>
    <row r="961" spans="1:16" x14ac:dyDescent="0.25">
      <c r="A961" s="4" t="s">
        <v>5909</v>
      </c>
      <c r="B961" s="6">
        <v>44598</v>
      </c>
      <c r="C961" s="4" t="s">
        <v>5910</v>
      </c>
      <c r="D961" s="7" t="s">
        <v>6144</v>
      </c>
      <c r="E961" s="4">
        <v>5</v>
      </c>
      <c r="F961" s="4" t="str">
        <f>VLOOKUP(C961,customers!A:B,2,FALSE)</f>
        <v>Rhodie Strathern</v>
      </c>
      <c r="G961" s="4" t="str">
        <f>VLOOKUP(F961,customers!B:C,2,FALSE)</f>
        <v>rstrathernqn@devhub.com</v>
      </c>
      <c r="H961" s="4" t="str">
        <f>VLOOKUP(F961,customers!B:G,6,FALSE)</f>
        <v>United States</v>
      </c>
      <c r="I961" s="7" t="str">
        <f>VLOOKUP(D961,products!A:B,2,FALSE)</f>
        <v>Lib</v>
      </c>
      <c r="J961" s="7" t="str">
        <f>VLOOKUP(D961,products!A:C,3,FALSE)</f>
        <v>L</v>
      </c>
      <c r="K961" s="8">
        <f>VLOOKUP(D961,products!A:D,4,FALSE)</f>
        <v>0.2</v>
      </c>
      <c r="L961" s="9">
        <f>VLOOKUP(D961,products!A:E,5,FALSE)</f>
        <v>4.7549999999999999</v>
      </c>
      <c r="M961" s="9">
        <f t="shared" si="14"/>
        <v>23.774999999999999</v>
      </c>
      <c r="N961" s="7" t="str" cm="1">
        <f t="array" ref="N961">_xlfn.IFS(I961="Rob","Robusta",I961="Exc","Exclasia",I961="Ara","Arabia",I961="Lib","Libia")</f>
        <v>Libia</v>
      </c>
      <c r="O961" s="7" t="str" cm="1">
        <f t="array" ref="O961">_xlfn.IFS(J961="M","Medium",J961="D","Dark",J961="L","Light")</f>
        <v>Light</v>
      </c>
      <c r="P961" s="7" t="str">
        <f>VLOOKUP(Tablo1[[#This Row],[Customer ID]],customers!A960:I1960,9,FALSE)</f>
        <v>Yes</v>
      </c>
    </row>
    <row r="962" spans="1:16" x14ac:dyDescent="0.25">
      <c r="A962" s="4" t="s">
        <v>5914</v>
      </c>
      <c r="B962" s="6">
        <v>44591</v>
      </c>
      <c r="C962" s="4" t="s">
        <v>5915</v>
      </c>
      <c r="D962" s="7" t="s">
        <v>6169</v>
      </c>
      <c r="E962" s="4">
        <v>5</v>
      </c>
      <c r="F962" s="4" t="str">
        <f>VLOOKUP(C962,customers!A:B,2,FALSE)</f>
        <v>Chad Miguel</v>
      </c>
      <c r="G962" s="4" t="str">
        <f>VLOOKUP(F962,customers!B:C,2,FALSE)</f>
        <v>cmiguelqo@exblog.jp</v>
      </c>
      <c r="H962" s="4" t="str">
        <f>VLOOKUP(F962,customers!B:G,6,FALSE)</f>
        <v>United States</v>
      </c>
      <c r="I962" s="7" t="str">
        <f>VLOOKUP(D962,products!A:B,2,FALSE)</f>
        <v>Lib</v>
      </c>
      <c r="J962" s="7" t="str">
        <f>VLOOKUP(D962,products!A:C,3,FALSE)</f>
        <v>L</v>
      </c>
      <c r="K962" s="8">
        <f>VLOOKUP(D962,products!A:D,4,FALSE)</f>
        <v>1</v>
      </c>
      <c r="L962" s="9">
        <f>VLOOKUP(D962,products!A:E,5,FALSE)</f>
        <v>15.85</v>
      </c>
      <c r="M962" s="9">
        <f t="shared" si="14"/>
        <v>79.25</v>
      </c>
      <c r="N962" s="7" t="str" cm="1">
        <f t="array" ref="N962">_xlfn.IFS(I962="Rob","Robusta",I962="Exc","Exclasia",I962="Ara","Arabia",I962="Lib","Libia")</f>
        <v>Libia</v>
      </c>
      <c r="O962" s="7" t="str" cm="1">
        <f t="array" ref="O962">_xlfn.IFS(J962="M","Medium",J962="D","Dark",J962="L","Light")</f>
        <v>Light</v>
      </c>
      <c r="P962" s="7" t="str">
        <f>VLOOKUP(Tablo1[[#This Row],[Customer ID]],customers!A961:I1961,9,FALSE)</f>
        <v>Yes</v>
      </c>
    </row>
    <row r="963" spans="1:16" x14ac:dyDescent="0.25">
      <c r="A963" s="4" t="s">
        <v>5920</v>
      </c>
      <c r="B963" s="6">
        <v>44158</v>
      </c>
      <c r="C963" s="4" t="s">
        <v>5921</v>
      </c>
      <c r="D963" s="7" t="s">
        <v>6167</v>
      </c>
      <c r="E963" s="4">
        <v>2</v>
      </c>
      <c r="F963" s="4" t="str">
        <f>VLOOKUP(C963,customers!A:B,2,FALSE)</f>
        <v>Florinda Matusovsky</v>
      </c>
      <c r="G963" s="4">
        <f>VLOOKUP(F963,customers!B:C,2,FALSE)</f>
        <v>0</v>
      </c>
      <c r="H963" s="4" t="str">
        <f>VLOOKUP(F963,customers!B:G,6,FALSE)</f>
        <v>United States</v>
      </c>
      <c r="I963" s="7" t="str">
        <f>VLOOKUP(D963,products!A:B,2,FALSE)</f>
        <v>Ara</v>
      </c>
      <c r="J963" s="7" t="str">
        <f>VLOOKUP(D963,products!A:C,3,FALSE)</f>
        <v>D</v>
      </c>
      <c r="K963" s="8">
        <f>VLOOKUP(D963,products!A:D,4,FALSE)</f>
        <v>2.5</v>
      </c>
      <c r="L963" s="9">
        <f>VLOOKUP(D963,products!A:E,5,FALSE)</f>
        <v>22.884999999999998</v>
      </c>
      <c r="M963" s="9">
        <f t="shared" ref="M963:M1001" si="15">L963*E963</f>
        <v>45.769999999999996</v>
      </c>
      <c r="N963" s="7" t="str" cm="1">
        <f t="array" ref="N963">_xlfn.IFS(I963="Rob","Robusta",I963="Exc","Exclasia",I963="Ara","Arabia",I963="Lib","Libia")</f>
        <v>Arabia</v>
      </c>
      <c r="O963" s="7" t="str" cm="1">
        <f t="array" ref="O963">_xlfn.IFS(J963="M","Medium",J963="D","Dark",J963="L","Light")</f>
        <v>Dark</v>
      </c>
      <c r="P963" s="7" t="str">
        <f>VLOOKUP(Tablo1[[#This Row],[Customer ID]],customers!A962:I1962,9,FALSE)</f>
        <v>Yes</v>
      </c>
    </row>
    <row r="964" spans="1:16" x14ac:dyDescent="0.25">
      <c r="A964" s="4" t="s">
        <v>5925</v>
      </c>
      <c r="B964" s="6">
        <v>44664</v>
      </c>
      <c r="C964" s="4" t="s">
        <v>5926</v>
      </c>
      <c r="D964" s="7" t="s">
        <v>6176</v>
      </c>
      <c r="E964" s="4">
        <v>1</v>
      </c>
      <c r="F964" s="4" t="str">
        <f>VLOOKUP(C964,customers!A:B,2,FALSE)</f>
        <v>Morly Rocks</v>
      </c>
      <c r="G964" s="4" t="str">
        <f>VLOOKUP(F964,customers!B:C,2,FALSE)</f>
        <v>mrocksqq@exblog.jp</v>
      </c>
      <c r="H964" s="4" t="str">
        <f>VLOOKUP(F964,customers!B:G,6,FALSE)</f>
        <v>Ireland</v>
      </c>
      <c r="I964" s="7" t="str">
        <f>VLOOKUP(D964,products!A:B,2,FALSE)</f>
        <v>Rob</v>
      </c>
      <c r="J964" s="7" t="str">
        <f>VLOOKUP(D964,products!A:C,3,FALSE)</f>
        <v>D</v>
      </c>
      <c r="K964" s="8">
        <f>VLOOKUP(D964,products!A:D,4,FALSE)</f>
        <v>1</v>
      </c>
      <c r="L964" s="9">
        <f>VLOOKUP(D964,products!A:E,5,FALSE)</f>
        <v>8.9499999999999993</v>
      </c>
      <c r="M964" s="9">
        <f t="shared" si="15"/>
        <v>8.9499999999999993</v>
      </c>
      <c r="N964" s="7" t="str" cm="1">
        <f t="array" ref="N964">_xlfn.IFS(I964="Rob","Robusta",I964="Exc","Exclasia",I964="Ara","Arabia",I964="Lib","Libia")</f>
        <v>Robusta</v>
      </c>
      <c r="O964" s="7" t="str" cm="1">
        <f t="array" ref="O964">_xlfn.IFS(J964="M","Medium",J964="D","Dark",J964="L","Light")</f>
        <v>Dark</v>
      </c>
      <c r="P964" s="7" t="str">
        <f>VLOOKUP(Tablo1[[#This Row],[Customer ID]],customers!A963:I1963,9,FALSE)</f>
        <v>Yes</v>
      </c>
    </row>
    <row r="965" spans="1:16" x14ac:dyDescent="0.25">
      <c r="A965" s="4" t="s">
        <v>5931</v>
      </c>
      <c r="B965" s="6">
        <v>44203</v>
      </c>
      <c r="C965" s="4" t="s">
        <v>5932</v>
      </c>
      <c r="D965" s="7" t="s">
        <v>6145</v>
      </c>
      <c r="E965" s="4">
        <v>4</v>
      </c>
      <c r="F965" s="4" t="str">
        <f>VLOOKUP(C965,customers!A:B,2,FALSE)</f>
        <v>Yuri Burrells</v>
      </c>
      <c r="G965" s="4" t="str">
        <f>VLOOKUP(F965,customers!B:C,2,FALSE)</f>
        <v>yburrellsqr@vinaora.com</v>
      </c>
      <c r="H965" s="4" t="str">
        <f>VLOOKUP(F965,customers!B:G,6,FALSE)</f>
        <v>United States</v>
      </c>
      <c r="I965" s="7" t="str">
        <f>VLOOKUP(D965,products!A:B,2,FALSE)</f>
        <v>Rob</v>
      </c>
      <c r="J965" s="7" t="str">
        <f>VLOOKUP(D965,products!A:C,3,FALSE)</f>
        <v>M</v>
      </c>
      <c r="K965" s="8">
        <f>VLOOKUP(D965,products!A:D,4,FALSE)</f>
        <v>0.5</v>
      </c>
      <c r="L965" s="9">
        <f>VLOOKUP(D965,products!A:E,5,FALSE)</f>
        <v>5.97</v>
      </c>
      <c r="M965" s="9">
        <f t="shared" si="15"/>
        <v>23.88</v>
      </c>
      <c r="N965" s="7" t="str" cm="1">
        <f t="array" ref="N965">_xlfn.IFS(I965="Rob","Robusta",I965="Exc","Exclasia",I965="Ara","Arabia",I965="Lib","Libia")</f>
        <v>Robusta</v>
      </c>
      <c r="O965" s="7" t="str" cm="1">
        <f t="array" ref="O965">_xlfn.IFS(J965="M","Medium",J965="D","Dark",J965="L","Light")</f>
        <v>Medium</v>
      </c>
      <c r="P965" s="7" t="str">
        <f>VLOOKUP(Tablo1[[#This Row],[Customer ID]],customers!A964:I1964,9,FALSE)</f>
        <v>Yes</v>
      </c>
    </row>
    <row r="966" spans="1:16" x14ac:dyDescent="0.25">
      <c r="A966" s="4" t="s">
        <v>5937</v>
      </c>
      <c r="B966" s="6">
        <v>43865</v>
      </c>
      <c r="C966" s="4" t="s">
        <v>5938</v>
      </c>
      <c r="D966" s="7" t="s">
        <v>6183</v>
      </c>
      <c r="E966" s="4">
        <v>5</v>
      </c>
      <c r="F966" s="4" t="str">
        <f>VLOOKUP(C966,customers!A:B,2,FALSE)</f>
        <v>Cleopatra Goodrum</v>
      </c>
      <c r="G966" s="4" t="str">
        <f>VLOOKUP(F966,customers!B:C,2,FALSE)</f>
        <v>cgoodrumqs@goodreads.com</v>
      </c>
      <c r="H966" s="4" t="str">
        <f>VLOOKUP(F966,customers!B:G,6,FALSE)</f>
        <v>United States</v>
      </c>
      <c r="I966" s="7" t="str">
        <f>VLOOKUP(D966,products!A:B,2,FALSE)</f>
        <v>Exc</v>
      </c>
      <c r="J966" s="7" t="str">
        <f>VLOOKUP(D966,products!A:C,3,FALSE)</f>
        <v>L</v>
      </c>
      <c r="K966" s="8">
        <f>VLOOKUP(D966,products!A:D,4,FALSE)</f>
        <v>0.2</v>
      </c>
      <c r="L966" s="9">
        <f>VLOOKUP(D966,products!A:E,5,FALSE)</f>
        <v>4.4550000000000001</v>
      </c>
      <c r="M966" s="9">
        <f t="shared" si="15"/>
        <v>22.274999999999999</v>
      </c>
      <c r="N966" s="7" t="str" cm="1">
        <f t="array" ref="N966">_xlfn.IFS(I966="Rob","Robusta",I966="Exc","Exclasia",I966="Ara","Arabia",I966="Lib","Libia")</f>
        <v>Exclasia</v>
      </c>
      <c r="O966" s="7" t="str" cm="1">
        <f t="array" ref="O966">_xlfn.IFS(J966="M","Medium",J966="D","Dark",J966="L","Light")</f>
        <v>Light</v>
      </c>
      <c r="P966" s="7" t="str">
        <f>VLOOKUP(Tablo1[[#This Row],[Customer ID]],customers!A965:I1965,9,FALSE)</f>
        <v>No</v>
      </c>
    </row>
    <row r="967" spans="1:16" x14ac:dyDescent="0.25">
      <c r="A967" s="4" t="s">
        <v>5943</v>
      </c>
      <c r="B967" s="6">
        <v>43724</v>
      </c>
      <c r="C967" s="4" t="s">
        <v>5944</v>
      </c>
      <c r="D967" s="7" t="s">
        <v>6137</v>
      </c>
      <c r="E967" s="4">
        <v>3</v>
      </c>
      <c r="F967" s="4" t="str">
        <f>VLOOKUP(C967,customers!A:B,2,FALSE)</f>
        <v>Joey Jefferys</v>
      </c>
      <c r="G967" s="4" t="str">
        <f>VLOOKUP(F967,customers!B:C,2,FALSE)</f>
        <v>jjefferysqt@blog.com</v>
      </c>
      <c r="H967" s="4" t="str">
        <f>VLOOKUP(F967,customers!B:G,6,FALSE)</f>
        <v>United States</v>
      </c>
      <c r="I967" s="7" t="str">
        <f>VLOOKUP(D967,products!A:B,2,FALSE)</f>
        <v>Rob</v>
      </c>
      <c r="J967" s="7" t="str">
        <f>VLOOKUP(D967,products!A:C,3,FALSE)</f>
        <v>M</v>
      </c>
      <c r="K967" s="8">
        <f>VLOOKUP(D967,products!A:D,4,FALSE)</f>
        <v>1</v>
      </c>
      <c r="L967" s="9">
        <f>VLOOKUP(D967,products!A:E,5,FALSE)</f>
        <v>9.9499999999999993</v>
      </c>
      <c r="M967" s="9">
        <f t="shared" si="15"/>
        <v>29.849999999999998</v>
      </c>
      <c r="N967" s="7" t="str" cm="1">
        <f t="array" ref="N967">_xlfn.IFS(I967="Rob","Robusta",I967="Exc","Exclasia",I967="Ara","Arabia",I967="Lib","Libia")</f>
        <v>Robusta</v>
      </c>
      <c r="O967" s="7" t="str" cm="1">
        <f t="array" ref="O967">_xlfn.IFS(J967="M","Medium",J967="D","Dark",J967="L","Light")</f>
        <v>Medium</v>
      </c>
      <c r="P967" s="7" t="str">
        <f>VLOOKUP(Tablo1[[#This Row],[Customer ID]],customers!A966:I1966,9,FALSE)</f>
        <v>Yes</v>
      </c>
    </row>
    <row r="968" spans="1:16" x14ac:dyDescent="0.25">
      <c r="A968" s="4" t="s">
        <v>5948</v>
      </c>
      <c r="B968" s="6">
        <v>43491</v>
      </c>
      <c r="C968" s="4" t="s">
        <v>5949</v>
      </c>
      <c r="D968" s="7" t="s">
        <v>6175</v>
      </c>
      <c r="E968" s="4">
        <v>6</v>
      </c>
      <c r="F968" s="4" t="str">
        <f>VLOOKUP(C968,customers!A:B,2,FALSE)</f>
        <v>Bearnard Wardell</v>
      </c>
      <c r="G968" s="4" t="str">
        <f>VLOOKUP(F968,customers!B:C,2,FALSE)</f>
        <v>bwardellqu@adobe.com</v>
      </c>
      <c r="H968" s="4" t="str">
        <f>VLOOKUP(F968,customers!B:G,6,FALSE)</f>
        <v>United States</v>
      </c>
      <c r="I968" s="7" t="str">
        <f>VLOOKUP(D968,products!A:B,2,FALSE)</f>
        <v>Exc</v>
      </c>
      <c r="J968" s="7" t="str">
        <f>VLOOKUP(D968,products!A:C,3,FALSE)</f>
        <v>L</v>
      </c>
      <c r="K968" s="8">
        <f>VLOOKUP(D968,products!A:D,4,FALSE)</f>
        <v>0.5</v>
      </c>
      <c r="L968" s="9">
        <f>VLOOKUP(D968,products!A:E,5,FALSE)</f>
        <v>8.91</v>
      </c>
      <c r="M968" s="9">
        <f t="shared" si="15"/>
        <v>53.46</v>
      </c>
      <c r="N968" s="7" t="str" cm="1">
        <f t="array" ref="N968">_xlfn.IFS(I968="Rob","Robusta",I968="Exc","Exclasia",I968="Ara","Arabia",I968="Lib","Libia")</f>
        <v>Exclasia</v>
      </c>
      <c r="O968" s="7" t="str" cm="1">
        <f t="array" ref="O968">_xlfn.IFS(J968="M","Medium",J968="D","Dark",J968="L","Light")</f>
        <v>Light</v>
      </c>
      <c r="P968" s="7" t="str">
        <f>VLOOKUP(Tablo1[[#This Row],[Customer ID]],customers!A967:I1967,9,FALSE)</f>
        <v>Yes</v>
      </c>
    </row>
    <row r="969" spans="1:16" x14ac:dyDescent="0.25">
      <c r="A969" s="4" t="s">
        <v>5954</v>
      </c>
      <c r="B969" s="6">
        <v>44246</v>
      </c>
      <c r="C969" s="4" t="s">
        <v>5955</v>
      </c>
      <c r="D969" s="7" t="s">
        <v>6162</v>
      </c>
      <c r="E969" s="4">
        <v>1</v>
      </c>
      <c r="F969" s="4" t="str">
        <f>VLOOKUP(C969,customers!A:B,2,FALSE)</f>
        <v>Zeke Walisiak</v>
      </c>
      <c r="G969" s="4" t="str">
        <f>VLOOKUP(F969,customers!B:C,2,FALSE)</f>
        <v>zwalisiakqv@ucsd.edu</v>
      </c>
      <c r="H969" s="4" t="str">
        <f>VLOOKUP(F969,customers!B:G,6,FALSE)</f>
        <v>Ireland</v>
      </c>
      <c r="I969" s="7" t="str">
        <f>VLOOKUP(D969,products!A:B,2,FALSE)</f>
        <v>Rob</v>
      </c>
      <c r="J969" s="7" t="str">
        <f>VLOOKUP(D969,products!A:C,3,FALSE)</f>
        <v>D</v>
      </c>
      <c r="K969" s="8">
        <f>VLOOKUP(D969,products!A:D,4,FALSE)</f>
        <v>0.2</v>
      </c>
      <c r="L969" s="9">
        <f>VLOOKUP(D969,products!A:E,5,FALSE)</f>
        <v>2.6849999999999996</v>
      </c>
      <c r="M969" s="9">
        <f t="shared" si="15"/>
        <v>2.6849999999999996</v>
      </c>
      <c r="N969" s="7" t="str" cm="1">
        <f t="array" ref="N969">_xlfn.IFS(I969="Rob","Robusta",I969="Exc","Exclasia",I969="Ara","Arabia",I969="Lib","Libia")</f>
        <v>Robusta</v>
      </c>
      <c r="O969" s="7" t="str" cm="1">
        <f t="array" ref="O969">_xlfn.IFS(J969="M","Medium",J969="D","Dark",J969="L","Light")</f>
        <v>Dark</v>
      </c>
      <c r="P969" s="7" t="str">
        <f>VLOOKUP(Tablo1[[#This Row],[Customer ID]],customers!A968:I1968,9,FALSE)</f>
        <v>Yes</v>
      </c>
    </row>
    <row r="970" spans="1:16" x14ac:dyDescent="0.25">
      <c r="A970" s="4" t="s">
        <v>5960</v>
      </c>
      <c r="B970" s="6">
        <v>44642</v>
      </c>
      <c r="C970" s="4" t="s">
        <v>5961</v>
      </c>
      <c r="D970" s="7" t="s">
        <v>6173</v>
      </c>
      <c r="E970" s="4">
        <v>2</v>
      </c>
      <c r="F970" s="4" t="str">
        <f>VLOOKUP(C970,customers!A:B,2,FALSE)</f>
        <v>Wiley Leopold</v>
      </c>
      <c r="G970" s="4" t="str">
        <f>VLOOKUP(F970,customers!B:C,2,FALSE)</f>
        <v>wleopoldqw@blogspot.com</v>
      </c>
      <c r="H970" s="4" t="str">
        <f>VLOOKUP(F970,customers!B:G,6,FALSE)</f>
        <v>United States</v>
      </c>
      <c r="I970" s="7" t="str">
        <f>VLOOKUP(D970,products!A:B,2,FALSE)</f>
        <v>Rob</v>
      </c>
      <c r="J970" s="7" t="str">
        <f>VLOOKUP(D970,products!A:C,3,FALSE)</f>
        <v>M</v>
      </c>
      <c r="K970" s="8">
        <f>VLOOKUP(D970,products!A:D,4,FALSE)</f>
        <v>0.2</v>
      </c>
      <c r="L970" s="9">
        <f>VLOOKUP(D970,products!A:E,5,FALSE)</f>
        <v>2.9849999999999999</v>
      </c>
      <c r="M970" s="9">
        <f t="shared" si="15"/>
        <v>5.97</v>
      </c>
      <c r="N970" s="7" t="str" cm="1">
        <f t="array" ref="N970">_xlfn.IFS(I970="Rob","Robusta",I970="Exc","Exclasia",I970="Ara","Arabia",I970="Lib","Libia")</f>
        <v>Robusta</v>
      </c>
      <c r="O970" s="7" t="str" cm="1">
        <f t="array" ref="O970">_xlfn.IFS(J970="M","Medium",J970="D","Dark",J970="L","Light")</f>
        <v>Medium</v>
      </c>
      <c r="P970" s="7" t="str">
        <f>VLOOKUP(Tablo1[[#This Row],[Customer ID]],customers!A969:I1969,9,FALSE)</f>
        <v>No</v>
      </c>
    </row>
    <row r="971" spans="1:16" x14ac:dyDescent="0.25">
      <c r="A971" s="4" t="s">
        <v>5966</v>
      </c>
      <c r="B971" s="6">
        <v>43649</v>
      </c>
      <c r="C971" s="4" t="s">
        <v>5967</v>
      </c>
      <c r="D971" s="7" t="s">
        <v>6142</v>
      </c>
      <c r="E971" s="4">
        <v>1</v>
      </c>
      <c r="F971" s="4" t="str">
        <f>VLOOKUP(C971,customers!A:B,2,FALSE)</f>
        <v>Chiarra Shalders</v>
      </c>
      <c r="G971" s="4" t="str">
        <f>VLOOKUP(F971,customers!B:C,2,FALSE)</f>
        <v>cshaldersqx@cisco.com</v>
      </c>
      <c r="H971" s="4" t="str">
        <f>VLOOKUP(F971,customers!B:G,6,FALSE)</f>
        <v>United States</v>
      </c>
      <c r="I971" s="7" t="str">
        <f>VLOOKUP(D971,products!A:B,2,FALSE)</f>
        <v>Lib</v>
      </c>
      <c r="J971" s="7" t="str">
        <f>VLOOKUP(D971,products!A:C,3,FALSE)</f>
        <v>D</v>
      </c>
      <c r="K971" s="8">
        <f>VLOOKUP(D971,products!A:D,4,FALSE)</f>
        <v>1</v>
      </c>
      <c r="L971" s="9">
        <f>VLOOKUP(D971,products!A:E,5,FALSE)</f>
        <v>12.95</v>
      </c>
      <c r="M971" s="9">
        <f t="shared" si="15"/>
        <v>12.95</v>
      </c>
      <c r="N971" s="7" t="str" cm="1">
        <f t="array" ref="N971">_xlfn.IFS(I971="Rob","Robusta",I971="Exc","Exclasia",I971="Ara","Arabia",I971="Lib","Libia")</f>
        <v>Libia</v>
      </c>
      <c r="O971" s="7" t="str" cm="1">
        <f t="array" ref="O971">_xlfn.IFS(J971="M","Medium",J971="D","Dark",J971="L","Light")</f>
        <v>Dark</v>
      </c>
      <c r="P971" s="7" t="str">
        <f>VLOOKUP(Tablo1[[#This Row],[Customer ID]],customers!A970:I1970,9,FALSE)</f>
        <v>Yes</v>
      </c>
    </row>
    <row r="972" spans="1:16" x14ac:dyDescent="0.25">
      <c r="A972" s="4" t="s">
        <v>5972</v>
      </c>
      <c r="B972" s="6">
        <v>43729</v>
      </c>
      <c r="C972" s="4" t="s">
        <v>5973</v>
      </c>
      <c r="D972" s="7" t="s">
        <v>6138</v>
      </c>
      <c r="E972" s="4">
        <v>1</v>
      </c>
      <c r="F972" s="4" t="str">
        <f>VLOOKUP(C972,customers!A:B,2,FALSE)</f>
        <v>Sharl Southerill</v>
      </c>
      <c r="G972" s="4">
        <f>VLOOKUP(F972,customers!B:C,2,FALSE)</f>
        <v>0</v>
      </c>
      <c r="H972" s="4" t="str">
        <f>VLOOKUP(F972,customers!B:G,6,FALSE)</f>
        <v>United States</v>
      </c>
      <c r="I972" s="7" t="str">
        <f>VLOOKUP(D972,products!A:B,2,FALSE)</f>
        <v>Exc</v>
      </c>
      <c r="J972" s="7" t="str">
        <f>VLOOKUP(D972,products!A:C,3,FALSE)</f>
        <v>M</v>
      </c>
      <c r="K972" s="8">
        <f>VLOOKUP(D972,products!A:D,4,FALSE)</f>
        <v>0.5</v>
      </c>
      <c r="L972" s="9">
        <f>VLOOKUP(D972,products!A:E,5,FALSE)</f>
        <v>8.25</v>
      </c>
      <c r="M972" s="9">
        <f t="shared" si="15"/>
        <v>8.25</v>
      </c>
      <c r="N972" s="7" t="str" cm="1">
        <f t="array" ref="N972">_xlfn.IFS(I972="Rob","Robusta",I972="Exc","Exclasia",I972="Ara","Arabia",I972="Lib","Libia")</f>
        <v>Exclasia</v>
      </c>
      <c r="O972" s="7" t="str" cm="1">
        <f t="array" ref="O972">_xlfn.IFS(J972="M","Medium",J972="D","Dark",J972="L","Light")</f>
        <v>Medium</v>
      </c>
      <c r="P972" s="7" t="str">
        <f>VLOOKUP(Tablo1[[#This Row],[Customer ID]],customers!A971:I1971,9,FALSE)</f>
        <v>No</v>
      </c>
    </row>
    <row r="973" spans="1:16" x14ac:dyDescent="0.25">
      <c r="A973" s="4" t="s">
        <v>5977</v>
      </c>
      <c r="B973" s="6">
        <v>43703</v>
      </c>
      <c r="C973" s="4" t="s">
        <v>5978</v>
      </c>
      <c r="D973" s="7" t="s">
        <v>6181</v>
      </c>
      <c r="E973" s="4">
        <v>5</v>
      </c>
      <c r="F973" s="4" t="str">
        <f>VLOOKUP(C973,customers!A:B,2,FALSE)</f>
        <v>Noni Furber</v>
      </c>
      <c r="G973" s="4" t="str">
        <f>VLOOKUP(F973,customers!B:C,2,FALSE)</f>
        <v>nfurberqz@jugem.jp</v>
      </c>
      <c r="H973" s="4" t="str">
        <f>VLOOKUP(F973,customers!B:G,6,FALSE)</f>
        <v>United States</v>
      </c>
      <c r="I973" s="7" t="str">
        <f>VLOOKUP(D973,products!A:B,2,FALSE)</f>
        <v>Ara</v>
      </c>
      <c r="J973" s="7" t="str">
        <f>VLOOKUP(D973,products!A:C,3,FALSE)</f>
        <v>L</v>
      </c>
      <c r="K973" s="8">
        <f>VLOOKUP(D973,products!A:D,4,FALSE)</f>
        <v>2.5</v>
      </c>
      <c r="L973" s="9">
        <f>VLOOKUP(D973,products!A:E,5,FALSE)</f>
        <v>29.784999999999997</v>
      </c>
      <c r="M973" s="9">
        <f t="shared" si="15"/>
        <v>148.92499999999998</v>
      </c>
      <c r="N973" s="7" t="str" cm="1">
        <f t="array" ref="N973">_xlfn.IFS(I973="Rob","Robusta",I973="Exc","Exclasia",I973="Ara","Arabia",I973="Lib","Libia")</f>
        <v>Arabia</v>
      </c>
      <c r="O973" s="7" t="str" cm="1">
        <f t="array" ref="O973">_xlfn.IFS(J973="M","Medium",J973="D","Dark",J973="L","Light")</f>
        <v>Light</v>
      </c>
      <c r="P973" s="7" t="str">
        <f>VLOOKUP(Tablo1[[#This Row],[Customer ID]],customers!A972:I1972,9,FALSE)</f>
        <v>No</v>
      </c>
    </row>
    <row r="974" spans="1:16" x14ac:dyDescent="0.25">
      <c r="A974" s="4" t="s">
        <v>5983</v>
      </c>
      <c r="B974" s="6">
        <v>44411</v>
      </c>
      <c r="C974" s="4" t="s">
        <v>5984</v>
      </c>
      <c r="D974" s="7" t="s">
        <v>6181</v>
      </c>
      <c r="E974" s="4">
        <v>3</v>
      </c>
      <c r="F974" s="4" t="str">
        <f>VLOOKUP(C974,customers!A:B,2,FALSE)</f>
        <v>Dinah Crutcher</v>
      </c>
      <c r="G974" s="4">
        <f>VLOOKUP(F974,customers!B:C,2,FALSE)</f>
        <v>0</v>
      </c>
      <c r="H974" s="4" t="str">
        <f>VLOOKUP(F974,customers!B:G,6,FALSE)</f>
        <v>Ireland</v>
      </c>
      <c r="I974" s="7" t="str">
        <f>VLOOKUP(D974,products!A:B,2,FALSE)</f>
        <v>Ara</v>
      </c>
      <c r="J974" s="7" t="str">
        <f>VLOOKUP(D974,products!A:C,3,FALSE)</f>
        <v>L</v>
      </c>
      <c r="K974" s="8">
        <f>VLOOKUP(D974,products!A:D,4,FALSE)</f>
        <v>2.5</v>
      </c>
      <c r="L974" s="9">
        <f>VLOOKUP(D974,products!A:E,5,FALSE)</f>
        <v>29.784999999999997</v>
      </c>
      <c r="M974" s="9">
        <f t="shared" si="15"/>
        <v>89.35499999999999</v>
      </c>
      <c r="N974" s="7" t="str" cm="1">
        <f t="array" ref="N974">_xlfn.IFS(I974="Rob","Robusta",I974="Exc","Exclasia",I974="Ara","Arabia",I974="Lib","Libia")</f>
        <v>Arabia</v>
      </c>
      <c r="O974" s="7" t="str" cm="1">
        <f t="array" ref="O974">_xlfn.IFS(J974="M","Medium",J974="D","Dark",J974="L","Light")</f>
        <v>Light</v>
      </c>
      <c r="P974" s="7" t="str">
        <f>VLOOKUP(Tablo1[[#This Row],[Customer ID]],customers!A973:I1973,9,FALSE)</f>
        <v>Yes</v>
      </c>
    </row>
    <row r="975" spans="1:16" x14ac:dyDescent="0.25">
      <c r="A975" s="4" t="s">
        <v>5988</v>
      </c>
      <c r="B975" s="6">
        <v>44493</v>
      </c>
      <c r="C975" s="4" t="s">
        <v>5989</v>
      </c>
      <c r="D975" s="7" t="s">
        <v>6161</v>
      </c>
      <c r="E975" s="4">
        <v>6</v>
      </c>
      <c r="F975" s="4" t="str">
        <f>VLOOKUP(C975,customers!A:B,2,FALSE)</f>
        <v>Charlean Keave</v>
      </c>
      <c r="G975" s="4" t="str">
        <f>VLOOKUP(F975,customers!B:C,2,FALSE)</f>
        <v>ckeaver1@ucoz.com</v>
      </c>
      <c r="H975" s="4" t="str">
        <f>VLOOKUP(F975,customers!B:G,6,FALSE)</f>
        <v>United States</v>
      </c>
      <c r="I975" s="7" t="str">
        <f>VLOOKUP(D975,products!A:B,2,FALSE)</f>
        <v>Lib</v>
      </c>
      <c r="J975" s="7" t="str">
        <f>VLOOKUP(D975,products!A:C,3,FALSE)</f>
        <v>M</v>
      </c>
      <c r="K975" s="8">
        <f>VLOOKUP(D975,products!A:D,4,FALSE)</f>
        <v>1</v>
      </c>
      <c r="L975" s="9">
        <f>VLOOKUP(D975,products!A:E,5,FALSE)</f>
        <v>14.55</v>
      </c>
      <c r="M975" s="9">
        <f t="shared" si="15"/>
        <v>87.300000000000011</v>
      </c>
      <c r="N975" s="7" t="str" cm="1">
        <f t="array" ref="N975">_xlfn.IFS(I975="Rob","Robusta",I975="Exc","Exclasia",I975="Ara","Arabia",I975="Lib","Libia")</f>
        <v>Libia</v>
      </c>
      <c r="O975" s="7" t="str" cm="1">
        <f t="array" ref="O975">_xlfn.IFS(J975="M","Medium",J975="D","Dark",J975="L","Light")</f>
        <v>Medium</v>
      </c>
      <c r="P975" s="7" t="str">
        <f>VLOOKUP(Tablo1[[#This Row],[Customer ID]],customers!A974:I1974,9,FALSE)</f>
        <v>No</v>
      </c>
    </row>
    <row r="976" spans="1:16" x14ac:dyDescent="0.25">
      <c r="A976" s="4" t="s">
        <v>5994</v>
      </c>
      <c r="B976" s="6">
        <v>43556</v>
      </c>
      <c r="C976" s="4" t="s">
        <v>5995</v>
      </c>
      <c r="D976" s="7" t="s">
        <v>6171</v>
      </c>
      <c r="E976" s="4">
        <v>1</v>
      </c>
      <c r="F976" s="4" t="str">
        <f>VLOOKUP(C976,customers!A:B,2,FALSE)</f>
        <v>Sada Roseborough</v>
      </c>
      <c r="G976" s="4" t="str">
        <f>VLOOKUP(F976,customers!B:C,2,FALSE)</f>
        <v>sroseboroughr2@virginia.edu</v>
      </c>
      <c r="H976" s="4" t="str">
        <f>VLOOKUP(F976,customers!B:G,6,FALSE)</f>
        <v>United States</v>
      </c>
      <c r="I976" s="7" t="str">
        <f>VLOOKUP(D976,products!A:B,2,FALSE)</f>
        <v>Rob</v>
      </c>
      <c r="J976" s="7" t="str">
        <f>VLOOKUP(D976,products!A:C,3,FALSE)</f>
        <v>D</v>
      </c>
      <c r="K976" s="8">
        <f>VLOOKUP(D976,products!A:D,4,FALSE)</f>
        <v>0.5</v>
      </c>
      <c r="L976" s="9">
        <f>VLOOKUP(D976,products!A:E,5,FALSE)</f>
        <v>5.3699999999999992</v>
      </c>
      <c r="M976" s="9">
        <f t="shared" si="15"/>
        <v>5.3699999999999992</v>
      </c>
      <c r="N976" s="7" t="str" cm="1">
        <f t="array" ref="N976">_xlfn.IFS(I976="Rob","Robusta",I976="Exc","Exclasia",I976="Ara","Arabia",I976="Lib","Libia")</f>
        <v>Robusta</v>
      </c>
      <c r="O976" s="7" t="str" cm="1">
        <f t="array" ref="O976">_xlfn.IFS(J976="M","Medium",J976="D","Dark",J976="L","Light")</f>
        <v>Dark</v>
      </c>
      <c r="P976" s="7" t="str">
        <f>VLOOKUP(Tablo1[[#This Row],[Customer ID]],customers!A975:I1975,9,FALSE)</f>
        <v>Yes</v>
      </c>
    </row>
    <row r="977" spans="1:16" x14ac:dyDescent="0.25">
      <c r="A977" s="4" t="s">
        <v>6000</v>
      </c>
      <c r="B977" s="6">
        <v>44538</v>
      </c>
      <c r="C977" s="4" t="s">
        <v>6001</v>
      </c>
      <c r="D977" s="7" t="s">
        <v>6153</v>
      </c>
      <c r="E977" s="4">
        <v>3</v>
      </c>
      <c r="F977" s="4" t="str">
        <f>VLOOKUP(C977,customers!A:B,2,FALSE)</f>
        <v>Clayton Kingwell</v>
      </c>
      <c r="G977" s="4" t="str">
        <f>VLOOKUP(F977,customers!B:C,2,FALSE)</f>
        <v>ckingwellr3@squarespace.com</v>
      </c>
      <c r="H977" s="4" t="str">
        <f>VLOOKUP(F977,customers!B:G,6,FALSE)</f>
        <v>Ireland</v>
      </c>
      <c r="I977" s="7" t="str">
        <f>VLOOKUP(D977,products!A:B,2,FALSE)</f>
        <v>Ara</v>
      </c>
      <c r="J977" s="7" t="str">
        <f>VLOOKUP(D977,products!A:C,3,FALSE)</f>
        <v>D</v>
      </c>
      <c r="K977" s="8">
        <f>VLOOKUP(D977,products!A:D,4,FALSE)</f>
        <v>0.2</v>
      </c>
      <c r="L977" s="9">
        <f>VLOOKUP(D977,products!A:E,5,FALSE)</f>
        <v>2.9849999999999999</v>
      </c>
      <c r="M977" s="9">
        <f t="shared" si="15"/>
        <v>8.9550000000000001</v>
      </c>
      <c r="N977" s="7" t="str" cm="1">
        <f t="array" ref="N977">_xlfn.IFS(I977="Rob","Robusta",I977="Exc","Exclasia",I977="Ara","Arabia",I977="Lib","Libia")</f>
        <v>Arabia</v>
      </c>
      <c r="O977" s="7" t="str" cm="1">
        <f t="array" ref="O977">_xlfn.IFS(J977="M","Medium",J977="D","Dark",J977="L","Light")</f>
        <v>Dark</v>
      </c>
      <c r="P977" s="7" t="str">
        <f>VLOOKUP(Tablo1[[#This Row],[Customer ID]],customers!A976:I1976,9,FALSE)</f>
        <v>Yes</v>
      </c>
    </row>
    <row r="978" spans="1:16" x14ac:dyDescent="0.25">
      <c r="A978" s="4" t="s">
        <v>6006</v>
      </c>
      <c r="B978" s="6">
        <v>43643</v>
      </c>
      <c r="C978" s="4" t="s">
        <v>6007</v>
      </c>
      <c r="D978" s="7" t="s">
        <v>6141</v>
      </c>
      <c r="E978" s="4">
        <v>5</v>
      </c>
      <c r="F978" s="4" t="str">
        <f>VLOOKUP(C978,customers!A:B,2,FALSE)</f>
        <v>Kacy Canto</v>
      </c>
      <c r="G978" s="4" t="str">
        <f>VLOOKUP(F978,customers!B:C,2,FALSE)</f>
        <v>kcantor4@gmpg.org</v>
      </c>
      <c r="H978" s="4" t="str">
        <f>VLOOKUP(F978,customers!B:G,6,FALSE)</f>
        <v>United States</v>
      </c>
      <c r="I978" s="7" t="str">
        <f>VLOOKUP(D978,products!A:B,2,FALSE)</f>
        <v>Rob</v>
      </c>
      <c r="J978" s="7" t="str">
        <f>VLOOKUP(D978,products!A:C,3,FALSE)</f>
        <v>L</v>
      </c>
      <c r="K978" s="8">
        <f>VLOOKUP(D978,products!A:D,4,FALSE)</f>
        <v>2.5</v>
      </c>
      <c r="L978" s="9">
        <f>VLOOKUP(D978,products!A:E,5,FALSE)</f>
        <v>27.484999999999996</v>
      </c>
      <c r="M978" s="9">
        <f t="shared" si="15"/>
        <v>137.42499999999998</v>
      </c>
      <c r="N978" s="7" t="str" cm="1">
        <f t="array" ref="N978">_xlfn.IFS(I978="Rob","Robusta",I978="Exc","Exclasia",I978="Ara","Arabia",I978="Lib","Libia")</f>
        <v>Robusta</v>
      </c>
      <c r="O978" s="7" t="str" cm="1">
        <f t="array" ref="O978">_xlfn.IFS(J978="M","Medium",J978="D","Dark",J978="L","Light")</f>
        <v>Light</v>
      </c>
      <c r="P978" s="7" t="str">
        <f>VLOOKUP(Tablo1[[#This Row],[Customer ID]],customers!A977:I1977,9,FALSE)</f>
        <v>Yes</v>
      </c>
    </row>
    <row r="979" spans="1:16" x14ac:dyDescent="0.25">
      <c r="A979" s="4" t="s">
        <v>6012</v>
      </c>
      <c r="B979" s="6">
        <v>44026</v>
      </c>
      <c r="C979" s="4" t="s">
        <v>6013</v>
      </c>
      <c r="D979" s="7" t="s">
        <v>6178</v>
      </c>
      <c r="E979" s="4">
        <v>5</v>
      </c>
      <c r="F979" s="4" t="str">
        <f>VLOOKUP(C979,customers!A:B,2,FALSE)</f>
        <v>Mab Blakemore</v>
      </c>
      <c r="G979" s="4" t="str">
        <f>VLOOKUP(F979,customers!B:C,2,FALSE)</f>
        <v>mblakemorer5@nsw.gov.au</v>
      </c>
      <c r="H979" s="4" t="str">
        <f>VLOOKUP(F979,customers!B:G,6,FALSE)</f>
        <v>United States</v>
      </c>
      <c r="I979" s="7" t="str">
        <f>VLOOKUP(D979,products!A:B,2,FALSE)</f>
        <v>Rob</v>
      </c>
      <c r="J979" s="7" t="str">
        <f>VLOOKUP(D979,products!A:C,3,FALSE)</f>
        <v>L</v>
      </c>
      <c r="K979" s="8">
        <f>VLOOKUP(D979,products!A:D,4,FALSE)</f>
        <v>1</v>
      </c>
      <c r="L979" s="9">
        <f>VLOOKUP(D979,products!A:E,5,FALSE)</f>
        <v>11.95</v>
      </c>
      <c r="M979" s="9">
        <f t="shared" si="15"/>
        <v>59.75</v>
      </c>
      <c r="N979" s="7" t="str" cm="1">
        <f t="array" ref="N979">_xlfn.IFS(I979="Rob","Robusta",I979="Exc","Exclasia",I979="Ara","Arabia",I979="Lib","Libia")</f>
        <v>Robusta</v>
      </c>
      <c r="O979" s="7" t="str" cm="1">
        <f t="array" ref="O979">_xlfn.IFS(J979="M","Medium",J979="D","Dark",J979="L","Light")</f>
        <v>Light</v>
      </c>
      <c r="P979" s="7" t="str">
        <f>VLOOKUP(Tablo1[[#This Row],[Customer ID]],customers!A978:I1978,9,FALSE)</f>
        <v>No</v>
      </c>
    </row>
    <row r="980" spans="1:16" x14ac:dyDescent="0.25">
      <c r="A980" s="4" t="s">
        <v>6018</v>
      </c>
      <c r="B980" s="6">
        <v>43913</v>
      </c>
      <c r="C980" s="4" t="s">
        <v>5989</v>
      </c>
      <c r="D980" s="7" t="s">
        <v>6179</v>
      </c>
      <c r="E980" s="4">
        <v>3</v>
      </c>
      <c r="F980" s="4" t="str">
        <f>VLOOKUP(C980,customers!A:B,2,FALSE)</f>
        <v>Charlean Keave</v>
      </c>
      <c r="G980" s="4" t="str">
        <f>VLOOKUP(F980,customers!B:C,2,FALSE)</f>
        <v>ckeaver1@ucoz.com</v>
      </c>
      <c r="H980" s="4" t="str">
        <f>VLOOKUP(F980,customers!B:G,6,FALSE)</f>
        <v>United States</v>
      </c>
      <c r="I980" s="7" t="str">
        <f>VLOOKUP(D980,products!A:B,2,FALSE)</f>
        <v>Ara</v>
      </c>
      <c r="J980" s="7" t="str">
        <f>VLOOKUP(D980,products!A:C,3,FALSE)</f>
        <v>L</v>
      </c>
      <c r="K980" s="8">
        <f>VLOOKUP(D980,products!A:D,4,FALSE)</f>
        <v>0.5</v>
      </c>
      <c r="L980" s="9">
        <f>VLOOKUP(D980,products!A:E,5,FALSE)</f>
        <v>7.77</v>
      </c>
      <c r="M980" s="9">
        <f t="shared" si="15"/>
        <v>23.31</v>
      </c>
      <c r="N980" s="7" t="str" cm="1">
        <f t="array" ref="N980">_xlfn.IFS(I980="Rob","Robusta",I980="Exc","Exclasia",I980="Ara","Arabia",I980="Lib","Libia")</f>
        <v>Arabia</v>
      </c>
      <c r="O980" s="7" t="str" cm="1">
        <f t="array" ref="O980">_xlfn.IFS(J980="M","Medium",J980="D","Dark",J980="L","Light")</f>
        <v>Light</v>
      </c>
      <c r="P980" s="7" t="e">
        <f>VLOOKUP(Tablo1[[#This Row],[Customer ID]],customers!A979:I1979,9,FALSE)</f>
        <v>#N/A</v>
      </c>
    </row>
    <row r="981" spans="1:16" x14ac:dyDescent="0.25">
      <c r="A981" s="4" t="s">
        <v>6024</v>
      </c>
      <c r="B981" s="6">
        <v>43856</v>
      </c>
      <c r="C981" s="4" t="s">
        <v>6025</v>
      </c>
      <c r="D981" s="7" t="s">
        <v>6171</v>
      </c>
      <c r="E981" s="4">
        <v>2</v>
      </c>
      <c r="F981" s="4" t="str">
        <f>VLOOKUP(C981,customers!A:B,2,FALSE)</f>
        <v>Javier Causnett</v>
      </c>
      <c r="G981" s="4">
        <f>VLOOKUP(F981,customers!B:C,2,FALSE)</f>
        <v>0</v>
      </c>
      <c r="H981" s="4" t="str">
        <f>VLOOKUP(F981,customers!B:G,6,FALSE)</f>
        <v>United States</v>
      </c>
      <c r="I981" s="7" t="str">
        <f>VLOOKUP(D981,products!A:B,2,FALSE)</f>
        <v>Rob</v>
      </c>
      <c r="J981" s="7" t="str">
        <f>VLOOKUP(D981,products!A:C,3,FALSE)</f>
        <v>D</v>
      </c>
      <c r="K981" s="8">
        <f>VLOOKUP(D981,products!A:D,4,FALSE)</f>
        <v>0.5</v>
      </c>
      <c r="L981" s="9">
        <f>VLOOKUP(D981,products!A:E,5,FALSE)</f>
        <v>5.3699999999999992</v>
      </c>
      <c r="M981" s="9">
        <f t="shared" si="15"/>
        <v>10.739999999999998</v>
      </c>
      <c r="N981" s="7" t="str" cm="1">
        <f t="array" ref="N981">_xlfn.IFS(I981="Rob","Robusta",I981="Exc","Exclasia",I981="Ara","Arabia",I981="Lib","Libia")</f>
        <v>Robusta</v>
      </c>
      <c r="O981" s="7" t="str" cm="1">
        <f t="array" ref="O981">_xlfn.IFS(J981="M","Medium",J981="D","Dark",J981="L","Light")</f>
        <v>Dark</v>
      </c>
      <c r="P981" s="7" t="str">
        <f>VLOOKUP(Tablo1[[#This Row],[Customer ID]],customers!A980:I1980,9,FALSE)</f>
        <v>No</v>
      </c>
    </row>
    <row r="982" spans="1:16" x14ac:dyDescent="0.25">
      <c r="A982" s="4" t="s">
        <v>6029</v>
      </c>
      <c r="B982" s="6">
        <v>43982</v>
      </c>
      <c r="C982" s="4" t="s">
        <v>6030</v>
      </c>
      <c r="D982" s="7" t="s">
        <v>6184</v>
      </c>
      <c r="E982" s="4">
        <v>6</v>
      </c>
      <c r="F982" s="4" t="str">
        <f>VLOOKUP(C982,customers!A:B,2,FALSE)</f>
        <v>Demetris Micheli</v>
      </c>
      <c r="G982" s="4">
        <f>VLOOKUP(F982,customers!B:C,2,FALSE)</f>
        <v>0</v>
      </c>
      <c r="H982" s="4" t="str">
        <f>VLOOKUP(F982,customers!B:G,6,FALSE)</f>
        <v>United States</v>
      </c>
      <c r="I982" s="7" t="str">
        <f>VLOOKUP(D982,products!A:B,2,FALSE)</f>
        <v>Exc</v>
      </c>
      <c r="J982" s="7" t="str">
        <f>VLOOKUP(D982,products!A:C,3,FALSE)</f>
        <v>D</v>
      </c>
      <c r="K982" s="8">
        <f>VLOOKUP(D982,products!A:D,4,FALSE)</f>
        <v>2.5</v>
      </c>
      <c r="L982" s="9">
        <f>VLOOKUP(D982,products!A:E,5,FALSE)</f>
        <v>27.945</v>
      </c>
      <c r="M982" s="9">
        <f t="shared" si="15"/>
        <v>167.67000000000002</v>
      </c>
      <c r="N982" s="7" t="str" cm="1">
        <f t="array" ref="N982">_xlfn.IFS(I982="Rob","Robusta",I982="Exc","Exclasia",I982="Ara","Arabia",I982="Lib","Libia")</f>
        <v>Exclasia</v>
      </c>
      <c r="O982" s="7" t="str" cm="1">
        <f t="array" ref="O982">_xlfn.IFS(J982="M","Medium",J982="D","Dark",J982="L","Light")</f>
        <v>Dark</v>
      </c>
      <c r="P982" s="7" t="str">
        <f>VLOOKUP(Tablo1[[#This Row],[Customer ID]],customers!A981:I1981,9,FALSE)</f>
        <v>Yes</v>
      </c>
    </row>
    <row r="983" spans="1:16" x14ac:dyDescent="0.25">
      <c r="A983" s="4" t="s">
        <v>6034</v>
      </c>
      <c r="B983" s="6">
        <v>44397</v>
      </c>
      <c r="C983" s="4" t="s">
        <v>6035</v>
      </c>
      <c r="D983" s="7" t="s">
        <v>6152</v>
      </c>
      <c r="E983" s="4">
        <v>6</v>
      </c>
      <c r="F983" s="4" t="str">
        <f>VLOOKUP(C983,customers!A:B,2,FALSE)</f>
        <v>Chloette Bernardot</v>
      </c>
      <c r="G983" s="4" t="str">
        <f>VLOOKUP(F983,customers!B:C,2,FALSE)</f>
        <v>cbernardotr9@wix.com</v>
      </c>
      <c r="H983" s="4" t="str">
        <f>VLOOKUP(F983,customers!B:G,6,FALSE)</f>
        <v>United States</v>
      </c>
      <c r="I983" s="7" t="str">
        <f>VLOOKUP(D983,products!A:B,2,FALSE)</f>
        <v>Exc</v>
      </c>
      <c r="J983" s="7" t="str">
        <f>VLOOKUP(D983,products!A:C,3,FALSE)</f>
        <v>D</v>
      </c>
      <c r="K983" s="8">
        <f>VLOOKUP(D983,products!A:D,4,FALSE)</f>
        <v>0.2</v>
      </c>
      <c r="L983" s="9">
        <f>VLOOKUP(D983,products!A:E,5,FALSE)</f>
        <v>3.645</v>
      </c>
      <c r="M983" s="9">
        <f t="shared" si="15"/>
        <v>21.87</v>
      </c>
      <c r="N983" s="7" t="str" cm="1">
        <f t="array" ref="N983">_xlfn.IFS(I983="Rob","Robusta",I983="Exc","Exclasia",I983="Ara","Arabia",I983="Lib","Libia")</f>
        <v>Exclasia</v>
      </c>
      <c r="O983" s="7" t="str" cm="1">
        <f t="array" ref="O983">_xlfn.IFS(J983="M","Medium",J983="D","Dark",J983="L","Light")</f>
        <v>Dark</v>
      </c>
      <c r="P983" s="7" t="str">
        <f>VLOOKUP(Tablo1[[#This Row],[Customer ID]],customers!A982:I1982,9,FALSE)</f>
        <v>Yes</v>
      </c>
    </row>
    <row r="984" spans="1:16" x14ac:dyDescent="0.25">
      <c r="A984" s="4" t="s">
        <v>6040</v>
      </c>
      <c r="B984" s="6">
        <v>44785</v>
      </c>
      <c r="C984" s="4" t="s">
        <v>6041</v>
      </c>
      <c r="D984" s="7" t="s">
        <v>6178</v>
      </c>
      <c r="E984" s="4">
        <v>2</v>
      </c>
      <c r="F984" s="4" t="str">
        <f>VLOOKUP(C984,customers!A:B,2,FALSE)</f>
        <v>Kim Kemery</v>
      </c>
      <c r="G984" s="4" t="str">
        <f>VLOOKUP(F984,customers!B:C,2,FALSE)</f>
        <v>kkemeryra@t.co</v>
      </c>
      <c r="H984" s="4" t="str">
        <f>VLOOKUP(F984,customers!B:G,6,FALSE)</f>
        <v>United States</v>
      </c>
      <c r="I984" s="7" t="str">
        <f>VLOOKUP(D984,products!A:B,2,FALSE)</f>
        <v>Rob</v>
      </c>
      <c r="J984" s="7" t="str">
        <f>VLOOKUP(D984,products!A:C,3,FALSE)</f>
        <v>L</v>
      </c>
      <c r="K984" s="8">
        <f>VLOOKUP(D984,products!A:D,4,FALSE)</f>
        <v>1</v>
      </c>
      <c r="L984" s="9">
        <f>VLOOKUP(D984,products!A:E,5,FALSE)</f>
        <v>11.95</v>
      </c>
      <c r="M984" s="9">
        <f t="shared" si="15"/>
        <v>23.9</v>
      </c>
      <c r="N984" s="7" t="str" cm="1">
        <f t="array" ref="N984">_xlfn.IFS(I984="Rob","Robusta",I984="Exc","Exclasia",I984="Ara","Arabia",I984="Lib","Libia")</f>
        <v>Robusta</v>
      </c>
      <c r="O984" s="7" t="str" cm="1">
        <f t="array" ref="O984">_xlfn.IFS(J984="M","Medium",J984="D","Dark",J984="L","Light")</f>
        <v>Light</v>
      </c>
      <c r="P984" s="7" t="str">
        <f>VLOOKUP(Tablo1[[#This Row],[Customer ID]],customers!A983:I1983,9,FALSE)</f>
        <v>Yes</v>
      </c>
    </row>
    <row r="985" spans="1:16" x14ac:dyDescent="0.25">
      <c r="A985" s="4" t="s">
        <v>6046</v>
      </c>
      <c r="B985" s="6">
        <v>43831</v>
      </c>
      <c r="C985" s="4" t="s">
        <v>6047</v>
      </c>
      <c r="D985" s="7" t="s">
        <v>6151</v>
      </c>
      <c r="E985" s="4">
        <v>2</v>
      </c>
      <c r="F985" s="4" t="str">
        <f>VLOOKUP(C985,customers!A:B,2,FALSE)</f>
        <v>Fanchette Parlot</v>
      </c>
      <c r="G985" s="4" t="str">
        <f>VLOOKUP(F985,customers!B:C,2,FALSE)</f>
        <v>fparlotrb@forbes.com</v>
      </c>
      <c r="H985" s="4" t="str">
        <f>VLOOKUP(F985,customers!B:G,6,FALSE)</f>
        <v>United States</v>
      </c>
      <c r="I985" s="7" t="str">
        <f>VLOOKUP(D985,products!A:B,2,FALSE)</f>
        <v>Ara</v>
      </c>
      <c r="J985" s="7" t="str">
        <f>VLOOKUP(D985,products!A:C,3,FALSE)</f>
        <v>M</v>
      </c>
      <c r="K985" s="8">
        <f>VLOOKUP(D985,products!A:D,4,FALSE)</f>
        <v>0.2</v>
      </c>
      <c r="L985" s="9">
        <f>VLOOKUP(D985,products!A:E,5,FALSE)</f>
        <v>3.375</v>
      </c>
      <c r="M985" s="9">
        <f t="shared" si="15"/>
        <v>6.75</v>
      </c>
      <c r="N985" s="7" t="str" cm="1">
        <f t="array" ref="N985">_xlfn.IFS(I985="Rob","Robusta",I985="Exc","Exclasia",I985="Ara","Arabia",I985="Lib","Libia")</f>
        <v>Arabia</v>
      </c>
      <c r="O985" s="7" t="str" cm="1">
        <f t="array" ref="O985">_xlfn.IFS(J985="M","Medium",J985="D","Dark",J985="L","Light")</f>
        <v>Medium</v>
      </c>
      <c r="P985" s="7" t="str">
        <f>VLOOKUP(Tablo1[[#This Row],[Customer ID]],customers!A984:I1984,9,FALSE)</f>
        <v>Yes</v>
      </c>
    </row>
    <row r="986" spans="1:16" x14ac:dyDescent="0.25">
      <c r="A986" s="4" t="s">
        <v>6052</v>
      </c>
      <c r="B986" s="6">
        <v>44214</v>
      </c>
      <c r="C986" s="4" t="s">
        <v>6053</v>
      </c>
      <c r="D986" s="7" t="s">
        <v>6165</v>
      </c>
      <c r="E986" s="4">
        <v>1</v>
      </c>
      <c r="F986" s="4" t="str">
        <f>VLOOKUP(C986,customers!A:B,2,FALSE)</f>
        <v>Ramon Cheak</v>
      </c>
      <c r="G986" s="4" t="str">
        <f>VLOOKUP(F986,customers!B:C,2,FALSE)</f>
        <v>rcheakrc@tripadvisor.com</v>
      </c>
      <c r="H986" s="4" t="str">
        <f>VLOOKUP(F986,customers!B:G,6,FALSE)</f>
        <v>Ireland</v>
      </c>
      <c r="I986" s="7" t="str">
        <f>VLOOKUP(D986,products!A:B,2,FALSE)</f>
        <v>Exc</v>
      </c>
      <c r="J986" s="7" t="str">
        <f>VLOOKUP(D986,products!A:C,3,FALSE)</f>
        <v>M</v>
      </c>
      <c r="K986" s="8">
        <f>VLOOKUP(D986,products!A:D,4,FALSE)</f>
        <v>2.5</v>
      </c>
      <c r="L986" s="9">
        <f>VLOOKUP(D986,products!A:E,5,FALSE)</f>
        <v>31.624999999999996</v>
      </c>
      <c r="M986" s="9">
        <f t="shared" si="15"/>
        <v>31.624999999999996</v>
      </c>
      <c r="N986" s="7" t="str" cm="1">
        <f t="array" ref="N986">_xlfn.IFS(I986="Rob","Robusta",I986="Exc","Exclasia",I986="Ara","Arabia",I986="Lib","Libia")</f>
        <v>Exclasia</v>
      </c>
      <c r="O986" s="7" t="str" cm="1">
        <f t="array" ref="O986">_xlfn.IFS(J986="M","Medium",J986="D","Dark",J986="L","Light")</f>
        <v>Medium</v>
      </c>
      <c r="P986" s="7" t="str">
        <f>VLOOKUP(Tablo1[[#This Row],[Customer ID]],customers!A985:I1985,9,FALSE)</f>
        <v>Yes</v>
      </c>
    </row>
    <row r="987" spans="1:16" x14ac:dyDescent="0.25">
      <c r="A987" s="4" t="s">
        <v>6057</v>
      </c>
      <c r="B987" s="6">
        <v>44561</v>
      </c>
      <c r="C987" s="4" t="s">
        <v>6058</v>
      </c>
      <c r="D987" s="7" t="s">
        <v>6178</v>
      </c>
      <c r="E987" s="4">
        <v>4</v>
      </c>
      <c r="F987" s="4" t="str">
        <f>VLOOKUP(C987,customers!A:B,2,FALSE)</f>
        <v>Koressa O'Geneay</v>
      </c>
      <c r="G987" s="4" t="str">
        <f>VLOOKUP(F987,customers!B:C,2,FALSE)</f>
        <v>kogeneayrd@utexas.edu</v>
      </c>
      <c r="H987" s="4" t="str">
        <f>VLOOKUP(F987,customers!B:G,6,FALSE)</f>
        <v>United States</v>
      </c>
      <c r="I987" s="7" t="str">
        <f>VLOOKUP(D987,products!A:B,2,FALSE)</f>
        <v>Rob</v>
      </c>
      <c r="J987" s="7" t="str">
        <f>VLOOKUP(D987,products!A:C,3,FALSE)</f>
        <v>L</v>
      </c>
      <c r="K987" s="8">
        <f>VLOOKUP(D987,products!A:D,4,FALSE)</f>
        <v>1</v>
      </c>
      <c r="L987" s="9">
        <f>VLOOKUP(D987,products!A:E,5,FALSE)</f>
        <v>11.95</v>
      </c>
      <c r="M987" s="9">
        <f t="shared" si="15"/>
        <v>47.8</v>
      </c>
      <c r="N987" s="7" t="str" cm="1">
        <f t="array" ref="N987">_xlfn.IFS(I987="Rob","Robusta",I987="Exc","Exclasia",I987="Ara","Arabia",I987="Lib","Libia")</f>
        <v>Robusta</v>
      </c>
      <c r="O987" s="7" t="str" cm="1">
        <f t="array" ref="O987">_xlfn.IFS(J987="M","Medium",J987="D","Dark",J987="L","Light")</f>
        <v>Light</v>
      </c>
      <c r="P987" s="7" t="str">
        <f>VLOOKUP(Tablo1[[#This Row],[Customer ID]],customers!A986:I1986,9,FALSE)</f>
        <v>No</v>
      </c>
    </row>
    <row r="988" spans="1:16" x14ac:dyDescent="0.25">
      <c r="A988" s="4" t="s">
        <v>6063</v>
      </c>
      <c r="B988" s="6">
        <v>43955</v>
      </c>
      <c r="C988" s="4" t="s">
        <v>6064</v>
      </c>
      <c r="D988" s="7" t="s">
        <v>6180</v>
      </c>
      <c r="E988" s="4">
        <v>1</v>
      </c>
      <c r="F988" s="4" t="str">
        <f>VLOOKUP(C988,customers!A:B,2,FALSE)</f>
        <v>Claudell Ayre</v>
      </c>
      <c r="G988" s="4" t="str">
        <f>VLOOKUP(F988,customers!B:C,2,FALSE)</f>
        <v>cayrere@symantec.com</v>
      </c>
      <c r="H988" s="4" t="str">
        <f>VLOOKUP(F988,customers!B:G,6,FALSE)</f>
        <v>United States</v>
      </c>
      <c r="I988" s="7" t="str">
        <f>VLOOKUP(D988,products!A:B,2,FALSE)</f>
        <v>Lib</v>
      </c>
      <c r="J988" s="7" t="str">
        <f>VLOOKUP(D988,products!A:C,3,FALSE)</f>
        <v>M</v>
      </c>
      <c r="K988" s="8">
        <f>VLOOKUP(D988,products!A:D,4,FALSE)</f>
        <v>2.5</v>
      </c>
      <c r="L988" s="9">
        <f>VLOOKUP(D988,products!A:E,5,FALSE)</f>
        <v>33.464999999999996</v>
      </c>
      <c r="M988" s="9">
        <f t="shared" si="15"/>
        <v>33.464999999999996</v>
      </c>
      <c r="N988" s="7" t="str" cm="1">
        <f t="array" ref="N988">_xlfn.IFS(I988="Rob","Robusta",I988="Exc","Exclasia",I988="Ara","Arabia",I988="Lib","Libia")</f>
        <v>Libia</v>
      </c>
      <c r="O988" s="7" t="str" cm="1">
        <f t="array" ref="O988">_xlfn.IFS(J988="M","Medium",J988="D","Dark",J988="L","Light")</f>
        <v>Medium</v>
      </c>
      <c r="P988" s="7" t="str">
        <f>VLOOKUP(Tablo1[[#This Row],[Customer ID]],customers!A987:I1987,9,FALSE)</f>
        <v>No</v>
      </c>
    </row>
    <row r="989" spans="1:16" x14ac:dyDescent="0.25">
      <c r="A989" s="4" t="s">
        <v>6069</v>
      </c>
      <c r="B989" s="6">
        <v>44247</v>
      </c>
      <c r="C989" s="4" t="s">
        <v>6070</v>
      </c>
      <c r="D989" s="7" t="s">
        <v>6157</v>
      </c>
      <c r="E989" s="4">
        <v>5</v>
      </c>
      <c r="F989" s="4" t="str">
        <f>VLOOKUP(C989,customers!A:B,2,FALSE)</f>
        <v>Lorianne Kyneton</v>
      </c>
      <c r="G989" s="4" t="str">
        <f>VLOOKUP(F989,customers!B:C,2,FALSE)</f>
        <v>lkynetonrf@macromedia.com</v>
      </c>
      <c r="H989" s="4" t="str">
        <f>VLOOKUP(F989,customers!B:G,6,FALSE)</f>
        <v>United Kingdom</v>
      </c>
      <c r="I989" s="7" t="str">
        <f>VLOOKUP(D989,products!A:B,2,FALSE)</f>
        <v>Ara</v>
      </c>
      <c r="J989" s="7" t="str">
        <f>VLOOKUP(D989,products!A:C,3,FALSE)</f>
        <v>D</v>
      </c>
      <c r="K989" s="8">
        <f>VLOOKUP(D989,products!A:D,4,FALSE)</f>
        <v>0.5</v>
      </c>
      <c r="L989" s="9">
        <f>VLOOKUP(D989,products!A:E,5,FALSE)</f>
        <v>5.97</v>
      </c>
      <c r="M989" s="9">
        <f t="shared" si="15"/>
        <v>29.849999999999998</v>
      </c>
      <c r="N989" s="7" t="str" cm="1">
        <f t="array" ref="N989">_xlfn.IFS(I989="Rob","Robusta",I989="Exc","Exclasia",I989="Ara","Arabia",I989="Lib","Libia")</f>
        <v>Arabia</v>
      </c>
      <c r="O989" s="7" t="str" cm="1">
        <f t="array" ref="O989">_xlfn.IFS(J989="M","Medium",J989="D","Dark",J989="L","Light")</f>
        <v>Dark</v>
      </c>
      <c r="P989" s="7" t="str">
        <f>VLOOKUP(Tablo1[[#This Row],[Customer ID]],customers!A988:I1988,9,FALSE)</f>
        <v>Yes</v>
      </c>
    </row>
    <row r="990" spans="1:16" x14ac:dyDescent="0.25">
      <c r="A990" s="4" t="s">
        <v>6075</v>
      </c>
      <c r="B990" s="6">
        <v>43897</v>
      </c>
      <c r="C990" s="4" t="s">
        <v>6076</v>
      </c>
      <c r="D990" s="7" t="s">
        <v>6137</v>
      </c>
      <c r="E990" s="4">
        <v>3</v>
      </c>
      <c r="F990" s="4" t="str">
        <f>VLOOKUP(C990,customers!A:B,2,FALSE)</f>
        <v>Adele McFayden</v>
      </c>
      <c r="G990" s="4">
        <f>VLOOKUP(F990,customers!B:C,2,FALSE)</f>
        <v>0</v>
      </c>
      <c r="H990" s="4" t="str">
        <f>VLOOKUP(F990,customers!B:G,6,FALSE)</f>
        <v>United Kingdom</v>
      </c>
      <c r="I990" s="7" t="str">
        <f>VLOOKUP(D990,products!A:B,2,FALSE)</f>
        <v>Rob</v>
      </c>
      <c r="J990" s="7" t="str">
        <f>VLOOKUP(D990,products!A:C,3,FALSE)</f>
        <v>M</v>
      </c>
      <c r="K990" s="8">
        <f>VLOOKUP(D990,products!A:D,4,FALSE)</f>
        <v>1</v>
      </c>
      <c r="L990" s="9">
        <f>VLOOKUP(D990,products!A:E,5,FALSE)</f>
        <v>9.9499999999999993</v>
      </c>
      <c r="M990" s="9">
        <f t="shared" si="15"/>
        <v>29.849999999999998</v>
      </c>
      <c r="N990" s="7" t="str" cm="1">
        <f t="array" ref="N990">_xlfn.IFS(I990="Rob","Robusta",I990="Exc","Exclasia",I990="Ara","Arabia",I990="Lib","Libia")</f>
        <v>Robusta</v>
      </c>
      <c r="O990" s="7" t="str" cm="1">
        <f t="array" ref="O990">_xlfn.IFS(J990="M","Medium",J990="D","Dark",J990="L","Light")</f>
        <v>Medium</v>
      </c>
      <c r="P990" s="7" t="str">
        <f>VLOOKUP(Tablo1[[#This Row],[Customer ID]],customers!A989:I1989,9,FALSE)</f>
        <v>Yes</v>
      </c>
    </row>
    <row r="991" spans="1:16" x14ac:dyDescent="0.25">
      <c r="A991" s="4" t="s">
        <v>6080</v>
      </c>
      <c r="B991" s="6">
        <v>43560</v>
      </c>
      <c r="C991" s="4" t="s">
        <v>6081</v>
      </c>
      <c r="D991" s="7" t="s">
        <v>6174</v>
      </c>
      <c r="E991" s="4">
        <v>6</v>
      </c>
      <c r="F991" s="4" t="str">
        <f>VLOOKUP(C991,customers!A:B,2,FALSE)</f>
        <v>Herta Layne</v>
      </c>
      <c r="G991" s="4">
        <f>VLOOKUP(F991,customers!B:C,2,FALSE)</f>
        <v>0</v>
      </c>
      <c r="H991" s="4" t="str">
        <f>VLOOKUP(F991,customers!B:G,6,FALSE)</f>
        <v>United States</v>
      </c>
      <c r="I991" s="7" t="str">
        <f>VLOOKUP(D991,products!A:B,2,FALSE)</f>
        <v>Ara</v>
      </c>
      <c r="J991" s="7" t="str">
        <f>VLOOKUP(D991,products!A:C,3,FALSE)</f>
        <v>M</v>
      </c>
      <c r="K991" s="8">
        <f>VLOOKUP(D991,products!A:D,4,FALSE)</f>
        <v>2.5</v>
      </c>
      <c r="L991" s="9">
        <f>VLOOKUP(D991,products!A:E,5,FALSE)</f>
        <v>25.874999999999996</v>
      </c>
      <c r="M991" s="9">
        <f t="shared" si="15"/>
        <v>155.24999999999997</v>
      </c>
      <c r="N991" s="7" t="str" cm="1">
        <f t="array" ref="N991">_xlfn.IFS(I991="Rob","Robusta",I991="Exc","Exclasia",I991="Ara","Arabia",I991="Lib","Libia")</f>
        <v>Arabia</v>
      </c>
      <c r="O991" s="7" t="str" cm="1">
        <f t="array" ref="O991">_xlfn.IFS(J991="M","Medium",J991="D","Dark",J991="L","Light")</f>
        <v>Medium</v>
      </c>
      <c r="P991" s="7" t="str">
        <f>VLOOKUP(Tablo1[[#This Row],[Customer ID]],customers!A990:I1990,9,FALSE)</f>
        <v>Yes</v>
      </c>
    </row>
    <row r="992" spans="1:16" x14ac:dyDescent="0.25">
      <c r="A992" s="4" t="s">
        <v>6085</v>
      </c>
      <c r="B992" s="6">
        <v>44718</v>
      </c>
      <c r="C992" s="4" t="s">
        <v>6117</v>
      </c>
      <c r="D992" s="7" t="s">
        <v>6152</v>
      </c>
      <c r="E992" s="4">
        <v>5</v>
      </c>
      <c r="F992" s="4" t="str">
        <f>VLOOKUP(C992,customers!A:B,2,FALSE)</f>
        <v>Marguerite Graves</v>
      </c>
      <c r="G992" s="4">
        <f>VLOOKUP(F992,customers!B:C,2,FALSE)</f>
        <v>0</v>
      </c>
      <c r="H992" s="4" t="str">
        <f>VLOOKUP(F992,customers!B:G,6,FALSE)</f>
        <v>United States</v>
      </c>
      <c r="I992" s="7" t="str">
        <f>VLOOKUP(D992,products!A:B,2,FALSE)</f>
        <v>Exc</v>
      </c>
      <c r="J992" s="7" t="str">
        <f>VLOOKUP(D992,products!A:C,3,FALSE)</f>
        <v>D</v>
      </c>
      <c r="K992" s="8">
        <f>VLOOKUP(D992,products!A:D,4,FALSE)</f>
        <v>0.2</v>
      </c>
      <c r="L992" s="9">
        <f>VLOOKUP(D992,products!A:E,5,FALSE)</f>
        <v>3.645</v>
      </c>
      <c r="M992" s="9">
        <f t="shared" si="15"/>
        <v>18.225000000000001</v>
      </c>
      <c r="N992" s="7" t="str" cm="1">
        <f t="array" ref="N992">_xlfn.IFS(I992="Rob","Robusta",I992="Exc","Exclasia",I992="Ara","Arabia",I992="Lib","Libia")</f>
        <v>Exclasia</v>
      </c>
      <c r="O992" s="7" t="str" cm="1">
        <f t="array" ref="O992">_xlfn.IFS(J992="M","Medium",J992="D","Dark",J992="L","Light")</f>
        <v>Dark</v>
      </c>
      <c r="P992" s="7" t="str">
        <f>VLOOKUP(Tablo1[[#This Row],[Customer ID]],customers!A991:I1991,9,FALSE)</f>
        <v>No</v>
      </c>
    </row>
    <row r="993" spans="1:16" x14ac:dyDescent="0.25">
      <c r="A993" s="4" t="s">
        <v>6085</v>
      </c>
      <c r="B993" s="6">
        <v>44718</v>
      </c>
      <c r="C993" s="4" t="s">
        <v>6117</v>
      </c>
      <c r="D993" s="7" t="s">
        <v>6168</v>
      </c>
      <c r="E993" s="4">
        <v>2</v>
      </c>
      <c r="F993" s="4" t="str">
        <f>VLOOKUP(C993,customers!A:B,2,FALSE)</f>
        <v>Marguerite Graves</v>
      </c>
      <c r="G993" s="4">
        <f>VLOOKUP(F993,customers!B:C,2,FALSE)</f>
        <v>0</v>
      </c>
      <c r="H993" s="4" t="str">
        <f>VLOOKUP(F993,customers!B:G,6,FALSE)</f>
        <v>United States</v>
      </c>
      <c r="I993" s="7" t="str">
        <f>VLOOKUP(D993,products!A:B,2,FALSE)</f>
        <v>Lib</v>
      </c>
      <c r="J993" s="7" t="str">
        <f>VLOOKUP(D993,products!A:C,3,FALSE)</f>
        <v>D</v>
      </c>
      <c r="K993" s="8">
        <f>VLOOKUP(D993,products!A:D,4,FALSE)</f>
        <v>0.5</v>
      </c>
      <c r="L993" s="9">
        <f>VLOOKUP(D993,products!A:E,5,FALSE)</f>
        <v>7.77</v>
      </c>
      <c r="M993" s="9">
        <f t="shared" si="15"/>
        <v>15.54</v>
      </c>
      <c r="N993" s="7" t="str" cm="1">
        <f t="array" ref="N993">_xlfn.IFS(I993="Rob","Robusta",I993="Exc","Exclasia",I993="Ara","Arabia",I993="Lib","Libia")</f>
        <v>Libia</v>
      </c>
      <c r="O993" s="7" t="str" cm="1">
        <f t="array" ref="O993">_xlfn.IFS(J993="M","Medium",J993="D","Dark",J993="L","Light")</f>
        <v>Dark</v>
      </c>
      <c r="P993" s="7" t="str">
        <f>VLOOKUP(Tablo1[[#This Row],[Customer ID]],customers!A992:I1992,9,FALSE)</f>
        <v>No</v>
      </c>
    </row>
    <row r="994" spans="1:16" x14ac:dyDescent="0.25">
      <c r="A994" s="4" t="s">
        <v>6095</v>
      </c>
      <c r="B994" s="6">
        <v>44276</v>
      </c>
      <c r="C994" s="4" t="s">
        <v>6096</v>
      </c>
      <c r="D994" s="7" t="s">
        <v>6163</v>
      </c>
      <c r="E994" s="4">
        <v>3</v>
      </c>
      <c r="F994" s="4" t="str">
        <f>VLOOKUP(C994,customers!A:B,2,FALSE)</f>
        <v>Desdemona Eye</v>
      </c>
      <c r="G994" s="4">
        <f>VLOOKUP(F994,customers!B:C,2,FALSE)</f>
        <v>0</v>
      </c>
      <c r="H994" s="4" t="str">
        <f>VLOOKUP(F994,customers!B:G,6,FALSE)</f>
        <v>Ireland</v>
      </c>
      <c r="I994" s="7" t="str">
        <f>VLOOKUP(D994,products!A:B,2,FALSE)</f>
        <v>Lib</v>
      </c>
      <c r="J994" s="7" t="str">
        <f>VLOOKUP(D994,products!A:C,3,FALSE)</f>
        <v>L</v>
      </c>
      <c r="K994" s="8">
        <f>VLOOKUP(D994,products!A:D,4,FALSE)</f>
        <v>2.5</v>
      </c>
      <c r="L994" s="9">
        <f>VLOOKUP(D994,products!A:E,5,FALSE)</f>
        <v>36.454999999999998</v>
      </c>
      <c r="M994" s="9">
        <f t="shared" si="15"/>
        <v>109.36499999999999</v>
      </c>
      <c r="N994" s="7" t="str" cm="1">
        <f t="array" ref="N994">_xlfn.IFS(I994="Rob","Robusta",I994="Exc","Exclasia",I994="Ara","Arabia",I994="Lib","Libia")</f>
        <v>Libia</v>
      </c>
      <c r="O994" s="7" t="str" cm="1">
        <f t="array" ref="O994">_xlfn.IFS(J994="M","Medium",J994="D","Dark",J994="L","Light")</f>
        <v>Light</v>
      </c>
      <c r="P994" s="7" t="str">
        <f>VLOOKUP(Tablo1[[#This Row],[Customer ID]],customers!A993:I1993,9,FALSE)</f>
        <v>No</v>
      </c>
    </row>
    <row r="995" spans="1:16" x14ac:dyDescent="0.25">
      <c r="A995" s="4" t="s">
        <v>6100</v>
      </c>
      <c r="B995" s="6">
        <v>44549</v>
      </c>
      <c r="C995" s="4" t="s">
        <v>6101</v>
      </c>
      <c r="D995" s="7" t="s">
        <v>6139</v>
      </c>
      <c r="E995" s="4">
        <v>6</v>
      </c>
      <c r="F995" s="4" t="str">
        <f>VLOOKUP(C995,customers!A:B,2,FALSE)</f>
        <v>Margarette Sterland</v>
      </c>
      <c r="G995" s="4">
        <f>VLOOKUP(F995,customers!B:C,2,FALSE)</f>
        <v>0</v>
      </c>
      <c r="H995" s="4" t="str">
        <f>VLOOKUP(F995,customers!B:G,6,FALSE)</f>
        <v>United States</v>
      </c>
      <c r="I995" s="7" t="str">
        <f>VLOOKUP(D995,products!A:B,2,FALSE)</f>
        <v>Ara</v>
      </c>
      <c r="J995" s="7" t="str">
        <f>VLOOKUP(D995,products!A:C,3,FALSE)</f>
        <v>L</v>
      </c>
      <c r="K995" s="8">
        <f>VLOOKUP(D995,products!A:D,4,FALSE)</f>
        <v>1</v>
      </c>
      <c r="L995" s="9">
        <f>VLOOKUP(D995,products!A:E,5,FALSE)</f>
        <v>12.95</v>
      </c>
      <c r="M995" s="9">
        <f t="shared" si="15"/>
        <v>77.699999999999989</v>
      </c>
      <c r="N995" s="7" t="str" cm="1">
        <f t="array" ref="N995">_xlfn.IFS(I995="Rob","Robusta",I995="Exc","Exclasia",I995="Ara","Arabia",I995="Lib","Libia")</f>
        <v>Arabia</v>
      </c>
      <c r="O995" s="7" t="str" cm="1">
        <f t="array" ref="O995">_xlfn.IFS(J995="M","Medium",J995="D","Dark",J995="L","Light")</f>
        <v>Light</v>
      </c>
      <c r="P995" s="7" t="str">
        <f>VLOOKUP(Tablo1[[#This Row],[Customer ID]],customers!A994:I1994,9,FALSE)</f>
        <v>No</v>
      </c>
    </row>
    <row r="996" spans="1:16" x14ac:dyDescent="0.25">
      <c r="A996" s="4" t="s">
        <v>6105</v>
      </c>
      <c r="B996" s="6">
        <v>44244</v>
      </c>
      <c r="C996" s="4" t="s">
        <v>6106</v>
      </c>
      <c r="D996" s="7" t="s">
        <v>6153</v>
      </c>
      <c r="E996" s="4">
        <v>3</v>
      </c>
      <c r="F996" s="4" t="str">
        <f>VLOOKUP(C996,customers!A:B,2,FALSE)</f>
        <v>Catharine Scoines</v>
      </c>
      <c r="G996" s="4">
        <f>VLOOKUP(F996,customers!B:C,2,FALSE)</f>
        <v>0</v>
      </c>
      <c r="H996" s="4" t="str">
        <f>VLOOKUP(F996,customers!B:G,6,FALSE)</f>
        <v>Ireland</v>
      </c>
      <c r="I996" s="7" t="str">
        <f>VLOOKUP(D996,products!A:B,2,FALSE)</f>
        <v>Ara</v>
      </c>
      <c r="J996" s="7" t="str">
        <f>VLOOKUP(D996,products!A:C,3,FALSE)</f>
        <v>D</v>
      </c>
      <c r="K996" s="8">
        <f>VLOOKUP(D996,products!A:D,4,FALSE)</f>
        <v>0.2</v>
      </c>
      <c r="L996" s="9">
        <f>VLOOKUP(D996,products!A:E,5,FALSE)</f>
        <v>2.9849999999999999</v>
      </c>
      <c r="M996" s="9">
        <f t="shared" si="15"/>
        <v>8.9550000000000001</v>
      </c>
      <c r="N996" s="7" t="str" cm="1">
        <f t="array" ref="N996">_xlfn.IFS(I996="Rob","Robusta",I996="Exc","Exclasia",I996="Ara","Arabia",I996="Lib","Libia")</f>
        <v>Arabia</v>
      </c>
      <c r="O996" s="7" t="str" cm="1">
        <f t="array" ref="O996">_xlfn.IFS(J996="M","Medium",J996="D","Dark",J996="L","Light")</f>
        <v>Dark</v>
      </c>
      <c r="P996" s="7" t="str">
        <f>VLOOKUP(Tablo1[[#This Row],[Customer ID]],customers!A995:I1995,9,FALSE)</f>
        <v>No</v>
      </c>
    </row>
    <row r="997" spans="1:16" x14ac:dyDescent="0.25">
      <c r="A997" s="4" t="s">
        <v>6110</v>
      </c>
      <c r="B997" s="6">
        <v>43836</v>
      </c>
      <c r="C997" s="4" t="s">
        <v>6111</v>
      </c>
      <c r="D997" s="7" t="s">
        <v>6141</v>
      </c>
      <c r="E997" s="4">
        <v>1</v>
      </c>
      <c r="F997" s="4" t="str">
        <f>VLOOKUP(C997,customers!A:B,2,FALSE)</f>
        <v>Jennica Tewelson</v>
      </c>
      <c r="G997" s="4" t="str">
        <f>VLOOKUP(F997,customers!B:C,2,FALSE)</f>
        <v>jtewelsonrn@samsung.com</v>
      </c>
      <c r="H997" s="4" t="str">
        <f>VLOOKUP(F997,customers!B:G,6,FALSE)</f>
        <v>United States</v>
      </c>
      <c r="I997" s="7" t="str">
        <f>VLOOKUP(D997,products!A:B,2,FALSE)</f>
        <v>Rob</v>
      </c>
      <c r="J997" s="7" t="str">
        <f>VLOOKUP(D997,products!A:C,3,FALSE)</f>
        <v>L</v>
      </c>
      <c r="K997" s="8">
        <f>VLOOKUP(D997,products!A:D,4,FALSE)</f>
        <v>2.5</v>
      </c>
      <c r="L997" s="9">
        <f>VLOOKUP(D997,products!A:E,5,FALSE)</f>
        <v>27.484999999999996</v>
      </c>
      <c r="M997" s="9">
        <f t="shared" si="15"/>
        <v>27.484999999999996</v>
      </c>
      <c r="N997" s="7" t="str" cm="1">
        <f t="array" ref="N997">_xlfn.IFS(I997="Rob","Robusta",I997="Exc","Exclasia",I997="Ara","Arabia",I997="Lib","Libia")</f>
        <v>Robusta</v>
      </c>
      <c r="O997" s="7" t="str" cm="1">
        <f t="array" ref="O997">_xlfn.IFS(J997="M","Medium",J997="D","Dark",J997="L","Light")</f>
        <v>Light</v>
      </c>
      <c r="P997" s="7" t="str">
        <f>VLOOKUP(Tablo1[[#This Row],[Customer ID]],customers!A996:I1996,9,FALSE)</f>
        <v>No</v>
      </c>
    </row>
    <row r="998" spans="1:16" x14ac:dyDescent="0.25">
      <c r="A998" s="4" t="s">
        <v>6116</v>
      </c>
      <c r="B998" s="6">
        <v>44685</v>
      </c>
      <c r="C998" s="4" t="s">
        <v>6117</v>
      </c>
      <c r="D998" s="7" t="s">
        <v>6145</v>
      </c>
      <c r="E998" s="4">
        <v>5</v>
      </c>
      <c r="F998" s="4" t="str">
        <f>VLOOKUP(C998,customers!A:B,2,FALSE)</f>
        <v>Marguerite Graves</v>
      </c>
      <c r="G998" s="4">
        <f>VLOOKUP(F998,customers!B:C,2,FALSE)</f>
        <v>0</v>
      </c>
      <c r="H998" s="4" t="str">
        <f>VLOOKUP(F998,customers!B:G,6,FALSE)</f>
        <v>United States</v>
      </c>
      <c r="I998" s="7" t="str">
        <f>VLOOKUP(D998,products!A:B,2,FALSE)</f>
        <v>Rob</v>
      </c>
      <c r="J998" s="7" t="str">
        <f>VLOOKUP(D998,products!A:C,3,FALSE)</f>
        <v>M</v>
      </c>
      <c r="K998" s="8">
        <f>VLOOKUP(D998,products!A:D,4,FALSE)</f>
        <v>0.5</v>
      </c>
      <c r="L998" s="9">
        <f>VLOOKUP(D998,products!A:E,5,FALSE)</f>
        <v>5.97</v>
      </c>
      <c r="M998" s="9">
        <f t="shared" si="15"/>
        <v>29.849999999999998</v>
      </c>
      <c r="N998" s="7" t="str" cm="1">
        <f t="array" ref="N998">_xlfn.IFS(I998="Rob","Robusta",I998="Exc","Exclasia",I998="Ara","Arabia",I998="Lib","Libia")</f>
        <v>Robusta</v>
      </c>
      <c r="O998" s="7" t="str" cm="1">
        <f t="array" ref="O998">_xlfn.IFS(J998="M","Medium",J998="D","Dark",J998="L","Light")</f>
        <v>Medium</v>
      </c>
      <c r="P998" s="7" t="str">
        <f>VLOOKUP(Tablo1[[#This Row],[Customer ID]],customers!A997:I1997,9,FALSE)</f>
        <v>No</v>
      </c>
    </row>
    <row r="999" spans="1:16" x14ac:dyDescent="0.25">
      <c r="A999" s="4" t="s">
        <v>6121</v>
      </c>
      <c r="B999" s="6">
        <v>43749</v>
      </c>
      <c r="C999" s="4" t="s">
        <v>6117</v>
      </c>
      <c r="D999" s="7" t="s">
        <v>6156</v>
      </c>
      <c r="E999" s="4">
        <v>4</v>
      </c>
      <c r="F999" s="4" t="str">
        <f>VLOOKUP(C999,customers!A:B,2,FALSE)</f>
        <v>Marguerite Graves</v>
      </c>
      <c r="G999" s="4">
        <f>VLOOKUP(F999,customers!B:C,2,FALSE)</f>
        <v>0</v>
      </c>
      <c r="H999" s="4" t="str">
        <f>VLOOKUP(F999,customers!B:G,6,FALSE)</f>
        <v>United States</v>
      </c>
      <c r="I999" s="7" t="str">
        <f>VLOOKUP(D999,products!A:B,2,FALSE)</f>
        <v>Ara</v>
      </c>
      <c r="J999" s="7" t="str">
        <f>VLOOKUP(D999,products!A:C,3,FALSE)</f>
        <v>M</v>
      </c>
      <c r="K999" s="8">
        <f>VLOOKUP(D999,products!A:D,4,FALSE)</f>
        <v>0.5</v>
      </c>
      <c r="L999" s="9">
        <f>VLOOKUP(D999,products!A:E,5,FALSE)</f>
        <v>6.75</v>
      </c>
      <c r="M999" s="9">
        <f t="shared" si="15"/>
        <v>27</v>
      </c>
      <c r="N999" s="7" t="str" cm="1">
        <f t="array" ref="N999">_xlfn.IFS(I999="Rob","Robusta",I999="Exc","Exclasia",I999="Ara","Arabia",I999="Lib","Libia")</f>
        <v>Arabia</v>
      </c>
      <c r="O999" s="7" t="str" cm="1">
        <f t="array" ref="O999">_xlfn.IFS(J999="M","Medium",J999="D","Dark",J999="L","Light")</f>
        <v>Medium</v>
      </c>
      <c r="P999" s="7" t="str">
        <f>VLOOKUP(Tablo1[[#This Row],[Customer ID]],customers!A998:I1998,9,FALSE)</f>
        <v>No</v>
      </c>
    </row>
    <row r="1000" spans="1:16" x14ac:dyDescent="0.25">
      <c r="A1000" s="4" t="s">
        <v>6126</v>
      </c>
      <c r="B1000" s="6">
        <v>44411</v>
      </c>
      <c r="C1000" s="4" t="s">
        <v>6127</v>
      </c>
      <c r="D1000" s="7" t="s">
        <v>6146</v>
      </c>
      <c r="E1000" s="4">
        <v>1</v>
      </c>
      <c r="F1000" s="4" t="str">
        <f>VLOOKUP(C1000,customers!A:B,2,FALSE)</f>
        <v>Nicolina Jenny</v>
      </c>
      <c r="G1000" s="4" t="str">
        <f>VLOOKUP(F1000,customers!B:C,2,FALSE)</f>
        <v>njennyrq@bigcartel.com</v>
      </c>
      <c r="H1000" s="4" t="str">
        <f>VLOOKUP(F1000,customers!B:G,6,FALSE)</f>
        <v>United States</v>
      </c>
      <c r="I1000" s="7" t="str">
        <f>VLOOKUP(D1000,products!A:B,2,FALSE)</f>
        <v>Ara</v>
      </c>
      <c r="J1000" s="7" t="str">
        <f>VLOOKUP(D1000,products!A:C,3,FALSE)</f>
        <v>D</v>
      </c>
      <c r="K1000" s="8">
        <f>VLOOKUP(D1000,products!A:D,4,FALSE)</f>
        <v>1</v>
      </c>
      <c r="L1000" s="9">
        <f>VLOOKUP(D1000,products!A:E,5,FALSE)</f>
        <v>9.9499999999999993</v>
      </c>
      <c r="M1000" s="9">
        <f t="shared" si="15"/>
        <v>9.9499999999999993</v>
      </c>
      <c r="N1000" s="7" t="str" cm="1">
        <f t="array" ref="N1000">_xlfn.IFS(I1000="Rob","Robusta",I1000="Exc","Exclasia",I1000="Ara","Arabia",I1000="Lib","Libia")</f>
        <v>Arabia</v>
      </c>
      <c r="O1000" s="7" t="str" cm="1">
        <f t="array" ref="O1000">_xlfn.IFS(J1000="M","Medium",J1000="D","Dark",J1000="L","Light")</f>
        <v>Dark</v>
      </c>
      <c r="P1000" s="7" t="str">
        <f>VLOOKUP(Tablo1[[#This Row],[Customer ID]],customers!A999:I1999,9,FALSE)</f>
        <v>No</v>
      </c>
    </row>
    <row r="1001" spans="1:16" x14ac:dyDescent="0.25">
      <c r="A1001" s="4" t="s">
        <v>6132</v>
      </c>
      <c r="B1001" s="6">
        <v>44119</v>
      </c>
      <c r="C1001" s="4" t="s">
        <v>6133</v>
      </c>
      <c r="D1001" s="7" t="s">
        <v>6155</v>
      </c>
      <c r="E1001" s="4">
        <v>3</v>
      </c>
      <c r="F1001" s="4" t="str">
        <f>VLOOKUP(C1001,customers!A:B,2,FALSE)</f>
        <v>Vidovic Antonelli</v>
      </c>
      <c r="G1001" s="4">
        <f>VLOOKUP(F1001,customers!B:C,2,FALSE)</f>
        <v>0</v>
      </c>
      <c r="H1001" s="4" t="str">
        <f>VLOOKUP(F1001,customers!B:G,6,FALSE)</f>
        <v>United Kingdom</v>
      </c>
      <c r="I1001" s="7" t="str">
        <f>VLOOKUP(D1001,products!A:B,2,FALSE)</f>
        <v>Exc</v>
      </c>
      <c r="J1001" s="7" t="str">
        <f>VLOOKUP(D1001,products!A:C,3,FALSE)</f>
        <v>M</v>
      </c>
      <c r="K1001" s="8">
        <f>VLOOKUP(D1001,products!A:D,4,FALSE)</f>
        <v>0.2</v>
      </c>
      <c r="L1001" s="9">
        <f>VLOOKUP(D1001,products!A:E,5,FALSE)</f>
        <v>4.125</v>
      </c>
      <c r="M1001" s="9">
        <f t="shared" si="15"/>
        <v>12.375</v>
      </c>
      <c r="N1001" s="7" t="str" cm="1">
        <f t="array" ref="N1001">_xlfn.IFS(I1001="Rob","Robusta",I1001="Exc","Exclasia",I1001="Ara","Arabia",I1001="Lib","Libia")</f>
        <v>Exclasia</v>
      </c>
      <c r="O1001" s="7" t="str" cm="1">
        <f t="array" ref="O1001">_xlfn.IFS(J1001="M","Medium",J1001="D","Dark",J1001="L","Light")</f>
        <v>Medium</v>
      </c>
      <c r="P1001" s="7" t="str">
        <f>VLOOKUP(Tablo1[[#This Row],[Customer ID]],customers!A1000:I2000,9,FALSE)</f>
        <v>Yes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I6" sqref="I6"/>
    </sheetView>
  </sheetViews>
  <sheetFormatPr defaultRowHeight="15" x14ac:dyDescent="0.25"/>
  <cols>
    <col min="1" max="1" width="16.28515625" customWidth="1"/>
    <col min="2" max="2" width="23.7109375" customWidth="1"/>
    <col min="3" max="3" width="39.42578125" customWidth="1"/>
    <col min="4" max="4" width="18.28515625" customWidth="1"/>
    <col min="5" max="5" width="27" customWidth="1"/>
    <col min="6" max="6" width="20.7109375" customWidth="1"/>
    <col min="7" max="7" width="15.42578125" customWidth="1"/>
    <col min="9" max="9" width="11.7109375" customWidth="1"/>
  </cols>
  <sheetData>
    <row r="1" spans="1:9" x14ac:dyDescent="0.25">
      <c r="A1" s="2" t="s">
        <v>2</v>
      </c>
      <c r="B1" s="2" t="s">
        <v>3</v>
      </c>
      <c r="C1" s="2" t="s">
        <v>1</v>
      </c>
      <c r="D1" s="2" t="s">
        <v>316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autoFilter ref="I1:I1001" xr:uid="{402E2BF1-8815-4FC6-A281-0BA737A8105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customWidth="1"/>
    <col min="2" max="2" width="11.7109375" customWidth="1"/>
    <col min="3" max="3" width="10.5703125" customWidth="1"/>
    <col min="4" max="4" width="4.5703125" customWidth="1"/>
    <col min="5" max="5" width="9.5703125" customWidth="1"/>
    <col min="6" max="6" width="13.42578125" customWidth="1"/>
    <col min="7" max="7" width="8" customWidth="1"/>
  </cols>
  <sheetData>
    <row r="1" spans="1:7" x14ac:dyDescent="0.25">
      <c r="A1" t="s">
        <v>10</v>
      </c>
      <c r="B1" t="s">
        <v>8</v>
      </c>
      <c r="C1" t="s">
        <v>9</v>
      </c>
      <c r="D1" t="s">
        <v>11</v>
      </c>
      <c r="E1" t="s">
        <v>12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2</vt:i4>
      </vt:variant>
    </vt:vector>
  </HeadingPairs>
  <TitlesOfParts>
    <vt:vector size="9" baseType="lpstr">
      <vt:lpstr>Dashboard</vt:lpstr>
      <vt:lpstr>TotalSales</vt:lpstr>
      <vt:lpstr>CountryBarChart</vt:lpstr>
      <vt:lpstr>Top5Customer</vt:lpstr>
      <vt:lpstr>orders</vt:lpstr>
      <vt:lpstr>customers</vt:lpstr>
      <vt:lpstr>products</vt:lpstr>
      <vt:lpstr>orders</vt:lpstr>
      <vt:lpstr>Dashboard!Yazdırma_Alanı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ysnmslk</dc:creator>
  <cp:keywords/>
  <dc:description/>
  <cp:lastModifiedBy>Yasin MASLAK</cp:lastModifiedBy>
  <cp:revision/>
  <cp:lastPrinted>2024-03-19T22:55:57Z</cp:lastPrinted>
  <dcterms:created xsi:type="dcterms:W3CDTF">2022-11-26T09:51:45Z</dcterms:created>
  <dcterms:modified xsi:type="dcterms:W3CDTF">2024-03-19T23:21:37Z</dcterms:modified>
  <cp:category/>
  <cp:contentStatus/>
</cp:coreProperties>
</file>