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Desktop\Gihoek_7\"/>
    </mc:Choice>
  </mc:AlternateContent>
  <bookViews>
    <workbookView xWindow="0" yWindow="0" windowWidth="16710" windowHeight="8640" tabRatio="500" activeTab="7"/>
  </bookViews>
  <sheets>
    <sheet name="밸런스 문서" sheetId="1" r:id="rId1"/>
    <sheet name="밸런스 팩터" sheetId="2" r:id="rId2"/>
    <sheet name="PC DATA(대차대조표)" sheetId="3" r:id="rId3"/>
    <sheet name="아이템" sheetId="4" r:id="rId4"/>
    <sheet name="속성 대차대조표" sheetId="5" r:id="rId5"/>
    <sheet name="스킬 DATA" sheetId="6" r:id="rId6"/>
    <sheet name="몬스터" sheetId="7" r:id="rId7"/>
    <sheet name="시뮬레이터" sheetId="8" r:id="rId8"/>
  </sheets>
  <externalReferences>
    <externalReference r:id="rId9"/>
  </externalReferences>
  <definedNames>
    <definedName name="몬스터_기본_공격_평균_시간">'[1]몬스터 공격 시간'!$E$4</definedName>
    <definedName name="몬스터_생명력">몬스터!$H$7:$H$312</definedName>
    <definedName name="몬스터_생명력_가져오기">INDEX(몬스터_생명력,MATCH(시뮬레이터!$B$1,몬스터_이름,0))</definedName>
    <definedName name="몬스터_선공">몬스터!$C$7:$C$312</definedName>
    <definedName name="몬스터_선공_가져오기">INDEX(몬스터_선공,MATCH(시뮬레이터!$B$1,몬스터_이름,0))</definedName>
    <definedName name="몬스터_속성">몬스터!$G$7:$G$312</definedName>
    <definedName name="몬스터_속성_가져오기">INDEX(몬스터_속성,MATCH(시뮬레이터!$B$1,몬스터_이름,0))</definedName>
    <definedName name="몬스터_스킬_가져오기">INDEX(몬스터_스킬_시전_시간,MATCH([1]시뮬레이터!$C$49,몬스터_스킬_목록,0))</definedName>
    <definedName name="몬스터_스킬_목록">'[1]몬스터 공격 시간'!$A$1:$A$25</definedName>
    <definedName name="몬스터_스킬_사용자">'스킬 DATA'!$C$56:$C$212</definedName>
    <definedName name="몬스터_스킬_시전_시간">'[1]몬스터 공격 시간'!$B$1:$B$25</definedName>
    <definedName name="몬스터_스킬1">몬스터!$Q$7:$Q$312</definedName>
    <definedName name="몬스터_스킬1_가져오기">IFERROR(INDEX(몬스터_스킬1,MATCH(시뮬레이터!$B$1,몬스터_이름,0)),"-")</definedName>
    <definedName name="몬스터_스킬2">몬스터!$S$7:$S$312</definedName>
    <definedName name="몬스터_스킬2_가져오기">IFERROR(INDEX(몬스터_스킬2,MATCH(시뮬레이터!$B$1,몬스터_이름,0)),"-")</definedName>
    <definedName name="몬스터_스킬3">몬스터!$U$7:$U$312</definedName>
    <definedName name="몬스터_스킬3_가져오기">IFERROR(INDEX(몬스터_스킬3,MATCH(시뮬레이터!$B$1,몬스터_이름,0)),"-")</definedName>
    <definedName name="몬스터_스킬4">몬스터!$W$7:$W$312</definedName>
    <definedName name="몬스터_스킬4_가져오기">IFERROR(INDEX(몬스터_스킬4,MATCH(시뮬레이터!$B$1,몬스터_이름,0)),"-")</definedName>
    <definedName name="몬스터_스킬목록">'스킬 DATA'!$G$56:$G$212</definedName>
    <definedName name="몬스터_스킬목록_가져오기">INDEX(몬스터_스킬목록,MATCH(시뮬레이터!$B$1,몬스터_이름,0))</definedName>
    <definedName name="몬스터_이름">몬스터!$A$7:$A$312</definedName>
    <definedName name="몬스터_이미지">몬스터!$E$7:$E$312</definedName>
    <definedName name="몬스터_이미지_가져오기">INDEX(몬스터_이미지,MATCH(시뮬레이터!$B$1,몬스터_이름,0))</definedName>
    <definedName name="몬스터_콘텐츠번호">몬스터!$B$7:$B$312</definedName>
    <definedName name="몬스터_콘텐츠번호_가져오기">INDEX(몬스터_콘텐츠번호,MATCH(시뮬레이터!$B$1,몬스터_이름,0))</definedName>
    <definedName name="몬스터_타입">몬스터!$F$7:$F$312</definedName>
    <definedName name="몬스터_타입_가져오기">INDEX(몬스터_타입,MATCH(시뮬레이터!$B$1,몬스터_이름,0))</definedName>
    <definedName name="스킬_상태이상">'스킬 DATA'!$L$2:$L$55</definedName>
    <definedName name="스킬_상태이상_가져오기">INDEX(스킬_상태이상,MATCH(시뮬레이터!$Q$45,스킬_이름,0))</definedName>
    <definedName name="스킬_시전시간">'스킬 DATA'!$V$2:$V$55</definedName>
    <definedName name="스킬_시전시간_가져오기">INDEX(스킬_시전시간,MATCH(시뮬레이터!$Q$45,스킬_이름,0))</definedName>
    <definedName name="스킬_아이콘">'스킬 DATA'!$I$2:$I$55</definedName>
    <definedName name="스킬_아이콘_가져오기">INDEX(스킬_아이콘,MATCH(시뮬레이터!$Q$45,스킬_이름,0))</definedName>
    <definedName name="스킬_이름">'스킬 DATA'!$G$2:$G$55</definedName>
    <definedName name="스킬_타입">'스킬 DATA'!$J$2:$J$55</definedName>
    <definedName name="스킬_타입_가져오기">INDEX(스킬_타입,MATCH(시뮬레이터!$Q$45,스킬_이름,0))</definedName>
    <definedName name="스킬_피해계수">'스킬 DATA'!$P$2:$P$55</definedName>
    <definedName name="스킬_피해계수_가져오기">INDEX(스킬_피해계수,MATCH(시뮬레이터!$Q$45,스킬_이름,0))</definedName>
    <definedName name="아이템_이름">아이템!$A$2:$A$43</definedName>
    <definedName name="아이템_이미지">아이템!$C$2:$C$43</definedName>
    <definedName name="아이템_이미지_가져오기">INDEX(아이템_이미지,MATCH(시뮬레이터!$Q$19,아이템_이름,0))</definedName>
    <definedName name="캐릭터_이름">'PC DATA(대차대조표)'!$B$2:$B$307</definedName>
    <definedName name="캐릭터_이미지">'PC DATA(대차대조표)'!$C$2:$C$307</definedName>
    <definedName name="캐릭터_이미지_가져오기">INDEX(캐릭터_이미지,MATCH(시뮬레이터!$Q$12,캐릭터_이름,0))</definedName>
  </definedNames>
  <calcPr calcId="162913"/>
</workbook>
</file>

<file path=xl/calcChain.xml><?xml version="1.0" encoding="utf-8"?>
<calcChain xmlns="http://schemas.openxmlformats.org/spreadsheetml/2006/main">
  <c r="B67" i="8" l="1"/>
  <c r="B66" i="8"/>
  <c r="B65" i="8"/>
  <c r="C64" i="8"/>
  <c r="B70" i="8" s="1"/>
  <c r="F65" i="8"/>
  <c r="E65" i="8"/>
  <c r="C65" i="8"/>
  <c r="F64" i="8"/>
  <c r="E70" i="8" s="1"/>
  <c r="P8" i="6"/>
  <c r="P9" i="6"/>
  <c r="P10" i="6"/>
  <c r="P11" i="6"/>
  <c r="P12" i="6"/>
  <c r="P13" i="6"/>
  <c r="P14" i="6"/>
  <c r="P15" i="6"/>
  <c r="Q48" i="8" s="1"/>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5" i="6"/>
  <c r="P6" i="6"/>
  <c r="P7" i="6"/>
  <c r="P3" i="6"/>
  <c r="P4" i="6"/>
  <c r="P2" i="6"/>
  <c r="B57" i="8"/>
  <c r="C57" i="8"/>
  <c r="B60" i="8" s="1"/>
  <c r="F57" i="8"/>
  <c r="E60" i="8" s="1"/>
  <c r="E57" i="8"/>
  <c r="F56" i="8"/>
  <c r="C56" i="8"/>
  <c r="B52" i="8"/>
  <c r="C49" i="8"/>
  <c r="C48" i="8"/>
  <c r="F48" i="8"/>
  <c r="E52" i="8" s="1"/>
  <c r="E49" i="8"/>
  <c r="F49" i="8"/>
  <c r="I52" i="8"/>
  <c r="Q47" i="8"/>
  <c r="Q46" i="8"/>
  <c r="M46" i="8"/>
  <c r="Q43" i="8"/>
  <c r="M54" i="8" s="1"/>
  <c r="C43" i="8"/>
  <c r="Q41" i="8"/>
  <c r="Q39" i="8"/>
  <c r="I48" i="8" s="1"/>
  <c r="Q37" i="8"/>
  <c r="F33" i="8"/>
  <c r="C33" i="8"/>
  <c r="M32" i="8"/>
  <c r="F32" i="8"/>
  <c r="C32" i="8"/>
  <c r="S31" i="8"/>
  <c r="O31" i="8"/>
  <c r="F31" i="8"/>
  <c r="C31" i="8"/>
  <c r="F30" i="8"/>
  <c r="C30" i="8"/>
  <c r="E38" i="8" s="1"/>
  <c r="S27" i="8"/>
  <c r="O27" i="8"/>
  <c r="C27" i="8"/>
  <c r="I31" i="8" s="1"/>
  <c r="C26" i="8"/>
  <c r="C25" i="8"/>
  <c r="C24" i="8"/>
  <c r="S23" i="8"/>
  <c r="O23" i="8"/>
  <c r="C23" i="8"/>
  <c r="M30" i="8" s="1"/>
  <c r="C22" i="8"/>
  <c r="C21" i="8"/>
  <c r="C20" i="8"/>
  <c r="S19" i="8"/>
  <c r="O19" i="8"/>
  <c r="C19" i="8"/>
  <c r="I32" i="8" s="1"/>
  <c r="C16" i="8"/>
  <c r="I54" i="8" s="1"/>
  <c r="C15" i="8"/>
  <c r="M14" i="8"/>
  <c r="I14" i="8"/>
  <c r="C14" i="8"/>
  <c r="C12" i="8"/>
  <c r="M8" i="8"/>
  <c r="G1" i="8"/>
  <c r="Q40" i="8" s="1"/>
  <c r="Q42" i="8" s="1"/>
  <c r="P271" i="7"/>
  <c r="L271" i="7"/>
  <c r="P263" i="7"/>
  <c r="L263" i="7"/>
  <c r="P199" i="7"/>
  <c r="L199" i="7"/>
  <c r="P135" i="7"/>
  <c r="L135" i="7"/>
  <c r="P71" i="7"/>
  <c r="L71" i="7"/>
  <c r="P7" i="7"/>
  <c r="L7" i="7"/>
  <c r="D5" i="7"/>
  <c r="B5" i="7"/>
  <c r="D3" i="7"/>
  <c r="D4" i="7" s="1"/>
  <c r="B3" i="7"/>
  <c r="B4" i="7" s="1"/>
  <c r="Q212" i="1"/>
  <c r="Q213" i="1" s="1"/>
  <c r="Q214" i="1" s="1"/>
  <c r="Q215" i="1" s="1"/>
  <c r="Q216" i="1" s="1"/>
  <c r="Q217" i="1" s="1"/>
  <c r="Q218" i="1" s="1"/>
  <c r="Q219" i="1" s="1"/>
  <c r="Q220" i="1" s="1"/>
  <c r="Q221" i="1" s="1"/>
  <c r="Q222" i="1" s="1"/>
  <c r="Q223" i="1" s="1"/>
  <c r="Q224" i="1" s="1"/>
  <c r="Q225" i="1" s="1"/>
  <c r="Q226" i="1" s="1"/>
  <c r="Q227" i="1" s="1"/>
  <c r="Q228" i="1" s="1"/>
  <c r="Q229" i="1" s="1"/>
  <c r="Q230" i="1" s="1"/>
  <c r="Q231" i="1" s="1"/>
  <c r="Q232" i="1" s="1"/>
  <c r="Q233" i="1" s="1"/>
  <c r="Q234" i="1" s="1"/>
  <c r="Q235" i="1" s="1"/>
  <c r="Q236" i="1" s="1"/>
  <c r="Q237" i="1" s="1"/>
  <c r="Q238" i="1" s="1"/>
  <c r="Q239" i="1" s="1"/>
  <c r="Q240" i="1" s="1"/>
  <c r="Q241" i="1" s="1"/>
  <c r="Q242" i="1" s="1"/>
  <c r="Q243" i="1" s="1"/>
  <c r="Q244" i="1" s="1"/>
  <c r="Q245" i="1" s="1"/>
  <c r="Q246" i="1" s="1"/>
  <c r="Q247" i="1" s="1"/>
  <c r="Q248" i="1" s="1"/>
  <c r="Q249" i="1" s="1"/>
  <c r="Q250" i="1" s="1"/>
  <c r="Q251" i="1" s="1"/>
  <c r="Q252" i="1" s="1"/>
  <c r="Q253" i="1" s="1"/>
  <c r="Q254" i="1" s="1"/>
  <c r="Q255" i="1" s="1"/>
  <c r="Q256" i="1" s="1"/>
  <c r="Q257" i="1" s="1"/>
  <c r="Q258" i="1" s="1"/>
  <c r="Q259" i="1" s="1"/>
  <c r="Q260" i="1" s="1"/>
  <c r="Q261" i="1" s="1"/>
  <c r="Q262" i="1" s="1"/>
  <c r="Q263" i="1" s="1"/>
  <c r="Q264" i="1" s="1"/>
  <c r="Q265" i="1" s="1"/>
  <c r="Q266" i="1" s="1"/>
  <c r="Q267" i="1" s="1"/>
  <c r="Q268" i="1" s="1"/>
  <c r="Q269" i="1" s="1"/>
  <c r="Q270" i="1" s="1"/>
  <c r="Q271" i="1" s="1"/>
  <c r="Q272" i="1" s="1"/>
  <c r="Q273" i="1" s="1"/>
  <c r="Q274" i="1" s="1"/>
  <c r="Q275" i="1" s="1"/>
  <c r="Q276" i="1" s="1"/>
  <c r="Q277" i="1" s="1"/>
  <c r="Q278" i="1" s="1"/>
  <c r="Q279" i="1" s="1"/>
  <c r="Q280" i="1" s="1"/>
  <c r="Q281" i="1" s="1"/>
  <c r="Q282" i="1" s="1"/>
  <c r="Q283" i="1" s="1"/>
  <c r="Q284" i="1" s="1"/>
  <c r="Q285" i="1" s="1"/>
  <c r="Q286" i="1" s="1"/>
  <c r="Q287" i="1" s="1"/>
  <c r="Q288" i="1" s="1"/>
  <c r="Q289" i="1" s="1"/>
  <c r="Q290" i="1" s="1"/>
  <c r="Q291" i="1" s="1"/>
  <c r="Q292" i="1" s="1"/>
  <c r="Q293" i="1" s="1"/>
  <c r="Q294" i="1" s="1"/>
  <c r="Q295" i="1" s="1"/>
  <c r="Q296" i="1" s="1"/>
  <c r="Q297" i="1" s="1"/>
  <c r="Q298" i="1" s="1"/>
  <c r="Q299" i="1" s="1"/>
  <c r="Q300" i="1" s="1"/>
  <c r="Q301" i="1" s="1"/>
  <c r="Q302" i="1" s="1"/>
  <c r="Q303" i="1" s="1"/>
  <c r="Q304" i="1" s="1"/>
  <c r="Q305" i="1" s="1"/>
  <c r="Q306" i="1" s="1"/>
  <c r="Q307" i="1" s="1"/>
  <c r="Q176" i="1"/>
  <c r="Q169" i="1"/>
  <c r="Q105" i="1"/>
  <c r="Q41" i="1"/>
  <c r="Q3" i="1"/>
  <c r="Q2" i="1"/>
  <c r="I7" i="8" l="1"/>
  <c r="I36" i="8" s="1"/>
  <c r="M10" i="8"/>
  <c r="B49" i="8"/>
  <c r="O4" i="8"/>
  <c r="M7" i="8"/>
  <c r="I11" i="8"/>
  <c r="C28" i="8"/>
  <c r="M47" i="8" s="1"/>
  <c r="I8" i="8"/>
  <c r="I9" i="8" s="1"/>
  <c r="C39" i="8"/>
  <c r="M53" i="8"/>
  <c r="M31" i="8"/>
  <c r="M11" i="8"/>
  <c r="I53" i="8"/>
  <c r="Q12" i="8"/>
  <c r="Q13" i="8"/>
  <c r="Q14" i="8"/>
  <c r="Q15" i="8"/>
  <c r="Q36" i="8"/>
  <c r="Q38" i="8" s="1"/>
  <c r="M48" i="8"/>
  <c r="C13" i="8"/>
  <c r="A35" i="8"/>
  <c r="E36" i="8"/>
  <c r="E37" i="8"/>
  <c r="M9" i="8" l="1"/>
  <c r="M55" i="8" s="1"/>
  <c r="I56" i="8" s="1"/>
  <c r="M36" i="8"/>
  <c r="I10" i="8"/>
  <c r="I12" i="8" s="1"/>
  <c r="I47" i="8"/>
  <c r="M49" i="8" s="1"/>
  <c r="I50" i="8" s="1"/>
  <c r="I30" i="8"/>
  <c r="M52" i="8"/>
  <c r="I46" i="8"/>
  <c r="I37" i="8"/>
  <c r="I16" i="8"/>
  <c r="I49" i="8" s="1"/>
  <c r="K58" i="8" l="1"/>
  <c r="G58" i="8"/>
  <c r="M16" i="8"/>
  <c r="I55" i="8" s="1"/>
  <c r="M37" i="8"/>
  <c r="M12" i="8"/>
  <c r="I13" i="8"/>
  <c r="I33" i="8"/>
  <c r="M33" i="8" l="1"/>
  <c r="M13" i="8"/>
  <c r="I15" i="8"/>
  <c r="I34" i="8"/>
  <c r="M34" i="8" l="1"/>
  <c r="M15" i="8"/>
  <c r="M35" i="8" s="1"/>
  <c r="I35" i="8"/>
  <c r="G19" i="8" l="1"/>
</calcChain>
</file>

<file path=xl/sharedStrings.xml><?xml version="1.0" encoding="utf-8"?>
<sst xmlns="http://schemas.openxmlformats.org/spreadsheetml/2006/main" count="10766" uniqueCount="4023">
  <si>
    <t>4/10 – 방향 전환 빈도·장애물 배치·포획 가능 시간이 난이도를 결정함</t>
  </si>
  <si>
    <t>비상등을 복구하고 [길 하나 만들게!]로 로프 발사기 1회를 사용해 끊어진 계단을 연결함. 한도윤 인연 100%라면 [도움 요청]를 사용해 마지막 직원 위치를 즉시 표시받음</t>
  </si>
  <si>
    <t>불법 사채 추심 현장 책임자. 부하들에게 채무자와 가족의 직장·학교·집까지 찾아가 압박하도록 지시하고 폭력·협박을 돈 회수 수단으로만 봄. 무리 선도체. 잔류 기억 2~3개.</t>
  </si>
  <si>
    <t>불법 장기매매 조직의 모집책. 취약한 사람에게 임상시험·일자리처럼 속여 조직에 넘기고 대가를 받음. 피해 가족이 찾아와도 모른 척하며 소개 업무처럼 반복. 잔류 기억 1개.</t>
  </si>
  <si>
    <t>공개+도시 100%는 ‘누구도 희생시키지 않는다’는 공동 책임으로 전환. 공개+99% 이하는 차한해 단독 희생 요구가 우세. 은폐를 선택하면 균열 영구 관리·공존 경로로 확정.</t>
  </si>
  <si>
    <t>눈을 감고 충돌 감각도 느끼지 못해 차한해는 괴물이 어디로 사라졌는지 이해하지 못함</t>
  </si>
  <si>
    <t>잔해 3개 파괴·로프 발사기 2회분 소진·마지막 직원 대피·임시 재난 구조 장비 반납</t>
  </si>
  <si>
    <t>도시 인연 45% : 일부 시민의 자발적 길 안내
자아마모도 25% : UI 색상·표정 1단계 변화
소방 보급 상자 : 재난 구조 세트 3종 임시 대여
회사 구조 구간 : 한도윤 무전 연결 유지 후 [도움 요청] 해금</t>
  </si>
  <si>
    <t>조사 도구 4종을 퀵슬롯에 등록하고 현장 보급함에서 오염 차단 전신복·심층 균열 탐사 헬멧·고밀도 충격 흡수 장화를 수령·장착함. 시민 구조 누적 30회 달성 시 선의 안정 장치를 추가 수령해 자동 발동 조건을 확인함</t>
  </si>
  <si>
    <t>피난 집단의 리더. 소음 장난감으로 괴물을 유인할 한 명의 희생이 필요하자 다리를 다친 할머니에게 희생을 강요. 울부짖는 손녀의 입을 막고 끌고 가며 주변은 '나만 아니면 돼'라는 마음으로 침묵. 최종 차한해 희생 논리를 예고.</t>
  </si>
  <si>
    <t>괴물 출현 첫날 맨손으로 노인을 구하고 최초로 괴물을 쓰러뜨린 실제 영웅. 선의 836의 고등급자로 특혜를 받지만 반복된 전투 공포와 안락함에 익숙해져 출동을 피함. 어느 날 HQ 전체 출동 알림을 꺼 대규모 피해가 발생하고 차한해만 출동했지만 '어쩌라고'라는 무관심에 도달. 처치 후 메인 연출 공개.</t>
  </si>
  <si>
    <t>여기도 내 집의 출구 봉쇄·부하 재배치 패턴과 시민 대피 출구를 지키면서 선도체와 부하를 분리해야 함</t>
  </si>
  <si>
    <t>청년의 구조 동기와 수치의 전투 효과를 연결한 보도를 통해 ‘선의 수치’ 명칭이 확산되는 과정을 확인함</t>
  </si>
  <si>
    <t>거리 유지·고등급자 교전 관찰을 적용해 고등급자 전투에 직접 개입하지 않고 원래 심부름 목표를 수행함</t>
  </si>
  <si>
    <t>일정 거리에서 박수를 치며 주변 변이체의 공격 속도를 높임을 확인하고 지원 개체 우선 처치 순서로 대응함</t>
  </si>
  <si>
    <t>출동 배치 담당자. 돈 많은 고등급자에게 돈을 받고 출동 명단에서 빼주는 대신 그 룸메이트를 반복해서 위험한 현장에 보냄. 특정 한 사람에게 위험을 전가. 무리 선도체. 잔류 기억 2~3개.</t>
  </si>
  <si>
    <t>비상구·공용 계단에 잡동사니와 쓰레기를 반복해 쌓음. 주민들이 포기한 뒤 괴물 습격 때 대피가 늦어져 피해가 커졌지만 본인은 선의 0이라 괴물이 지나침. 강화 변이체. 잔류 기억 2~3개.</t>
  </si>
  <si>
    <t>균열 내부 자연 발생 수호 생물. 인간 잔재 몬스터가 아니며 차한해를 외부 이물질로 판단해 접촉 즉시 균열 밖으로 강제 배출. 일반 전투 대상이 아니며 잠입·회피 콘텐츠 장애물로만 사용.</t>
  </si>
  <si>
    <t>혼자 공격을 받아내지 않고 [이번엔 같이.]로 전장에 분산된 연결 장치를 동료와 동시에 작동시켜 부담 이전 회로를 끊음. 나대진 100%라면 [도움 요청]로 1회 원격 지원을 호출할 수 있음</t>
  </si>
  <si>
    <t>놀잇감의 울음 파동·뒤로 물러나기 패턴과 울음이 다른 괴물의 시선을 끌어 안전 경로가 계속 바뀜</t>
  </si>
  <si>
    <t>변혜서. 어린 시절 차한해를 지켜주던 선한 친구였으나 장기간 학교폭력·고립·소문·방관을 겪으며 타인을 믿지 않고 자기만 생각하는 사람으로 변해감. 길에서 차한해를 보고 열등감에 지나친 뒤 모퉁이에서 부딪혀 넘어진 노인을 돕지 않고 짜증내며 지나간 일이 마지막 점이 되어 선의 0에 도달. 강함은 마지막 행동이 아니라 누적 트라우마와 균열 공명에서 발생.</t>
  </si>
  <si>
    <t>대피소 문을 맡던 인간. 과거 구조 요청을 외면해 선의 0에 도달했고 유인 파동에 이끌려 나가면서 문을 열어둬 내부 시민까지 위험에 빠뜨림. 괴물로 나온 뒤에는 자신이 열어둔 바로 그 유일한 출구를 막음. 처치 후 메인 연출 공개.</t>
  </si>
  <si>
    <t>불법 장기매매 조직 핵심 인물. 사람을 혈액형·적출 가능한 부위·가격으로 판단. 도주 피해자를 제압하다 공범이 중상을 입자 체포 위험 때문에 병원에 가지 않고 공범이 죽기 전부터 몸을 거래 자원으로 계산. 처치 후 메인 연출 공개.</t>
  </si>
  <si>
    <t>재난 대피소의 의료 물자 관리 책임자. 다른 대피소에서 응급수술 환자를 살리기 위해 의료품을 요청했지만 실제 여유가 있었음에도 '우리 쓸 것도 없어'라며 거절. 미래의 자기 몫을 남의 생명보다 우선. 강화 변이체. 잔류 기억 2~3개.</t>
  </si>
  <si>
    <t>근거리 사랑의 매와 원거리 보랏빛 농구공을 빠르게 전환해 보스의 거리별 기억 패턴에 대응함.</t>
  </si>
  <si>
    <t>강화 전투화의 밀쳐짐 저항으로 진형을 버티고 순간 이동 통로가 열리는 타이밍에 공간을 도약함</t>
  </si>
  <si>
    <t>차한해가 ‘균열을 없앨 방법이 없다’고 숨겼기 때문에 균열과 유인 파동은 계속 존재함.</t>
  </si>
  <si>
    <t>159번 | 차한해에게만 보이는 보랏빛 아우라와 공명 증폭기 반응이 겹치는 쇠막대 회수</t>
  </si>
  <si>
    <t>군중의 목소리를 지나 균열 바로 앞까지 이동하고 외부 삼각대·유튜버 장비 잔해를 확인함</t>
  </si>
  <si>
    <t>119번 | 관리국 지급 권총·비살상 충격탄·관리국 전술화를 이용해 사격과 회피 연습하기</t>
  </si>
  <si>
    <t>잔해마다 필요한 조작과 안전한 제거 순서가 다르며 장갑의 상호작용 속도 보정을 활용해야 함</t>
  </si>
  <si>
    <t>서로 다른 쓰레기를 연속으로 정확히 주워야 콤보가 유지되며 잘못 집으면 게이지가 초기화됨</t>
  </si>
  <si>
    <t>대통령 사망 직후 이용익이 비상 대응을 이유로 권한 승계를 서두르며 차한해를 국가 자산으로 선언함</t>
  </si>
  <si>
    <t>첫 전투에서 얻은 강력한 무기를 계속 사용할 수 있을 것처럼 보이지만 전투 종료와 함께 무기가 붕괴함</t>
  </si>
  <si>
    <t>4/10 – 목표 식별·선택·입력 부담을 종합한 체감 난이도</t>
  </si>
  <si>
    <t>836 청년의 특혜 상실 공포 확인</t>
  </si>
  <si>
    <t>[나대진] +10% (누적 75%)</t>
  </si>
  <si>
    <t>전광판 쇠막대 회수·무기 등록</t>
  </si>
  <si>
    <t>[강재한] -5% (누적 20%)</t>
  </si>
  <si>
    <t>첫 보스 이후 여론 압박 장면 완료</t>
  </si>
  <si>
    <t>차단기 막대 공명 확인·무기 등록</t>
  </si>
  <si>
    <t>4-C | 초기 영웅화·선택 인연</t>
  </si>
  <si>
    <t>4-C | 카메라 없는 골목 서브</t>
  </si>
  <si>
    <t>[강재한] -10% (누적 35%)</t>
  </si>
  <si>
    <t>대피소의 아이에게 사탕 건네기</t>
  </si>
  <si>
    <t>안전 진입로에 탐지기 반응 강화</t>
  </si>
  <si>
    <t>물류 박스 3개 이동 및 출구 확보</t>
  </si>
  <si>
    <t>PC 유인과 몬스터 호명 모두 사용</t>
  </si>
  <si>
    <t>고등급자 수치 하락 표본 확인</t>
  </si>
  <si>
    <t>취임 담화 핵심 조항 3개 확인</t>
  </si>
  <si>
    <t>첫 번째 방법은 차한해가 자신의 무한한 선의를 모두 써서 균열과 내부 인간을 구하는 대신 차한해가 사라지는 것. 두 번째 방법은 사람들이 함께 부담하면 차한해는 살지만 균열 내부 인간은 사라진다고 설명되지만, 둘이 된 하나는 집단 협력으로 모두를 살릴 제3의 가능성을 의도적으로 숨김.</t>
  </si>
  <si>
    <t>3/10 – 후보 물품 수·인벤토리 제한·필수 조합 수가 난이도를 결정함</t>
  </si>
  <si>
    <t>2/10 – 시야 범위·우회 경로 수·발각 후 추격 시간이 난이도를 결정함</t>
  </si>
  <si>
    <t>둘이 된 하나는 공동 협력 시 균열 내부 인간들이 사라진다고 말했지만, 사람들의 마음이 차한해를 통해 균열 안으로 전달되며 껍데기들이 선의로 채워짐.</t>
  </si>
  <si>
    <t>담배꽁초·쓰레기·대형 폐기물을 공용 공간에 버리고 치우는 부담을 남에게 넘김. 공공장소를 '내 창고'처럼 쓰며 선의 0에 도달. 잔류 기억 1개.</t>
  </si>
  <si>
    <t>차한해가 혼자 균열로 들어가는 희생 경로에서 진입 직전 UI로 반드시 사용하는 마지막 스킬. 눈물 한 방울과 함께 기억·감정이 도시 전체로 공명됨.</t>
  </si>
  <si>
    <t>전교 2등으로 1등을 끌어내리기 위해 노트 훼손·거짓 정보·방해를 반복. 경쟁 상대의 실패를 자신의 기회로만 보며 선의 0에 도달. 잔류 기억 1개.</t>
  </si>
  <si>
    <t>우정 반지·졸업앨범·농구공 기억을 대조해 변혜서의 정체를 확정함. 충격으로 입력 흔들림이 발생하면 선의 안정 장치의 [괜찮아, 아직.]가 자동 발동함</t>
  </si>
  <si>
    <t>진실 공개 시 처음에는 고등급자·폭력시위단체가 차한해 한 사람의 희생을 요구함. 도시 인연 100%라면 차한해에게 직접 도움받았던 시민들의 구체적 증언이 퍼지며 희생 강요에 반대하는 목소리가 도시 전체로 확산됨.</t>
  </si>
  <si>
    <t>관리국 지급 권총·기본 보호 조끼·관리국 방진 고글·관리국 대응 장갑·관리국 전술화·관리국 방진 마스크·관리국 무전 이어피스·관리국 상태 측정기를 확인하고, 관리국 응급 주사와 비살상 충격탄을 퀵슬롯에 등록함</t>
  </si>
  <si>
    <t>특혜 지구 출입을 관리하던 보안 인력. 괴물을 피해 온 일반 시민은 고등급자가 아니라는 이유로 외면하고 도망온 고등급자에게는 시민을 피해 뒷문을 열어줌. 생명보다 등급을 우선. 강화 변이체. 잔류 기억 2~3개.</t>
  </si>
  <si>
    <t>괴물이 덮치기 직전 전용 UI에서 1회 발동하는 사건형 액티브. 무의식적 선의 폭발을 호출해 순간 출력 1000을 만들고 접촉 소멸까지 연쇄함.</t>
  </si>
  <si>
    <t>군용 방탄판 균열: +35 → +15</t>
  </si>
  <si>
    <t>141번 유인·142번 여기도 내 집 제압</t>
  </si>
  <si>
    <t>안정선이 끊기며 피해 표시를 약하게 표현</t>
  </si>
  <si>
    <t>등급의 부당함을 시스템 규칙으로 표현</t>
  </si>
  <si>
    <t>선의 안정 장치 장착·친구 정체 확정</t>
  </si>
  <si>
    <t>213·217번 흔적·퍼즐 단서 탐지</t>
  </si>
  <si>
    <t>PPT의 폭죽형 유틸리티 스킬과 같은 구조</t>
  </si>
  <si>
    <t>변혜서 정체 확정·마지막 생존 페이즈</t>
  </si>
  <si>
    <t>파동이 멈추고 약점 적중 이펙트 강조</t>
  </si>
  <si>
    <t>단독 희생 엔딩 확정·균열 진입 직전</t>
  </si>
  <si>
    <t>소방 방열복 +22
화염 보호복 +20</t>
  </si>
  <si>
    <t>카메라 없는 행동이 보스 기믹을 약화</t>
  </si>
  <si>
    <t>112번 재측정에서 시스템적으로 확정</t>
  </si>
  <si>
    <t>244번 | 농구공의 투척 궤적 익히기</t>
  </si>
  <si>
    <t>공격하지 않는 선택 자체가 승리 조건</t>
  </si>
  <si>
    <t>128번 관리국 방진 마스크에 1회 사용</t>
  </si>
  <si>
    <t>번짐이 절단되고 약점 적중 이펙트 강조</t>
  </si>
  <si>
    <t>잘못 판독하면 보스 패턴 페널티 적용</t>
  </si>
  <si>
    <t>근거리 전방을 긁어 기본 피해를 줌.</t>
  </si>
  <si>
    <t>깨진 경찰 방패·휴대용 섬광 신호기 획득</t>
  </si>
  <si>
    <t>공명 약점이 없는 대상에는 사용 불가</t>
  </si>
  <si>
    <t>환경 지형과 함께 사용하는 전술형 스킬</t>
  </si>
  <si>
    <t>접근성 설정에서 시각 왜곡 완화 가능</t>
  </si>
  <si>
    <t>최종 엔딩 1차 분기 : 공개 / 은폐</t>
  </si>
  <si>
    <t>시민 환영 연결은 직접 피해 판정 없음</t>
  </si>
  <si>
    <t>130번 내꺼 챙겨 제압 후 132번 소멸</t>
  </si>
  <si>
    <t>SKL-STS-011 활성·접촉 판정</t>
  </si>
  <si>
    <t>등급 자체가 아닌 행동을 기준으로 판별</t>
  </si>
  <si>
    <t>스토리 필수 사용·해당 콘텐츠에만 적용</t>
  </si>
  <si>
    <t>고정선 일부가 끊기며 약점 이펙트 표시</t>
  </si>
  <si>
    <t>빨래 8개를 모두 개어 바구니에 정리</t>
  </si>
  <si>
    <t>침식 부위가 파동에 따라 넓어지는 연출</t>
  </si>
  <si>
    <t>흩어진 서류 중 회사 문서만 골라야 함</t>
  </si>
  <si>
    <t>신상 과자 입고 전 상태·트럭 시간 확인</t>
  </si>
  <si>
    <t>선택 서브 퀘스트 : 편의점 음료 진열</t>
  </si>
  <si>
    <t>색상과 세탁 표시가 다른 옷이 섞여 있음</t>
  </si>
  <si>
    <t>기본 피해 수치와 기본 속성 이펙트 적용</t>
  </si>
  <si>
    <t>78번 | 나 먼저와 정면으로 마주치기</t>
  </si>
  <si>
    <t>188번 고열·낙하물 구간 통과 후 반납</t>
  </si>
  <si>
    <t>장비 교체 시간 단축은 세트 효과와 별도</t>
  </si>
  <si>
    <t>현재 페이즈에서 사용 가능·가중치 판정</t>
  </si>
  <si>
    <t>168번 부품 수집가 보스전에서 1회 사용</t>
  </si>
  <si>
    <t>전투 없음 · 접촉 1회 = 강제 배출</t>
  </si>
  <si>
    <t>PLAYER CURRENT SKILL</t>
  </si>
  <si>
    <t>관리국 지급 권총을 기준으로 최초 훈련</t>
  </si>
  <si>
    <t>MONSTER SKILL LOADOUT</t>
  </si>
  <si>
    <t>침식 입자가 차단벽 앞에서 소멸하는 연출</t>
  </si>
  <si>
    <t>차한해 소멸·균열 소멸·내부 인간 복귀</t>
  </si>
  <si>
    <t>크레딧 종료 및 엔딩별 마지막 메시지 확인</t>
  </si>
  <si>
    <t>치킨·소스·음료·추가 요청을 구분해 기억함</t>
  </si>
  <si>
    <t>지원 가능 NPC·인연·콘텐츠 플래그 충족</t>
  </si>
  <si>
    <t>회복 사용 타이밍을 바꾸는 정예 기믹</t>
  </si>
  <si>
    <t>수치 회복이 아니라 조작 가독성 보정</t>
  </si>
  <si>
    <t>건물 안에 남은 어린아이의 울음소리 찾기</t>
  </si>
  <si>
    <t>직원의 호출을 확인하고 잠시 도울지 선택함</t>
  </si>
  <si>
    <t>축제 종료 현장과 남은 이상 징후 관찰하기</t>
  </si>
  <si>
    <t>헤어롤 1개 구매 후 인벤토리에 등록</t>
  </si>
  <si>
    <t>빨래를 분류해 세탁기에 넣고 작동하기</t>
  </si>
  <si>
    <t>어르신의 무거운 짐을 목적지까지 옮기기</t>
  </si>
  <si>
    <t>물류 트럭과 편의점 재입고 방향 확인</t>
  </si>
  <si>
    <t>예쁜 고양이에게 첫 번째 츄르 건네기</t>
  </si>
  <si>
    <t>어르신 돕기 또는 편의점으로 바로 달리기</t>
  </si>
  <si>
    <t>2/10 – 시각·음향 단서를 연결해야 함</t>
  </si>
  <si>
    <t>치킨집 앞 두 손님의 주문 대화 듣기</t>
  </si>
  <si>
    <t>채팅의 가방·신발·손에 든 물건을 대조함</t>
  </si>
  <si>
    <t>복장 일부가 비슷해 판매자를 혼동하기 쉬움</t>
  </si>
  <si>
    <t>편의점으로 돌아가 신상 과자 재고 확인하기</t>
  </si>
  <si>
    <t>다른 주문의 소스와 음료가 섞여 있음</t>
  </si>
  <si>
    <t>예쁜 고양이에게 두 번째 츄르 건네기</t>
  </si>
  <si>
    <t>핵심 선택 : 자발적 선행과 개인 손실</t>
  </si>
  <si>
    <t>편의점에서 츄르 4개입 세트 구매하기</t>
  </si>
  <si>
    <t>뉴스는 지진·싱크홀·이상 번개로만 설명함</t>
  </si>
  <si>
    <t>잘못된 품목 구매 시 다시 선택해야 함</t>
  </si>
  <si>
    <t>손상 게이지 최대 시 현재 단계 재시작</t>
  </si>
  <si>
    <t>핵심 대상 강조·정체 시 단계별 힌트 제공</t>
  </si>
  <si>
    <t>강하게 문지르면 옷감 손상 게이지가 오름</t>
  </si>
  <si>
    <t>공통으로 확인되는 현상과 추측을 구분함</t>
  </si>
  <si>
    <t>주문 번호별 필수 항목을 순서대로 확인함</t>
  </si>
  <si>
    <t>아버지 회사 서류를 챙겨 식탁에 올려두기</t>
  </si>
  <si>
    <t>세 단서를 연결해 올바른 탐색 구역 선택</t>
  </si>
  <si>
    <t>생활용품 코너의 헤어롤 발견 및 조사 완료</t>
  </si>
  <si>
    <t>편의점에서 다이소의 도착 트리거에 진입</t>
  </si>
  <si>
    <t>진동이 커지는 분리수거장으로 이동하기</t>
  </si>
  <si>
    <t>서브 퀘스트 : 예쁜 고양이 인연 2단계</t>
  </si>
  <si>
    <t>1~2챕터 괴물 미등장·균열 전조만 확정</t>
  </si>
  <si>
    <t>단서를 버리려 하면 경고 후 행동 취소</t>
  </si>
  <si>
    <t>미세 진동·도로 균열·보랏빛 반응 확인</t>
  </si>
  <si>
    <t>오답 후보 선택 시 대화 후 다시 탐색</t>
  </si>
  <si>
    <t>벤치와 가려진 틈의 쓰레기 6개 전부 수거</t>
  </si>
  <si>
    <t>중고거래를 마치고 동생에게 완료 연락하기</t>
  </si>
  <si>
    <t>신상 과자 구매·예약 수령 또는 품절 확정</t>
  </si>
  <si>
    <t>역 안내판과 채팅의 출구 번호를 확인함</t>
  </si>
  <si>
    <t>도로 재난 통제·접근 금지 안내 확인</t>
  </si>
  <si>
    <t>2-C | 자연재해로 보이는 균열 전조</t>
  </si>
  <si>
    <t>영웅 서사와 실제 구조 행동을 구분해야 함</t>
  </si>
  <si>
    <t>번복된 대사와 확정 주문을 구분해야 함</t>
  </si>
  <si>
    <t>전극과 장치 상태를 확인하며 잠시 대기함</t>
  </si>
  <si>
    <t>클릭헌터의 균열 접근·외형 특징 확인</t>
  </si>
  <si>
    <t>배회→짧은 밀치기→주변 살피기→은폐·우회</t>
  </si>
  <si>
    <t>예쁜 고양이가 지나갈 안전한 길 만들기</t>
  </si>
  <si>
    <t>대화 특징과 주문 번호를 대조해 전달함</t>
  </si>
  <si>
    <t>예쁜 고양이와 위험한 쓰레기 위치 확인</t>
  </si>
  <si>
    <t>선의 수치 836·고등급자 편입 확인</t>
  </si>
  <si>
    <t>심부름 3종 완료·첫 이상 현상 확인</t>
  </si>
  <si>
    <t>피격·발각 시 직전 안전 지점에서 재시작</t>
  </si>
  <si>
    <t>플레이어 담당 구역의 목표 수량 달성</t>
  </si>
  <si>
    <t>예쁜 고양이 위치와 차량 출발 위험 확인</t>
  </si>
  <si>
    <t>느린 할퀴기→비틀거리며 접근→회피·관찰</t>
  </si>
  <si>
    <t>1등 나와을 우회해 안전 구역으로 이동하기</t>
  </si>
  <si>
    <t>가짜 후보에게 말을 걸면 시간이 추가됨</t>
  </si>
  <si>
    <t>원본 인터뷰와 편집 영상·밈을 비교함</t>
  </si>
  <si>
    <t>핵심 오브젝트에 카메라 줌과 효과음 적용</t>
  </si>
  <si>
    <t>조건 미달 시 완료 상호작용이 비활성화됨</t>
  </si>
  <si>
    <t>주문표와 포장을 대조해 오류 항목만 교체함</t>
  </si>
  <si>
    <t>관리국 대응 장갑을 착용하고 잔해 제거하기</t>
  </si>
  <si>
    <t>위험 쓰레기 5개 제거 및 안전 통로 확보</t>
  </si>
  <si>
    <t>시위 방송·편집 영상·출동 기록 비교 완료</t>
  </si>
  <si>
    <t>예쁜 고양이가 갇힌 편의점 뒤편 발견</t>
  </si>
  <si>
    <t>[펑!] 1회 발동·괴물이 차한해에게 접촉</t>
  </si>
  <si>
    <t>필수 물품이 포함된 상태로 준비 완료</t>
  </si>
  <si>
    <t>오탐 4회 시 괴물의 위치가 가까워짐</t>
  </si>
  <si>
    <t>고등급자 전용 숙소의 위치·시설 확인</t>
  </si>
  <si>
    <t>시민 피해 없이 화염 파동 4회 차단</t>
  </si>
  <si>
    <t>구호 음식이 질렸다는 가족의 부탁 받기</t>
  </si>
  <si>
    <t>보급 차량 아래 예쁜 고양이 발견하기</t>
  </si>
  <si>
    <t>목적지 방향 표시·정체 시 우회 경로 안내</t>
  </si>
  <si>
    <t>달라붙기→이동 방해→물어뜯기→처치·떼어내기</t>
  </si>
  <si>
    <t>3-D | 대피소 보급로·약주머니 서브</t>
  </si>
  <si>
    <t>약주머니 단서 3개 일치·노인에게 전달</t>
  </si>
  <si>
    <t>전국민 선의 수치 의무 측정 발표 듣기</t>
  </si>
  <si>
    <t>서브 퀘스트 : 예쁜 고양이 인연 3단계</t>
  </si>
  <si>
    <t>먼지처럼 사라진 괴물의 흔적 확인하기</t>
  </si>
  <si>
    <t>시간 초과 시 두 보스 체력 일부 회복</t>
  </si>
  <si>
    <t>군용 방탄판 장착 및 이동·회피 시험 완료</t>
  </si>
  <si>
    <t>일진 무리 옆의 지정 자리로 이동해 앉음</t>
  </si>
  <si>
    <t>문밖 시민 전원 구조·존재 무시 표식 해제</t>
  </si>
  <si>
    <t>주요 반찬 3종을 빼앗기는 연출 확인</t>
  </si>
  <si>
    <t>조사 장비 점검·고등급자 출동 거부 확인</t>
  </si>
  <si>
    <t>탐지기 반응 범위를 넓히고 방향 표시 제공</t>
  </si>
  <si>
    <t>생년월일 구분 없는 추가 측정 접수하기</t>
  </si>
  <si>
    <t>구조 군인 감사 보상 : 군용 방탄판 획득</t>
  </si>
  <si>
    <t>반복 실패 시 동시 약점 노출 시간을 늘림</t>
  </si>
  <si>
    <t>5-A | 영웅의 일상·고등급자 균열</t>
  </si>
  <si>
    <t>유명 청년의 선의 수치 836 측정하기</t>
  </si>
  <si>
    <t>예쁜 고양이에게 네 번째 츄르 건네기</t>
  </si>
  <si>
    <t>일시정지·다시 보기·핵심 기억 요약 제공</t>
  </si>
  <si>
    <t>청년의 구조 행동·대중적 유명세 확인</t>
  </si>
  <si>
    <t>1/10 – 감정 연출 감상이 중심임</t>
  </si>
  <si>
    <t>적합한 나무판 선택·고정·장착 시험 완료</t>
  </si>
  <si>
    <t>오답 누적 시 퍼즐 단계 일부 초기화</t>
  </si>
  <si>
    <t>출동·비출동자의 기록과 수치 변화를 비교함</t>
  </si>
  <si>
    <t>체력 0 시 첫 흔적 체크포인트에서 재시작</t>
  </si>
  <si>
    <t>회사 직원 전원 구조·한도윤 사망 확인</t>
  </si>
  <si>
    <t>오답 5회 시 현재 문서 비교 단계 초기화</t>
  </si>
  <si>
    <t>구간별 일시정지·다시 듣기·선택 감상 제공</t>
  </si>
  <si>
    <t>강재한의 차한해 책임론 시위 확인하기</t>
  </si>
  <si>
    <t>6-F | 내가 뭘 잘못했지? 2페이즈</t>
  </si>
  <si>
    <t>대피소 시민 협력 : 나무판 보호대 제작</t>
  </si>
  <si>
    <t>편집 보도·시민 증언·댓글 반응 확인</t>
  </si>
  <si>
    <t>책임 부정·선의 수치 0·변이 계기 확인</t>
  </si>
  <si>
    <t>초기 고등급자 파티원 4명과 역할 확인</t>
  </si>
  <si>
    <t>숙소 귀환길에 예쁜 고양이와 다시 만나기</t>
  </si>
  <si>
    <t>출동 차량을 향해 환호하는 시민들 지나가기</t>
  </si>
  <si>
    <t>특혜 목록·하락 추이·차한해 언급을 연결함</t>
  </si>
  <si>
    <t>관리국 지급 권총의 낮은 피해 확인하기</t>
  </si>
  <si>
    <t>차단기 막대로 여기도 내 집 제압하기</t>
  </si>
  <si>
    <t>일진 무리에게 밀려 급식 새치기 당하기</t>
  </si>
  <si>
    <t>영역 충격파→전면 내려찍기→자리 고정→처치</t>
  </si>
  <si>
    <t>자아마모도 16% 누적 변화 확인하기</t>
  </si>
  <si>
    <t>숙소 방 배정 및 관리국 본청 위치 확인</t>
  </si>
  <si>
    <t>군인의 트라우마 폭주에서 시민 대피시키기</t>
  </si>
  <si>
    <t>이용익의 임시 대통령 취임 담화 듣기</t>
  </si>
  <si>
    <t>막힌 출구와 이동해야 할 물류 박스 확인</t>
  </si>
  <si>
    <t>자아마모도 3% : 무표정 대기 모션 해금</t>
  </si>
  <si>
    <t>실패한 단계의 단서 강조·체크포인트 제공</t>
  </si>
  <si>
    <t>필수 부탁을 포기하면 해당 구간 보상 감소</t>
  </si>
  <si>
    <t>가족 위치 3단서 일치·알바생에게 전달</t>
  </si>
  <si>
    <t>6-E | 폐교 본관 2층·기억 체험</t>
  </si>
  <si>
    <t>오답 3회 후 사용하지 않은 단서 강조</t>
  </si>
  <si>
    <t>6-F | 내가 뭘 잘못했지? 1페이즈</t>
  </si>
  <si>
    <t>변혜서의 성인 이후 외면 기록 3개 확인</t>
  </si>
  <si>
    <t>현재의 훼손과 어린 시절 기록이 겹쳐 있음</t>
  </si>
  <si>
    <t>6-F | 폐교 본관 3층·연락 단절</t>
  </si>
  <si>
    <t>오답 누적 시 현재 단계부터 다시 진행</t>
  </si>
  <si>
    <t>내가 뭘 잘못했지? 해체·강당 열쇠 획득</t>
  </si>
  <si>
    <t>고양이 커플과 영역 반대편 출구 도착</t>
  </si>
  <si>
    <t>고등급자 파티의 폐교 출동 거부 확인하기</t>
  </si>
  <si>
    <t>시간·문장 길이·통화 거절 횟수를 비교함</t>
  </si>
  <si>
    <t>구조받은 정비공에게 철판 보호대 받기</t>
  </si>
  <si>
    <t>별 펜던트 심장·변혜서 정체 단서 확인</t>
  </si>
  <si>
    <t>변혜서의 책상·어린 시절 도움 기록 확인</t>
  </si>
  <si>
    <t>단서 부족 시 다음 퍼즐 활성화 불가</t>
  </si>
  <si>
    <t>암전과 종소리 뒤 과거 학교에서 눈뜨기</t>
  </si>
  <si>
    <t>6-B | 도시 외곽·대장 고양이 영역</t>
  </si>
  <si>
    <t>변혜서의 시점으로 공격과 방관을 확인함</t>
  </si>
  <si>
    <t>가짜 경로 끝에 도달하면 환영체 추격 발생</t>
  </si>
  <si>
    <t>앨범 조각 8개 조립·변혜서 기록 확인</t>
  </si>
  <si>
    <t>일시정지·다시 보기·핵심 단서 강조 제공</t>
  </si>
  <si>
    <t>공격 선택 시 다른 결말 분기로 전환</t>
  </si>
  <si>
    <t>변혜서의 선의 수치 0 도달 원인 확인</t>
  </si>
  <si>
    <t>제한시간 종료 또는 파티원 전멸 시 재시작</t>
  </si>
  <si>
    <t>체력 0 시 시험 직전 체크포인트 재시작</t>
  </si>
  <si>
    <t>안부·회사 상황·다음 약속 대화 완료</t>
  </si>
  <si>
    <t>변혜서의 교무실 체벌·상담 기록 대조하기</t>
  </si>
  <si>
    <t>실패 후 모순 단서 노출 시간을 늘림</t>
  </si>
  <si>
    <t>농구공 충돌음과 함께 현재 폐교로 돌아오기</t>
  </si>
  <si>
    <t>사랑의 매 공명 확인·회수·무기 등록</t>
  </si>
  <si>
    <t>조항 요약·대화 로그·선택 시간 제한 없음</t>
  </si>
  <si>
    <t>6-F | 폐교 본관 3층·환영 전조</t>
  </si>
  <si>
    <t>한도윤 100% : 미완성 고백 회상 해금</t>
  </si>
  <si>
    <t>점심시간 학생들을 따라 급식소로 이동하기</t>
  </si>
  <si>
    <t>7-J | 최종 선택·도시 인연 판정</t>
  </si>
  <si>
    <t>엔딩 조건에 맞는 차우선 후일담을 확인함</t>
  </si>
  <si>
    <t>생존자들의 변화와 남겨진 관계 확인하기</t>
  </si>
  <si>
    <t>농구공으로 변혜서의 기억 개입 패턴 끊기</t>
  </si>
  <si>
    <t>둘이 된 하나의 등급 배정 규칙 무효화하기</t>
  </si>
  <si>
    <t>변혜서의 인간 모습·우정 목걸이 확인</t>
  </si>
  <si>
    <t>인물별 이름과 이전 선택 결과를 함께 표시</t>
  </si>
  <si>
    <t>조회수 각 제압·클릭헌터 소지품 일치 확인</t>
  </si>
  <si>
    <t>141번 내 자리야 유인에 1회 사용</t>
  </si>
  <si>
    <t>159번 공명 탐지·160번 소개비 제압</t>
  </si>
  <si>
    <t>오브젝트 위치 표식·대사 다시 보기 제공</t>
  </si>
  <si>
    <t>246~251번 변혜서전·251번 파손</t>
  </si>
  <si>
    <t>276~288번 균열 내부·최종 보스전</t>
  </si>
  <si>
    <t>인증 실패 시 해당 보안문부터 재시도</t>
  </si>
  <si>
    <t>238번 시험·246번 변혜서 외피 파괴</t>
  </si>
  <si>
    <t>186~188번 낙하물 피해 대응 후 반납</t>
  </si>
  <si>
    <t>7-F | 균열 내부·또 다른 차한해</t>
  </si>
  <si>
    <t>자홍색 번짐, 표면이 부식되듯 퍼지는 연출</t>
  </si>
  <si>
    <t>괴물 처치 기록의 인간 이름 표기 해금</t>
  </si>
  <si>
    <t>[펑!] 연계 종료 : +990 → 0</t>
  </si>
  <si>
    <t>기본 공격력 120 / 스킬 : 회피 반격</t>
  </si>
  <si>
    <t>농구공 반사 공격으로 기억 핵 3회 명중</t>
  </si>
  <si>
    <t>농구공을 3회 연속 회수해 공격 기회 유지</t>
  </si>
  <si>
    <t>표적 3회 명중 및 농구공 3회 회수</t>
  </si>
  <si>
    <t>강재한의 희생 촉구 시위대에 포위되기</t>
  </si>
  <si>
    <t>전투 수치 변화 없이 탐색·대화·이동 진행</t>
  </si>
  <si>
    <t>시민·동료에게 부여된 등급 표식 해제하기</t>
  </si>
  <si>
    <t>인증 순서·자료 핵심 문장·남은 시간 표시</t>
  </si>
  <si>
    <t>실패 후 붕괴 주기 완화 및 우회로 표시</t>
  </si>
  <si>
    <t>공격 중지→안전 지점 이동→목소리 추적</t>
  </si>
  <si>
    <t>최종 장비 2종 설명 확인 및 장착 선택</t>
  </si>
  <si>
    <t>변혜서의 정체·괴물의 인간 기원 확인</t>
  </si>
  <si>
    <t>146번 닫힌 문지기 보스전에서 1회 사용</t>
  </si>
  <si>
    <t>첫 힘의 존재와 발동 방법을 인식하지 못함</t>
  </si>
  <si>
    <t>213~217번 폐교 분진·시야 방해 구간</t>
  </si>
  <si>
    <t>과거 회상 2개·마지막 응답 1개 완료</t>
  </si>
  <si>
    <t>나대진이 보존한 차한해 연구 기록 확인하기</t>
  </si>
  <si>
    <t>또 다른 차한해의 비난 대사 4종 확인</t>
  </si>
  <si>
    <t>관리국 환경 장비를 폐교 전용 장비로 교체</t>
  </si>
  <si>
    <t>188번 붕괴 잔해 3개 파괴 후 반납</t>
  </si>
  <si>
    <t>213~217번 폐교 균열 오염 구간</t>
  </si>
  <si>
    <t>사용 권한 | 획득 방식 | 획득 조건</t>
  </si>
  <si>
    <t>왜곡 구역 낙하 3회 시 체크포인트 재시작</t>
  </si>
  <si>
    <t>짙은 회색 단절선, 벽 형태의 끊김 연출</t>
  </si>
  <si>
    <t>자아마모 수치 유지·UI 간섭 8초 완화</t>
  </si>
  <si>
    <t>146번 닫힌 문지기 보스전·166번 파손</t>
  </si>
  <si>
    <t>194번 | 구조받은 정비공에게 획득</t>
  </si>
  <si>
    <t>기본 공격력 10 / 기본 방어력 10</t>
  </si>
  <si>
    <t>266번 | 첫 번째 연구시설 보안문 해제</t>
  </si>
  <si>
    <t>차이 문장 강조·문서 확대·다시 보기 제공</t>
  </si>
  <si>
    <t>심층 탐사 장비를 최종 균열 장비로 교체</t>
  </si>
  <si>
    <t>2. 속성 대차대조표 및 피해 계산 검증</t>
  </si>
  <si>
    <t>균열 소멸과 변이체 복원 결과 확인하기</t>
  </si>
  <si>
    <t>마지막 일격으로 둘이 된 하나와 동기화하기</t>
  </si>
  <si>
    <t>169번 | 구조된 군인에게 지원받기</t>
  </si>
  <si>
    <t>차한해의 태생·무한한 선의 기원 확인</t>
  </si>
  <si>
    <t>기본 보호 조끼 손상: +30 → +15</t>
  </si>
  <si>
    <t>차한해는 아직 힘을 의식적으로 사용해 본 적이 없지만 측정 직후 곧바로 실전에 투입됨</t>
  </si>
  <si>
    <t>친구의 식판과 일진들의 식판을 한 번에 들 수 있는 수만큼 나누어 퇴식구로 옮김</t>
  </si>
  <si>
    <t>거리 표시 없이 고양이의 귀·꼬리·걸음 속도를 보고 적정 거리를 유지해 함께 이동함</t>
  </si>
  <si>
    <t>너무 가까우면 대장 고양이가 경계하고 너무 멀어지면 두 고양이가 멈춰 차한해를 기다림</t>
  </si>
  <si>
    <t>차한해는 고등급자들의 활동을 지켜보면서도 자신의 수치를 알 수 없어 불안함을 느낌</t>
  </si>
  <si>
    <t>강재한이 한도윤의 죽음을 차한해의 늦은 판단 탓으로 단정하고 구조 성공 사실을 지움</t>
  </si>
  <si>
    <t>작은 출구가 편의점 플라스틱 물류 박스에 막혀 있어 고양이가 스스로 빠져나오지 못함</t>
  </si>
  <si>
    <t>2/10 – 점검 항목 수·이상 징후의 동시 발생·정보 분산 정도가 난이도를 결정함</t>
  </si>
  <si>
    <t>3/10 – 구조 요청 위치·출입 기록 순서·경보음의 중첩이 판단 난이도를 결정함</t>
  </si>
  <si>
    <t>반박하거나 떠나는 대신 피해자의 말을 끝까지 듣고 필요한 치료 정보를 연결할지 선택함</t>
  </si>
  <si>
    <t>비슷한 운동화 자국과 축제 스티커가 여러 방향으로 이어져 잘못된 동선을 선택하기 쉬움</t>
  </si>
  <si>
    <t>6/10 – 동행 인원·속도 편차·위험 구간 수·명령 재사용 시간이 난이도를 결정함</t>
  </si>
  <si>
    <t>바람 방향 표시와 봉지의 그림자를 보고 다음 착지 지점을 예측해 세 번 안에 붙잡음</t>
  </si>
  <si>
    <t>첫 근접전의 충격으로 조끼 보호판이 갈라졌지만 겉으로는 손상 정도를 바로 알기 어려움</t>
  </si>
  <si>
    <t>아이의 ‘언니, 괴물. 펑! 없어져써!’라는 말을 듣지만 놀라서 횡설수설한다고 판단함</t>
  </si>
  <si>
    <t>[나대진] 75% 이상 : 충격 보호대·공명 보호 장갑·고등급자 공명 증폭기 지원</t>
  </si>
  <si>
    <t>차한해는 공격 방법도 힘의 존재도 모르며 괴물의 돌진을 몸으로 막아야 한다고 생각함</t>
  </si>
  <si>
    <t>공명 피해는 증가하지만 증폭기의 화면 간섭 때문에 붙잡기 공격의 전조가 짧게 가려짐</t>
  </si>
  <si>
    <t>표준 대응 장비 8종 확인·응급 주사와 비살상 충격탄 등록·상태 UI 확인 완료</t>
  </si>
  <si>
    <t>전투 장면·전용 차량·고급 식사·방송 인터뷰를 비교해 영웅화가 시작됐음을 확인함</t>
  </si>
  <si>
    <t>1/10 – NPC 후보 수·위치 이동 여부·의뢰 단서 명확성이 난이도를 결정함</t>
  </si>
  <si>
    <t>깨진 방패의 방어 방향과 섬광 신호기의 1회성 주의 분산 효과를 함께 이해해야 함</t>
  </si>
  <si>
    <t>보고 마감 시간이 있지만 익숙한 울음소리가 골목 안에서 들려 그냥 지나칠 수 있음</t>
  </si>
  <si>
    <t>차한해는 자신의 의사보다 먼저 숙소와 관리 체계가 배정되는 상황을 받아들여야 함</t>
  </si>
  <si>
    <t>임무 지역·시민 수·고등급자 역할을 확인하고 단독이 아닌 공동 출동으로 임무를 수락함</t>
  </si>
  <si>
    <t>836 청년이 전방을 막고 차한해가 후방 시민을 안내하며 지정 대피선까지 이동시킴</t>
  </si>
  <si>
    <t>아이와 짧게 대화하고 사탕을 보관해 주며 가족사진과 철제 잔해 사고의 단서를 확인함</t>
  </si>
  <si>
    <t>1/10 – 관찰 대상 수·이상 징후의 미세함·단서 분산 정도가 난이도를 결정함</t>
  </si>
  <si>
    <t>보호 장비 2종과 공격 장비 1종의 방어·공명 피해·기동성·화면 간섭을 비교해야 함</t>
  </si>
  <si>
    <t>[도시] +5% (기본 15% · 최대 30%)
[나대진] +5% (누적 65%)</t>
  </si>
  <si>
    <t>갈림길에서 목적지 방향을 확인하면서 잔해 사이에 놓인 관리국 보급 상자도 찾아야 함</t>
  </si>
  <si>
    <t>여깄었네과 고등급자의 교전 구역에서 고등급자 교전 구역과 시민 이동 동선이 겹침</t>
  </si>
  <si>
    <t>1등 나와의 몸통 내려찍기·느린 추격 패턴과 느린 추격이 좁은 대피 경로를 막음</t>
  </si>
  <si>
    <t>마지막 츄르를 건네고 차한해가 떠날 때까지 고양이가 곁에 머무르는 모습을 확인함</t>
  </si>
  <si>
    <t>일반탄과 비살상 충격탄의 용도가 다르고 전술화의 회피 거리 보정을 함께 익혀야 함</t>
  </si>
  <si>
    <t>대피 상황에 필요한 물품을 비교해 가방·물·손전등·구급품 중 필수 물품를 선택함</t>
  </si>
  <si>
    <t>일정 거리에 츄르를 내려놓고 뒤로 물러난 뒤 고양이가 스스로 다가올 때까지 기다림</t>
  </si>
  <si>
    <t>구조 성과와 호화 생활 장면이 같은 방송에 편집되어 제도의 문제점을 알아차리기 어려움</t>
  </si>
  <si>
    <t>문 두드리기·연속 주먹질 패턴과 무전으로 전달되는 공격 예고를 연결해 학습해야 함</t>
  </si>
  <si>
    <t>차한해와 같은 근원에서 만들어졌지만 균열 내부에서 살아온 짝 존재. 인간에게서 분리된 나쁜 부분을 주로 봐 외부 세계를 끝없이 악을 생산하는 곳으로 판단. 균열 확대가 더 깨끗한 세계를 만든다고 믿고 두 해결 방법을 제시하지만 집단 협력으로 모두를 살릴 가능성을 숨겨 인간의 선택을 시험.</t>
  </si>
  <si>
    <t>값 매기기</t>
  </si>
  <si>
    <t>적출 판단</t>
  </si>
  <si>
    <t>기록 덮기</t>
  </si>
  <si>
    <t>다음 배송</t>
  </si>
  <si>
    <t>양보 거부</t>
  </si>
  <si>
    <t>끌어내려</t>
  </si>
  <si>
    <t>3분 30초</t>
  </si>
  <si>
    <t>끼어들기</t>
  </si>
  <si>
    <t>무감각 처리</t>
  </si>
  <si>
    <t>집단 공격</t>
  </si>
  <si>
    <t>더 보여줘</t>
  </si>
  <si>
    <t>연결 넘기기</t>
  </si>
  <si>
    <t>TTK(초)</t>
  </si>
  <si>
    <t>도망 준비</t>
  </si>
  <si>
    <t>2분 25초</t>
  </si>
  <si>
    <t>끝까지 압박</t>
  </si>
  <si>
    <t>물자 감싸기</t>
  </si>
  <si>
    <t>막아두기</t>
  </si>
  <si>
    <t>웃음거리</t>
  </si>
  <si>
    <t>쌓아두기</t>
  </si>
  <si>
    <t>회수 지시</t>
  </si>
  <si>
    <t>상성 K</t>
  </si>
  <si>
    <t>떠넘기기</t>
  </si>
  <si>
    <t>2분 55초</t>
  </si>
  <si>
    <t>먼저 간다</t>
  </si>
  <si>
    <t>잠깐 점거</t>
  </si>
  <si>
    <t>입금 압박</t>
  </si>
  <si>
    <t>거리 무시</t>
  </si>
  <si>
    <t>손상 회피</t>
  </si>
  <si>
    <t>대체 조립</t>
  </si>
  <si>
    <t>11분 30초</t>
  </si>
  <si>
    <t>추적 고정</t>
  </si>
  <si>
    <t>카메라 고정</t>
  </si>
  <si>
    <t>통로 점유</t>
  </si>
  <si>
    <t>운반 고정</t>
  </si>
  <si>
    <t>위험 대기</t>
  </si>
  <si>
    <t>후원금 전용</t>
  </si>
  <si>
    <t>위조 승인</t>
  </si>
  <si>
    <t>의료품 잠금</t>
  </si>
  <si>
    <t>기억 되감기</t>
  </si>
  <si>
    <t>접대 우선</t>
  </si>
  <si>
    <t>밖은 틀렸어</t>
  </si>
  <si>
    <t>자기 탓</t>
  </si>
  <si>
    <t>알림 회수</t>
  </si>
  <si>
    <t>자리 넓히기</t>
  </si>
  <si>
    <t>문 봉쇄</t>
  </si>
  <si>
    <t>생존자 무시</t>
  </si>
  <si>
    <t>신원 말소</t>
  </si>
  <si>
    <t>다음 교실</t>
  </si>
  <si>
    <t>자리 피하기</t>
  </si>
  <si>
    <t>기억 형상체</t>
  </si>
  <si>
    <t>정문 차단</t>
  </si>
  <si>
    <t>별 펜던트</t>
  </si>
  <si>
    <t>출동 지연</t>
  </si>
  <si>
    <t>악플 몰이</t>
  </si>
  <si>
    <t>서류 바꾸기</t>
  </si>
  <si>
    <t>촬영 유지</t>
  </si>
  <si>
    <t>신상 추적</t>
  </si>
  <si>
    <t>제보 묵살</t>
  </si>
  <si>
    <t>철판 외피</t>
  </si>
  <si>
    <t>출구 차단</t>
  </si>
  <si>
    <t>부품 선별</t>
  </si>
  <si>
    <t>후원 우선</t>
  </si>
  <si>
    <t>잡동사니 투척</t>
  </si>
  <si>
    <t>우선순위 왜곡</t>
  </si>
  <si>
    <t>특혜 유지</t>
  </si>
  <si>
    <t>어쩌라고</t>
  </si>
  <si>
    <t>한 명 제외</t>
  </si>
  <si>
    <t>모른 척</t>
  </si>
  <si>
    <t>자리 비우기</t>
  </si>
  <si>
    <t>위험 전가</t>
  </si>
  <si>
    <t>영웅 대우</t>
  </si>
  <si>
    <t>1분 25초</t>
  </si>
  <si>
    <t>오답 덮기</t>
  </si>
  <si>
    <t>교사 방관</t>
  </si>
  <si>
    <t>기사 덮기</t>
  </si>
  <si>
    <t>말 옮기기</t>
  </si>
  <si>
    <t>집단 고립</t>
  </si>
  <si>
    <t>웃음 반복</t>
  </si>
  <si>
    <t>대타 지정</t>
  </si>
  <si>
    <t>때리지 마</t>
  </si>
  <si>
    <t>플레이 난관</t>
  </si>
  <si>
    <t>기억 폭주</t>
  </si>
  <si>
    <t>영웅 포장</t>
  </si>
  <si>
    <t>균열의 논리</t>
  </si>
  <si>
    <t>관계 끊기</t>
  </si>
  <si>
    <t>지원 삭감</t>
  </si>
  <si>
    <t>균열 태생체</t>
  </si>
  <si>
    <t>지원 거절</t>
  </si>
  <si>
    <t>한 칸 멀리</t>
  </si>
  <si>
    <t>구조 독촉</t>
  </si>
  <si>
    <t>대수롭지 않게</t>
  </si>
  <si>
    <t>위험 노출</t>
  </si>
  <si>
    <t>시선 돌리기</t>
  </si>
  <si>
    <t>방송 유지</t>
  </si>
  <si>
    <t>물건 회수</t>
  </si>
  <si>
    <t>가족 찾기</t>
  </si>
  <si>
    <t>미들 유저</t>
  </si>
  <si>
    <t>스테이지</t>
  </si>
  <si>
    <t>플레이 난이도</t>
  </si>
  <si>
    <t>수행 과제 수</t>
  </si>
  <si>
    <t>실패 결과</t>
  </si>
  <si>
    <t>1분 40초</t>
  </si>
  <si>
    <t>1분 10초</t>
  </si>
  <si>
    <t>체감 난이도</t>
  </si>
  <si>
    <t>최소 공격력</t>
  </si>
  <si>
    <t>1분 30초</t>
  </si>
  <si>
    <t>플레이 흥미도</t>
  </si>
  <si>
    <t>1분 20초</t>
  </si>
  <si>
    <t>플레이 목표</t>
  </si>
  <si>
    <t>둘 중 하나!</t>
  </si>
  <si>
    <t>액세서리</t>
  </si>
  <si>
    <t>1분 50초</t>
  </si>
  <si>
    <t>목적지 도착</t>
  </si>
  <si>
    <t>1분 15초</t>
  </si>
  <si>
    <t>1분 35초</t>
  </si>
  <si>
    <t>이쪽이야!</t>
  </si>
  <si>
    <t>껍데기부터</t>
  </si>
  <si>
    <t>1분 55초</t>
  </si>
  <si>
    <t>1분 45초</t>
  </si>
  <si>
    <t>헤비 유저</t>
  </si>
  <si>
    <t>콘텐츠명</t>
  </si>
  <si>
    <t>공략 방법</t>
  </si>
  <si>
    <t>+0.3초</t>
  </si>
  <si>
    <t>오염 저항</t>
  </si>
  <si>
    <t>1분 5초</t>
  </si>
  <si>
    <t>영화관 도착</t>
  </si>
  <si>
    <t>2분 5초</t>
  </si>
  <si>
    <t>2분 15초</t>
  </si>
  <si>
    <t>UI 안정</t>
  </si>
  <si>
    <t>팔 방어구</t>
  </si>
  <si>
    <t>핵부터!</t>
  </si>
  <si>
    <t>기본 방어력</t>
  </si>
  <si>
    <t>보스 전투</t>
  </si>
  <si>
    <t>보조 장비</t>
  </si>
  <si>
    <t>한 줄로 서!</t>
  </si>
  <si>
    <t>균열 저항</t>
  </si>
  <si>
    <t>참고 이미지</t>
  </si>
  <si>
    <t>분진 저항</t>
  </si>
  <si>
    <t>충격 보호</t>
  </si>
  <si>
    <t>먼저 들었어</t>
  </si>
  <si>
    <t>2분 40초</t>
  </si>
  <si>
    <t>아이템 속성</t>
  </si>
  <si>
    <t>구조대 안전모</t>
  </si>
  <si>
    <t>UI 표시</t>
  </si>
  <si>
    <t>전투 가능</t>
  </si>
  <si>
    <t>물리 저항</t>
  </si>
  <si>
    <t>한 번 튕겨!</t>
  </si>
  <si>
    <t>차단기 막대</t>
  </si>
  <si>
    <t>2분 50초</t>
  </si>
  <si>
    <t>거래 제한</t>
  </si>
  <si>
    <t>전투 상태</t>
  </si>
  <si>
    <t>기본 공격력</t>
  </si>
  <si>
    <t>획득 시 귀속</t>
  </si>
  <si>
    <t>최대 공격력</t>
  </si>
  <si>
    <t>충격 저항</t>
  </si>
  <si>
    <t>기동 보정</t>
  </si>
  <si>
    <t>2분 30초</t>
  </si>
  <si>
    <t>보랏빛 철봉</t>
  </si>
  <si>
    <t>전기·충격</t>
  </si>
  <si>
    <t>슥, 긁기</t>
  </si>
  <si>
    <t>여기 맞나?</t>
  </si>
  <si>
    <t>여긴 내 틈</t>
  </si>
  <si>
    <t>내가 간다</t>
  </si>
  <si>
    <t>상품가치</t>
  </si>
  <si>
    <t>여기도 내 집</t>
  </si>
  <si>
    <t>절대 안 비켜</t>
  </si>
  <si>
    <t>등급 부여</t>
  </si>
  <si>
    <t>숨 한번</t>
  </si>
  <si>
    <t>다 같이 가!</t>
  </si>
  <si>
    <t>감지 우선순위</t>
  </si>
  <si>
    <t>잠깐인데</t>
  </si>
  <si>
    <t>꿈틀꿈틀</t>
  </si>
  <si>
    <t>선의 봉쇄</t>
  </si>
  <si>
    <t>뒤에 있다!</t>
  </si>
  <si>
    <t>문 좀 열어!</t>
  </si>
  <si>
    <t>나 먼저</t>
  </si>
  <si>
    <t>자리 찍기</t>
  </si>
  <si>
    <t>회복 효율</t>
  </si>
  <si>
    <t>희생 표식</t>
  </si>
  <si>
    <t>다음 문!</t>
  </si>
  <si>
    <t>밀려남 1칸</t>
  </si>
  <si>
    <t>비상구 폐쇄!</t>
  </si>
  <si>
    <t>셋이서 빙글</t>
  </si>
  <si>
    <t>갈채 스택</t>
  </si>
  <si>
    <t>나부터 살아</t>
  </si>
  <si>
    <t>닫힌 문지기</t>
  </si>
  <si>
    <t>AI 가중치</t>
  </si>
  <si>
    <t>빨리빨리!</t>
  </si>
  <si>
    <t>으아앙—</t>
  </si>
  <si>
    <t>바닥도 나가!</t>
  </si>
  <si>
    <t>너부터!</t>
  </si>
  <si>
    <t>저 사람부터!</t>
  </si>
  <si>
    <t>최종 공격력</t>
  </si>
  <si>
    <t>너도 밖으로.</t>
  </si>
  <si>
    <t>집게 한 번</t>
  </si>
  <si>
    <t>조금만 밀어</t>
  </si>
  <si>
    <t>AI 위치</t>
  </si>
  <si>
    <t>쏙 빠지기</t>
  </si>
  <si>
    <t>선의 압류</t>
  </si>
  <si>
    <t>지금 당장!</t>
  </si>
  <si>
    <t>이동 위치</t>
  </si>
  <si>
    <t>공격력 보정</t>
  </si>
  <si>
    <t>문 닫습니다!</t>
  </si>
  <si>
    <t>균열 수호체</t>
  </si>
  <si>
    <t>둘이 된 하나</t>
  </si>
  <si>
    <t>한꺼번에 쿵</t>
  </si>
  <si>
    <t>아직도?</t>
  </si>
  <si>
    <t>밖에 있어.</t>
  </si>
  <si>
    <t>회복도 압류</t>
  </si>
  <si>
    <t>댓글 폭주</t>
  </si>
  <si>
    <t>책임 배송</t>
  </si>
  <si>
    <t>몬스터 이미지</t>
  </si>
  <si>
    <t>방어력 보정</t>
  </si>
  <si>
    <t>한 명이면 돼</t>
  </si>
  <si>
    <t>니가 가</t>
  </si>
  <si>
    <t>니가 가!</t>
  </si>
  <si>
    <t>등 떠밀기</t>
  </si>
  <si>
    <t>똑똑똑!</t>
  </si>
  <si>
    <t>내 자리야</t>
  </si>
  <si>
    <t>페이즈+AI</t>
  </si>
  <si>
    <t>잘 속네</t>
  </si>
  <si>
    <t>찍어 누르기</t>
  </si>
  <si>
    <t>넓은 체형</t>
  </si>
  <si>
    <t>단단한 손뼈</t>
  </si>
  <si>
    <t>겹친 외피</t>
  </si>
  <si>
    <t>최종 방어력</t>
  </si>
  <si>
    <t>고등급자 먼저</t>
  </si>
  <si>
    <t>응집 외피</t>
  </si>
  <si>
    <t>집요한 추격</t>
  </si>
  <si>
    <t>당황한 반격</t>
  </si>
  <si>
    <t>저쪽으로.</t>
  </si>
  <si>
    <t>미납 경고</t>
  </si>
  <si>
    <t>반복 충격</t>
  </si>
  <si>
    <t>발동률3</t>
  </si>
  <si>
    <t>밀치기 충격</t>
  </si>
  <si>
    <t>굳은 외피</t>
  </si>
  <si>
    <t>발동률1</t>
  </si>
  <si>
    <t>발동률4</t>
  </si>
  <si>
    <t>긴장된 근육</t>
  </si>
  <si>
    <t>조건부 선공</t>
  </si>
  <si>
    <t>강화 변이체</t>
  </si>
  <si>
    <t>초기 변이체</t>
  </si>
  <si>
    <t>후방 기습</t>
  </si>
  <si>
    <t>수취인 변경</t>
  </si>
  <si>
    <t>다중 팔 타격</t>
  </si>
  <si>
    <t>얇은 외피</t>
  </si>
  <si>
    <t>추격 가속</t>
  </si>
  <si>
    <t>근접 본능</t>
  </si>
  <si>
    <t>무리 공명</t>
  </si>
  <si>
    <t>무리 선도체</t>
  </si>
  <si>
    <t>몬스터 속성</t>
  </si>
  <si>
    <t>검증 항목</t>
  </si>
  <si>
    <t>유연한 골격</t>
  </si>
  <si>
    <t>낮은 무게중심</t>
  </si>
  <si>
    <t>대중의 갈채</t>
  </si>
  <si>
    <t>부하 보호막</t>
  </si>
  <si>
    <t>생체 감시</t>
  </si>
  <si>
    <t>다층 외피</t>
  </si>
  <si>
    <t>숭배 공명</t>
  </si>
  <si>
    <t>구역 보스</t>
  </si>
  <si>
    <t>집단 갈채</t>
  </si>
  <si>
    <t>보호막 생성</t>
  </si>
  <si>
    <t>봉쇄 명령</t>
  </si>
  <si>
    <t>흡수 강화</t>
  </si>
  <si>
    <t>군중 엄호</t>
  </si>
  <si>
    <t>융합 공명</t>
  </si>
  <si>
    <t>책임 전가</t>
  </si>
  <si>
    <t>흡수 외피</t>
  </si>
  <si>
    <t>구원 독촉</t>
  </si>
  <si>
    <t>기억 침식</t>
  </si>
  <si>
    <t>밀착 압박</t>
  </si>
  <si>
    <t>군중 속 은폐</t>
  </si>
  <si>
    <t>기습 반응</t>
  </si>
  <si>
    <t>그림자 외피</t>
  </si>
  <si>
    <t>포위 압박</t>
  </si>
  <si>
    <t>진형 방어</t>
  </si>
  <si>
    <t>교체 외피</t>
  </si>
  <si>
    <t>갈채 보호막</t>
  </si>
  <si>
    <t>중첩 신체</t>
  </si>
  <si>
    <t>환영 외피</t>
  </si>
  <si>
    <t>챕터 보스</t>
  </si>
  <si>
    <t>보안 외피</t>
  </si>
  <si>
    <t>군중 뒤 은폐</t>
  </si>
  <si>
    <t>불규칙 타격</t>
  </si>
  <si>
    <t>8분 30초</t>
  </si>
  <si>
    <t>상대 방어력</t>
  </si>
  <si>
    <t>현재 스킬</t>
  </si>
  <si>
    <t>집단 밀어내기</t>
  </si>
  <si>
    <t>6분 30초</t>
  </si>
  <si>
    <t>계량 장치</t>
  </si>
  <si>
    <t>집중 비난</t>
  </si>
  <si>
    <t>소문 확산</t>
  </si>
  <si>
    <t>9분 30초</t>
  </si>
  <si>
    <t>희생 선동</t>
  </si>
  <si>
    <t>집단 압박</t>
  </si>
  <si>
    <t>기습 충격</t>
  </si>
  <si>
    <t>환영 분산</t>
  </si>
  <si>
    <t>가이드·편의</t>
  </si>
  <si>
    <t>폭력의 기억</t>
  </si>
  <si>
    <t>군집 방어</t>
  </si>
  <si>
    <t>12분 30초</t>
  </si>
  <si>
    <t>초조한 외피</t>
  </si>
  <si>
    <t>후방 위치</t>
  </si>
  <si>
    <t>괴물 외피</t>
  </si>
  <si>
    <t>5분 30초</t>
  </si>
  <si>
    <t>진행·콘텐츠</t>
  </si>
  <si>
    <t>압박 진형</t>
  </si>
  <si>
    <t>권위 외피</t>
  </si>
  <si>
    <t>복종 압박</t>
  </si>
  <si>
    <t>조롱 파동</t>
  </si>
  <si>
    <t>7분 30초</t>
  </si>
  <si>
    <t>원형 진형</t>
  </si>
  <si>
    <t>순위 뒤집기</t>
  </si>
  <si>
    <t>공포 유도</t>
  </si>
  <si>
    <t>밀어내기</t>
  </si>
  <si>
    <t>다음 대상</t>
  </si>
  <si>
    <t>창고 털기</t>
  </si>
  <si>
    <t>통로 봉쇄</t>
  </si>
  <si>
    <t>희생 밀치기</t>
  </si>
  <si>
    <t>거짓 권위</t>
  </si>
  <si>
    <t>머리·얼굴</t>
  </si>
  <si>
    <t>서사·상태</t>
  </si>
  <si>
    <t>공격 보정</t>
  </si>
  <si>
    <t>등급 강제</t>
  </si>
  <si>
    <t>방어 보정</t>
  </si>
  <si>
    <t>밸런스 팩터</t>
  </si>
  <si>
    <t>사각지대 은폐</t>
  </si>
  <si>
    <t>뒤에 있어.</t>
  </si>
  <si>
    <t>엮이지 말자</t>
  </si>
  <si>
    <t>판독 단계</t>
  </si>
  <si>
    <t>정답 바꾸기</t>
  </si>
  <si>
    <t>하나 더 웃자</t>
  </si>
  <si>
    <t>위치 노출</t>
  </si>
  <si>
    <t>난 뒤로 갈게</t>
  </si>
  <si>
    <t>다시 뒤로</t>
  </si>
  <si>
    <t>박수 적금</t>
  </si>
  <si>
    <t>박수 더!</t>
  </si>
  <si>
    <t>이건 반납</t>
  </si>
  <si>
    <t>엎드려.</t>
  </si>
  <si>
    <t>측정합니다.</t>
  </si>
  <si>
    <t>너도 붙어!</t>
  </si>
  <si>
    <t>한 칸만 밀게</t>
  </si>
  <si>
    <t>다시 한 줄</t>
  </si>
  <si>
    <t>위조 서류</t>
  </si>
  <si>
    <t>한꺼번에 쾅!</t>
  </si>
  <si>
    <t>발자국 저장</t>
  </si>
  <si>
    <t>소환 개체</t>
  </si>
  <si>
    <t>팔 바꿔 쓸게</t>
  </si>
  <si>
    <t>통째로 간다!</t>
  </si>
  <si>
    <t>시선 모아!</t>
  </si>
  <si>
    <t>거짓 소문</t>
  </si>
  <si>
    <t>넘어져.</t>
  </si>
  <si>
    <t>최초의 영웅</t>
  </si>
  <si>
    <t>차례대로.</t>
  </si>
  <si>
    <t>팬은 비켜!</t>
  </si>
  <si>
    <t>역시 돈이지</t>
  </si>
  <si>
    <t>더 낮게.</t>
  </si>
  <si>
    <t>공은 돌아온다</t>
  </si>
  <si>
    <t>몬스터 타입</t>
  </si>
  <si>
    <t>행사 좋아</t>
  </si>
  <si>
    <t>움직이지 마.</t>
  </si>
  <si>
    <t>오늘의 희생양</t>
  </si>
  <si>
    <t>만기 폭발!</t>
  </si>
  <si>
    <t>때리지 마.</t>
  </si>
  <si>
    <t>조회수 각</t>
  </si>
  <si>
    <t>별일 아니잖니</t>
  </si>
  <si>
    <t>인증 실패</t>
  </si>
  <si>
    <t>박수 먹기</t>
  </si>
  <si>
    <t>몬스터 이름</t>
  </si>
  <si>
    <t>소문 쫙!</t>
  </si>
  <si>
    <t>임시 승인</t>
  </si>
  <si>
    <t>작성 기준</t>
  </si>
  <si>
    <t>스캔합니다</t>
  </si>
  <si>
    <t>베스트 컷</t>
  </si>
  <si>
    <t>미담 전문</t>
  </si>
  <si>
    <t>오늘의 영웅!</t>
  </si>
  <si>
    <t>엉켜서 딱!</t>
  </si>
  <si>
    <t>난 못 봤어</t>
  </si>
  <si>
    <t>다 들었대!</t>
  </si>
  <si>
    <t>전부 같이!</t>
  </si>
  <si>
    <t>박수 소리!</t>
  </si>
  <si>
    <t>길은 못 줘</t>
  </si>
  <si>
    <t>부품 수집가</t>
  </si>
  <si>
    <t>팬서비스 연타</t>
  </si>
  <si>
    <t>줄 다시 서!</t>
  </si>
  <si>
    <t>나갈 곳 없어</t>
  </si>
  <si>
    <t>무슨 소리지?</t>
  </si>
  <si>
    <t>문턱 조심!</t>
  </si>
  <si>
    <t>희생 지목</t>
  </si>
  <si>
    <t>손녀 제압</t>
  </si>
  <si>
    <t>봉쇄 외피</t>
  </si>
  <si>
    <t>MON K</t>
  </si>
  <si>
    <t>뒷문 개방</t>
  </si>
  <si>
    <t>반복 출동</t>
  </si>
  <si>
    <t>둘 중 하나</t>
  </si>
  <si>
    <t>장비 공격 합</t>
  </si>
  <si>
    <t>기록 조작</t>
  </si>
  <si>
    <t>PC K</t>
  </si>
  <si>
    <t>PC HP</t>
  </si>
  <si>
    <t>등급 확인</t>
  </si>
  <si>
    <t>한 자리 먹기</t>
  </si>
  <si>
    <t>MON TTK</t>
  </si>
  <si>
    <t>상성 판정</t>
  </si>
  <si>
    <t>MON HP</t>
  </si>
  <si>
    <t>장비 방어 합</t>
  </si>
  <si>
    <t>마지막 시험</t>
  </si>
  <si>
    <t>이건 던질게</t>
  </si>
  <si>
    <t>PC TTK</t>
  </si>
  <si>
    <t>전투 대상</t>
  </si>
  <si>
    <t>군인 지원</t>
  </si>
  <si>
    <t>화염 저항</t>
  </si>
  <si>
    <t>비살상 충격탄</t>
  </si>
  <si>
    <t>비살상 충격</t>
  </si>
  <si>
    <t>장비 회복</t>
  </si>
  <si>
    <t>안 찍히면 돼</t>
  </si>
  <si>
    <t>전투 종료</t>
  </si>
  <si>
    <t>생체 인증</t>
  </si>
  <si>
    <t>접근 권한</t>
  </si>
  <si>
    <t>기타 수치</t>
  </si>
  <si>
    <t>나무판 보호대</t>
  </si>
  <si>
    <t>충격 보호대</t>
  </si>
  <si>
    <t>피해 -5%</t>
  </si>
  <si>
    <t>군용 방탄판</t>
  </si>
  <si>
    <t>사용 조건</t>
  </si>
  <si>
    <t>물리·관통</t>
  </si>
  <si>
    <t>고등급자</t>
  </si>
  <si>
    <t>철판 보호대</t>
  </si>
  <si>
    <t>전광판 쇠막대</t>
  </si>
  <si>
    <t>바꿔가며!</t>
  </si>
  <si>
    <t>관리국 전술화</t>
  </si>
  <si>
    <t>접근 도구</t>
  </si>
  <si>
    <t>공명 보호</t>
  </si>
  <si>
    <t>입력 안정</t>
  </si>
  <si>
    <t>공명 증폭</t>
  </si>
  <si>
    <t>위치 조건</t>
  </si>
  <si>
    <t>1회 자동</t>
  </si>
  <si>
    <t>무한 선의</t>
  </si>
  <si>
    <t>소음 발생량</t>
  </si>
  <si>
    <t>구조 완료</t>
  </si>
  <si>
    <t>동시 조건</t>
  </si>
  <si>
    <t>탐색 후보</t>
  </si>
  <si>
    <t>판독 표시</t>
  </si>
  <si>
    <t>차한해·동료</t>
  </si>
  <si>
    <t>지원+이벤트</t>
  </si>
  <si>
    <t>점착 외피</t>
  </si>
  <si>
    <t>희생 엔딩</t>
  </si>
  <si>
    <t>폐교 은폐</t>
  </si>
  <si>
    <t>강공격 종료</t>
  </si>
  <si>
    <t>페이즈 1회</t>
  </si>
  <si>
    <t>융합 보스</t>
  </si>
  <si>
    <t>최대 타격 수</t>
  </si>
  <si>
    <t>갈채 획득</t>
  </si>
  <si>
    <t>장비 슬롯</t>
  </si>
  <si>
    <t>이동 목표</t>
  </si>
  <si>
    <t>폐교 보스</t>
  </si>
  <si>
    <t>외피 파괴</t>
  </si>
  <si>
    <t>핵 피해</t>
  </si>
  <si>
    <t>패시브+자동</t>
  </si>
  <si>
    <t>사건 플래그</t>
  </si>
  <si>
    <t>전환 완료</t>
  </si>
  <si>
    <t>최종 보스</t>
  </si>
  <si>
    <t>사건 조건</t>
  </si>
  <si>
    <t>정신 차리자.</t>
  </si>
  <si>
    <t>회사 구조</t>
  </si>
  <si>
    <t>연계 호출</t>
  </si>
  <si>
    <t>UI 간섭</t>
  </si>
  <si>
    <t>엔딩 1회</t>
  </si>
  <si>
    <t>외피 피해</t>
  </si>
  <si>
    <t>부담 연결</t>
  </si>
  <si>
    <t>장치 파괴</t>
  </si>
  <si>
    <t>고유 특성</t>
  </si>
  <si>
    <t>연결 대상</t>
  </si>
  <si>
    <t>대상 상태</t>
  </si>
  <si>
    <t>공격 입력</t>
  </si>
  <si>
    <t>위치 이동</t>
  </si>
  <si>
    <t>주의 분산</t>
  </si>
  <si>
    <t>방향 판독</t>
  </si>
  <si>
    <t>치명 피해</t>
  </si>
  <si>
    <t>첫 힘 발현</t>
  </si>
  <si>
    <t>스토리 판정</t>
  </si>
  <si>
    <t>피격 대상</t>
  </si>
  <si>
    <t>선의 감소량</t>
  </si>
  <si>
    <t>표적 전환</t>
  </si>
  <si>
    <t>폐교 투척</t>
  </si>
  <si>
    <t>상태이상+연출</t>
  </si>
  <si>
    <t>해제 불가</t>
  </si>
  <si>
    <t>은폐 전용</t>
  </si>
  <si>
    <t>특수 사건</t>
  </si>
  <si>
    <t>8초 종료</t>
  </si>
  <si>
    <t>반사 횟수</t>
  </si>
  <si>
    <t>보스 면역</t>
  </si>
  <si>
    <t>강한 우위</t>
  </si>
  <si>
    <t>관계 유형</t>
  </si>
  <si>
    <t>등급 표식</t>
  </si>
  <si>
    <t>소방 방열복</t>
  </si>
  <si>
    <t>스킬 ID</t>
  </si>
  <si>
    <t>약한 우위</t>
  </si>
  <si>
    <t>현장 획득</t>
  </si>
  <si>
    <t>반사 투척</t>
  </si>
  <si>
    <t>기동 안정</t>
  </si>
  <si>
    <t>동시 입력</t>
  </si>
  <si>
    <t>스킬 타입</t>
  </si>
  <si>
    <t>발동 필요 값</t>
  </si>
  <si>
    <t>접촉 소멸</t>
  </si>
  <si>
    <t>방향 혼란</t>
  </si>
  <si>
    <t>구역 압박</t>
  </si>
  <si>
    <t>안정 앰플</t>
  </si>
  <si>
    <t>차한해 전용</t>
  </si>
  <si>
    <t>강화 전투화</t>
  </si>
  <si>
    <t>콘텐츠 번호</t>
  </si>
  <si>
    <t>사용 주체</t>
  </si>
  <si>
    <t>방어 속성</t>
  </si>
  <si>
    <t>손 내려.</t>
  </si>
  <si>
    <t>소방관 지원</t>
  </si>
  <si>
    <t>폐교 공명</t>
  </si>
  <si>
    <t>시전자·아군</t>
  </si>
  <si>
    <t>이번엔 같이.</t>
  </si>
  <si>
    <t>상태 이상 값</t>
  </si>
  <si>
    <t>화염 보호복</t>
  </si>
  <si>
    <t>나대진 지급</t>
  </si>
  <si>
    <t>매개 상수</t>
  </si>
  <si>
    <t>보스 공통</t>
  </si>
  <si>
    <t>환경 유인</t>
  </si>
  <si>
    <t>공격자＼방어자</t>
  </si>
  <si>
    <t>정식 전투</t>
  </si>
  <si>
    <t>약한 열위</t>
  </si>
  <si>
    <t>지정 사용자</t>
  </si>
  <si>
    <t>매트 보호대</t>
  </si>
  <si>
    <t>정비공 지원</t>
  </si>
  <si>
    <t>스킬 아이콘</t>
  </si>
  <si>
    <t>피해 산정식</t>
  </si>
  <si>
    <t>아이템 사용</t>
  </si>
  <si>
    <t>사랑의 매</t>
  </si>
  <si>
    <t>보랏빛 농구공</t>
  </si>
  <si>
    <t>상성 순환</t>
  </si>
  <si>
    <t>조건부 입력</t>
  </si>
  <si>
    <t>환경 상호작용</t>
  </si>
  <si>
    <t>강한 열위</t>
  </si>
  <si>
    <t>방어 전투</t>
  </si>
  <si>
    <t>공격 속성</t>
  </si>
  <si>
    <t>핵심 성질</t>
  </si>
  <si>
    <t>아이템 횟수</t>
  </si>
  <si>
    <t>화염 대응</t>
  </si>
  <si>
    <t>충격 완화</t>
  </si>
  <si>
    <t>현장 제작</t>
  </si>
  <si>
    <t>행동 제한</t>
  </si>
  <si>
    <t>표적 인식</t>
  </si>
  <si>
    <t>전투 표현</t>
  </si>
  <si>
    <t>시야 교란</t>
  </si>
  <si>
    <t>대표 표현</t>
  </si>
  <si>
    <t>피해 계수</t>
  </si>
  <si>
    <t>일반 변이체</t>
  </si>
  <si>
    <t>이동 종료</t>
  </si>
  <si>
    <t>공명 전투</t>
  </si>
  <si>
    <t>저기 봐!</t>
  </si>
  <si>
    <t>장비 해제</t>
  </si>
  <si>
    <t>쿨타임(초)</t>
  </si>
  <si>
    <t>앗, 피해!</t>
  </si>
  <si>
    <t>입력 흔들림</t>
  </si>
  <si>
    <t>전투당 1회</t>
  </si>
  <si>
    <t>쿨타임 타입</t>
  </si>
  <si>
    <t>10초 종료</t>
  </si>
  <si>
    <t>장비 사용</t>
  </si>
  <si>
    <t>입력 유지</t>
  </si>
  <si>
    <t>1초 종료</t>
  </si>
  <si>
    <t>심층 탐사</t>
  </si>
  <si>
    <t>상황당 1회</t>
  </si>
  <si>
    <t>이동 속도</t>
  </si>
  <si>
    <t>다수 전투</t>
  </si>
  <si>
    <t>전투 정보</t>
  </si>
  <si>
    <t>첫 보스</t>
  </si>
  <si>
    <t>상황 조건</t>
  </si>
  <si>
    <t>반격 창 종료</t>
  </si>
  <si>
    <t>피해 없음</t>
  </si>
  <si>
    <t>시전 종료</t>
  </si>
  <si>
    <t>선택 확정</t>
  </si>
  <si>
    <t>핵 은폐</t>
  </si>
  <si>
    <t>중장비 방어</t>
  </si>
  <si>
    <t>기본 상호작용</t>
  </si>
  <si>
    <t>연출용+액티브</t>
  </si>
  <si>
    <t>장비 착용</t>
  </si>
  <si>
    <t>이동 경로</t>
  </si>
  <si>
    <t>약점 노출</t>
  </si>
  <si>
    <t>도움 요청</t>
  </si>
  <si>
    <t>사방으로 휙</t>
  </si>
  <si>
    <t>경직 0.3초</t>
  </si>
  <si>
    <t>갈채 보스</t>
  </si>
  <si>
    <t>단체석 확장!</t>
  </si>
  <si>
    <t>배송 건</t>
  </si>
  <si>
    <t>영웅 보호!</t>
  </si>
  <si>
    <t>딱 붙어!</t>
  </si>
  <si>
    <t>너, 거기!</t>
  </si>
  <si>
    <t>패턴 판독</t>
  </si>
  <si>
    <t>받는 피해</t>
  </si>
  <si>
    <t>몸통 잠깐!</t>
  </si>
  <si>
    <t>불렀으면 간다</t>
  </si>
  <si>
    <t>다들 와!</t>
  </si>
  <si>
    <t>짝짝짝!</t>
  </si>
  <si>
    <t>공명 장비</t>
  </si>
  <si>
    <t>재난 피해자와 구조 인력을 위해 모인 후원금을 행사·접대·개인적 이익으로 돌리고 치료가 필요한 구조 인력 지원을 줄임. 선의가 모인 돈을 결국 돈 그 자체로만 봄. 강화 변이체. 잔류 기억 2~3개.</t>
  </si>
  <si>
    <t>인간 시절 늘 자기 편의를 먼저 챙김. 엘리베이터 문 닫기·넘어진 사람 외면 등 사소한 이기심을 반복하며 자연스럽게 선의 0에 도달. 초기 대량 유입기에 형성된 단순 보라 단세포형. 잔류 기억 1개.</t>
  </si>
  <si>
    <t>괴물 사태 이후 고등급자의 미담을 집중 보도해 영향력 있는 기자가 됨. 피해자들이 비리·출동 거부·구조 방치를 제보해도 자신이 만든 영웅 서사를 지키기 위해 묵살. 강화 변이체. 잔류 기억 2~3개.</t>
  </si>
  <si>
    <t>고등급자 팬 커뮤니티 운영자. 구조 지연과 피해를 비판한 유가족·피해자를 집단 공격하고 신상 공격을 유도. '우리 오빠'를 지킨다는 명분으로 타인의 고통을 지움. 강화 변이체. 잔류 기억 2~3개.</t>
  </si>
  <si>
    <t>불완전한 외피</t>
  </si>
  <si>
    <t>발동률2</t>
  </si>
  <si>
    <t>체중 충격</t>
  </si>
  <si>
    <t>갈채 파동</t>
  </si>
  <si>
    <t>집단 침묵</t>
  </si>
  <si>
    <t>A 상황</t>
  </si>
  <si>
    <t>B 상황</t>
  </si>
  <si>
    <t>속성 공격력</t>
  </si>
  <si>
    <t>이동 완료</t>
  </si>
  <si>
    <t>행동 불가</t>
  </si>
  <si>
    <t>상태이상</t>
  </si>
  <si>
    <t>표적 지정</t>
  </si>
  <si>
    <t>쫓아간다!</t>
  </si>
  <si>
    <t>1등 나와</t>
  </si>
  <si>
    <t>너 말고 너!</t>
  </si>
  <si>
    <t>웅크린 자세</t>
  </si>
  <si>
    <t>내 창고</t>
  </si>
  <si>
    <t>공격 강화</t>
  </si>
  <si>
    <t>길목 압박</t>
  </si>
  <si>
    <t>AI 행동</t>
  </si>
  <si>
    <t>강제 이동</t>
  </si>
  <si>
    <t>갈채 계열</t>
  </si>
  <si>
    <t>대상·위치</t>
  </si>
  <si>
    <t>이동 둔화</t>
  </si>
  <si>
    <t>공포 음파</t>
  </si>
  <si>
    <t>피해 이전</t>
  </si>
  <si>
    <t>희생 우선순위</t>
  </si>
  <si>
    <t>여깄었네</t>
  </si>
  <si>
    <t>부하 엄호</t>
  </si>
  <si>
    <t>피해 전가</t>
  </si>
  <si>
    <t>전장 대상</t>
  </si>
  <si>
    <t>어디였지?</t>
  </si>
  <si>
    <t>잡았다, 또!</t>
  </si>
  <si>
    <t>표적 우선순위</t>
  </si>
  <si>
    <t>상태/시스템</t>
  </si>
  <si>
    <t>다중 신체</t>
  </si>
  <si>
    <t>호명 압박</t>
  </si>
  <si>
    <t>지속 종료</t>
  </si>
  <si>
    <t>AI 우선순위</t>
  </si>
  <si>
    <t>공용 상태</t>
  </si>
  <si>
    <t>아, 비켜!</t>
  </si>
  <si>
    <t>회복 반전</t>
  </si>
  <si>
    <t>자리 바꿔!</t>
  </si>
  <si>
    <t>우선순위</t>
  </si>
  <si>
    <t>질질질…</t>
  </si>
  <si>
    <t>길막 완료</t>
  </si>
  <si>
    <t>내꺼 챙겨</t>
  </si>
  <si>
    <t>최종 균열</t>
  </si>
  <si>
    <t>분리수거장에 가까워질수록 바닥 진동과 금속 마찰음이 강해져 목적지 방향과 위험 구역을 동시에 판단해야 함</t>
  </si>
  <si>
    <t>출입 기록과 남은 음성을 확인해 사람들을 지키려던 행동이 타인을 외면하는 안도감으로 변한 과정을 이해함</t>
  </si>
  <si>
    <t>대피소 보급 상자 : 응급 압박 붕대 1개 획득
도시 인연 30% 이상 : 보스전 시민 이동 보정 해금</t>
  </si>
  <si>
    <t>한 사람의 희생을 ‘효율적인 답’으로 보던 집단이 시민들의 기억과 책임 분담 의지 앞에서 선택을 바꿔야 함.</t>
  </si>
  <si>
    <t>보스전에서 딱 1번 사용할 수 있는 보조 스킬. 보스의 현재 행동을 1초간 멈춰 위험 패턴을 끊을 틈을 만듦.</t>
  </si>
  <si>
    <t>변혜서의 기억 형상체. 모둠·식사·이동·단체 활동에서 늘 마지막 한 명으로 남겨진 혜서의 고립감 자체가 형상화.</t>
  </si>
  <si>
    <t>카메라가 없는 위치에서 실제 시민을 구조해 갈채와 무관한 선행을 증명하고 보스 보호막을 제거하는 사건형 행동.</t>
  </si>
  <si>
    <t>변혜서의 정체를 확인한 뒤 공격을 멈추는 것이 공략이 되는 페이즈 전용 행동. 공격 입력을 잠그고 회피만 허용함.</t>
  </si>
  <si>
    <t>느리게 직선 접근하며 공격 직전에 몸을 크게 들어 올림을 관찰한 뒤 회피·우회 방식으로 안전 지점까지 이동함</t>
  </si>
  <si>
    <t>큰 원은 플레이 전반에 미치는 영향이 큰 핵심 팩터이며, 작은 원은 장면·미션 단위에서 조정하는 세부 팩터임</t>
  </si>
  <si>
    <t>마지막 쓰레기를 치운 뒤 수거함 아래에서 검은 선이 퍼지지만 오염 자국과 비슷해 균열 전조임을 놓칠 수 있음</t>
  </si>
  <si>
    <t>기본 공격력 220 / 기본 방어력 120 / 나무판 보호대 파손: 사용 불가 / 스킬 : 보스 핵 집중 공격</t>
  </si>
  <si>
    <t>방진 고글의 감지 반응으로 공명 흔적 4개를 추적하고 내구도가 낮아진 관리국 방진 마스크에 소형 필터를 교체함</t>
  </si>
  <si>
    <t>차한해 혼자 무한대 부담을 받아내지 않고 전장에 분산된 연결 장치를 동료와 동시 작동시키는 협력형 사건 스킬.</t>
  </si>
  <si>
    <t>휴식 없이 연속 접근하며 플레이어가 다른 대상을 구조하면 즉시 돌진함을 확인하고 돌진 유도·처치 순서로 대응함</t>
  </si>
  <si>
    <t>보랏빛 철봉의 공명 반응을 확인하고 [보라색, 여기!]로 약점 부위를 타격해 내꺼 챙겨의 밀치기 패턴을 끊음</t>
  </si>
  <si>
    <t>관리국 무전 이어피스의 예고음을 [먼저 들었어]로 판독해 목표 전환 시점을 확인한 뒤 처치·문 보호 순서로 대응함</t>
  </si>
  <si>
    <t>휴대용 섬광 신호기 1개를 소비해 일반 변이체의 주의를 설치 지점으로 4초간 돌리는 비전투·전투 겸용 스킬.</t>
  </si>
  <si>
    <t>위조 서류의 팔 교체 연타·원거리 파편 패턴과 타인의 몸을 방패로 삼는 공격과 시민 보호를 동시에 처리해야 함</t>
  </si>
  <si>
    <t>어르신 무시 시 구매, 어르신 도움+부탁 완료 시 예약품 수령, 도움+부탁에 [거절] 사용 시 품절 결과를 확인함</t>
  </si>
  <si>
    <t>부품 수집가의 다중 팔 내려찍기·흡수 파동 패턴과 여러 피해자의 트라우마가 합쳐진 외피의 공략 순서를 찾아야 함</t>
  </si>
  <si>
    <t>대화 선택지로 사실을 설명·침묵·항의 중 하나를 선택하고 강재한의 요구가 개인 공격으로 변하는 장면을 확인함</t>
  </si>
  <si>
    <t>기본 공격력 340 / 기본 방어력 150 / 군용 방탄판 균열: +35 → +15 / 스킬 : 비공개 구조</t>
  </si>
  <si>
    <t>부하들과 함께 희생 구호를 반복하며 무리의 공격력과 추격성을 높임을 확인하고 구호 차단→선도체 제압 순서로 대응함</t>
  </si>
  <si>
    <t>조롱 소리와 얼굴 환영으로 조작 방향과 공격 예고를 순간적으로 왜곡함을 확인하고 실체 판별·처치 순서로 대응함</t>
  </si>
  <si>
    <t>균열 주변을 배회하다가 가까이 접근한 대상을 짧게 추격함을 관찰한 뒤 회피·관찰 방식으로 안전 지점까지 이동함</t>
  </si>
  <si>
    <t>부하를 호출하고 체력이 낮아지면 가까운 부하를 흡수해 회복함을 확인하고 부하 차단→선도체 제압 순서로 대응함</t>
  </si>
  <si>
    <t>폐교 영상·우정 목걸이 심장·친구의 마지막 말·완전 소멸을 순서대로 보고하고 생존 복원으로 오해되지 않게 설명함</t>
  </si>
  <si>
    <t>별일 아니잖니의 복도 순찰·갑작스러운 추격 패턴과 좁은 복도에서 순찰 주기와 보랏빛 발자국을 함께 확인해야 함</t>
  </si>
  <si>
    <t>한 명이면 돼의 균열 방향 지정·양면 압박 패턴과 양쪽에서 좁혀 오는 진형과 순간 이동 통로의 타이밍을 맞춰야 함</t>
  </si>
  <si>
    <t>기본 보호 조끼 +30
관리국 방진 고글 +4
관리국 대응 장갑 +5
관리국 전술화 +6
관리국 방진 마스크 +3</t>
  </si>
  <si>
    <t>자신이 받을 피해와 상태 이상을 가까운 부하나 시민 환영에게 전가함을 확인하고 연결 해제→처치 순서로 대응함</t>
  </si>
  <si>
    <t>직접 공격과 방관을 번갈아 사용하며 공격 중인 다른 개체를 몸으로 보호함을 확인하고 진형 분리·처치 순서로 대응함</t>
  </si>
  <si>
    <t>원래부터 사소한 실수까지 늘 남 탓하던 사람. 괴물 사태 뒤 물류 책임을 맡아 큰 사고가 나자 기록을 조작하고 부하에게 책임을 전가. '남 탓'이 삶의 방식으로 굳어진 강화 변이체. 잔류 기억 2~3개.</t>
  </si>
  <si>
    <t>고등급자 구조 현장을 따라다니며 영상을 만들던 촬영자. 자극적인 화면에 집착해 아이에게 괴물이 접근하는 것을 보고도 구조 요청보다 촬영을 우선하고 엄마가 울부짖으며 달려오는 장면까지 찍음. 잔류 기억 1개.</t>
  </si>
  <si>
    <t>둘이 된 하나는 피하거나 살려 달라고 하지 않고 마지막 공격을 그대로 받아 두 존재의 기억을 연결함</t>
  </si>
  <si>
    <t>벽 반사 각도를 조절해 기억 핵을 타격하고 공이 떨어지는 위치를 예측해 다음 패턴 전에 회수함</t>
  </si>
  <si>
    <t>철판의 휨과 고정 끈을 확인한 뒤 몸통 보호 효과와 이동 속도 감소를 비교해 장착 여부를 결정함</t>
  </si>
  <si>
    <t>최종 장비는 높은 방어력과 균열 지형 안정성을 제공하지만 무게와 공명 부담으로 회피 회복이 느려짐</t>
  </si>
  <si>
    <t>무의식적 선의 폭발 상태에서 초기 변이체가 차한해에게 접촉하면 외피가 먼지처럼 붕괴하는 사건 처리.</t>
  </si>
  <si>
    <t>군용 방탄판의 정면 방어를 이용해 [버텨!]로 강한 공격을 받아내고 다음 안전 구역으로 이동함</t>
  </si>
  <si>
    <t>우회 경로를 통과해 소방차 보급 상자를 열고 진압 도끼·구조대 안전모·로프 발사기를 임시 대여함</t>
  </si>
  <si>
    <t>대장 고양이가 간식과 예쁜 고양이를 번갈아 보고 앞발로 밀어 주라는 듯 움직이는 모습을 확인함</t>
  </si>
  <si>
    <t>연기 속 소방관을 구조한 뒤 임시 방열복과 영구 보상인 화염 보호복의 착용 방식을 구분해야 함</t>
  </si>
  <si>
    <t>공동 출동 명단의 취소 표시와 고등급자들의 메시지를 확인해 차한해가 사실상 혼자 가야 함을 파악함</t>
  </si>
  <si>
    <t>고등급자들은 선의 수치 하락과 위험을 이유로 조사 참여를 거부하고 차한해에게 단독 출동을 떠넘김</t>
  </si>
  <si>
    <t>스펀지가 남은 매트 부분을 잘라 팔과 옆구리에 묶고 강당 바닥 충격에 대한 보호 효과를 시험함</t>
  </si>
  <si>
    <t>동료와 시민 사이의 연결선을 교차시켜 표식을 분산하고 측정 범위 밖으로 이동시켜 등급을 제거함</t>
  </si>
  <si>
    <t>나부터의 느린 할퀴기·비틀거리며 접근 패턴과 가족과 이웃의 대피 동선을 들키지 않게 확보해야 함</t>
  </si>
  <si>
    <t>기본 공격력 10 / 무의식적 선의 폭발 +990 · 순간 출력 1000 / 기본 방어력 10</t>
  </si>
  <si>
    <t>내 물건이 먼저의 연속 돌진·구조 방해 패턴과 고속 돌진을 거울에 유도해야 안전하게 파괴할 수 있음</t>
  </si>
  <si>
    <t>조롱의 비웃음 환각·방향 혼란 패턴과 과거 기억과 현재의 교란 공격이 겹쳐 실체를 구분해야 함</t>
  </si>
  <si>
    <t>낮은 등급 대상은 구조 우선순위에서 제외되고 높은 등급 대상은 위험한 공격을 대신 받도록 강제됨</t>
  </si>
  <si>
    <t>부착된 신체의 종류에 따라 근거리·중거리 공격을 교체함을 확인하고 부위 파괴·처치 순서로 대응함</t>
  </si>
  <si>
    <t>재질·오염 여부·남은 내용물을 확인하고 내용물이 남거나 오염된 쓰레기 6개를 올바른 수거함에 넣음</t>
  </si>
  <si>
    <t>기본 방어력 110 / 기본 보호 조끼 손상 : +30 → +15 / 스킬 : 장비 내구도 확인</t>
  </si>
  <si>
    <t>보도 화면이 피해 현황보다 대통령 피습 장면을 반복해 재난의 규모와 정치적 파장을 동시에 전달함</t>
  </si>
  <si>
    <t>그림 속 보랏빛 사람과 아이의 기억을 확인한 뒤 그림을 받거나 [거절]를 사용해 정중히 거절함</t>
  </si>
  <si>
    <t>친구가 말하는 ‘구함’은 생존이 아니라 괴물의 고통에서 벗어나고 마지막에 혼자가 아니었다는 의미임</t>
  </si>
  <si>
    <t>후방 기습을 [앗, 피해!]로 회피한 뒤 [피했으면 내 차례] 반격 타이밍을 맞춰 경로를 차단함</t>
  </si>
  <si>
    <t>차우선이 언니를 붙잡고 싶지만 자신도 가족에게 배운 방식으로 희생을 요구해 왔음을 인정해야 함</t>
  </si>
  <si>
    <t>동시에 여러 지역에서 구조 요청이 발생해 한 곳을 구한 직후에도 다른 피해자들이 차한해를 비난함</t>
  </si>
  <si>
    <t>소방관을 잔해에서 꺼내고 소방 방열복을 겉에 착용한 뒤 예비 화염 보호복을 장비 목록에 등록함</t>
  </si>
  <si>
    <t>장화의 밀쳐짐 저항으로 접근 거리를 유지하고 파손된 철판·매트 보호대를 버리며 단계적으로 다가감</t>
  </si>
  <si>
    <t>나대진은 차한해를 전투 자원으로 보려는 관계자들 사이에서 장치 한계와 안전 문제를 먼저 설명함</t>
  </si>
  <si>
    <t>시민 구조 뒤 모든 문을 개방 상태로 유지하고, 노출된 잠금 핵에 [핵부터!]를 집중해 무력화함</t>
  </si>
  <si>
    <t>등급 기준과 임무 배정표를 확인해 836 청년 등 고등급자가 괴물 대응에 투입되는 과정을 파악함</t>
  </si>
  <si>
    <t>기계가 아무 반응 없이 0을 표시해 차한해와 연구원이 측정 실패인지 실제 수치인지 판단하지 못함</t>
  </si>
  <si>
    <t>관리국은 차한해를 무한한 자원으로 기록하려 하지만 나대진은 개인의 선택과 피해를 함께 남기려 함</t>
  </si>
  <si>
    <t>현재 상황과 주인공의 독백을 확인한 뒤 공원을 지나갈지 쓰레기를 치울지 판단에 대한 행동을 결정함</t>
  </si>
  <si>
    <t>공격이 적중하면 보스가 구석에서 머리카락을 쥐어뜯은 뒤 임시 막사로 착각한 주변을 반복해서 내려침</t>
  </si>
  <si>
    <t>무전 기록과 출입 명부로 봉쇄 원인을 파악하고 대피소 보급 상자에서 응급 압박 붕대 1개를 챙김</t>
  </si>
  <si>
    <t>[안 찍히면 돼]로 카메라 사각지대를 이동하며 미담 전문의 보호 연결선을 끊고 중계 카메라를 차단함</t>
  </si>
  <si>
    <t>둘이 된 하나가 행동과 무관하게 대상에게 등급을 부여해 공격 우선순위를 강제하는 보스 규칙 상태.</t>
  </si>
  <si>
    <t>구역을 일정한 방향으로 순회하고 반짝임·잔여 개수 UI를 확인하며 잔디 구역 쓰레기 8개를 수거함</t>
  </si>
  <si>
    <t>구역을 일정한 방향으로 순회하고 반짝임·잔여 개수 UI를 확인하며 산책로 쓰레기 7개를 수거함</t>
  </si>
  <si>
    <t>시민들은 감사를 표현하면서도 사소한 부탁까지 차한해가 해결해 주는 것을 당연하게 여기기 시작함</t>
  </si>
  <si>
    <t>베스트 컷의 박수 강화·짧은 음파 패턴과 박수 중첩이 주변 개체를 강화하기 전에 먼저 끊어야 함</t>
  </si>
  <si>
    <t>미담 전문의 영웅 지정·보호막 부여 패턴과 보호막과 촬영 장치가 보스의 갈채 자원을 동시에 높임</t>
  </si>
  <si>
    <t>플레이어의 이동 경로를 따라가며 정지 순간에 고속 돌진함을 확인하고 돌진 유도·처치 순서로 대응함</t>
  </si>
  <si>
    <t>떠나는 시민·쌓인 쓰레기·간헐적으로 깜빡이는 조명 사이에 섬광의 원인을 추정할 단서가 분산되어 있음</t>
  </si>
  <si>
    <t>받아내기 공격이 빗나가면 보스가 차한해를 도망가는 남편으로 오인해 사방으로 원거리 화염을 방출함</t>
  </si>
  <si>
    <t>카메라 시야와 스포트라이트를 피해 사각지대에서 이동하면 갈채 계열 적의 추적·강화 조건을 끊음.</t>
  </si>
  <si>
    <t>친구의 정체를 확정하는 순간 자아마모 반응과 선의 안정 장치의 1회성 자동 완화가 동시에 발생함</t>
  </si>
  <si>
    <t>철문 안쪽은 안전하지만 문밖의 구조 요청이 반복되고 관리자는 추가 생존자의 입장을 완전히 차단함</t>
  </si>
  <si>
    <t>[정신 차리자.]로 안정 앰플 1개를 사용해 UI 간섭을 8초 완화하고, [손 내려.] 상태에서 공격 버튼을 누르지 않은 채 죄책감 파동 5회를 회피함</t>
  </si>
  <si>
    <t>가족이 없으면서 '어머니가 곧 온다'고 거짓말해 여러 사람 몫의 공간을 독점. 환자·아이에게도 자리를 양보하지 않음. 강화 변이체. 잔류 기억 2~3개.</t>
  </si>
  <si>
    <t>도시 인연 100%에서도 처음에는 차한해 희생 요구가 계속되지만, 직접 도움받은 시민들이 ‘한 사람에게만 희생을 강요하는 것은 잘못’이라고 반대하기 시작함.</t>
  </si>
  <si>
    <t>아무도 보지 않는 곳에서도 차한해가 사람을 도왔다는 기억과 선택 서브 퀘스트의 구체적인 증언을 확인하고, 소수의 반대가 도시 전체로 번지는 과정을 감상함.</t>
  </si>
  <si>
    <t>변혜서의 기억 형상체. 수업 시간에도 왕따 주동자들이 혜서를 공개적으로 비웃고 놀렸고 교사는 알면서도 방치. 칠판과 수업 공간에 '조롱'으로 남은 기억.</t>
  </si>
  <si>
    <t>크레딧 사이 추가 장면을 감상함. 희생 엔딩 마지막에는 작은 이기심 장면 뒤 화면이 어두워지고 익숙한 시스템음과 함께 ‘도시 인연도 -1%’가 표시됨.</t>
  </si>
  <si>
    <t>납치 대상과 적출 대상을 운반하던 운반책. 신음·저항에도 사람으로 대하지 않고 배송물처럼 처리하며 늘 하던 운송을 반복. 강화 변이체. 잔류 기억 2~3개.</t>
  </si>
  <si>
    <t>대피소 물자 관리 역할을 횡령 목적으로 자처. 들킨 뒤에도 뻔뻔하게 나오고 그날 밤 모두가 한 달 버틸 핵심 물자를 훔쳐 달아남. 강화 변이체. 잔류 기억 2~3개.</t>
  </si>
  <si>
    <t>차한해가 [눈물]을 사용하고 혼자 균열에 들어가 모든 선의를 소모해 사라짐. 균열은 소멸하고 내부 인간들은 선의로 채워진 상태가 아니라 원래의 성향과 도덕 상태로 돌아옴.</t>
  </si>
  <si>
    <t>고등급자 행사를 기획하며 출동 알림 기기를 수거. 인근 괴물 습격 보고를 받고도 후원 물자·뇌물·행사 이익 때문에 고등급자 출동을 막고 행사를 계속함. 잔류 기억 1개.</t>
  </si>
  <si>
    <t>0~49%는 멀리서 바라보고, 50~69%는 짧게 울며, 70~99%는 몸·꼬리를 밀착해 한 바퀴 돌며, 100%는 구조 전 배 보이기와 구조 후 헤드번팅까지 확인함</t>
  </si>
  <si>
    <t>괴물에게 쫓기던 중 자신의 앞에서 달리던 임산부를 괴물 쪽으로 밀어 도망칠 시간을 벌음. 이후 선의 0인 자신을 강화 변이체가 지나치지만 이유는 모름. 잔류 기억 1개.</t>
  </si>
  <si>
    <t>게임 「넌 착해!」의 플레이 경험 조절 요소. 핵심 연결은 ① 문서 전체 미들 3시간 53분 35초·대표 진엔딩 3시간 40분, ② 선의 수치·자아마모도·도시 인연, ③ 사람 1명→나쁜 부분 총합 1개→몬스터 1개·인간 껍데기 1개 원칙, ④ 초기 변이체만 보라 단세포형이고 일반 이상은 인간 서사·행동 잔재를 외형과 패턴으로 변환, ⑤ 비보스 서사는 선택형 잔류 기억으로 공개, ⑥ 유인 파동은 늦은 밤~이른 새벽 선의 0 인간만 유인, ⑦ 균열 태생체는 내부 생태계의 자연 생물이며 수호체와 일반 전투를 하지 않음, ⑧ 최종 분기는 진실 공개/은폐와 도시 인연 100% 여부로 진엔딩·희생·공존 엔딩을 결정함.</t>
  </si>
  <si>
    <t>최초의 영웅 보스전 완료</t>
  </si>
  <si>
    <t>2-D | 전조 잠잠·귀가</t>
  </si>
  <si>
    <t>[한도윤] 100% (고정)</t>
  </si>
  <si>
    <t>2-A | 공원 축제·청소</t>
  </si>
  <si>
    <t>분리수거 라인 막힘 해소하기</t>
  </si>
  <si>
    <t>+5% (누적 50%)</t>
  </si>
  <si>
    <t>+5% (누적 12%)</t>
  </si>
  <si>
    <t>[한도윤] 100% (유지)</t>
  </si>
  <si>
    <t>별 문양 우정 반지 찾기</t>
  </si>
  <si>
    <t>지하 주차장 구조 임무 수락</t>
  </si>
  <si>
    <t>강재한과의 대면 대화 종료</t>
  </si>
  <si>
    <t>나 먼저와 정면으로 마주치기</t>
  </si>
  <si>
    <t>한도윤과 구역 분담하기</t>
  </si>
  <si>
    <t>3-A | 아파트 재난</t>
  </si>
  <si>
    <t>토퍼 위치와 귀환 경로 확인</t>
  </si>
  <si>
    <t>쓰레기를 치우기로 결정하기</t>
  </si>
  <si>
    <t>두 번째 츄르 급여 완료</t>
  </si>
  <si>
    <t>새벽 재난 문자 확인하기</t>
  </si>
  <si>
    <t>안내된 수거 행동 3회 완료</t>
  </si>
  <si>
    <t>1챕터 메인 심부름 완료</t>
  </si>
  <si>
    <t>첫 만남 완료 시 수행 가능</t>
  </si>
  <si>
    <t>부품 수집가 보스전 완료</t>
  </si>
  <si>
    <t>5-H | 폐교 출동 준비</t>
  </si>
  <si>
    <t>잔류 파장 확인·공원 이탈</t>
  </si>
  <si>
    <t>+4% (누적 16%)</t>
  </si>
  <si>
    <t>지하 주차장 구조 완료</t>
  </si>
  <si>
    <t>4-B | 도심 공동 구조</t>
  </si>
  <si>
    <t>[한도윤] 기준 75%</t>
  </si>
  <si>
    <t>필수 출입 기록 4개 확인</t>
  </si>
  <si>
    <t>한도윤의 사망 확인하기</t>
  </si>
  <si>
    <t>잔디 구역 쓰레기 수거하기</t>
  </si>
  <si>
    <t>한도윤 회사 구조 임무 수락</t>
  </si>
  <si>
    <t>벤치 주변 쓰레기 수거하기</t>
  </si>
  <si>
    <t>모든 구조 대상 위치 확인</t>
  </si>
  <si>
    <t>예약 음성 3구간 재생 완료</t>
  </si>
  <si>
    <t>+8% (누적 24%)</t>
  </si>
  <si>
    <t>도시 전체의 공동 책임 합의</t>
  </si>
  <si>
    <t>오염된 쓰레기 분류하기</t>
  </si>
  <si>
    <t>관리국 응급 주사 1개 사용</t>
  </si>
  <si>
    <t>구성품 5종 올바르게 포장</t>
  </si>
  <si>
    <t>주문표 필수 항목 5개 확인</t>
  </si>
  <si>
    <t>고립 시민 전원 공동 대피</t>
  </si>
  <si>
    <t>+4% (누적 28%)</t>
  </si>
  <si>
    <t>오답 시 직전 단계로 돌아감</t>
  </si>
  <si>
    <t>선택·추가 콘텐츠 해금</t>
  </si>
  <si>
    <t>시민들의 연속 부탁 처리하기</t>
  </si>
  <si>
    <t>5-F | 보스전 후 여론</t>
  </si>
  <si>
    <t>콘텐츠 진행 포인트 누적</t>
  </si>
  <si>
    <t>정확한 거래 상대 선택</t>
  </si>
  <si>
    <t>1-F | 동네의 작은 선행</t>
  </si>
  <si>
    <t>잘못 포장된 주문 수정하기</t>
  </si>
  <si>
    <t>거절 시 서브 퀘스트 종료</t>
  </si>
  <si>
    <t>장애물 제거·시민 구조</t>
  </si>
  <si>
    <t>차한해 단독 출동 요구 확인</t>
  </si>
  <si>
    <t>1-E | 치킨집 알바 서브</t>
  </si>
  <si>
    <t>서브 퀘스트 : 치킨집 알바</t>
  </si>
  <si>
    <t>지하 주차장 구조 요청 받기</t>
  </si>
  <si>
    <t>올바른 중고거래 상대 찾기</t>
  </si>
  <si>
    <t>1-B | 편의점·첫 방문</t>
  </si>
  <si>
    <t>차한해의 과거 오프닝 감상</t>
  </si>
  <si>
    <t>자아 마모 누적량 -8%</t>
  </si>
  <si>
    <t>필수 보고 항목 모두 선택</t>
  </si>
  <si>
    <t>회사 서류 4묶음 정리 완료</t>
  </si>
  <si>
    <t>1-F | 영화관·지하철</t>
  </si>
  <si>
    <t>동생이 부탁한 팝콘 구매하기</t>
  </si>
  <si>
    <t>괴물이 사라진 복도 확인</t>
  </si>
  <si>
    <t>+5% (누적 45%)</t>
  </si>
  <si>
    <t>균열 수호체 회피 구간 완료</t>
  </si>
  <si>
    <t>5-D | 국가 권력 재편</t>
  </si>
  <si>
    <t>+12% (누적 40%)</t>
  </si>
  <si>
    <t>6-A | 폐교 출동 준비</t>
  </si>
  <si>
    <t>[차우선] 기준 45%</t>
  </si>
  <si>
    <t>접촉 피해 감소 +5%</t>
  </si>
  <si>
    <t>회피 이동 거리 +5%</t>
  </si>
  <si>
    <t>정신 피해 저항 +10</t>
  </si>
  <si>
    <t>이동·조사 튜토리얼 완료</t>
  </si>
  <si>
    <t>자아 마모 저항 +3%</t>
  </si>
  <si>
    <t>대피소 공동 생수를 여러 병 숨겨두고 아이·환자가 있어도 '내 몫'이라며 나누지 않음. 공동 생존 자원을 개인 소유로 여긴 이기심이 형상화. 잔류 기억 1개.</t>
  </si>
  <si>
    <t>상대의 거부와 공포를 무시하고 연락·추적·집 앞 대기를 반복한 스토커의 나쁜 부분. 목표를 찾고 따라붙는 행동이 괴물의 핵심 행동으로 남음. 잔류 기억 1개.</t>
  </si>
  <si>
    <t>오랜 기간 보이스피싱을 하며 대상의 나이·사정·공포를 돈으로만 봄. 범죄를 일상 업무처럼 반복하며 죄책감 없이 선의 0에 도달. 강화 변이체. 잔류 기억 2~3개.</t>
  </si>
  <si>
    <t>희생 엔딩에서 이용익이 ‘차한해 씨는 누구보다 착한 사람이었습니다. 그리고 그녀만이 할 수 있는 일을 해냈습니다.’라고 연설하고 군중이 박수치는 장면을 확인함.</t>
  </si>
  <si>
    <t>동의서·신분증·기록을 위조해 피해자의 신원을 바꾸고 실종자의 흔적을 서류에서 지움. 감정 없이 평범한 업무처럼 반복 처리. 강화 변이체. 잔류 기억 2~3개.</t>
  </si>
  <si>
    <t>진엔딩은 모두가 차한해를 포함해 손을 잡고 하나의 연결을 만들며, 희생 엔딩은 차한해가 마지막까지 혼자 책임을 떠안음. 은폐 엔딩은 균열 제거를 시도하지 않음.</t>
  </si>
  <si>
    <t>현재 콘텐츠에 사전 정의된 지원 행동이 있고 해당 NPC의 인연·위치 조건을 만족할 때만 지원을 호출하는 제한형 스킬.</t>
  </si>
  <si>
    <t>PC 공격 속성 = 선택 무기 속성 / PC 방어 속성 = 선택 방어구 속성 / 몬스터 속성 = 몬스터 시트 자동 조회</t>
  </si>
  <si>
    <t>※ 원본 시트 직접 참조는 좌/우 정보 패널에서만 수행 · 가운데 승패/피해/횟수/TTK는 이 시트 셀만 다시 참조</t>
  </si>
  <si>
    <t>폐교 복도를 일정 경로로 순찰하며 소리나 시야에 반응해 추격함을 관찰한 뒤 은폐·처치 방식으로 안전 지점까지 이동함</t>
  </si>
  <si>
    <t>한도윤 인연 100%에서 [도움 요청]로 호출되는 지원 행동. 마지막 직원의 위치를 무전과 표식으로 즉시 알려 줌.</t>
  </si>
  <si>
    <t>철봉이 보랏빛 재로 변하는 연출과 관리국 통신을 확인해 새로운 괴물마다 그 기억과 공명하는 물체를 찾아야 함을 이해함</t>
  </si>
  <si>
    <t>0~49%는 두 고양이 간식, 50~69%는 대장 고양이 간식만 구매하고 70% 이상은 간식 없이 다음 단계로 진행함</t>
  </si>
  <si>
    <t>오염 차단 전신복 +35
심층 균열 탐사 헬멧 +12
관리국 전술화 해제 : +6 → 0
고밀도 충격 흡수 장화 +10</t>
  </si>
  <si>
    <t>카메라와 스포트라이트를 끊고 [아무도 안 봐도] 상태에서 실제 시민을 구조해 갈채 보호막을 제거한 뒤 보스를 제압함</t>
  </si>
  <si>
    <t>잔여 쓰레기를 확인하는 순간 새들이 한꺼번에 날아가고 휴대전화 통신이 끊겨 미완료 항목과 이상 징후를 함께 확인해야 함</t>
  </si>
  <si>
    <t>훈련 표적에 [탕!]으로 일반탄 3발·비살상 충격탄 2발을 명중하고, [앗, 피해!]로 공격 예고 회피를 2회 성공함</t>
  </si>
  <si>
    <t>[쉿.]으로 청각 추적을 끊은 뒤 장화의 밀쳐짐 저항으로 첫 기습을 버티고 소리 방향을 따라 문 뒤 개체를 찾아 제압함</t>
  </si>
  <si>
    <t>정해진 구역을 반복 이동하며 시야 안에서 오래 머물 때만 반응함을 관찰한 뒤 은폐·우회 방식으로 안전 지점까지 이동함</t>
  </si>
  <si>
    <t>[눈물]로 전달된 차한해의 기억과 감정을 도시 시민이 체감하며 스스로 자신의 요구와 방관을 되돌아보게 되는 엔딩 상태.</t>
  </si>
  <si>
    <t>변혜서의 기억 형상체. 또래 학생들이 자신도 표적이 될까 두려워 '엮이지 말자'며 혜서와 거리를 두고 관계를 끊은 기억.</t>
  </si>
  <si>
    <t>출구 앞에서 부하의 진형을 유지하고 쓰러진 부하의 자리를 다른 개체로 채움을 확인하고 선도체 우선 제압 순서로 대응함</t>
  </si>
  <si>
    <t>처치 필요 횟수 = ROUNDUP(상대 HP ÷ 1회 피해, 0)  /  TTK = (필요 횟수 - 1) × 공격 간격</t>
  </si>
  <si>
    <t>도시 인연 100%에 닿지 못한 사회는 차한해 한 사람과 세계·균열 내부 사람들을 비교해 차한해에게 희생을 요구함.</t>
  </si>
  <si>
    <t>안정 → 공명 → 차단 → 침식 → 안정
강한 우위 ×1.7 · 강한 열위 ×0.3 · 나머지는 속성 대차대조표 K 적용</t>
  </si>
  <si>
    <t>첫 번째 보스에서는 변화가 없었지만 반복되는 질타와 두 번째 보스전 이후 UI 변화가 시작되어 원인을 알아차리기 어려움</t>
  </si>
  <si>
    <t>제자리에서 울음소리를 내며 주변 개체의 시선을 끌고 접근 시 도망침을 관찰한 뒤 거리 유지 방식으로 안전 지점까지 이동함</t>
  </si>
  <si>
    <t>플레이어의 위치를 다른 교실과 복도의 변이체에게 전달해 포위망을 만듦을 확인하고 전파 차단→선도체 제압 순서로 대응함</t>
  </si>
  <si>
    <t>수락하거나 [거절]를 사용해 거절함. 거절해도 메인 진행은 유지되지만 해당 서브 퀘스트의 인연·보상 획득 기회는 사라짐</t>
  </si>
  <si>
    <t>169번 | 구조된 군인에게 군용 방탄판 받기</t>
  </si>
  <si>
    <t>진엔딩: 첫 균열 앞에서 모두가 손을 잡고 마음과 선의를 연결함→사람들의 옅은 빛이 차한해에게 모임→차한해가 떠오르며 거대한 빛을 균열에 보냄. 희생 엔딩: 전용 UI의 [눈물] 발동 후 차한해가 혼자 균열로 진입. 은폐 엔딩: 영구 관리 체계로 전환.</t>
  </si>
  <si>
    <t>악질 유튜버 '클릭헌터'. 구조·피해·유가족까지 자극적인 콘텐츠로 소비하고 위험 장소 공개 방송으로 피해를 키움. 조회수와 유명세를 위해 스스로 균열에 들어가며 이후 등장한 몬스터가 인간-잔재 관계를 밝히는 핵심 증거가 됨. 잔류 기억 2~3개.</t>
  </si>
  <si>
    <t>250번 공격 중지 생존 구간에서 1회 사용</t>
  </si>
  <si>
    <t>79번 | 두 눈을 감고 양손으로 괴물을 막기</t>
  </si>
  <si>
    <t>SKL-STS-011 → SKL-STS-012</t>
  </si>
  <si>
    <t>기본 공격력 430 / 스킬 : 공명 외피 파괴</t>
  </si>
  <si>
    <t>에너지·파장·오염의 전달 경로와 연결을 끊는 파장</t>
  </si>
  <si>
    <t>119번 사격 훈련·125번 비살상 제압에 사용</t>
  </si>
  <si>
    <t>SKL-PC-020 사용·한도윤 인연 100%</t>
  </si>
  <si>
    <t>3 | 선택된 선의 · 3-B | 대피 경로</t>
  </si>
  <si>
    <t>118번 | 관리국 표준 대응 장비와 함께 지급</t>
  </si>
  <si>
    <t>178~181번 최초의 영웅 보스전·181번 균열</t>
  </si>
  <si>
    <t>159~168번 공명 무기·증폭기 사용 부담 완화</t>
  </si>
  <si>
    <t>163번 | 부품 수집가의 단일 외피 공략하기</t>
  </si>
  <si>
    <t>기본 공격력 160 / 스킬 : 공명 약점 타격</t>
  </si>
  <si>
    <t>대상의 이동 속도를 일정 시간 낮추는 공용 상태.</t>
  </si>
  <si>
    <t>130번 | 보랏빛 철봉으로 내꺼 챙겨 제압하기</t>
  </si>
  <si>
    <t>공동 진입 엔딩에서는 UI 자체가 나타나지 않음</t>
  </si>
  <si>
    <t>관리국 표준 대응 세트</t>
  </si>
  <si>
    <t>츄르 4개입 세트 구매 완료</t>
  </si>
  <si>
    <t>구조물 공격 보정 +30</t>
  </si>
  <si>
    <t>근접 피해 감소 +5%</t>
  </si>
  <si>
    <t>고등급자 / 선의관리국 요원</t>
  </si>
  <si>
    <t>세트 이름 | 효과 | 내용</t>
  </si>
  <si>
    <t>수락 시 포장 미니게임 해금</t>
  </si>
  <si>
    <t>균열 감지 범위 +2m</t>
  </si>
  <si>
    <t>화염 피해 감소 +20%</t>
  </si>
  <si>
    <t>오포장 항목 전부 수정</t>
  </si>
  <si>
    <t>근접 공격 보정 +12</t>
  </si>
  <si>
    <t>음료 6박스 진열 완료</t>
  </si>
  <si>
    <t>주문에 맞게 치킨 포장하기</t>
  </si>
  <si>
    <t>원거리 공격 보정 +5</t>
  </si>
  <si>
    <t>분진·시야 방해 저항 +10</t>
  </si>
  <si>
    <t>일반인 / 모든 선의 등급자</t>
  </si>
  <si>
    <t>환경 유인 효과 +10%</t>
  </si>
  <si>
    <t>낙하물 피해 감소 +15%</t>
  </si>
  <si>
    <t>1-A | 집·가족의 몫</t>
  </si>
  <si>
    <t>방어 수치 | 방어 보정</t>
  </si>
  <si>
    <t>전방 피해 감소 +12%</t>
  </si>
  <si>
    <t>구조 행동 속도 +15%</t>
  </si>
  <si>
    <t>고등급자 / 차한해 전용</t>
  </si>
  <si>
    <t>BATTLE RESULT</t>
  </si>
  <si>
    <t>일반 괴물 주의 분산 4초</t>
  </si>
  <si>
    <t>회피 성공 후 0.8초 이내</t>
  </si>
  <si>
    <t>연구실 최고 권한 키카드</t>
  </si>
  <si>
    <t>나대진 안내·현장 회수</t>
  </si>
  <si>
    <t>보안 요원 생체 인증 모듈</t>
  </si>
  <si>
    <t>균열 오염 저항 +20</t>
  </si>
  <si>
    <t>고밀도 충격 흡수 장화</t>
  </si>
  <si>
    <t>균열 개체 대상 피해 +8%</t>
  </si>
  <si>
    <t>처치 대신 제압 게이지 증가</t>
  </si>
  <si>
    <t>기본 공격력 × 100%</t>
  </si>
  <si>
    <t>관리국 무전 이어피스 장착</t>
  </si>
  <si>
    <t>방어력 합산 STATUS</t>
  </si>
  <si>
    <t>보랏빛 약점 표식 활성</t>
  </si>
  <si>
    <t>수락 전 [거절] 선택</t>
  </si>
  <si>
    <t>유인 가능한 오브젝트 활성</t>
  </si>
  <si>
    <t>기본 공격력 × 135%</t>
  </si>
  <si>
    <t>마스크 내구도 30 회복</t>
  </si>
  <si>
    <t>넘어짐·밀쳐짐 저항 +20%</t>
  </si>
  <si>
    <t>두 손님의 최종 주문 확인</t>
  </si>
  <si>
    <t>재난 문자 핵심 항목 확인</t>
  </si>
  <si>
    <t>1-F | 편의점 결과 분기</t>
  </si>
  <si>
    <t>공격력 합산 STATUS</t>
  </si>
  <si>
    <t>근접 강공격 보정 +10</t>
  </si>
  <si>
    <t>균열 감지 범위 +4m</t>
  </si>
  <si>
    <t>회피 후 경직 시간 -10%</t>
  </si>
  <si>
    <t>산책로 쓰레기 수거하기</t>
  </si>
  <si>
    <t>원거리 경직 보정 +5</t>
  </si>
  <si>
    <t>파문이 짧게 사라지는 연출</t>
  </si>
  <si>
    <t>최초 호출 | 275번</t>
  </si>
  <si>
    <t>몬스터 미배치 콘텐츠 수</t>
  </si>
  <si>
    <t>장비 저항으로 지속시간 감소</t>
  </si>
  <si>
    <t>앞은 내가 막아
저기 봐!</t>
  </si>
  <si>
    <t>기본 공격력 × 140%</t>
  </si>
  <si>
    <t>선택 콘텐츠·접근 도구 사용</t>
  </si>
  <si>
    <t>엔딩 종료·후일담 전환</t>
  </si>
  <si>
    <t>스킬 : 청각 추적 끊기</t>
  </si>
  <si>
    <t>전광판 쇠막대 +100</t>
  </si>
  <si>
    <t>선의 안정 장치 자동 발동</t>
  </si>
  <si>
    <t>중첩 시 높은 값 우선</t>
  </si>
  <si>
    <t>구조 대상이 안전 지점 도착</t>
  </si>
  <si>
    <t>희생·선동 계열 스킬 성공</t>
  </si>
  <si>
    <t>스킬: 등급 규칙 무효화</t>
  </si>
  <si>
    <t>[등급부터 매길게.] 성공</t>
  </si>
  <si>
    <t>무리 선도체·구역 보스 전투</t>
  </si>
  <si>
    <t>최초 호출 | 276번</t>
  </si>
  <si>
    <t>탕!
앗, 피해!
행동 제한</t>
  </si>
  <si>
    <t>1-G | 공원·첫 전조</t>
  </si>
  <si>
    <t>SKL-PC-002 발동</t>
  </si>
  <si>
    <t>최종부 선도체와 보스가 공유</t>
  </si>
  <si>
    <t>최종 전투 이후 상태 유지</t>
  </si>
  <si>
    <t>최초 호출 | 160번</t>
  </si>
  <si>
    <t>게임플레이 가독성 보조</t>
  </si>
  <si>
    <t>봉쇄 장치 파괴·지속 종료</t>
  </si>
  <si>
    <t>박수·시선 계열 스킬 성공</t>
  </si>
  <si>
    <t>자아마모 수치에는 영향 없음</t>
  </si>
  <si>
    <t>최초 호출 | 175번</t>
  </si>
  <si>
    <t>고등급자 공명 증폭기 +15</t>
  </si>
  <si>
    <t>숨어 있는 어린아이 발견</t>
  </si>
  <si>
    <t>가족·이웃 주민 대피 완료</t>
  </si>
  <si>
    <t>공격력 변화(최초·일회성)</t>
  </si>
  <si>
    <t>최초 호출 | 119번</t>
  </si>
  <si>
    <t>최초 호출 | 103번</t>
  </si>
  <si>
    <t>최초 호출 | 130번</t>
  </si>
  <si>
    <t>보랏빛 농구공 +120</t>
  </si>
  <si>
    <t>COMBAT STATUS</t>
  </si>
  <si>
    <t>ATK +0 / DEF +0</t>
  </si>
  <si>
    <t>기억 회상·후회 대사 플래그</t>
  </si>
  <si>
    <t>지속 종료·해제 입력 성공</t>
  </si>
  <si>
    <t>카메라 차단·비공개 구조</t>
  </si>
  <si>
    <t>최초 호출 | 179번</t>
  </si>
  <si>
    <t>이동 방해 계열 스킬 적중</t>
  </si>
  <si>
    <t>6-G | 폐교 강당·보스전</t>
  </si>
  <si>
    <t>후일담 장면 전부 재생</t>
  </si>
  <si>
    <t>폐교 탈출·귀환 보고 완료</t>
  </si>
  <si>
    <t>현재 폐교 본관 2층 복귀</t>
  </si>
  <si>
    <t>클릭헌터 균열 진입 완료</t>
  </si>
  <si>
    <t>주요 인물 후일담 확인</t>
  </si>
  <si>
    <t>강제 출동 압박 구간 완료</t>
  </si>
  <si>
    <t>폭력시위단체 희생 선동 확인</t>
  </si>
  <si>
    <t>+3% (누적 100%)</t>
  </si>
  <si>
    <t>+2% (누적 94%)</t>
  </si>
  <si>
    <t>[나대진] 100% (유지)</t>
  </si>
  <si>
    <t>균열 중심부로 이동하기</t>
  </si>
  <si>
    <t>공식·비공개 기록 비교 완료</t>
  </si>
  <si>
    <t>추모 편지 3문단 확인</t>
  </si>
  <si>
    <t>괴물의 인간 기원 공식 확인</t>
  </si>
  <si>
    <t>스킬 : 상반 전조 판별</t>
  </si>
  <si>
    <t>전투 가능·비전투 콘텐츠</t>
  </si>
  <si>
    <t>대장 고양이 영역 통과</t>
  </si>
  <si>
    <t>소형 방진 필터 1개 획득</t>
  </si>
  <si>
    <t>[이용익] 0% (유지)</t>
  </si>
  <si>
    <t>관리국에 귀환 보고하기</t>
  </si>
  <si>
    <t>도움 요청
길 하나 만들게!</t>
  </si>
  <si>
    <t>깨진 경찰 방패 +20</t>
  </si>
  <si>
    <t>+5% (누적 85%)</t>
  </si>
  <si>
    <t>+2% (누적 92%)</t>
  </si>
  <si>
    <t>몬스터 처치 필요 공격</t>
  </si>
  <si>
    <t>ATTRIBUTE LOOP</t>
  </si>
  <si>
    <t>공격 수치 | 공격 보정</t>
  </si>
  <si>
    <t>DAMAGE MODEL</t>
  </si>
  <si>
    <t>품절 분기에서는 동생의 짜증 섞인 추가 요구를 감정적으로 받아들여야 함</t>
  </si>
  <si>
    <t>대장 고양이가 몸을 크게 보이며 차한해 앞을 막고 다가가면 하악질함</t>
  </si>
  <si>
    <t>오염 차단 전신복과 심층 균열 탐사 헬멧으로 보랏빛 발자국 추적하기</t>
  </si>
  <si>
    <t>3/10 – 단계 수·단서 위치·오답 초기화 범위가 난이도를 결정함</t>
  </si>
  <si>
    <t>도시 인연 50% 이상 : 소방관의 안전 통로 정보·화염 보호복 획득</t>
  </si>
  <si>
    <t>고밀도 충격 흡수 장화로 엮이지 말자의 기습을 버티며 복도 통과하기</t>
  </si>
  <si>
    <t>8/10 – 투사체 수·방벽 유지시간·잔류 화염 위치가 난이도를 결정함</t>
  </si>
  <si>
    <t>6/10 – 제한된 시야에서 동선 선택과 군중 회피를 동시에 수행함</t>
  </si>
  <si>
    <t>836 청년이 퍼뜨린 ‘괴물 처치가 선의를 깎는다’는 헛소문 확인하기</t>
  </si>
  <si>
    <t>조사 도구와 탐사 장비를 두 단계로 나누어 안내하고 추천 장착 제공</t>
  </si>
  <si>
    <t>2/10 – 후보 오브젝트 수·외형 유사도·탐색 범위가 난이도를 결정함</t>
  </si>
  <si>
    <t>2/10 – 높은 방어력과 무게 페널티의 교환 관계를 판단해야 함</t>
  </si>
  <si>
    <t>소방용 진압 도끼·로프 발사기로 붕괴 통로를 열어 마지막 직원 구조하기</t>
  </si>
  <si>
    <t>대장 고양이의 간식 나눔 발짓 확인 또는 높은 인연으로 자동 생략</t>
  </si>
  <si>
    <t>즉시 박스를 만지지 않고 예쁜 고양이의 반응과 현재 인연 수치를 확인함</t>
  </si>
  <si>
    <t>표지판·미니맵·NPC 이동 방향을 확인하며 편의점에서 다이소까지 이동함</t>
  </si>
  <si>
    <t>심부름 목적지가 따로 있어 작은 울음소리를 무시하고 지나칠 수 있음</t>
  </si>
  <si>
    <t>1/10 – 상품 후보 수·품목 유사도·구매 단계 수가 난이도를 결정함</t>
  </si>
  <si>
    <t>과자 확보: [차우선] +5% (50%) / 품절: -5% (40%)</t>
  </si>
  <si>
    <t>103번 | 받아내의 습격으로 지연되어 선의 수치 측정 마감 놓치기</t>
  </si>
  <si>
    <t>2/10 – 맵 크기·갈림길 수·목적지 표식의 가시성이 난이도를 결정함</t>
  </si>
  <si>
    <t>2/10 – 파티원 수·역할 차이·지원 조건 수가 난이도를 결정함</t>
  </si>
  <si>
    <t>구역별 표지와 상품 외형을 비교하며 생활용품 코너의 헤어롤을 조사함</t>
  </si>
  <si>
    <t>비슷한 오브젝트와 진열대가 많아 목표 대상을 한 번에 찾기 어려움</t>
  </si>
  <si>
    <t>통로·출구·안전 위치를 점유하거나 닫아 플레이어의 이동 선택지를 줄임.</t>
  </si>
  <si>
    <t>특정 대상이나 위치에 표식을 남겨 무리의 공격 우선순위를 집중시킴.</t>
  </si>
  <si>
    <t>기능 원형: 부하 돌격 명령 · 몬스터 시트 발동률 30%와 동기화</t>
  </si>
  <si>
    <t>은폐 엔딩 전용 · 메인 결말까지 진행 가능하지만 균열은 사라지지 않음</t>
  </si>
  <si>
    <t>보스의 설명은 불완전함. 공동 협력의 제3 해법은 진엔딩에서만 밝혀짐</t>
  </si>
  <si>
    <t>접촉 즉시 균열 밖으로 강제 배출·최근 진입 체크포인트부터 재도전</t>
  </si>
  <si>
    <t>84번 | 놀잇감의 울음 파동을 피해 새벽 괴물 습격 구간 벗어나기</t>
  </si>
  <si>
    <t>희생 엔딩 전용 · 범죄자·이기적인 사람도 본래 성향 그대로 복귀</t>
  </si>
  <si>
    <t>균열 수호체와 접촉 시 체력 감소가 아니라 균열 밖으로 즉시 강제 배출</t>
  </si>
  <si>
    <t>긴급 구조 요청과 단순 편의 부탁을 구분해 처리함. 긴급 구조는 수행하고 단순 편의 부탁은 수락하거나 [거절]로 거절할 수 있음</t>
  </si>
  <si>
    <t>외부의 손 연결과 내부의 선의 바다를 교차 연출해 수많은 인간 껍데기가 빛을 받아 깨어나고 차한해도 사라지지 않음을 확인함.</t>
  </si>
  <si>
    <t>사회가 선의 수치 측정·선의 0 인구 관리·야간 유인 파동 대응·균열 주변 통제를 일상 시스템으로 받아들이는 모습을 확인함.</t>
  </si>
  <si>
    <t>부하의 시선과 박수를 한곳에 모아 무리 전체의 공격력과 보호막을 높임을 확인하고 시선 연결 해제→선도체 제압 순서로 대응함</t>
  </si>
  <si>
    <t>안정 → 공명 → 차단 → 침식 → 안정은 ×1.7의 강한 우위 관계이며,
반대 방향은 ×0.3의 강한 열위 관계로 적용함.</t>
  </si>
  <si>
    <t>둘이 된 하나가 제시하는 두 선택의 예상 손실을 확인하고 차한해는 그 설명이 거짓말이라는 사실을 아직 알지 못한 상태로 기억함.</t>
  </si>
  <si>
    <t>표지판·미니맵·NPC 이동 방향을 따라 붕괴 지역으로 이동하고, 도착 전 관리국 보급 상자를 열어 소형 방진 필터 1개를 챙김</t>
  </si>
  <si>
    <t>진엔딩 : 손 연결→빛 수렴→차한해 부상→균열 소멸
희생 : [눈물]→단독 진입→선의 전량 소모
은폐 : 제거 포기→영구 관리</t>
  </si>
  <si>
    <t>선의 안정 장치가 큰 심리 충격으로 입력 흔들림이 발생할 때 1회 자동 발동해 자아마모 수치는 유지한 채 조작 흔들림만 완화함.</t>
  </si>
  <si>
    <t>진압 도끼로 잔해 3개를 파괴하고 [길 하나 만들게!]로 로프 발사기 마지막 1회를 사용해 통로를 연결한 뒤 직원을 구조함</t>
  </si>
  <si>
    <t>경찰의 설명을 듣고 방패를 팔에 고정해 [앞은 내가 막아]를 확인하고, 섬광 신호기를 퀵슬롯에 등록해 [저기 봐!]를 해금함</t>
  </si>
  <si>
    <t>최초의 영웅의 스포트라이트 추적·원거리 갈채 파동 패턴과 촬영 여부에 따라 방어력이 달라지는 보스를 비공개 구조로 약화해야 함</t>
  </si>
  <si>
    <t>충격 보호대와 공명 보호 장갑을 장착한 뒤 공명 증폭기의 [증폭기, 켠다!]를 시험해 피해 증가와 화면 간섭 페널티를 비교함</t>
  </si>
  <si>
    <t>엔딩별 장기 후일담 오브젝트와 시민 행동을 확인함. 희생 엔딩에서는 작은 일상적 이기심이 다시 나타나는 장면을 조용히 배치함.</t>
  </si>
  <si>
    <t>[증폭기, 켠다!]의 간섭이 약해지는 주기에 전광판 쇠막대의 [한 줄로 서!]로 다수 개체를 정렬 타격하고 소개비를 떼어냄</t>
  </si>
  <si>
    <t>나대진 인연 100%에서 [도움 요청]로 호출되는 원격 지원. 치명 피해 1회를 막고 가장 가까운 부담 장치 1개를 안정화함.</t>
  </si>
  <si>
    <t>관리국 방진 고글 해제 : +4 → 0
관리국 방진 마스크 해제 : +3 → 0
먼지 보호 안경 +10
균열 보호 마스크 +15</t>
  </si>
  <si>
    <t>인연 0~69% 분기 전용</t>
  </si>
  <si>
    <t>과거 학교 강당으로 이동하기</t>
  </si>
  <si>
    <t>3-C | 대피소·선의관리국</t>
  </si>
  <si>
    <t>클릭헌터와 동일 개체 확정</t>
  </si>
  <si>
    <t>클릭헌터 선의 수치 0 확인</t>
  </si>
  <si>
    <t>다음 층 도착 트리거 진입</t>
  </si>
  <si>
    <t>본관 2층으로 이동하기</t>
  </si>
  <si>
    <t>7-D | 대형 균열 외부</t>
  </si>
  <si>
    <t>+3% (누적 97%)</t>
  </si>
  <si>
    <t>등급 발생 장치 4개 파괴</t>
  </si>
  <si>
    <t>스킬 : 공격 예고 판독</t>
  </si>
  <si>
    <t>+5% (누적 90%)</t>
  </si>
  <si>
    <t>+20% (누적 80%)</t>
  </si>
  <si>
    <t>보랏빛 철봉 회수·무기 등록</t>
  </si>
  <si>
    <t>과거 강당 문 앞 도착</t>
  </si>
  <si>
    <t>둘이 된 하나 보스전 완료</t>
  </si>
  <si>
    <t>7-B | 희생 선동 확산</t>
  </si>
  <si>
    <t>차우선과 마지막으로 대면하기</t>
  </si>
  <si>
    <t>-2% (누적 48%)</t>
  </si>
  <si>
    <t>인연 구간별 간식 조건 충족</t>
  </si>
  <si>
    <t>[강재한] 0% (유지)</t>
  </si>
  <si>
    <t>일반인 신체 능력 유지</t>
  </si>
  <si>
    <t>선도체·갈채 계열 공용</t>
  </si>
  <si>
    <t>보호막·외피 계열 스킬 성공</t>
  </si>
  <si>
    <t>몬스터 최종 공격력 비율</t>
  </si>
  <si>
    <t>기본 공격력 × 120%</t>
  </si>
  <si>
    <t>기본 공격력 × 110%</t>
  </si>
  <si>
    <t>2개 핵 모두 적중해야 성공</t>
  </si>
  <si>
    <t>경직을 부여하는 스킬 적중</t>
  </si>
  <si>
    <t>강공격 전조 중 방어 입력</t>
  </si>
  <si>
    <t>밀치기·돌진·충격파 적중</t>
  </si>
  <si>
    <t>핵 파괴·허용 시간 초과</t>
  </si>
  <si>
    <t>기억 형상체·구역 보스</t>
  </si>
  <si>
    <t>1초간 이동·공격 입력 없음</t>
  </si>
  <si>
    <t>고등급자 공명 증폭기 장착</t>
  </si>
  <si>
    <t>환각·혼란 계열 스킬 적중</t>
  </si>
  <si>
    <t>변혜서의 마지막 감사 확인</t>
  </si>
  <si>
    <t>구조 임무 완료 보고하기</t>
  </si>
  <si>
    <t>재측정 2회 동일 오류 확인</t>
  </si>
  <si>
    <t>대장 고양이 영역 진입</t>
  </si>
  <si>
    <t>3-F | 차한해 선의 측정</t>
  </si>
  <si>
    <t>+5% (누적 53%)</t>
  </si>
  <si>
    <t>6-D | 폐교 본관 1층</t>
  </si>
  <si>
    <t>최초 호출 | 222번</t>
  </si>
  <si>
    <t>6-H | 폐교 탈출·귀환</t>
  </si>
  <si>
    <t>연결 핵 2개 동시 노출</t>
  </si>
  <si>
    <t>4-D | 지하 주차장 구조</t>
  </si>
  <si>
    <t>가족 대피·아파트 탈출 완료</t>
  </si>
  <si>
    <t>농구공의 투척 궤적 익히기</t>
  </si>
  <si>
    <t>오답 후 잘못된 단계만 표시</t>
  </si>
  <si>
    <t>몬스터 배치 콘텐츠 수</t>
  </si>
  <si>
    <t>보호막 소진·지속 종료</t>
  </si>
  <si>
    <t>소형 방진 필터 1개 사용</t>
  </si>
  <si>
    <t>SKL-PC-031 발동</t>
  </si>
  <si>
    <t>기본 공격력 × 130%</t>
  </si>
  <si>
    <t>눈물 연출 종료·균열 진입</t>
  </si>
  <si>
    <t>최초 호출 | 141번</t>
  </si>
  <si>
    <t>죄책감 파동 5회 생존</t>
  </si>
  <si>
    <t>잘못 배정된 등급 대상 식별</t>
  </si>
  <si>
    <t>270번에서 지원 조건 해금</t>
  </si>
  <si>
    <t>부담 연결 장치 4개 활성</t>
  </si>
  <si>
    <t>튕겨 나온 농구공 회수하기</t>
  </si>
  <si>
    <t>+7% (누적 60%)</t>
  </si>
  <si>
    <t>공 회수·화면 밖 이탈</t>
  </si>
  <si>
    <t>차한해에게만 보이는 보랏빛 공명 반응 부위를 노려 타격해 일반 공격보다 큰 약점 피해를 줌.</t>
  </si>
  <si>
    <t>기본 공격 피해 = MAX(1, ROUND((공격력 - 상대 방어력) × 상성 K, 0))</t>
  </si>
  <si>
    <t>280번 | 강화 전투화로 한 명이면 돼의 양면 압박을 버티며 공간 도약 통로 통과하기</t>
  </si>
  <si>
    <t>8/10 – 돌진 속도·공명 타격 거리·방어막 재생 시간·환영체 개입이 난이도를 결정함</t>
  </si>
  <si>
    <t>사랑의 매로 보랏빛 공명 외피만 골라 때려 외피 방어를 먼저 제거하는 전용 공략 스킬.</t>
  </si>
  <si>
    <t>박수·카메라·시선이 축적될수록 갈채 계열 변이체의 공격력·보호막이 강화되는 공용 자원 상태.</t>
  </si>
  <si>
    <t>이동을 잠시 멈추고 소리 발생 행동을 제한해 청각 추적형 변이체의 추적 게이지를 끊음.</t>
  </si>
  <si>
    <t>공개+100% : 진엔딩 / 공개+99% 이하 : 희생 엔딩 / 은폐 : 균열 공존 엔딩</t>
  </si>
  <si>
    <t>승패 = 기본 공격 기준 TTK 비교 · 공격 간격이 같으면 필요 공격 횟수 비교와 동일</t>
  </si>
  <si>
    <t>공명은 파동이 누적된 뒤에도 영향이 남아 단일 연결 차단만으로 완전히 제거하기 어려움.</t>
  </si>
  <si>
    <t>자아마모도 60% : UI 채도 저하·전투 후 손 떨림 연출
선의 안정 장치 1회 자동 발동 : 자아마모도는 유지하고 입력 흔들림 10초 완화</t>
  </si>
  <si>
    <t>온라인에서 타인의 외모·실수·고통을 조롱거리로 소비하고 피해자의 호소까지 유흥거리로 퍼뜨림. 반복된 조롱으로 선의가 소진. 잔류 기억 1개.</t>
  </si>
  <si>
    <t>수호체의 시야 방향·순찰 주기·잔류 오염 반응을 관찰해 엄폐 지점 사이를 이동하고, 접촉 없이 인간 껍데기가 떠 있는 선의의 바다를 통과함.</t>
  </si>
  <si>
    <t>체력이 35% 이하일 때 관리국 응급 주사를 사용한 뒤 두 보스를 가까이 유도하고 [하나, 둘—지금!]으로 연결 핵 2개를 동시에 파괴함</t>
  </si>
  <si>
    <t>변혜서가 반복해서 '내가 뭘 잘못했지?'라고 자신의 행동에서 학교폭력의 원인을 찾던 자기비난 기억의 집합체. 플레이어는 증거로 왜곡을 해체함.</t>
  </si>
  <si>
    <t>관리국 표준 대응 세트 8종 장착 시 세트 효과 해금
전투 기본 스킬 [탕!]·[앗, 피해!] 및 보스 대응 스킬 [행동 제한] 사용 가능</t>
  </si>
  <si>
    <t>강제 덮치기→반사적 접촉→다음 콘텐츠에서 소멸</t>
  </si>
  <si>
    <t>조롱의 환각을 견디며 급식 줄에서 차례 기다리기</t>
  </si>
  <si>
    <t>공을 회수 불가 구역에 보내면 시작 위치로 재배치</t>
  </si>
  <si>
    <t>변혜서의 삭제 메시지·미발신 구조 요청 확인</t>
  </si>
  <si>
    <t>사랑의 매로 변혜서의 괴물 외피 방어막 깨기</t>
  </si>
  <si>
    <t>3/10 – 반복 이동과 시선 압박을 견뎌야 함</t>
  </si>
  <si>
    <t>오답 후 일반 농구공 하나의 상호작용 표시 제거</t>
  </si>
  <si>
    <t>복도 순찰→갑작스러운 추격→문틀 밀치기→은폐·처치</t>
  </si>
  <si>
    <t>예쁜 고양이 구출 및 인연 구간별 반응 재생</t>
  </si>
  <si>
    <t>사랑의 매 공명 타격으로 방어막 3단계 파괴</t>
  </si>
  <si>
    <t>대화 로그·감정 단서가 있는 문장만 미세 강조</t>
  </si>
  <si>
    <t>편의점 플라스틱 물류 박스를 옮겨 출구 만들기</t>
  </si>
  <si>
    <t>주인공 또는 필수 동료 전멸 시 페이즈 재시작</t>
  </si>
  <si>
    <t>거짓 닻 3개 파괴·환영 해체·강당 열쇠 획득</t>
  </si>
  <si>
    <t>필수 물품이 없으면 확인 단계에서 진행 불가</t>
  </si>
  <si>
    <t>3/10 – 세 단서를 서사적으로 연결해야 함</t>
  </si>
  <si>
    <t>오답 선택 누적 시 죄책감 수치와 피격 위험 증가</t>
  </si>
  <si>
    <t>전학 직후 변혜서와 주고받은 연락 기록 확인하기</t>
  </si>
  <si>
    <t>고등급자와 폭력시위단체의 공동 기자회견 확인하기</t>
  </si>
  <si>
    <t>변혜서 정체 확정·선의 안정 장치 1회 자동 발동</t>
  </si>
  <si>
    <t>낙하 또는 장애물 피격 3회 시 구간 재시작</t>
  </si>
  <si>
    <t>경계하며 간식을 먹는 대장 고양이의 발짓 확인하기</t>
  </si>
  <si>
    <t>농구공으로 폭행당하는 변혜서의 기억 목격하기</t>
  </si>
  <si>
    <t>고양이 커플과 일정 거리를 유지하며 영역 지나가기</t>
  </si>
  <si>
    <t>변혜서가 도움 요청 메시지를 지운 흔적 확인하기</t>
  </si>
  <si>
    <t>보랏빛 사랑의 매로 기억 외피 공명 타격 시험하기</t>
  </si>
  <si>
    <t>사용 가능한 매트 선택·보호대 제작·장착 완료</t>
  </si>
  <si>
    <t>찢어진 부분을 고르면 재료 선택 단계로 돌아감</t>
  </si>
  <si>
    <t>별 문양 낙서·이름표·차한해를 도운 메모를 대조함</t>
  </si>
  <si>
    <t>공격 연출 속도·시선 유도·입력 유예 시간 조절</t>
  </si>
  <si>
    <t>부모와 동생에 관한 대화를 마지막 문장까지 진행</t>
  </si>
  <si>
    <t>분리수거를 완료하고 바닥의 균열 흔적 확인하기</t>
  </si>
  <si>
    <t>엔딩 크레딧과 마지막 시스템 메시지 확인하기</t>
  </si>
  <si>
    <t>위험 지역 진입 후 체력 0 시 체크포인트 재시작</t>
  </si>
  <si>
    <t>보스가 말한 두 해결 방법과 예상 손실 확인</t>
  </si>
  <si>
    <t>1/10 – 조작보다 감정 정보 수용이 중심임</t>
  </si>
  <si>
    <t>자아마모도 누적 16%와 UI·표정 변화 확인</t>
  </si>
  <si>
    <t>[한도윤] 95% : 회사 내부 지름길 정보 해금</t>
  </si>
  <si>
    <t>오답 후 서로 일치하는 항목 하나를 자동 연결</t>
  </si>
  <si>
    <t>예쁜 고양이 구출 후 인연별 애교 반응 확인하기</t>
  </si>
  <si>
    <t>3/10 – 두 장비의 상황별 효율을 비교해야 함</t>
  </si>
  <si>
    <t>금색 테두리 = 문서 미정의 · 직접 조정 입력값</t>
  </si>
  <si>
    <t>균열 수호체의 순찰을 피해 껍데기의 바다 건너기</t>
  </si>
  <si>
    <t>진엔딩에서는 차한해도 손을 잡은 연결의 일부임</t>
  </si>
  <si>
    <t>오답 항목 강조·반복 실패 시 제한시간 완화</t>
  </si>
  <si>
    <t>외톨이의 포위망 속 왜곡된 변혜서 기억 판별하기</t>
  </si>
  <si>
    <t>희생 엔딩 마지막 문구 : 도시 인연도 -1%</t>
  </si>
  <si>
    <t>임시 대통령 취임·국가 우선 출동 체계 확인</t>
  </si>
  <si>
    <t>둘이 된 하나에게 두 가지 균열 소멸 방법 듣기</t>
  </si>
  <si>
    <t>[도시] +10% (기본 30% · 최대 60%)</t>
  </si>
  <si>
    <t>비교 화면에서 같은 항목의 변화 부분을 강조</t>
  </si>
  <si>
    <t>[도시] +5% (기본 45% · 최대 80%)</t>
  </si>
  <si>
    <t>발자국 추적→고속 돌진→뒤따르기→돌진 유도·처치</t>
  </si>
  <si>
    <t>8/10 – 전투·환경 파괴·호위가 동시에 진행됨</t>
  </si>
  <si>
    <t>우리 오빠 최고의 추격을 피해 촬영 무대 진입하기</t>
  </si>
  <si>
    <t>속보 자막 속도 조절·중요 정보 3줄 요약 제공</t>
  </si>
  <si>
    <t>이름 외치기→증원 호출→음파 타격→호출 차단·처치</t>
  </si>
  <si>
    <t>법적 용어 툴팁·강제 조항 강조·다시 보기 제공</t>
  </si>
  <si>
    <t>도시 인연 조건에 따른 최종 사회 선택 확정</t>
  </si>
  <si>
    <t>PC STATUS  ·  선택 장비 자동 합산</t>
  </si>
  <si>
    <t>자기 영역으로 돌아온 대장 고양이에게 길 막히기</t>
  </si>
  <si>
    <t>PLAYER  ·  차한해 / INVENTORY</t>
  </si>
  <si>
    <t>진실 은폐 후 균열을 영구 관리하는 사회 확인하기</t>
  </si>
  <si>
    <t>3/10 – 성공률과 위험을 비교하는 선택 난이도</t>
  </si>
  <si>
    <t>클릭헌터=조회수 각·균열 진입 즉시 변이 공개</t>
  </si>
  <si>
    <t>변혜서의 ‘구해줘서 고마워’라는 마지막 말 듣기</t>
  </si>
  <si>
    <t>자아마모도 90% : 최종 선택 전용 독백 해금</t>
  </si>
  <si>
    <t>사람들의 껍데기로 뒤덮인 바다 같은 공간 확인하기</t>
  </si>
  <si>
    <t>둘이 된 하나 핵 노출 및 마지막 일격 가능 상태</t>
  </si>
  <si>
    <t>선택 시간 제한 없음·각 선택의 즉시 결과만 표시</t>
  </si>
  <si>
    <t>남 탓의 피해 전가를 끊고 거울 미로 진입하기</t>
  </si>
  <si>
    <t>연속 돌진→구조 방해→재촉 파동→돌진 유도·처치</t>
  </si>
  <si>
    <t>나대진에게 공명 보호 외투와 강화 전투화 수령하기</t>
  </si>
  <si>
    <t>차한해의 인간 형태 유지 및 균열 내부 진입</t>
  </si>
  <si>
    <t>차한해에게 연결된 무한대 부담 장치 파괴하기</t>
  </si>
  <si>
    <t>스캔 범위·셔터 차단기·모듈 노출 시간을 표시</t>
  </si>
  <si>
    <t>세 집단의 요구 확인 및 최종 출동 방식 선택</t>
  </si>
  <si>
    <t>강요된 균열 진입을 받아들이고 최종 출동하기</t>
  </si>
  <si>
    <t>둘이 된 하나 확인 후 다음 전투·대화 단계 진입</t>
  </si>
  <si>
    <t>둘이 된 하나 시각 단서 확인→다음 단계 진입</t>
  </si>
  <si>
    <t>체력 0 또는 군중에게 포위되면 직전 구역 재시작</t>
  </si>
  <si>
    <t>[강재한] 0% : 폭력시위단체 적대 상태 확정</t>
  </si>
  <si>
    <t>실패 후 해제 가능한 연결선을 순서대로 강조</t>
  </si>
  <si>
    <t>836 청년의 선동·고등급자 공동 성명 확인</t>
  </si>
  <si>
    <t>일반탄 3발·비살상 충격탄 2발 명중 및 전술화 회피 2회 성공</t>
  </si>
  <si>
    <t>세 심부름 물품을 확인하고 하늘의 섬광·땅의 떨림을 기억함</t>
  </si>
  <si>
    <t>콤보 실패 후 다음 3개 쓰레기의 분류 아이콘을 미리 표시</t>
  </si>
  <si>
    <t>균열 인근 대피 안내의 대피 위치와 위험 지역을 먼저 확인함</t>
  </si>
  <si>
    <t>진심 어린 인터뷰가 영웅 상품으로 소비되는 변화를 읽어야 함</t>
  </si>
  <si>
    <t>도움을 선택했을 때 앞선 알바생 부탁 수행 여부가 보상을 바꿈</t>
  </si>
  <si>
    <t>1/10 – 동시 정보량·경고 문구의 명확성이 난이도를 결정함</t>
  </si>
  <si>
    <t>첫 회피 예고를 느리게 재생하고 실패 시 같은 패턴을 즉시 반복</t>
  </si>
  <si>
    <t>소리 크기와 탐지기 반응을 비교하며 잔해 속 구조 신호를 탐색함</t>
  </si>
  <si>
    <t>차한해의 체력이 0이 되면 해당 전투 구간 직전 지점에서 재시작</t>
  </si>
  <si>
    <t>출구가 좁고 주민들이 공포에 빠져 한꺼번에 몰리면 대피가 지연됨</t>
  </si>
  <si>
    <t>표적 지정→부하 돌격 명령→무리 가속→은폐·전투 종료 대기</t>
  </si>
  <si>
    <t>상표·용량·가격표를 대조해 무거운 박스부터 아래 칸에 배치함</t>
  </si>
  <si>
    <t>어른·아이·택배기사 등 서로 다른 위치의 주민을 발견해야 함</t>
  </si>
  <si>
    <t>60초 이상 미발견 시 가장 가까운 미수거 대상 방향 표시</t>
  </si>
  <si>
    <t>비슷한 복장의 NPC가 있어 물건의 주인을 잘못 선택할 수 있음</t>
  </si>
  <si>
    <t>짐이 많은 어르신을 도울지 신상 과자를 사러 갈지 선택하기</t>
  </si>
  <si>
    <t>안내 방송에 따라 통제선 밖으로 이동하며 공식 분류를 확인함</t>
  </si>
  <si>
    <t>현상이 멈춰 평범한 사고처럼 보이지만 차한해만 잔류 파장을 느낌</t>
  </si>
  <si>
    <t>실패 후 바람 방향 예고 시간을 늘리고 봉지 이동속도를 낮춤</t>
  </si>
  <si>
    <t>삼각대 화면·통제선 침입 경로·눈썹 흉터와 피어싱을 확인함</t>
  </si>
  <si>
    <t>깨진 유리·찌그러진 캔·비닐 끈이 고양이 이동 경로를 막고 있음</t>
  </si>
  <si>
    <t>선의 측정 마감 직전 아이의 말을 끝까지 들을지 선택해야 함</t>
  </si>
  <si>
    <t>본인 확인과 측정 동의 절차를 마친 뒤 일반 측정 장치에 들어감</t>
  </si>
  <si>
    <t>지지직거리는 화면에서 수치가 999까지 치솟는 장면 확인하기</t>
  </si>
  <si>
    <t>연속 할퀴기→추격 돌진→목표 전환→회피·고등급자 교전 구간 통과</t>
  </si>
  <si>
    <t>일반 총탄은 괴물 외피에 막혀 파티 화력만으로 제압하기 어려움</t>
  </si>
  <si>
    <t>1/10 – 목표 수·위험 정보량·선택지 수가 난이도를 결정함</t>
  </si>
  <si>
    <t>4/10 – 탐색 범위·가짜 신호 수·제한시간이 난이도를 결정함</t>
  </si>
  <si>
    <t>잘 속네의 공격 범위를 피해 아파트에서 토퍼와 생활용품 챙기기</t>
  </si>
  <si>
    <t>재시도 시 열차 경고 시간을 늘리고 안전 구역을 선으로 표시</t>
  </si>
  <si>
    <t>2/10 – 손상 표시와 방어 보정 변화의 의미를 이해해야 함</t>
  </si>
  <si>
    <t>1/10 – 보고 항목 수·정보 분산 정도가 난이도를 결정함</t>
  </si>
  <si>
    <t>괴물 발생 지역에서 실종자의 소지품을 찾아 가족에게 전달하기</t>
  </si>
  <si>
    <t>선수촌 VIP 숙박동이 고등급자 숙소로 바뀐 모습 확인하기</t>
  </si>
  <si>
    <t>처방전의 이름·복용 시간·주머니 자수를 대조해 약을 회수함</t>
  </si>
  <si>
    <t>NPC 제압 속도·몬스터 시선 유지 시간·우회 경로 수 조절</t>
  </si>
  <si>
    <t>목소리와 흔적을 따라 표식을 끊고 시민을 열린 문 안으로 유도함</t>
  </si>
  <si>
    <t>유명세를 얻기 전 말과 고등급자 이후 태도의 차이를 기억해야 함</t>
  </si>
  <si>
    <t>고등급자 교전 구역을 우회하며 비슷한 약 봉투를 구분해야 함</t>
  </si>
  <si>
    <t>경찰 구조 보상 : 깨진 경찰 방패·휴대용 섬광 신호기 획득</t>
  </si>
  <si>
    <t>측정 인원이 몰리고 고등급자 선발을 기대하는 시민들이 압박함</t>
  </si>
  <si>
    <t>차한해의 무한대 수치 등장과 자신의 하락을 경쟁으로 해석함</t>
  </si>
  <si>
    <t>대화 수용 또는 중단 선택·수용 시 시민 증언 플래그 저장</t>
  </si>
  <si>
    <t>첫 두 발은 조준 보정을 적용하고 피해 비교 UI를 크게 표시</t>
  </si>
  <si>
    <t>기록의 시간 순서를 자동 정렬하고 마지막 구조 요청 위치 표시</t>
  </si>
  <si>
    <t>공명 증폭기 반응과 차한해 시야의 잔광을 함께 확인해야 함</t>
  </si>
  <si>
    <t>836 청년의 특혜 유지 논리·차한해 단독 출동 압박 시작</t>
  </si>
  <si>
    <t>구조한 경찰에게 깨진 경찰 방패와 휴대용 섬광 신호기 받기</t>
  </si>
  <si>
    <t>나부터 살아의 생명력 0 또는 해당 구간의 제압 조건 달성</t>
  </si>
  <si>
    <t>836 청년을 포함한 고등급자들의 선의 수치 하락 보고 확인하기</t>
  </si>
  <si>
    <t>기능 원형: 연속 할퀴기 · 몬스터 시트 발동률 45%와 동기화</t>
  </si>
  <si>
    <t>기능 원형: 통로 밀치기 · 몬스터 시트 발동률 50%와 동기화</t>
  </si>
  <si>
    <t>잠금 전조를 보고 분전반을 작동해 방화문을 열린 상태로 고정함</t>
  </si>
  <si>
    <t>기능 원형: 목표 전환 · 몬스터 시트 발동률 20%와 동기화</t>
  </si>
  <si>
    <t>'부하 돌격 명령' 행동을 수행해 위치·전투 리듬을 변화시킴.</t>
  </si>
  <si>
    <t>기능 원형: 주변 살피기 · 몬스터 시트 발동률 15%와 동기화</t>
  </si>
  <si>
    <t>문 2개 이상 재폐쇄 또는 주인공 체력 0 시 3페이즈 재시작</t>
  </si>
  <si>
    <t>1/10 – 목표 간 충돌 정도·브리핑 정보량이 난이도를 결정함</t>
  </si>
  <si>
    <t>기능 원형: 후방 찌르기 · 몬스터 시트 발동률 40%와 동기화</t>
  </si>
  <si>
    <t>시민에게는 평범한 잔해지만 차한해 시야에서만 균열 공명이 겹침</t>
  </si>
  <si>
    <t>기능 원형: 빠른 이탈 · 몬스터 시트 발동률 25%와 동기화</t>
  </si>
  <si>
    <t>클릭헌터의 선의 수치가 96에서 0으로 떨어지는 장면 확인하기</t>
  </si>
  <si>
    <t>네 번째 츄르 급여 및 예쁜 고양이가 도망가지 않고 머무름</t>
  </si>
  <si>
    <t>836 청년이 특혜 상실을 두려워하는 비공개 대화 확인하기</t>
  </si>
  <si>
    <t>상태 측정기 동기화·조끼 손상 부위 2곳·방어 보정 감소 확인</t>
  </si>
  <si>
    <t>기능 원형: 연속 주먹질 · 몬스터 시트 발동률 35%와 동기화</t>
  </si>
  <si>
    <t>3/10 – 관계와 구조 우선순위가 충돌하는 정보 판단 난이도</t>
  </si>
  <si>
    <t>최초의 영웅의 해당 페이즈 목표 또는 환경 기믹 조건 달성</t>
  </si>
  <si>
    <t>장화와 보호대가 파손되는 충격을 버티며 변혜서에게 다가가기</t>
  </si>
  <si>
    <t>보스가 시민의 존재를 무시한 채 통로와 시야를 차례로 닫음</t>
  </si>
  <si>
    <t>가느다란 공격 기관으로 빈틈을 찔러 높은 단일 피해를 줌.</t>
  </si>
  <si>
    <t>3/10 – 관계의 모순을 이해하고 마지막 응답을 선택해야 함</t>
  </si>
  <si>
    <t>여기도 내 집의 생명력 0 또는 해당 구간의 제압 조건 달성</t>
  </si>
  <si>
    <t>기능 원형: 회전 휩쓸기 · 몬스터 시트 발동률 40%와 동기화</t>
  </si>
  <si>
    <t>서브 퀘스트 : 이후 예쁜 고양이 인연 콘텐츠 4회 수행 가능</t>
  </si>
  <si>
    <t>2/10 – 급변하는 국가 상황을 짧은 뉴스로 이해해야 함</t>
  </si>
  <si>
    <t>3/10 – 목표 식별·선택·입력 부담을 종합한 체감 난이도</t>
  </si>
  <si>
    <t>구조용 로프 발사기 1회 사용·직원 5명 전원 계단 대피 완료</t>
  </si>
  <si>
    <t>2/10 – 목표 식별·선택·입력 부담을 종합한 체감 난이도</t>
  </si>
  <si>
    <t>깨진 경찰 방패 파손 후 폭주 종료 전 시민 4명 전원 대피</t>
  </si>
  <si>
    <t>5/10 – 시야 제한·구조 입력·장비 교체를 연속 수행해야 함</t>
  </si>
  <si>
    <t>일반 빨래만 세탁기에 넣고 세제 투입 뒤 표준 코스를 시작함</t>
  </si>
  <si>
    <t>신상 코너와 알바생 대화를 통해 물류 트럭 도착 시간을 확인함</t>
  </si>
  <si>
    <t>구조 영상의 빈 장면 때문에 차한해를 의심하는 보도 확인하기</t>
  </si>
  <si>
    <t>7/10 – 목표 식별·선택·입력 부담을 종합한 체감 난이도</t>
  </si>
  <si>
    <t>장비를 부위별로 순차 공개하고 추천 장착·자동 퀵슬롯 등록 제공</t>
  </si>
  <si>
    <t>8/10 – 목표 식별·선택·입력 부담을 종합한 체감 난이도</t>
  </si>
  <si>
    <t>잔해와 효과음 때문에 구조 신호의 방향을 정확히 판단하기 어려움</t>
  </si>
  <si>
    <t>다이소를 나오자 편의점 물류 트럭이 지나가는 장면 확인하기</t>
  </si>
  <si>
    <t>역시 돈이지의 생명력 0 또는 해당 구간의 제압 조건 달성</t>
  </si>
  <si>
    <t>취소된 파티원 명단과 단독 출동 위험 경고를 한 화면에 표시</t>
  </si>
  <si>
    <t>예쁜 고양이는 처음 만난 차한해를 경계해 바로 가까이 오지 않음</t>
  </si>
  <si>
    <t>예쁜 고양이가 츄르를 먹고 도망가지 않은 채 차한해를 바라봄</t>
  </si>
  <si>
    <t>여깄었네과 싸우는 고등급자 곁을 지나 따뜻한 음식 구해오기</t>
  </si>
  <si>
    <t>재시도 시 탐지기 반응 범위를 넓히고 다음 흔적이 짧게 점멸</t>
  </si>
  <si>
    <t>다중 팔 내려찍기→흡수 파동→부위 재생→부위 분리→핵 노출→제압</t>
  </si>
  <si>
    <t>4/10 – 세 기준이 충돌하는 우선순위 표를 해석해야 함</t>
  </si>
  <si>
    <t>1/10 – 목표 식별·선택·입력 부담을 종합한 체감 난이도</t>
  </si>
  <si>
    <t>시선 집중→집단 강화→부하 재배치→시선 연결 해제→선도체 제압</t>
  </si>
  <si>
    <t>오답 후 일치하지 않는 단서 하나에 취소 표시</t>
  </si>
  <si>
    <t>비슷한 포장과 무게 때문에 위치를 헷갈릴 수 있음</t>
  </si>
  <si>
    <t>선택 직전 핵심 상황을 한 문장으로 다시 표시</t>
  </si>
  <si>
    <t>남은 쓰레기와 갑작스러운 공원 정적 확인하기</t>
  </si>
  <si>
    <t>표지판과 심부름 목록을 보고 영화관으로 이동함</t>
  </si>
  <si>
    <t>횡단보도에서 아이가 떨어뜨린 학용품을 주워주기</t>
  </si>
  <si>
    <t>막힘 제거 후 쓰레기 10개를 오분류 없이 처리</t>
  </si>
  <si>
    <t>142번 | 차단기 막대로 여기도 내 집 제압하기</t>
  </si>
  <si>
    <t>6 | 남겨진 친구 · 6-D | 폐교 본관 1층</t>
  </si>
  <si>
    <t>미니맵에 담당 구역을 서로 다른 테두리로 표시</t>
  </si>
  <si>
    <t>SKL-PC-020 사용·나대진 인연 100%</t>
  </si>
  <si>
    <t>확정 주문표만 보고 상자·무·소스·음료를 넣음</t>
  </si>
  <si>
    <t>플라스틱·캔·종이 10개 전부 올바르게 분류</t>
  </si>
  <si>
    <t>미지근한 물·중성세제·누르기 세탁 순서를 지킴</t>
  </si>
  <si>
    <t>세 단서가 모두 맞는 사람에게 암구호를 말함</t>
  </si>
  <si>
    <t>공원 관리함의 집게와 봉투 발견 및 조사 완료</t>
  </si>
  <si>
    <t>골목에서 들리는 예쁜 고양이 울음소리 확인하기</t>
  </si>
  <si>
    <t>심부름 일정과 직원의 부탁 사이에서 선택해야 함</t>
  </si>
  <si>
    <t>건조기 완료음을 듣고 빨래를 꺼내 거실에서 개기</t>
  </si>
  <si>
    <t>결과 대화를 확인하고 거래 상대 단서를 등록함</t>
  </si>
  <si>
    <t>어르신을 도운 경우 수행·신상 과자 분기 변화</t>
  </si>
  <si>
    <t>비싼 블라우스를 넣으면 경고 후 분류 단계로 복귀</t>
  </si>
  <si>
    <t>4 | 영웅의 시작 · 4-B | 도심 공동 구조</t>
  </si>
  <si>
    <t>오답 경로 선택 시 불필요한 탐색 시간이 추가됨</t>
  </si>
  <si>
    <t>신호가 바뀌기 전 안전한 순서로 물건을 모아야 함</t>
  </si>
  <si>
    <t>오분류 시 콤보만 초기화되고 수거 진행도는 유지</t>
  </si>
  <si>
    <t>신상 과자 재입고 기회를 즉시 알아차려야 함</t>
  </si>
  <si>
    <t>서브 퀘스트 : 예쁜 고양이 인연 1단계 발견</t>
  </si>
  <si>
    <t>엘리베이터와 로비의 주민 5명에게 인사 후 외출</t>
  </si>
  <si>
    <t>동생 심부름과 짧은 도움 사이에서 선택해야 함</t>
  </si>
  <si>
    <t>188번 회사 화재 구조·손상 후 +10 유지</t>
  </si>
  <si>
    <t>건조 완료 시점과 옷별 접는 방향을 확인해야 함</t>
  </si>
  <si>
    <t>보스·강한 공격에는 감소량이 낮아질 수 있음</t>
  </si>
  <si>
    <t>페이즈별 생명력·기믹 허용 시간·재시작 구간 조절</t>
  </si>
  <si>
    <t>엇박자 타격→다방향 휩쓸기→넘어지며 충돌→처치</t>
  </si>
  <si>
    <t>시민 전원 구조·문 전부 개방·잠금 핵 무력화</t>
  </si>
  <si>
    <t>위조 서류의 몸통 방패 공격을 시민 대신 막기</t>
  </si>
  <si>
    <t>부상당한 시민의 원망을 끝까지 들을지 선택하기</t>
  </si>
  <si>
    <t>보랏빛 아우라가 흐르는 전광판 쇠막대 회수하기</t>
  </si>
  <si>
    <t>모든 문을 열린 채 고정하고 잠금 핵 무력화하기</t>
  </si>
  <si>
    <t>자동 등록하지 않고 소리·행동·오브젝트로만 암시</t>
  </si>
  <si>
    <t>츄르 보유 시 수행
예쁜 고양이 인연 +25%</t>
  </si>
  <si>
    <t>여러 주문표의 번호와 구성품을 혼동하기 쉬움</t>
  </si>
  <si>
    <t>도움이 늦어지면 신상 과자가 품절될 수 있음</t>
  </si>
  <si>
    <t>동생에게 신상 과자·헤어롤·팝콘 심부름 받기</t>
  </si>
  <si>
    <t>일정 시간 정체 시 목적지 방향 화살표 표시</t>
  </si>
  <si>
    <t>손상된 외피·부위를 다시 결합해 체력을 회복함.</t>
  </si>
  <si>
    <t>비슷한 두 손님 중 올바른 주문자를 찾아야 함</t>
  </si>
  <si>
    <t>[도시] +5% 선택 (기본 0% · 최대 5%)</t>
  </si>
  <si>
    <t>선택 서브 퀘스트·동네 목격자 스티커 플래그</t>
  </si>
  <si>
    <t>구매 대상·수량·결제 순서를 잘못 선택할 수 있음</t>
  </si>
  <si>
    <t>특혜 방어·거짓 소문·무한대 수치 주장을 연결함</t>
  </si>
  <si>
    <t>균열 잔광이 흐르는 막대를 확인해 분리·등록함</t>
  </si>
  <si>
    <t>잠금 순서·분전반 위치·안전 통로 단계 표시</t>
  </si>
  <si>
    <t>시간순 자동 재생과 핵심 문장 기록 메뉴 저장</t>
  </si>
  <si>
    <t>장비 비교창에 방어·기동·반동 변화 화살표 표시</t>
  </si>
  <si>
    <t>도시 인연 선택 콘텐츠 +5%·대피소 조명 복구</t>
  </si>
  <si>
    <t>두 반응이 겹치는 쇠막대를 분리해 무기로 등록함</t>
  </si>
  <si>
    <t>[도시] +5% (기본 40% · 최대 75%)</t>
  </si>
  <si>
    <t>전선 색·차단기 순서·출력 게이지를 맞춰야 함</t>
  </si>
  <si>
    <t>3/10 – 감정적 압박 속 응답 선택 난이도</t>
  </si>
  <si>
    <t>완료 시 알바생이 신상 과자 1개를 맡아두는 약속</t>
  </si>
  <si>
    <t>예쁜 고양이 인연에 따라 필요한 간식 준비하기</t>
  </si>
  <si>
    <t>[차우선] 50% : 관계 악화 전용 대사 해금</t>
  </si>
  <si>
    <t>선택 대화 : 부상 시민의 후반 증언 플래그</t>
  </si>
  <si>
    <t>비슷한 위치의 부탁을 한 묶음으로 지도에 표시</t>
  </si>
  <si>
    <t>주인공 또는 시민 체력 0 시 1페이즈 재시작</t>
  </si>
  <si>
    <t>재폐쇄 예고·핵 노출 시간·시민 안전 구역 표시</t>
  </si>
  <si>
    <t>존재 무시→목소리 추적→표식 해제→시민 구조</t>
  </si>
  <si>
    <t>첫 실패 후 시민 방향 투사체를 더 굵게 표시</t>
  </si>
  <si>
    <t>[도시] +5% (기본 60% · 최대 95%)</t>
  </si>
  <si>
    <t>장착 전후 방어력과 회피 거리를 동시에 표시</t>
  </si>
  <si>
    <t>위험도·생존자 수·거리 정보를 한 화면에 표시</t>
  </si>
  <si>
    <t>[도시] +5% (기본 35% · 최대 65%)</t>
  </si>
  <si>
    <t>영웅 지정→보호막 부여→갈채 강화→보호 연결 차단</t>
  </si>
  <si>
    <t>전선 3개 연결·발전기 목표 전압 10초 유지</t>
  </si>
  <si>
    <t>배송 건가 흡수한 부하의 돌격을 끝까지 피하기</t>
  </si>
  <si>
    <t>하나라도 닫히면 핵이 다시 외피 속으로 숨음</t>
  </si>
  <si>
    <t>작은 울음소리와 흔들리는 물류 박스 따라가기</t>
  </si>
  <si>
    <t>직원 2명 이상 사망 시 구역 처음부터 재시작</t>
  </si>
  <si>
    <t>비교 열 고정·위험도 아이콘·정렬 기능 제공</t>
  </si>
  <si>
    <t>출동 목록 4개 비교 및 강제 배정 임무 확인</t>
  </si>
  <si>
    <t>[도시] +5% (기본 55% · 최대 90%)</t>
  </si>
  <si>
    <t>피습·대통령 중상·지휘 공백 속보 확인 완료</t>
  </si>
  <si>
    <t>강제 이동 최소화·연출 일시정지·다시 보기 제공</t>
  </si>
  <si>
    <t>철판 상태·고정 장치·착용 후 이동 시험 완료</t>
  </si>
  <si>
    <t>예쁜 고양이 방향을 가리키는 시선 단서 3회 확인</t>
  </si>
  <si>
    <t>군중에 막히면 직전 통로 체크포인트에서 재시작</t>
  </si>
  <si>
    <t>구조 정비공 감사 보상 : 철판 보호대 획득</t>
  </si>
  <si>
    <t>시민 음성 방향·표식 진행도·대피 경로 강화</t>
  </si>
  <si>
    <t>시민 체력 0 시 2페이즈 시작 지점 재시작</t>
  </si>
  <si>
    <t>시민 이동 예상 방향과 다음 내려치기 범위를 표시</t>
  </si>
  <si>
    <t>연속 폐문→분전반 복구→방화문 열린 상태 고정</t>
  </si>
  <si>
    <t>줄과 순서를 반복해서 무시하고 늘 자신이 먼저 들어가던 사람의 나쁜 부분. 특별한 마지막 사건보다 '나 먼저'가 삶의 습관이 되어 선의 0에 도달. 초기 단세포형. 잔류 기억 1개.</t>
  </si>
  <si>
    <t>균열 수호체는 차한해를 적으로 공격하는 것이 아니라 외부에서 들어온 이물질로 인식함. 한 번이라도 직접 접촉하면 일반 피격이 아니라 즉시 균열 밖으로 강제 배출되어 다시 진입해야 함.</t>
  </si>
  <si>
    <t>처음에는 구조 대상이었지만 구조를 반복해서 받으며 구조 인력의 위험과 희생을 당연한 서비스로 여김. 구조자가 다쳐도 자신의 잃어버린 물건부터 요구. 강화 변이체. 잔류 기억 2~3개.</t>
  </si>
  <si>
    <t>관리국 현장 보급함 : 오염 차단 전신복·심층 균열 탐사 헬멧·고밀도 충격 흡수 장화 수령
시민 구조 누적 30회 : 선의 안정 장치 추가 지급·[괜찮아, 아직.] 자동 발동 조건 해금</t>
  </si>
  <si>
    <t>방어 가능한 방향을 부채꼴 표시하고 남은 내구도를 아이콘으로 제공</t>
  </si>
  <si>
    <t>4/10 – 조준 흔들림·탄약 제한·피해 수치 해석이 난이도를 결정함</t>
  </si>
  <si>
    <t>긴급 구조 요청 완료·단순 편의 부탁의 수락 또는 [거절] 처리 완료</t>
  </si>
  <si>
    <t>4/10 – 맵 크기·갈림길 수·목적지 표식의 가시성이 난이도를 결정함</t>
  </si>
  <si>
    <t>완료 정보와 새로 발견한 사실 중 무엇을 보고해야 하는지 구분해야 함</t>
  </si>
  <si>
    <t>보스전 중 [행동 제한] 1회 사용 가능 : 보스 행동 1초 경직</t>
  </si>
  <si>
    <t>장비 3종 설명 확인·공명 증폭기 시험·장착 또는 보관 선택 완료</t>
  </si>
  <si>
    <t>반복되는 공명 파동이 차단 상태의 처리 한계를 넘어 과부하를 발생시킴.</t>
  </si>
  <si>
    <t>119·126번 회피 훈련·196번 고밀도 충격 흡수 장화로 교체</t>
  </si>
  <si>
    <t>공식 명칭이 정해지기 전 언론·연구자·시민이 서로 다른 이름을 사용함</t>
  </si>
  <si>
    <t>126번 | 나부터 살아의 후방 기습을 피하고 반격 타이밍 맞추기</t>
  </si>
  <si>
    <t>2세트: 균열 감지 범위 +3m
4세트: 자아 마모 누적량 -12%</t>
  </si>
  <si>
    <t>고정된 구조의 결합을 점진적으로 붕괴시켜 안정 상태 자체를 해체함.</t>
  </si>
  <si>
    <t>1/10 – 상충하는 목표 문구와 선택의 감정적 부담이 난이도를 결정함</t>
  </si>
  <si>
    <t>VALIDATION CONSOLE  ·  같은 시트 셀 참조 검증</t>
  </si>
  <si>
    <t>직전 공격을 회피한 직후 짧은 반격 창에서 사용하는 대응 사격·타격.</t>
  </si>
  <si>
    <t>4/10 – 요청 수·이동 거리·동시 활성 목표 수가 난이도를 결정함</t>
  </si>
  <si>
    <t>134번 | 구조한 경찰에게 깨진 경찰 방패와 휴대용 섬광 신호기 받기</t>
  </si>
  <si>
    <t>기능 원형: 균열 방향 지정 · 몬스터 시트 발동률 25%와 동기화</t>
  </si>
  <si>
    <t>기능 원형: 집단 가로막기 · 몬스터 시트 발동률 30%와 동기화</t>
  </si>
  <si>
    <t>행동과 무관한 등급을 강제로 부여해 보스의 공격 우선순위를 바꿈.</t>
  </si>
  <si>
    <t>구조 대상 위치와 촬영 지시를 확인하고 시민 구조를 우선 목표로 설정함</t>
  </si>
  <si>
    <t>4/10 – 가짜 반응 수·시야 점멸·탐색 범위가 난이도를 결정함</t>
  </si>
  <si>
    <t>군중 이동 속도 감소·안전 통로 바닥선·막힘 2회 후 우회로 개방</t>
  </si>
  <si>
    <t>관리국 방진 고글로 공명 흔적을 추적하고 소형 방진 필터 교체하기</t>
  </si>
  <si>
    <t>몬스터를 처치하지 않은 고등급자도 수치가 내려가 원인을 단정할 수 없음</t>
  </si>
  <si>
    <t>괴물 접근과 붕괴 경보 속에서 고등급자들과 시민 이동 순서를 맞춰야 함</t>
  </si>
  <si>
    <t>1996년생 차한해가 월요일 대상임을 확인하고 접수 마감 시간을 기록함</t>
  </si>
  <si>
    <t>깨진 경찰 방패 장착·전방 방어 확인·휴대용 섬광 신호기 등록 완료</t>
  </si>
  <si>
    <t>골목을 확인해 지친 예쁜 고양이를 발견하고 남은 마지막 츄르를 꺼냄</t>
  </si>
  <si>
    <t>표지판·미니맵·NPC 이동 방향을 확인하며 임시 대피소까지 이동함</t>
  </si>
  <si>
    <t>봉쇄된 임시 대피소의 구조 요청을 확인하고 응급 압박 붕대 챙기기</t>
  </si>
  <si>
    <t>나대진에게 충격 보호대·공명 보호 장갑·고등급자 공명 증폭기 수령하기</t>
  </si>
  <si>
    <t>기본 공격력 560 / 기본 방어력 220 / 스킬: 유한한 선의 분담</t>
  </si>
  <si>
    <t>주변의 부하·잔류 에너지·갈채를 흡수해 체력 또는 방어 자원을 회복함.</t>
  </si>
  <si>
    <t>침식으로 약해진 구조의 미세 균열을 진동이 확대하여 붕괴를 촉진함.</t>
  </si>
  <si>
    <t>125번 | 관리국 무전 이어피스로 내 몫의 공격 예고 신호 파악하기</t>
  </si>
  <si>
    <t>[펑!] 연계 : 무의식적 선의 폭발 +990
순간 출력 1000</t>
  </si>
  <si>
    <t>180번 | 역시 돈이지의 집단 강화를 끊으며 실제 시민 구분하기</t>
  </si>
  <si>
    <t>1/10 – 추가 장면의 노출 시간과 배치 간격이 난이도를 결정함</t>
  </si>
  <si>
    <t>문밖 생존자 3명의 위치·봉쇄 원인 확인 및 응급 압박 붕대 1개 획득</t>
  </si>
  <si>
    <t>목소리 방향을 따라 장애물 3개를 치우고 시민을 안전 지점으로 유도함</t>
  </si>
  <si>
    <t>2세트: 구조 행동 속도 +10%
4세트: 화염·연기 피해 -15%</t>
  </si>
  <si>
    <t>‘존재 무시’ 표식이 완성되면 시민의 구조 표시와 충돌 판정이 사라짐</t>
  </si>
  <si>
    <t>2/10 – 방어력·공격 안정성과 기동성의 교환 관계를 이해해야 함</t>
  </si>
  <si>
    <t>주변 아군의 전투 리듬을 끌어올려 공격 성능을 일정 시간 강화함.</t>
  </si>
  <si>
    <t>주변 구역의 부하 또는 증원 개체를 불러 전장의 수적 압박을 늘림.</t>
  </si>
  <si>
    <t>소방 방열복 임시 착용·도시 인연 50% 이상 시 화염 보호복 획득</t>
  </si>
  <si>
    <t>침식 에너지의 접촉·전이·확산 경로를 끊어 핵심 작용을 직접 무력화함.</t>
  </si>
  <si>
    <t>5/10 – 시야 방해·탐지기 반응 지연·괴물 압박이 난이도를 결정함</t>
  </si>
  <si>
    <t>9번 | 알바생의 무거운 음료 박스 진열 부탁을 수락할지 선택하기</t>
  </si>
  <si>
    <t>기능 원형: 갑작스러운 추격 · 몬스터 시트 발동률 30%와 동기화</t>
  </si>
  <si>
    <t>기능 원형: 원거리 갈채 파동 · 몬스터 시트 발동률 30%와 동기화</t>
  </si>
  <si>
    <t>129번 | 차한해에게만 보이는 보랏빛 아우라가 흐르는 철봉 회수</t>
  </si>
  <si>
    <t>265번 | 우리 쓸 것도 없어 제압 후 노출된 생체 인증 모듈 회수</t>
  </si>
  <si>
    <t>215번 밀치기 방어·251번 친구 접근·270번 강화 전투화로 교체</t>
  </si>
  <si>
    <t>안정 앰플 1개 사용·자아마모 수치는 유지하고 UI 간섭 8초 완화</t>
  </si>
  <si>
    <t>기능 원형: 시민 밀어내기 · 몬스터 시트 발동률 20%와 동기화</t>
  </si>
  <si>
    <t>기능 원형: 팔 교체 연타 · 몬스터 시트 발동률 30%와 동기화</t>
  </si>
  <si>
    <t>기능 원형: 전면 내려찍기 · 몬스터 시트 발동률 30%와 동기화</t>
  </si>
  <si>
    <t>공격 후 거리를 벌리거나 사각으로 이동해 다음 공격 위치를 다시 잡음.</t>
  </si>
  <si>
    <t>141번 | 휴대용 섬광 신호기와 차단기 막대로 내 자리야 유인하기</t>
  </si>
  <si>
    <t>230번 | 나만 아니면 돼의 가로막기를 뚫고 본관 3층으로 이동하기</t>
  </si>
  <si>
    <t>기능 원형: 스포트라이트 추적 · 몬스터 시트 발동률 20%와 동기화</t>
  </si>
  <si>
    <t>기능 원형: 다방향 휩쓸기 · 몬스터 시트 발동률 35%와 동기화</t>
  </si>
  <si>
    <t>214번 | 별일 아니잖니의 순찰 경로를 피해 본관 1층 탐색하기</t>
  </si>
  <si>
    <t>자신 또는 지정한 아군에게 피해를 먼저 흡수하는 보호막을 부여함.</t>
  </si>
  <si>
    <t>기능 원형: 봉쇄 충격파 · 몬스터 시트 발동률 25%와 동기화</t>
  </si>
  <si>
    <t>'뒤로 물러나기' 행동을 수행해 위치·전투 리듬을 변화시킴.</t>
  </si>
  <si>
    <t>'원거리 파편' 행동을 수행해 위치·전투 리듬을 변화시킴.</t>
  </si>
  <si>
    <t>기능 원형: 철문 돌진 · 몬스터 시트 발동률 30%와 동기화</t>
  </si>
  <si>
    <t>기능 원형: 부하 재배치 · 몬스터 시트 발동률 25%와 동기화</t>
  </si>
  <si>
    <t>164번 | 위조 서류의 몸통 방패 공격을 시민 대신 막기</t>
  </si>
  <si>
    <t>기능 원형: 자리 고정 · 몬스터 시트 발동률 20%와 동기화</t>
  </si>
  <si>
    <t>기능 원형: 달라붙기 · 몬스터 시트 발동률 40%와 동기화</t>
  </si>
  <si>
    <t>기능 원형: 출구 봉쇄 · 몬스터 시트 발동률 30%와 동기화</t>
  </si>
  <si>
    <t>기능 원형: 영역 충격파 · 몬스터 시트 발동률 35%와 동기화</t>
  </si>
  <si>
    <t>기능 원형: 출구 점거 · 몬스터 시트 발동률 30%와 동기화</t>
  </si>
  <si>
    <t>기능 원형: 집단 밀치기 · 몬스터 시트 발동률 30%와 동기화</t>
  </si>
  <si>
    <t>이동·조사 입력으로 만나는 주민에게 자연스럽게 인사함</t>
  </si>
  <si>
    <t>알바생의 무거운 음료 박스 진열 부탁을 수락할지 선택하기</t>
  </si>
  <si>
    <t>30초 이상 미발견 시 목표 구역에 약한 반짝임 표시</t>
  </si>
  <si>
    <t>무게 중심을 유지하며 안전한 길로 짐을 나누어 운반함</t>
  </si>
  <si>
    <t>차도 가까운 물건부터 회수하고 아이를 인도로 유도함</t>
  </si>
  <si>
    <t>편의점에서 신상 과자가 아직 입고되지 않았음을 확인하기</t>
  </si>
  <si>
    <t>동생에게 과자 결과를 알리고 지하철 중고거래 심부름 받기</t>
  </si>
  <si>
    <t>서로 다른 주문과 번복 대사에서 확정 내용을 골라야 함</t>
  </si>
  <si>
    <t>엘리베이터에서 주민 모두에게 인사하며 밖으로 나가기</t>
  </si>
  <si>
    <t>강조된 품목과 동선을 확인하고 심부름 목록을 등록함</t>
  </si>
  <si>
    <t>2/10 – 발견 여부와 선택에 따라 진행이 달라짐</t>
  </si>
  <si>
    <t>짐 때문에 이동이 느리고 보행자와 턱을 피해 가야 함</t>
  </si>
  <si>
    <t>[예쁜 고양이] +25% 선택 (최대 누적 25%)</t>
  </si>
  <si>
    <t>완료음 뒤 빨래를 거실로 옮기고 종류별 실루엣에 맞춰 갬</t>
  </si>
  <si>
    <t>울음소리가 들리는 골목 위치 확인 또는 선택적으로 지나침</t>
  </si>
  <si>
    <t>[예쁜 고양이] +25% 선택 (최대 누적 50%)</t>
  </si>
  <si>
    <t>수거 대상과 배경 장식의 차이를 처음에는 구별하기 어려움</t>
  </si>
  <si>
    <t>대화 속에 다음 목적지와 필요한 물품 정보가 섞여 있음</t>
  </si>
  <si>
    <t>시민·쓰레기·조명·바닥 진동에 관한 필수 관찰 대상 확인</t>
  </si>
  <si>
    <t>폐교에서 변혜서 목걸이 펜던트·약점 경고를 판별하는 단서</t>
  </si>
  <si>
    <t>과자 분기와 거래 결과에 따라 동생의 반응이 달라짐</t>
  </si>
  <si>
    <t>1/10 – 대상 가시성·입력 단계 수가 난이도를 결정함</t>
  </si>
  <si>
    <t>청소 소음 때문에 고양이가 다시 경계해 접근 속도가 느림</t>
  </si>
  <si>
    <t>[차우선] +5% (과자 확보 55% / 품절 45%)</t>
  </si>
  <si>
    <t>위험 바닥의 파동을 강조하고 실패 후 안전 경로를 표시</t>
  </si>
  <si>
    <t>반지와 검은 흔적에 서로 다른 약한 빛·파동 효과 적용</t>
  </si>
  <si>
    <t>90초 이상 미발견 시 탐색 범위를 단계적으로 축소</t>
  </si>
  <si>
    <t>의뢰 대사와 위치를 확인한 뒤 반지의 주인에게 전달함</t>
  </si>
  <si>
    <t>공원에서 모든 심부름 완료와 섬광 이상 현상 확인하기</t>
  </si>
  <si>
    <t>주인에게 전달·친구끼리 나눈 별 문양이라는 설명 확인</t>
  </si>
  <si>
    <t>우정 반지 서브 퀘스트 완료·폐교 단서 플래그 저장</t>
  </si>
  <si>
    <t>가족의 요구와 차한해가 먼저 움직이는 습관을 확인함</t>
  </si>
  <si>
    <t>기능 원형: 강제 밀치기 · 몬스터 시트 발동률 35%와 동기화</t>
  </si>
  <si>
    <t>기능 원형: 비웃음 환각 · 몬스터 시트 발동률 30%와 동기화</t>
  </si>
  <si>
    <t>자신에게 들어올 피해 또는 상태를 연결된 다른 대상으로 넘김.</t>
  </si>
  <si>
    <t>기능 원형: 보호막 흡수 · 몬스터 시트 발동률 25%와 동기화</t>
  </si>
  <si>
    <t>기능 원형: 희생 표식 · 몬스터 시트 발동률 30%와 동기화</t>
  </si>
  <si>
    <t>'농구공 기억 핵' 행동을 수행해 위치·전투 리듬을 변화시킴.</t>
  </si>
  <si>
    <t>기능 원형: 감시 광선 · 몬스터 시트 발동률 25%와 동기화</t>
  </si>
  <si>
    <t>기능 원형: 시선 집중 · 몬스터 시트 발동률 25%와 동기화</t>
  </si>
  <si>
    <t>기능 원형: 양면 압박 · 몬스터 시트 발동률 30%와 동기화</t>
  </si>
  <si>
    <t>기능 원형: 문 뒤 기습 · 몬스터 시트 발동률 30%와 동기화</t>
  </si>
  <si>
    <t>기능 원형: 구조 방해 · 몬스터 시트 발동률 25%와 동기화</t>
  </si>
  <si>
    <t>기능 원형: 밀쳐내기 · 몬스터 시트 발동률 20%와 동기화</t>
  </si>
  <si>
    <t>기능 원형: 행동 봉쇄 · 몬스터 시트 발동률 20%와 동기화</t>
  </si>
  <si>
    <t>기능 원형: 피해 전가 · 몬스터 시트 발동률 30%와 동기화</t>
  </si>
  <si>
    <t>222번 | 조롱의 환각을 견디며 급식 줄에서 차례 기다리기</t>
  </si>
  <si>
    <t>6 | 남겨진 친구 · 6-E | 폐교 본관 2층·기억 체험</t>
  </si>
  <si>
    <t>기능 원형: 연속 돌진 · 몬스터 시트 발동률 35%와 동기화</t>
  </si>
  <si>
    <t>기능 원형: 회복 반전 · 몬스터 시트 발동률 25%와 동기화</t>
  </si>
  <si>
    <t>기능 원형: 멈춰 듣기 · 몬스터 시트 발동률 15%와 동기화</t>
  </si>
  <si>
    <t>기능 원형: 갈채 폭발 · 몬스터 시트 발동률 25%와 동기화</t>
  </si>
  <si>
    <t>기능 원형: 전방 타격 · 몬스터 시트 발동률 20%와 동기화</t>
  </si>
  <si>
    <t>기능 원형: 재은폐 · 몬스터 시트 발동률 15%와 동기화</t>
  </si>
  <si>
    <t>기능 원형: 부하 재배치 · 몬스터 시트 발동률 20%와 동기화</t>
  </si>
  <si>
    <t>기능 원형: 진형 재구성 · 몬스터 시트 발동률 20%와 동기화</t>
  </si>
  <si>
    <t>기능 원형: 발자국 추적 · 몬스터 시트 발동률 25%와 동기화</t>
  </si>
  <si>
    <t>기능 원형: 복도 순찰 · 몬스터 시트 발동률 30%와 동기화</t>
  </si>
  <si>
    <t>'스포트라이트 추적' 행동을 수행해 위치·전투 리듬을 변화시킴.</t>
  </si>
  <si>
    <t>'집중 공격 유도' 행동을 수행해 위치·전투 리듬을 변화시킴.</t>
  </si>
  <si>
    <t>기능 원형: 집단 돌진 · 몬스터 시트 발동률 25%와 동기화</t>
  </si>
  <si>
    <t>기능 원형: 집단 강화 · 몬스터 시트 발동률 30%와 동기화</t>
  </si>
  <si>
    <t>기능 원형: 대상 교체 · 몬스터 시트 발동률 20%와 동기화</t>
  </si>
  <si>
    <t>기능 원형: 즉시 추격 · 몬스터 시트 발동률 15%와 동기화</t>
  </si>
  <si>
    <t>기능 원형: 이름 외치기 · 몬스터 시트 발동률 35%와 동기화</t>
  </si>
  <si>
    <t>기능 원형: 방향 혼란 · 몬스터 시트 발동률 25%와 동기화</t>
  </si>
  <si>
    <t>기능 원형: 몸통 방패 · 몬스터 시트 발동률 25%와 동기화</t>
  </si>
  <si>
    <t>'발자국 추적' 행동을 수행해 위치·전투 리듬을 변화시킴.</t>
  </si>
  <si>
    <t>기능 원형: 확장 휩쓸기 · 몬스터 시트 발동률 30%와 동기화</t>
  </si>
  <si>
    <t>기능 원형: 넘어뜨리기 · 몬스터 시트 발동률 20%와 동기화</t>
  </si>
  <si>
    <t>기능 원형: 환영 분열 · 몬스터 시트 발동률 15%와 동기화</t>
  </si>
  <si>
    <t>98번 | 잠깐인데가 점거한 보급로에서 노인의 약주머니 찾아주기</t>
  </si>
  <si>
    <t>'신체 떼어내기' 행동을 수행해 위치·전투 리듬을 변화시킴.</t>
  </si>
  <si>
    <t>'문 뒤 기습' 행동을 수행해 위치·전투 리듬을 변화시킴.</t>
  </si>
  <si>
    <t>'갑작스러운 추격' 행동을 수행해 위치·전투 리듬을 변화시킴.</t>
  </si>
  <si>
    <t>기능 원형: 시선 회피 · 몬스터 시트 발동률 20%와 동기화</t>
  </si>
  <si>
    <t>기능 원형: 직접 돌진 · 몬스터 시트 발동률 20%와 동기화</t>
  </si>
  <si>
    <t>6 | 남겨진 친구 · 6-F | 폐교 본관 3층·연락 단절</t>
  </si>
  <si>
    <t>기능 원형: 얼굴 투사체 · 몬스터 시트 발동률 30%와 동기화</t>
  </si>
  <si>
    <t>'얼굴 투사체' 행동을 수행해 위치·전투 리듬을 변화시킴.</t>
  </si>
  <si>
    <t>기능 원형: 부하 호출 · 몬스터 시트 발동률 25%와 동기화</t>
  </si>
  <si>
    <t>기능 원형: 문틀 밀치기 · 몬스터 시트 발동률 25%와 동기화</t>
  </si>
  <si>
    <t>'넘어지며 충돌' 행동을 수행해 위치·전투 리듬을 변화시킴.</t>
  </si>
  <si>
    <t>148번 | 모든 문을 열린 채 고정하고 잠금 핵 무력화하기</t>
  </si>
  <si>
    <t>'갑작스러운 덮치기' 행동을 수행해 위치·전투 리듬을 변화시킴.</t>
  </si>
  <si>
    <t>5 | 영웅의 대가 · 5-C | 작은 대피소 발전기 서브</t>
  </si>
  <si>
    <t>기능 원형: 강제 밀치기 · 몬스터 시트 발동률 50%와 동기화</t>
  </si>
  <si>
    <t>차한해에게만 보이는 약점 잔광과 변혜서의 체벌 기억이 겹침</t>
  </si>
  <si>
    <t>첫 시도에는 예상 궤적선을 표시하고 실패 후 반사 각도를 보정</t>
  </si>
  <si>
    <t>4/10 – 통로 폭·시야 범위·장애물 간격이 난이도를 결정함</t>
  </si>
  <si>
    <t>선택 서브 퀘스트 : 변혜서의 선한 심성·높은 자존감 기록 복원</t>
  </si>
  <si>
    <t>거짓 단서 덧씌우기→죄책감 증폭→진실 닻 교체→거짓 닻 파괴</t>
  </si>
  <si>
    <t>탐지기와 표지물을 확인하며 폐교 정문의 안전한 진입로로 이동함</t>
  </si>
  <si>
    <t>몬스터 또는 무리의 공격력을 일정 시간 높이는 공용 강화 상태.</t>
  </si>
  <si>
    <t>능력 연결 절단, 침식 확산 중단, 유지 에너지 공급 방해</t>
  </si>
  <si>
    <t>'비틀거리며 접근' 행동을 수행해 위치·전투 리듬을 변화시킴.</t>
  </si>
  <si>
    <t>기능 원형: 느린 할퀴기 · 몬스터 시트 발동률 70%와 동기화</t>
  </si>
  <si>
    <t>예쁜 고양이가 플라스틱 물류 박스를 가리키는 몸짓 확인하기</t>
  </si>
  <si>
    <t>283번 | 정예 균열 수호체 ‘균열 수호체’과 전투 치르기</t>
  </si>
  <si>
    <t>목적지 주변에 잘못된 진입로와 위험 오브젝트가 배치되어 있음</t>
  </si>
  <si>
    <t>이동 또는 특정 행동 입력을 잠시 제한하는 공용 제어 상태.</t>
  </si>
  <si>
    <t>‘나도 아무도 안 도와줬다’는 말과 선의 0 도달을 연결해야 함</t>
  </si>
  <si>
    <t>공명 대상 피해 +8%·UI 간섭 +3%는 아이템 시트 값 적용</t>
  </si>
  <si>
    <t>146번 | 닫힌 문지기가 연속으로 닫는 방화문 다시 열기</t>
  </si>
  <si>
    <t>받을 피해 또는 상태이상을 연결된 다른 대상에게 넘기는 상태.</t>
  </si>
  <si>
    <t>변혜서 시각 단서 확인→보랏빛 약점 경고→다음 페이즈 진입</t>
  </si>
  <si>
    <t>차한해에게만 보랏빛으로 보이는 사랑의 매 회수·무기 등록하기</t>
  </si>
  <si>
    <t>영역 안팎을 오가며 대장 고양이의 반복 이동 경로를 확인함</t>
  </si>
  <si>
    <t>기능 원형: 부위 재생 · 몬스터 시트 발동률 20%와 동기화</t>
  </si>
  <si>
    <t>기능 원형: 흡수 파동 · 몬스터 시트 발동률 25%와 동기화</t>
  </si>
  <si>
    <t>기능 원형: 이동 방해 · 몬스터 시트 발동률 30%와 동기화</t>
  </si>
  <si>
    <t>74번 | 아파트 계단으로 이동하며 ‘나부터’를 피해 숨기</t>
  </si>
  <si>
    <t>기능 원형: 물어뜯기 · 몬스터 시트 발동률 30%와 동기화</t>
  </si>
  <si>
    <t>기능 원형: 엇박자 타격 · 몬스터 시트 발동률 40%와 동기화</t>
  </si>
  <si>
    <t>'문 앞 버티기' 행동을 수행해 위치·전투 리듬을 변화시킴.</t>
  </si>
  <si>
    <t>기능 원형: 밀어내기 · 몬스터 시트 발동률 15%와 동기화</t>
  </si>
  <si>
    <t>차단 상태가 침식의 접촉과 확산을 막아 오염이 축적되지 못함.</t>
  </si>
  <si>
    <t>기능 원형: 느린 추격 · 몬스터 시트 발동률 40%와 동기화</t>
  </si>
  <si>
    <t>기능 원형: 울음 파동 · 몬스터 시트 발동률 45%와 동기화</t>
  </si>
  <si>
    <t>기능 원형: 융합 폭주 · 몬스터 시트 발동률 30%와 동기화</t>
  </si>
  <si>
    <t>주변 부하의 위치를 다시 배치해 봉쇄·보호 진형을 재구성함.</t>
  </si>
  <si>
    <t>186번 | 구조용 로프 발사기로 한도윤과 회사 직원 대피시키기</t>
  </si>
  <si>
    <t>'팔 교체 연타' 행동을 수행해 위치·전투 리듬을 변화시킴.</t>
  </si>
  <si>
    <t>파동을 반복·중첩하여 내부 진동과 에너지 증폭을 일으키는 파장</t>
  </si>
  <si>
    <t>대상을 공격 방향 반대로 강제 이동시키는 공용 위치 제어 상태.</t>
  </si>
  <si>
    <t>기능 원형: 고개 들기 · 몬스터 시트 발동률 20%와 동기화</t>
  </si>
  <si>
    <t>기능 원형: 멈춰 서기 · 몬스터 시트 발동률 20%와 동기화</t>
  </si>
  <si>
    <t>몸체·집게·외피로 목표를 밀어 안전 위치에서 벗어나게 함.</t>
  </si>
  <si>
    <t>238번 | 보랏빛 사랑의 매로 기억 외피 공명 타격 시험하기</t>
  </si>
  <si>
    <t>조직과 구조의 결합을 약화하고 형태를 점진적으로 붕괴시키는 파장</t>
  </si>
  <si>
    <t>'시민 밀어내기' 행동을 수행해 위치·전투 리듬을 변화시킴.</t>
  </si>
  <si>
    <t>기능 원형: 바닥 충격 · 몬스터 시트 발동률 20%와 동기화</t>
  </si>
  <si>
    <t>공격자 우위 여부</t>
  </si>
  <si>
    <t>속성 추가 전 데미지</t>
  </si>
  <si>
    <t>방어자의 생명력</t>
  </si>
  <si>
    <t>어, 넘어진다!</t>
  </si>
  <si>
    <t>SKL-MON-054</t>
  </si>
  <si>
    <t>박자 안 맞아!</t>
  </si>
  <si>
    <t>6 | 남겨진 친구</t>
  </si>
  <si>
    <t>SKL-BOS-056</t>
  </si>
  <si>
    <t>잠금 해제? 잠깐.</t>
  </si>
  <si>
    <t>SKL-BOS-048</t>
  </si>
  <si>
    <t>식판 4개 정리 완료</t>
  </si>
  <si>
    <t>SKL-BOS-046</t>
  </si>
  <si>
    <t>명령 브리핑 종료</t>
  </si>
  <si>
    <t>SKL-MON-044</t>
  </si>
  <si>
    <t>SKL-MON-052</t>
  </si>
  <si>
    <t>과거 학교 기억 진입</t>
  </si>
  <si>
    <t>SKL-MON-050</t>
  </si>
  <si>
    <t>급식소 입구 도착</t>
  </si>
  <si>
    <t>SKL-BOS-047</t>
  </si>
  <si>
    <t>대상 이탈·지속 종료</t>
  </si>
  <si>
    <t>지속 종료·피격</t>
  </si>
  <si>
    <t>SKL-MON-049</t>
  </si>
  <si>
    <t>SKL-MON-060</t>
  </si>
  <si>
    <t>SKL-MON-053</t>
  </si>
  <si>
    <t>SKL-MON-051</t>
  </si>
  <si>
    <t>SKL-BOS-055</t>
  </si>
  <si>
    <t>SKL-BOS-057</t>
  </si>
  <si>
    <t>SKL-BOS-058</t>
  </si>
  <si>
    <t>SKL-STS-008</t>
  </si>
  <si>
    <t>우선 표적 변경</t>
  </si>
  <si>
    <t>거기 붙어 있어</t>
  </si>
  <si>
    <t>이동·행동 제한</t>
  </si>
  <si>
    <t>하나 더 붙이면 돼</t>
  </si>
  <si>
    <t>SKL-MON-061</t>
  </si>
  <si>
    <t>SKL-STS-012</t>
  </si>
  <si>
    <t>접촉 판정 완료</t>
  </si>
  <si>
    <t>무의식적 선의 폭발</t>
  </si>
  <si>
    <t>왜 더 약해져?!</t>
  </si>
  <si>
    <t>공명 보조 봉쇄</t>
  </si>
  <si>
    <t>전가 연결 활성</t>
  </si>
  <si>
    <t>지속 종료·장치 파괴</t>
  </si>
  <si>
    <t>SKL-STS-009</t>
  </si>
  <si>
    <t>속박·행동 봉쇄 적중</t>
  </si>
  <si>
    <t>연결 해제·대상 소멸</t>
  </si>
  <si>
    <t>SKL-MON-063</t>
  </si>
  <si>
    <t>SKL-MON-062</t>
  </si>
  <si>
    <t>문 열면 나와!</t>
  </si>
  <si>
    <t>[저기 봐!] 발동</t>
  </si>
  <si>
    <t>SKL-MON-059</t>
  </si>
  <si>
    <t>갈채 계열 변이체</t>
  </si>
  <si>
    <t>SKL-STS-020</t>
  </si>
  <si>
    <t>SKL-MON-008</t>
  </si>
  <si>
    <t>SKL-MON-009</t>
  </si>
  <si>
    <t>시민 반응 플래그</t>
  </si>
  <si>
    <t>SKL-STS-018</t>
  </si>
  <si>
    <t>SKL-MON-014</t>
  </si>
  <si>
    <t>SKL-MON-010</t>
  </si>
  <si>
    <t>SKL-MON-007</t>
  </si>
  <si>
    <t>SKL-STS-017</t>
  </si>
  <si>
    <t>SKL-STS-011</t>
  </si>
  <si>
    <t>SKL-MON-011</t>
  </si>
  <si>
    <t>SKL-MON-012</t>
  </si>
  <si>
    <t>공명 보조 사용</t>
  </si>
  <si>
    <t>SKL-MON-001</t>
  </si>
  <si>
    <t>접촉 초기 변이체</t>
  </si>
  <si>
    <t>대상 소멸 완료</t>
  </si>
  <si>
    <t>안정 앰플 사용</t>
  </si>
  <si>
    <t>SKL-MON-021</t>
  </si>
  <si>
    <t>SKL-MON-013</t>
  </si>
  <si>
    <t>방향은 모르겠고!</t>
  </si>
  <si>
    <t>SKL-MON-022</t>
  </si>
  <si>
    <t>SKL-MON-016</t>
  </si>
  <si>
    <t>SKL-MON-004</t>
  </si>
  <si>
    <t>SKL-MON-006</t>
  </si>
  <si>
    <t>SKL-MON-023</t>
  </si>
  <si>
    <t>SKL-MON-005</t>
  </si>
  <si>
    <t>가까이 오지 마</t>
  </si>
  <si>
    <t>표식 해제·지속 종료</t>
  </si>
  <si>
    <t>SKL-MON-003</t>
  </si>
  <si>
    <t>여기 못 지나가</t>
  </si>
  <si>
    <t>이동 가능 경로</t>
  </si>
  <si>
    <t>SKL-MON-002</t>
  </si>
  <si>
    <t>밀려남 1.5칸</t>
  </si>
  <si>
    <t>SKL-MON-015</t>
  </si>
  <si>
    <t>SKL-MON-024</t>
  </si>
  <si>
    <t>SKL-MON-026</t>
  </si>
  <si>
    <t>SKL-MON-020</t>
  </si>
  <si>
    <t>SKL-MON-017</t>
  </si>
  <si>
    <t>SKL-MON-030</t>
  </si>
  <si>
    <t>SKL-MON-025</t>
  </si>
  <si>
    <t>SKL-MON-034</t>
  </si>
  <si>
    <t>SKL-MON-019</t>
  </si>
  <si>
    <t>SKL-MON-018</t>
  </si>
  <si>
    <t>SKL-MON-031</t>
  </si>
  <si>
    <t>SKL-MON-029</t>
  </si>
  <si>
    <t>이동 경로 제한</t>
  </si>
  <si>
    <t>SKL-MON-027</t>
  </si>
  <si>
    <t>SKL-MON-033</t>
  </si>
  <si>
    <t>SKL-MON-028</t>
  </si>
  <si>
    <t>출구는 내 자리</t>
  </si>
  <si>
    <t>SKL-MON-035</t>
  </si>
  <si>
    <t>SKL-MON-032</t>
  </si>
  <si>
    <t>SKL-MON-038</t>
  </si>
  <si>
    <t>여긴 내 자리!</t>
  </si>
  <si>
    <t>소방관 구조·소방 방열복 임시 착용·화염 보호복 획득 완료</t>
  </si>
  <si>
    <t>나대진에게 먼지 보호 안경·균열 보호 마스크·안정 앰플 수령하기</t>
  </si>
  <si>
    <t>3/10 – 감정적 소진 상태에서 강제 명령 내용을 이해해야 함</t>
  </si>
  <si>
    <t>환경 장비 2종 장착 조합 선택·안정 앰플 1개 등록 완료</t>
  </si>
  <si>
    <t>친구의 일시적 인간 모습·완전 소멸·괴물 인간 기원 보고 완료</t>
  </si>
  <si>
    <t>3/10 – 세 자료의 공통점과 은폐된 문장을 연결해야 함</t>
  </si>
  <si>
    <t>우회 표식·낙하 예고 확대·실패 후 시위대 이동 속도 감소</t>
  </si>
  <si>
    <t>7/10 – 시야 제한·시간 압박·호위가 결합된 구조 난이도</t>
  </si>
  <si>
    <t>군중 이동 속도 보정·안전 경로 점멸·2회 실패 후 우회문 개방</t>
  </si>
  <si>
    <t>괴물 껍데기 안에서 잠깐 돌아온 변혜서의 인간 모습 확인하기</t>
  </si>
  <si>
    <t>새로 열린 우회로를 따라가며 붕괴하는 폐교에서 파티원을 기다림</t>
  </si>
  <si>
    <t>[차우선] 85% : 언니를 닮은 행동을 시작하는 후일담 해금</t>
  </si>
  <si>
    <t>자아마모도 100% : 최종 UI 붕괴·희생 선택 독백 해금</t>
  </si>
  <si>
    <t>128번 공명 흔적 추적·192번 먼지 보호 안경으로 교체</t>
  </si>
  <si>
    <t>213~217번 폐교 오염 조사·270번 최종 장비로 교체</t>
  </si>
  <si>
    <t>화살촉 촉수가 표적을 가리키면 주변 변이체의 공격이 집중됨</t>
  </si>
  <si>
    <t>부품 수집가의 해당 페이즈 목표 또는 환경 기믹 조건 달성</t>
  </si>
  <si>
    <t>최초의 영웅가 참사 뉴스를 보며 책임을 합리화한 장면 확인하기</t>
  </si>
  <si>
    <t>아무도 보지 않는 곳에서 시민을 구하고 최초의 영웅 제압하기</t>
  </si>
  <si>
    <t>우리 오빠 최고의 생명력 0 또는 해당 구간의 제압 조건 달성</t>
  </si>
  <si>
    <t>구조용 로프 발사기 2회 소진·재난 구조 세트 임시 장비 반납</t>
  </si>
  <si>
    <t>차한해가 친구를 더 강하게 안고 얼굴과 우정 목걸이를 확인함</t>
  </si>
  <si>
    <t>96에서 0까지 떨어지는 수치와 방송에 남은 오류음을 확인함</t>
  </si>
  <si>
    <t>소방관 위치 음향 강화·구조 게이지 완화·장비 자동 비교 제공</t>
  </si>
  <si>
    <t>4/10 – 관계 수치와 자아마모도에 따라 대사 의미가 달라짐</t>
  </si>
  <si>
    <t>153번 | 충격 보호대·공명 보호 장갑·공명 증폭기 수령</t>
  </si>
  <si>
    <t>성공 조건·실패 위험을 나란히 표시하고 선택 시간 제한 없음</t>
  </si>
  <si>
    <t>서로 다른 인증 순서 뒤 제한 시간 안에 자료를 복사해야 함</t>
  </si>
  <si>
    <t>폭력시위단체의 ‘괴물이 되더라도 들어가라’는 선동 확인하기</t>
  </si>
  <si>
    <t>배경음을 단계적으로 줄이고 통신 불가 아이콘을 화면에 고정 표시</t>
  </si>
  <si>
    <t>여러 지역과 인물의 변화를 짧은 장면 안에서 연결해 이해해야 함</t>
  </si>
  <si>
    <t>121번 | 도심 잔해 구역 이동 중 관리국 보급 상자에서 획득</t>
  </si>
  <si>
    <t>평범한 귀가 직전 소리 없는 번개와 미세 진동이 짧게 겹침</t>
  </si>
  <si>
    <t>내 물건이 먼저의 생명력 0 또는 해당 구간의 제압 조건 달성</t>
  </si>
  <si>
    <t>진실 공개 여부와 도시 인연도에 따른 사회의 결론 확인하기</t>
  </si>
  <si>
    <t>잔여 수량 0·오류 항목 0 및 공원 정적·통신 장애 확인</t>
  </si>
  <si>
    <t>내 물건이 먼저의 연속 돌진을 피하며 비난의 거울 깨뜨리기</t>
  </si>
  <si>
    <t>클릭헌터의 ‘균열 안으로 들어가겠다’는 예고 방송 확인하기</t>
  </si>
  <si>
    <t>153번 | [나대진] 75% 이상에서 장비 지원으로 수령</t>
  </si>
  <si>
    <t>6/10 – 군중 패턴·투척물·좁은 통로를 동시에 회피해야 함</t>
  </si>
  <si>
    <t>형태와 에너지의 상태를 고정하고 과도한 진동을 억제하는 파장</t>
  </si>
  <si>
    <t>최종 장비 2종 장착 상태로 압박 장치 파괴·반전 통로 통과</t>
  </si>
  <si>
    <t>화살촉 촉수 지정→집중 공격→시선 차단→표식 해제·핵 제압</t>
  </si>
  <si>
    <t>6/10 – 공격 전조·거리·회피 타이밍을 함께 판단해야 함</t>
  </si>
  <si>
    <t>붕괴로 기존 길이 막히고 동료와 함께 제한시간 안에 탈출해야 함</t>
  </si>
  <si>
    <t>우리 쓸 것도 없어 제압·최고 권한 키카드·생체 인증 모듈 회수</t>
  </si>
  <si>
    <t>감시 광선 회피→셔터 차단기 파괴→생체 모듈 노출→제압·회수</t>
  </si>
  <si>
    <t>폐교 친구의 기록으로 괴물이 인간 잔재 몬스터임을 공식 확인하기</t>
  </si>
  <si>
    <t>공명·진동 피해 완화, 밀려남과 흔들림을 억제하는 방호 상태</t>
  </si>
  <si>
    <t>소방용 진압 도끼·구조용 로프 발사기 반납 : +87 → 0</t>
  </si>
  <si>
    <t>중학생에게 우정 반지를 돌려주고 반지의 의미 듣기</t>
  </si>
  <si>
    <t>192번 | 나대진에게 환경 장비와 함께 수령</t>
  </si>
  <si>
    <t>오분류 5회 누적 시 해당 분류 단계 재시작</t>
  </si>
  <si>
    <t>선택 결과에 따라 신상 과자 확보 여부 확정하기</t>
  </si>
  <si>
    <t>신호 종료 시 남은 물건이 인도 쪽으로 이동</t>
  </si>
  <si>
    <t>필수 수량을 채우지 못하면 다음 구역 진행 불가</t>
  </si>
  <si>
    <t>196번에서 장치 획득·249번 첫 자동 발동</t>
  </si>
  <si>
    <t>오염도 게이지가 최대가 되면 구간 시작부터 재시작</t>
  </si>
  <si>
    <t>물품 상태를 확인하고 송금·완료 메시지를 보냄</t>
  </si>
  <si>
    <t>공원 출구까지 날아가면 시작 지점에서 다시 추격</t>
  </si>
  <si>
    <t>쓰레기 더미 근처 예쁜 고양이 울음 확인하기</t>
  </si>
  <si>
    <t>청색 고정선, 입자가 한 지점으로 모이는 연출</t>
  </si>
  <si>
    <t>근거리 목표를 반복 또는 단발로 직접 타격함.</t>
  </si>
  <si>
    <t>게임 시작부터 해금·첫 사용 가능 콘텐츠 9번</t>
  </si>
  <si>
    <t>별 문양 우정 반지와 검은 흔적 단서 발견하기</t>
  </si>
  <si>
    <t>진동 구역을 피해 분리수거장의 도착 트리거에 진입</t>
  </si>
  <si>
    <t>수거 대상 반짝임과 상호작용 범위를 크게 설정</t>
  </si>
  <si>
    <t>오답 NPC 선택 시 전달이 취소되고 다시 선택</t>
  </si>
  <si>
    <t>SKL-NPC-001 / SKL-NPC-002</t>
  </si>
  <si>
    <t>최종부 주제인 책임 분담을 전투 기믹으로 표현</t>
  </si>
  <si>
    <t>차단기 막대 +90·현장 회수 및 무기 등록 완료</t>
  </si>
  <si>
    <t>전방 바닥을 강하게 내려찍어 충격 피해를 줌.</t>
  </si>
  <si>
    <t>체력 35% 회복, 이동 속도 5초간 -10%</t>
  </si>
  <si>
    <t>SKL-STS-004 / SKL-STS-005</t>
  </si>
  <si>
    <t>차단벽에 균열이 번지고 파동이 관통하는 연출</t>
  </si>
  <si>
    <t>164~168번 부품 수집가 보스전에서 사용</t>
  </si>
  <si>
    <t>어르신·알바생 부탁 선택에 따라 결과가 달라짐</t>
  </si>
  <si>
    <t>아이가 쓰레기에 걸려 넘어질 뻔한 장면 목격하기</t>
  </si>
  <si>
    <t>의뢰 NPC 머리 위에 약한 대화 아이콘 표시</t>
  </si>
  <si>
    <t>284번 | 중심 섬의 둘이 된 하나와 마주하기</t>
  </si>
  <si>
    <t>대화 종료 후 핵심 내용을 화면 한쪽에 요약 표시</t>
  </si>
  <si>
    <t>진동 구역에 3회 진입하면 공원 입구 체크포인트에서 재시작</t>
  </si>
  <si>
    <t>기능 원형: 목표 전환 · 몬스터 시트 발동률 25%와 동기화</t>
  </si>
  <si>
    <t>기능 원형: 박수 강화 · 몬스터 시트 발동률 45%와 동기화</t>
  </si>
  <si>
    <t>기능 원형: 추격 돌진 · 몬스터 시트 발동률 35%와 동기화</t>
  </si>
  <si>
    <t>CURRENT LOADOUT  ·  셀 내용 삭제 = 미착용</t>
  </si>
  <si>
    <t>'문 두드리기' 행동을 수행해 위치·전투 리듬을 변화시킴.</t>
  </si>
  <si>
    <t>기능 원형: 문 두드리기 · 몬스터 시트 발동률 40%와 동기화</t>
  </si>
  <si>
    <t>기능 원형: 뒤따르기 · 몬스터 시트 발동률 20%와 동기화</t>
  </si>
  <si>
    <t>기능 원형: 영웅 지정 · 몬스터 시트 발동률 25%와 동기화</t>
  </si>
  <si>
    <t>기능 원형: 원거리 파편 · 몬스터 시트 발동률 25%와 동기화</t>
  </si>
  <si>
    <t>원본 구조 영상에서 청년이 먼저 위험에 뛰어든 장면을 확인함</t>
  </si>
  <si>
    <t>관리국 표준 대응 세트 8종·응급 주사·비살상 충격탄 획득</t>
  </si>
  <si>
    <t>기능 원형: 무리 가속 · 몬스터 시트 발동률 25%와 동기화</t>
  </si>
  <si>
    <t>1/10 – 연출 정보량·단서 강조 정도가 난이도를 결정함</t>
  </si>
  <si>
    <t>기능 원형: 틈새 이동 · 몬스터 시트 발동률 35%와 동기화</t>
  </si>
  <si>
    <t>균열 수호체와 한 번도 접촉하지 않고 껍데기의 바다 반대편 도착</t>
  </si>
  <si>
    <t>차한해와 같은 공명 파장을 지닌 최종 보스의 정체를 확인함</t>
  </si>
  <si>
    <t>어르신의 구조 요청과 동생의 심부름을 비교해 행동을 선택함</t>
  </si>
  <si>
    <t>기능 원형: 갈채 강화 · 몬스터 시트 발동률 25%와 동기화</t>
  </si>
  <si>
    <t>165번 | 배송 건가 흡수한 부하의 돌격을 끝까지 피하기</t>
  </si>
  <si>
    <t>각 지역의 균열 소멸·복원된 사람·차한해 상태를 차례로 확인함</t>
  </si>
  <si>
    <t>기능 원형: 부하 흡수 · 몬스터 시트 발동률 25%와 동기화</t>
  </si>
  <si>
    <t>작은 별 문양과 쓰레기 아래 검은 흔적이 배경에 섞여 있음</t>
  </si>
  <si>
    <t>참여 인원 3명 이상 이탈 또는 체력 0 시 최종 페이즈 재시작</t>
  </si>
  <si>
    <t>140번 | 차한해에게만 보이는 보랏빛 공명의 차단기 막대 회수</t>
  </si>
  <si>
    <t>소형 방진 필터 1개 사용·관리국 방진 마스크 내구도 30 회복</t>
  </si>
  <si>
    <t>확정된 자연재해 정보와 차한해만 본 보랏빛 아우라를 구분함</t>
  </si>
  <si>
    <t>수년 뒤 도시가 차한해의 선택을 어떻게 기억하는지 확인하기</t>
  </si>
  <si>
    <t>이상 징후가 발생할 때 효과음과 짧은 시선 유도 아이콘 표시</t>
  </si>
  <si>
    <t>[눈물] 뒤 차한해의 단독 희생과 인간 껍데기 복귀 확인하기</t>
  </si>
  <si>
    <t>철판 보호대 파손 : 사용 불가
매트 보호대 파손 : 사용 불가</t>
  </si>
  <si>
    <t>1/10 – 연출 속도·동시에 제시되는 정보량이 난이도를 결정함</t>
  </si>
  <si>
    <t>기능 원형: 짧은 밀치기 · 몬스터 시트 발동률 30%와 동기화</t>
  </si>
  <si>
    <t>기능 원형: 고속 돌진 · 몬스터 시트 발동률 35%와 동기화</t>
  </si>
  <si>
    <t>기능 원형: 증원 호출 · 몬스터 시트 발동률 25%와 동기화</t>
  </si>
  <si>
    <t>기능 원형: 보호막 부여 · 몬스터 시트 발동률 30%와 동기화</t>
  </si>
  <si>
    <t>기능 원형: 거리 유지 · 몬스터 시트 발동률 25%와 동기화</t>
  </si>
  <si>
    <t>기능 원형: 앞길 막기 · 몬스터 시트 발동률 30%와 동기화</t>
  </si>
  <si>
    <t>3 | 선택된 선의 · 3-D | 대피소 보급로·약주머니 서브</t>
  </si>
  <si>
    <t>기능 원형: 표적 지정 · 몬스터 시트 발동률 30%와 동기화</t>
  </si>
  <si>
    <t>기능 원형: 짧은 음파 · 몬스터 시트 발동률 30%와 동기화</t>
  </si>
  <si>
    <t>확성·울음 기관에서 음파를 방출해 범위 피해와 짧은 경직을 줌.</t>
  </si>
  <si>
    <t>주변 또는 전방으로 충격파를 퍼뜨려 피해와 위치 흔들림을 줌.</t>
  </si>
  <si>
    <t>175번 | 다음 출동을 준비하던 중 베스트 컷의 강화 차단하기</t>
  </si>
  <si>
    <t>기능 원형: 비틀린 돌진 · 몬스터 시트 발동률 20%와 동기화</t>
  </si>
  <si>
    <t>기능 원형: 음파 타격 · 몬스터 시트 발동률 25%와 동기화</t>
  </si>
  <si>
    <t>기능 원형: 연속 타격 · 몬스터 시트 발동률 20%와 동기화</t>
  </si>
  <si>
    <t>기능 원형: 직접 타격 · 몬스터 시트 발동률 15%와 동기화</t>
  </si>
  <si>
    <t>178번 | 우리 오빠 최고의 추격을 피해 촬영 무대 진입하기</t>
  </si>
  <si>
    <t>기능 원형: 짧은 충격파 · 몬스터 시트 발동률 20%와 동기화</t>
  </si>
  <si>
    <t>[최신 몬스터 작성 기준]
1) 초기 변이체만 전신을 보라색 계열의 단순 단세포·세포막·점액 실루엣으로 구성함.
2) 일반·강화 변이체와 무리 선도체는 곤충·동물 단계 진화 컨셉을 폐기하고 각 인간의 반복된 이기심·범죄·방관·자기합리화가 형태와 행동으로 남도록 설계함.
3) 사람 1명 → 나쁜 부분의 총합 1개 → 외부 몬스터 1개. 인간 본체는 균열 내부에 껍데기로 남고 몬스터는 인간 본인 자체가 아님.
4) 강화·선도체의 강함은 죄의 크기가 아니라 부정적 행동 패턴의 안정성·복합성에서 발생함.
5) 비보스급은 결정적 사건을 필수로 두지 않으며 장기간 반복된 삶의 방식으로 선의 0에 도달할 수 있음.
6) 비보스급 서사는 선택형 '잔류 기억'으로 공개함. 초기·일반 1단계, 강화·무리 선도체 2~3단계 권장.
7) 잔류 기억은 일반인에게 보이지 않는 옅은 보랏빛으로 차한해에게만 보이며, 차한해는 무기와 마찬가지로 균열 흔적과 공명해 기억을 확인함.
8) 보라색은 초기 변이체에서 주색, 이후에는 균열핵·균열 자국·잔류 에너지에 제한적으로 사용함.</t>
  </si>
  <si>
    <t>엄마의 화염 폭주 경로 차단하기</t>
  </si>
  <si>
    <t>가족사진을 기록 메뉴에 자동 등록</t>
  </si>
  <si>
    <t>방화문 4개 재개방·구조 통로 확보</t>
  </si>
  <si>
    <t>아이와 대화 완료 및 사탕 보관</t>
  </si>
  <si>
    <t>핵심 규칙을 전투 기록에 자동 저장</t>
  </si>
  <si>
    <t>[이용익] -5% (누적 40%)</t>
  </si>
  <si>
    <t>가족이 원하는 음식 목록 확인</t>
  </si>
  <si>
    <t>강재한에게 늦은 출동을 질타받기</t>
  </si>
  <si>
    <t>관리인의 마지막 출입 기록 확인하기</t>
  </si>
  <si>
    <t>차단기 막대 회수·무기 등록 완료</t>
  </si>
  <si>
    <t>누락 항목이 있으면 보고 완료 불가</t>
  </si>
  <si>
    <t>첫 고등급자 공동 출동 수락하기</t>
  </si>
  <si>
    <t>[한도윤] +5% (누적 95%)</t>
  </si>
  <si>
    <t>첫 구조 임무·전투 튜토리얼 완료</t>
  </si>
  <si>
    <t>구조 지연 항의 현장 통과하기</t>
  </si>
  <si>
    <t>휴대용 섬광 신호기 1개 사용</t>
  </si>
  <si>
    <t>고등급자 공동 출동 임무 수락</t>
  </si>
  <si>
    <t>미보고 항목을 체크리스트로 표시</t>
  </si>
  <si>
    <t>보랏빛 철봉으로 내꺼 챙겨 제압하기</t>
  </si>
  <si>
    <t>대피소 시민과 나무판 보호대 만들기</t>
  </si>
  <si>
    <t>3-E | 고등급자 제도 형성</t>
  </si>
  <si>
    <t>4-F | 첫 균열·여론 전환</t>
  </si>
  <si>
    <t>측정기에 표시된 수치 0 확인하기</t>
  </si>
  <si>
    <t>4-E | 닫힌 문지기 보스전</t>
  </si>
  <si>
    <t>이탈 시민 방향과 안전 경로를 표시</t>
  </si>
  <si>
    <t>소지품 3단서 확인·가족에게 전달</t>
  </si>
  <si>
    <t>수락 후 목표를 세 줄로 요약 표시</t>
  </si>
  <si>
    <t>그림 수령 또는 [거절] 사용</t>
  </si>
  <si>
    <t>4-C | 편의점 가족 찾기 서브</t>
  </si>
  <si>
    <t>4-D | 실종자 소지품 서브</t>
  </si>
  <si>
    <t>일주일 뒤 추가 측정일까지 기다리기</t>
  </si>
  <si>
    <t>차한해·둘이 된 하나 완전 동기화</t>
  </si>
  <si>
    <t>깨진 경찰 방패 파손 : 사용 불가</t>
  </si>
  <si>
    <t>변혜서의 괴물 상태 해방·완전 소멸</t>
  </si>
  <si>
    <t>고정 구조가 부식되며 무너지는 연출</t>
  </si>
  <si>
    <t>깨진 경찰 방패 파손: 사용 불가</t>
  </si>
  <si>
    <t>5-C | 작은 대피소 발전기 서브</t>
  </si>
  <si>
    <t>4-A | 고등급자 공동 출동</t>
  </si>
  <si>
    <t>192번 | 폐교 환경 장비 수령</t>
  </si>
  <si>
    <t>836 청년의 초기 구조 원칙 확인</t>
  </si>
  <si>
    <t>나대진과 측정 결과 상담 완료</t>
  </si>
  <si>
    <t>7-A | 괴물의 인간 기원 공개</t>
  </si>
  <si>
    <t>고등급자 영웅화·특혜 보도 확인</t>
  </si>
  <si>
    <t>실패 후 고정 표식의 밝기 증가</t>
  </si>
  <si>
    <t>7분 30초
(총 22분 30초)</t>
  </si>
  <si>
    <t>무기를 내려놓고 변혜서를 포옹하기</t>
  </si>
  <si>
    <t>[나대진] +5% (누적 100%)</t>
  </si>
  <si>
    <t>1. 속성 정의 및 적용 대상</t>
  </si>
  <si>
    <t>장비 효과를 스킬 형태로 표현</t>
  </si>
  <si>
    <t>첫 고등급자 파티원들과 인사하기</t>
  </si>
  <si>
    <t>3-E | 대피소·아이 그림 서브</t>
  </si>
  <si>
    <t>부품 수집가의 단일 외피 공략하기</t>
  </si>
  <si>
    <t>균열연구실장 나대진과 첫 대면하기</t>
  </si>
  <si>
    <t>5-B | 지하철 승강장 구조</t>
  </si>
  <si>
    <t>[이용익] -5% (누적 45%)</t>
  </si>
  <si>
    <t>자아마모도 1단계 전조 대사 해금</t>
  </si>
  <si>
    <t>고등급자 기준과 첫 명단 확인</t>
  </si>
  <si>
    <t>999 ERROR·상한 초과 확인</t>
  </si>
  <si>
    <t>[차우선] +15% (누적 65%)</t>
  </si>
  <si>
    <t>탈출 계획의 핵심 단계 3개 확인</t>
  </si>
  <si>
    <t>[나대진] +10% (누적 60%)</t>
  </si>
  <si>
    <t>헛소문 발원자·확산 경로 확인</t>
  </si>
  <si>
    <t>추모 장면 2개와 이용익 연설 확인</t>
  </si>
  <si>
    <t>차단선 너머로 파문이 이어지는 연출</t>
  </si>
  <si>
    <t>중심 섬의 둘이 된 하나와 마주하기</t>
  </si>
  <si>
    <t>진실 공개·도시 인연 100% 전용</t>
  </si>
  <si>
    <t>7-C | 마지막 대면·출동 준비</t>
  </si>
  <si>
    <t>[차우선] +20% (누적 85%)</t>
  </si>
  <si>
    <t>7-F | 균열 내부·공간 도약</t>
  </si>
  <si>
    <t>125번 공격 예고 판독에 사용</t>
  </si>
  <si>
    <t>공격 예고 판독 시간 +0.3초</t>
  </si>
  <si>
    <t>최대 스택은 보스별 별도 설정</t>
  </si>
  <si>
    <t>부담 연결 장치 4개 동시 파괴</t>
  </si>
  <si>
    <t>7-H | 둘이 된 하나 보스전</t>
  </si>
  <si>
    <t>270번 | 최종 균열 장비 수령</t>
  </si>
  <si>
    <t>242번 | 체육관 매트로 제작</t>
  </si>
  <si>
    <t>방어력 변화(획득·손상·파손)</t>
  </si>
  <si>
    <t>시민 증언이 군중 전체로 확산</t>
  </si>
  <si>
    <t>7-E | 균열 내부·거울 미로</t>
  </si>
  <si>
    <t>7-I | 균열과 차한해의 진실</t>
  </si>
  <si>
    <t>[나대진] +10% (누적 95%)</t>
  </si>
  <si>
    <t>7-B | 균열 연구시설·보안 구역</t>
  </si>
  <si>
    <t>회피 성공을 공격 기회로 전환</t>
  </si>
  <si>
    <t>진행 관문 조건</t>
  </si>
  <si>
    <t>자아마모도 변화(%)</t>
  </si>
  <si>
    <t>1 | 평범한 하루</t>
  </si>
  <si>
    <t>편의점 주변에서 반복되는 울음소리와 골목 그림자를 확인하되 조사하지 않고 진행할 수도 있음</t>
  </si>
  <si>
    <t>던진 공은 적을 맞힌 뒤 벽과 바닥에 튕겨 떨어지므로 공격과 회수를 동시에 계획해야 함</t>
  </si>
  <si>
    <t>친구가 잠깐 인간 모습으로 돌아왔다가 완전히 소멸한 사실과 괴물의 인간 기원을 보고해야 함</t>
  </si>
  <si>
    <t>우정 반지의 별 문양과 차한해에게만 보이는 보랏빛 진실 닻을 찾아 거짓 닻 3개를 파괴함</t>
  </si>
  <si>
    <t>가까운 쓰레기의 종류와 다음 분리수거 위치를 미리 확인해 이동 동선을 끊지 않고 수거함</t>
  </si>
  <si>
    <t>친구의 공격은 느려지지만 철판 보호대와 매트 보호대가 차례로 파손되고 잔류 파동이 계속됨</t>
  </si>
  <si>
    <t>확성기·온라인 방송·시위 문구에서 차한해를 사람보다 실험 수단으로 취급하는 표현을 확인함</t>
  </si>
  <si>
    <t>구조받은 시민의 증언과 편집된 보도를 비교하지만 여론은 차한해의 책임론으로 기울기 시작함</t>
  </si>
  <si>
    <t>차우선이 한도윤의 죽음을 슬퍼하면서도 언니가 가족과 친구를 제대로 지키지 못했다고 비난함</t>
  </si>
  <si>
    <t>시위대와 낙하물을 피해 회사로 이동하면서 제한 시간 안에 재난 구조 장비 3종을 찾아야 함</t>
  </si>
  <si>
    <t>나부터 살아의 틈새 이동·후방 찌르기 패턴과 파티 진형의 빈틈을 노리는 기습에 대응해야 함</t>
  </si>
  <si>
    <t>차량 사이의 좁은 공간에서 4초 동안만 유지되는 섬광 신호기의 주의 분산 시간을 활용해야 함</t>
  </si>
  <si>
    <t>현장 요원이 막기 전에 유튜버가 균열 안으로 뛰어들고 카메라는 균열 밖에서 계속 송출함</t>
  </si>
  <si>
    <t>나대진의 계획은 차한해를 살릴 가능성이 있지만 차한해와 균열의 관계 자체는 아직 누구도 모름</t>
  </si>
  <si>
    <t>니가 가의 희생 구호·부하 강화 패턴과 구호 중첩이 조작 방해와 자아마모 연출을 강화함</t>
  </si>
  <si>
    <t>금이 적고 판판한 나무판을 선택해 천과 끈으로 옆구리 보호대를 제작하고 움직임을 점검함</t>
  </si>
  <si>
    <t>막힘 원인을 먼저 제거한 뒤 제한 시간 동안 재활용·일반·세척 대상을 우선순위대로 분류함</t>
  </si>
  <si>
    <t>사랑의 매가 보랏빛 공명 외피와 반응하는 지점을 찾아 [껍데기부터]로 외피만 우선 파괴함</t>
  </si>
  <si>
    <t>숫자가 방송 화면과 실제 현장에 동시에 떠올라 영상 조작인지 이상 현상인지 논란이 발생함</t>
  </si>
  <si>
    <t>내꺼 챙겨의 강제 밀치기·출구 점거 패턴과 밀쳐내기 때문에 공명 무기의 사거리 유지가 어려움</t>
  </si>
  <si>
    <t>착지 예고 지점을 확인하고 장애물을 끼고 이동해 농구공을 회수한 뒤 다시 투척 거리로 복귀함</t>
  </si>
  <si>
    <t>0~49% : 간식 2개
50~69%: 대장 고양이 간식 1개
70~100% : 구매 불필요</t>
  </si>
  <si>
    <t>잔여 수량과 구역 상태를 점검하면서 새가 날아간 방향·멈춘 배경음·통신 불가 표시를 확인함</t>
  </si>
  <si>
    <t>연기와 정전으로 직원 위치가 보이지 않고 한도윤이 직접 위험 구역으로 들어가 사람들을 찾음</t>
  </si>
  <si>
    <t>탐사 헬멧 센서로 학생 번호·전학 날짜·우정 목걸이 문양을 찾아 비밀번호 단서로 사용함</t>
  </si>
  <si>
    <t>관리국 상태 측정기와 조끼 앞뒤를 확인해 방어 보정이 +30에서 +15로 낮아진 것을 확인함</t>
  </si>
  <si>
    <t>은폐·전투 종료 대기을 적용해 고등급자 전투에 직접 개입하지 않고 원래 심부름 목표를 수행함</t>
  </si>
  <si>
    <t>265번 | [나대진] 85% 이상에서 암호 경로를 따라 연구시설 책임자 단말에서 회수</t>
  </si>
  <si>
    <t>기억 장면이 전투 화면을 덮는 동안 멀리 있는 기억 핵을 농구공의 반사 궤적으로 맞혀야 함</t>
  </si>
  <si>
    <t>취임 근거·비상 권한·차한해 출동 통제 문구를 확인해 권력 상승과 희생 강요의 연결을 파악함</t>
  </si>
  <si>
    <t>강재한이 방금 구조한 시민보다 구하지 못한 사람만 언급하며 차한해에게 무한한 책임을 요구함</t>
  </si>
  <si>
    <t>관리국 대응 장갑을 착용하고 균열이 적은 잔해부터 선택해 통로를 막는 잔해 6개를 제거함</t>
  </si>
  <si>
    <t>오염 차단 전신복을 착용하고 탐사 헬멧의 반응과 발자국 크기를 대조해 최근 흔적만 추적함</t>
  </si>
  <si>
    <t>보스가 모든 균열 피해를 차한해에게 이전하고 예상 손실 1명이라는 계산을 최적해로 고정함</t>
  </si>
  <si>
    <t>보스가 차한해의 기억 속 인물에게 선의 등급과 희생 우선순위를 부여해 공격 규칙을 바꿈</t>
  </si>
  <si>
    <t>배송 건의 부하 호출·부하 흡수 패턴과 흡수한 부하 수에 따라 공격 범위와 속도가 달라짐</t>
  </si>
  <si>
    <t>공명 보호 외투와 강화 전투화로 고등급자 먼저의 속박을 풀며 상하좌우 반전 통로 이동하기</t>
  </si>
  <si>
    <t>폐교 영상·우정 목걸이 심장·괴물 조직 분석을 대조해 괴물이 선의를 잃은 인간임을 공식화함</t>
  </si>
  <si>
    <t>전학 명부와 연락 기록이 잠긴 컴퓨터에 남아 있어 친구의 중학교 전학 시점을 확인하기 어려움</t>
  </si>
  <si>
    <t>한도윤이 생전에 녹음한 평범한 안부가 사망 이후 도착해 차한해가 감정을 정리하기 어려움</t>
  </si>
  <si>
    <t>다른 인간처럼 즉시 괴물이 될 가능성이 있지만 차한해에게 어떤 변화가 생길지는 아무도 모름</t>
  </si>
  <si>
    <t>내 창고의 배회·짧은 밀치기 패턴과 반복 배회 구간을 읽으며 합류 지점까지 이동해야 함</t>
  </si>
  <si>
    <t>10/10 – 참여 인원 보호·핵 노출 주기·자아 마모도·마지막 타격이 난이도를 결정함</t>
  </si>
  <si>
    <t>두 존재의 탄생 기억과 공명 구조를 겹쳐 보며 차한해의 무한한 선의가 태생적임을 이해함</t>
  </si>
  <si>
    <t>공격이 핵에 닿는 순간 시간이 멈추고 차한해가 균열과 둘이 된 하나의 기억을 직접 체험함</t>
  </si>
  <si>
    <t>기본 방어력 180 / 철판 보호대 파손 : 사용 불가 · 매트 보호대 파손 : 사용 불가</t>
  </si>
  <si>
    <t>둘이 된 하나의 외형·공명 흔적·핵심 단서를 확인하고 다음 전투 단계의 공략 정보를 파악함</t>
  </si>
  <si>
    <t>헤어롤 구매하기</t>
  </si>
  <si>
    <t>오프닝 재생 완료</t>
  </si>
  <si>
    <t>SKL-MON-036</t>
  </si>
  <si>
    <t>SKL-MON-037</t>
  </si>
  <si>
    <t>SKL-MON-041</t>
  </si>
  <si>
    <t>인연 변화(%)</t>
  </si>
  <si>
    <t>SKL-MON-039</t>
  </si>
  <si>
    <t>SKL-MON-040</t>
  </si>
  <si>
    <t>심부름 3종 등록</t>
  </si>
  <si>
    <t>첫 쓰레기 줍기</t>
  </si>
  <si>
    <t>선택지 1개 확정</t>
  </si>
  <si>
    <t>사건 연출 종료</t>
  </si>
  <si>
    <t>2 | 금이 간 일상</t>
  </si>
  <si>
    <t>거래·완료 연락</t>
  </si>
  <si>
    <t>한도윤과 대화하기</t>
  </si>
  <si>
    <t>약속 장소 도착</t>
  </si>
  <si>
    <t>청소 도구 찾기</t>
  </si>
  <si>
    <t>+3% (누적 3%)</t>
  </si>
  <si>
    <t>시민 대피 유도하기</t>
  </si>
  <si>
    <t>출동 차량 탑승</t>
  </si>
  <si>
    <t>청소 콤보 유지하기</t>
  </si>
  <si>
    <t>6-C | 폐교 정문</t>
  </si>
  <si>
    <t>후보 3명 관찰</t>
  </si>
  <si>
    <t>폐교 정문에 도착하기</t>
  </si>
  <si>
    <t>예쁜 고양이 재발견</t>
  </si>
  <si>
    <t>고립 시민 찾기</t>
  </si>
  <si>
    <t>다 같이 밀어!</t>
  </si>
  <si>
    <t>SKL-BOS-045</t>
  </si>
  <si>
    <t>강당에 진입하기</t>
  </si>
  <si>
    <t>SKL-MON-042</t>
  </si>
  <si>
    <t>추가 측정일 도달</t>
  </si>
  <si>
    <t>첫 측정값 0 확인</t>
  </si>
  <si>
    <t>폐교 조사 명령 받기</t>
  </si>
  <si>
    <t>SKL-MON-043</t>
  </si>
  <si>
    <t>정문 봉인 해제하기</t>
  </si>
  <si>
    <t>강요된 자리에 착석</t>
  </si>
  <si>
    <t>모든 봉인 조건 해제</t>
  </si>
  <si>
    <t>추가 측정 접수 완료</t>
  </si>
  <si>
    <t>4분
(총 12분)</t>
  </si>
  <si>
    <t>차우선과의 통화 종료</t>
  </si>
  <si>
    <t>4 | 영웅의 시작</t>
  </si>
  <si>
    <t>강당 열쇠 획득</t>
  </si>
  <si>
    <t>괴물 대응 인력을 찾는다는 명분과 개인의 내면을 국가가 수치화한다는 불안이 동시에 존재함</t>
  </si>
  <si>
    <t>스포트라이트 추적→원거리 갈채 파동→가짜 구조 대상→카메라 차단→실제 시민 판별→비공개 구조</t>
  </si>
  <si>
    <t>군중의 요구를 피해 의료 통로로 이동하고 실제 출동 순서 기록을 확인해 지연 원인을 파악함</t>
  </si>
  <si>
    <t>알바생 대화 후 ‘물건 구매하기’를 선택하고 반려동물 간식 칸에서 츄르 4개입을 구매함</t>
  </si>
  <si>
    <t>선수촌 VIP 숙박동의 개인실과 바로 옆 선의관리국 본청·출입 금지 구역 안내를 확인함</t>
  </si>
  <si>
    <t>잔여 수량과 오분류 여부를 점검한 뒤 수거함을 움직여 바닥의 검은 선과 미세한 빛을 조사함</t>
  </si>
  <si>
    <t>보스가 쓰러진 뒤에도 잠긴 문을 지켜야 한다는 독백과 문밖 사람들의 구조 요청이 겹쳐 들림</t>
  </si>
  <si>
    <t>받아내와 고등급자의 교전 구역에서 부하를 지휘하는 개체가 대피소 앞 이동을 장시간 막음</t>
  </si>
  <si>
    <t>괴물 처치 책임을 피하려는 고등급자와 정부 비판으로 세력을 키우려는 시위단체의 목적이 결합됨</t>
  </si>
  <si>
    <t>표지판과 진동의 세기를 비교하며 갈라진 바닥과 흔들리는 수거함을 피해 분리수거장까지 이동함</t>
  </si>
  <si>
    <t>누적 수치·표정·UI 색상·독백을 이전 상태와 비교해 자아마모도 1단계의 변화를 확인함</t>
  </si>
  <si>
    <t>아이는 어머니가 돌아오면 함께 먹겠다며 사탕을 바로 받지 않고 가족사진을 계속 쥐고 있음</t>
  </si>
  <si>
    <t>공동 성명에서 ‘차한해 단독 출동’과 ‘피해 발생 시 차한해 책임’을 요구하는 문장을 확인함</t>
  </si>
  <si>
    <t>차한해가 카메라 없는 곳에서 시민을 구했기 때문에 방송에는 구조 장면보다 지연된 시간만 남음</t>
  </si>
  <si>
    <t>잘 속네와 고등급자의 교전 구역에서 광역 공격과 붕괴 잔해 때문에 물품 회수 동선이 제한됨</t>
  </si>
  <si>
    <t>안전모와 방열복으로 낙하물·열기를 버티며 도끼와 마지막 로프 1회를 순서대로 사용해야 함</t>
  </si>
  <si>
    <t>재질·오염 여부·남은 내용물을 확인하고 플라스틱·캔·종이 10개를 올바른 수거함에 넣음</t>
  </si>
  <si>
    <t>시민의 행동과 쓰레기 상태를 살펴본 뒤 조명 깜빡임과 바닥의 미세한 떨림을 차례로 확인함</t>
  </si>
  <si>
    <t>3/10 – 분류 종류 수·외형 유사도·오답 허용 횟수가 난이도를 결정함</t>
  </si>
  <si>
    <t>괴물 소리와 경보음 사이에 아이의 작은 울음이 섞여 위치를 알아차리기 어려움</t>
  </si>
  <si>
    <t>위험이 지속되는 동안 대상 상태를 확인하고 구조 행동을 여러 번 수행해야 함</t>
  </si>
  <si>
    <t>요청받은 품목을 확인하고 상품 선택→계산대 상호작용→결제를 순서대로 진행함</t>
  </si>
  <si>
    <t>사람들은 노후 도로 균열로 여기지만 차한해에게만 금 사이 보랏빛 아우라가 보임</t>
  </si>
  <si>
    <t>대피소에 정식 방어구가 없어 부서진 가구 중 충격을 버틸 판자를 골라야 함</t>
  </si>
  <si>
    <t>2/10 – 목표 수량·배치 밀도·가림 오브젝트·탐색 범위가 난이도를 결정함</t>
  </si>
  <si>
    <t>3/10 – 목표 수량·배치 밀도·가림 오브젝트·탐색 범위가 난이도를 결정함</t>
  </si>
  <si>
    <t>입양 뒤 가족의 몫까지 당연히 떠맡아 온 시간을 짧은 장면으로 이해해야 함</t>
  </si>
  <si>
    <t>시민은 경미한 부상을 입었지만 차한해가 늦었다며 감정적으로 책임을 묻고 있음</t>
  </si>
  <si>
    <t>방탄판은 몸통을 강하게 보호하지만 무게 때문에 회피 거리가 줄어들 수 있음</t>
  </si>
  <si>
    <t>5/10 – 위험 주기·대상 체력·이동 거리·구조 단계 수가 난이도를 결정함</t>
  </si>
  <si>
    <t>6/10 – 경고 주기·접근 가능 시간·상호작용 지속시간이 난이도를 결정함</t>
  </si>
  <si>
    <t>4/10 – 동행 인원·속도 차이·장애물 수·허용 거리가 난이도를 결정함</t>
  </si>
  <si>
    <t>반지에 묻은 흙·신발 자국·가방 스티커를 비교해 중학생이 지나간 경로를 좁힘</t>
  </si>
  <si>
    <t>미완료 구역을 표시하고 완료 후 수거함 아래의 검은 선을 단계적으로 밝힘</t>
  </si>
  <si>
    <t>돌풍이 불 때마다 비닐봉지의 방향이 바뀌고 사람과 벤치가 이동 경로를 막음</t>
  </si>
  <si>
    <t>2/10 – 검사 항목 수·흔적의 가시성·연출 발생 시점이 난이도를 결정함</t>
  </si>
  <si>
    <t>돕기를 선택하거나 [거절]를 사용해 알바 부탁을 거절하고 기존 심부름을 계속함</t>
  </si>
  <si>
    <t>1/10 – 정보의 불완전성·결과 예측 가능성·감정적 부담이 난이도를 결정함</t>
  </si>
  <si>
    <t>구매 메뉴에는 심부름 물품 외에도 여러 상품이 있어 츄르를 직접 찾아야 함</t>
  </si>
  <si>
    <t>위험 패턴이 멈춘 순간에 접근해 계단에 쓰러진 이웃 주민을 안전 지점으로 옮김</t>
  </si>
  <si>
    <t>장비 고장 가능성을 배제하려면 여러 장치에서 같은 결과가 나오는지 확인해야 함</t>
  </si>
  <si>
    <t>휴대용 섬광 신호기 1개 소모·주의 분산 4초 안에 [이쪽이야!] 유인 완료</t>
  </si>
  <si>
    <t>7/10 – 공격 전조·패턴 연계 횟수·회피 허용 시간이 난이도를 결정함</t>
  </si>
  <si>
    <t>닫힌 문지기 보스전 완료
(전 문 개방·문밖 시민 구조·잠금 핵 무력화)</t>
  </si>
  <si>
    <t>1/10 – 기록의 감정 변화와 사건 순서를 연결하는 이해 난이도가 중심임</t>
  </si>
  <si>
    <t>836 청년이 무한대인 차한해에게 모든 출동을 맡기라고 요구하는 장면 확인하기</t>
  </si>
  <si>
    <t>제한된 가방 칸 때문에 모든 물품을 챙길 수 없고 우선순위 판단이 필요함</t>
  </si>
  <si>
    <t>8/10 – 시민 수·내려치기 범위·이동 반응·제한시간이 난이도를 결정함</t>
  </si>
  <si>
    <t>4/10 – 콤보 유지 시간·쓰레기 간 거리·오분류 페널티가 난이도를 결정함</t>
  </si>
  <si>
    <t>시민에게는 이상 기상처럼 보이지만 차한해에게만 섬광 뒤 보랏빛 잔상이 보임</t>
  </si>
  <si>
    <t>안전해진 통로 끝에 츄르를 놓고 고양이가 차한해 가까이에서 먹도록 기다림</t>
  </si>
  <si>
    <t>차우선의 분노·두려움·의존이 섞인 통화를 끝까지 듣고 응답 선택지를 고름</t>
  </si>
  <si>
    <t>2/10 – 분류 종류 수·외형 유사도·오답 허용 횟수가 난이도를 결정함</t>
  </si>
  <si>
    <t>70~99% : 헤드번팅 없음
100% : 배 보이기·헤드번팅 전용 연출</t>
  </si>
  <si>
    <t>비상등 복구 후 경로 표시·직원 체력 보정·실패 시 구조 대상 위치 유지</t>
  </si>
  <si>
    <t>회사 입구 도착·소방용 진압 도끼·구조대 안전모·구조용 로프 발사기 확보</t>
  </si>
  <si>
    <t>한도윤이 자신의 불안을 숨기고 차한해의 상태만 확인해 진심을 알아차리기 어려움</t>
  </si>
  <si>
    <t>위험 쓰레기를 종류별로 치우고 고양이가 빠져나올 수 있는 좁은 통로를 확보함</t>
  </si>
  <si>
    <t>9/10 – 공격 전조·패턴 연계 횟수·회피 허용 시간이 난이도를 결정함</t>
  </si>
  <si>
    <t>생방송 속 클릭헌터와 괴물의 눈썹 흉터·피어싱 흔적·표적 지정 습관을 비교함</t>
  </si>
  <si>
    <t>대화에서 정한 담당 구역을 확인하고 서로 다른 공원 구역를 순서대로 처리함</t>
  </si>
  <si>
    <t>주변 학생의 대화와 교실 배치를 확인해 현재가 점심시간의 과거 기억임을 파악함</t>
  </si>
  <si>
    <t>예쁜 고양이가 구멍과 박스를 앞발로 번갈아 두드리는 구조 요청 몸짓을 확인함</t>
  </si>
  <si>
    <t>‘먀옹’ 소리와 조금씩 밀리는 플라스틱 물류 박스를 따라 갇힌 장소를 찾음</t>
  </si>
  <si>
    <t>대장 고양이는 차한해가 가까워지자 털을 세우고 크게 하악질하며 구조를 방해함</t>
  </si>
  <si>
    <t>붕괴된 사무실로 돌아가 한도윤의 사원증·휴대전화·마지막 음성 기록을 확인함</t>
  </si>
  <si>
    <t>대장 고양이는 차한해를 경계하면서도 갇힌 예쁜 고양이를 걱정해 이동을 망설임</t>
  </si>
  <si>
    <t>2/10 – 단서 크기·배경 대비·검은 흔적의 노출 시간이 난이도를 결정함</t>
  </si>
  <si>
    <t>위쪽 빈 박스부터 천천히 옮겨 고양이 한 마리가 빠져나올 크기의 구멍을 확보함</t>
  </si>
  <si>
    <t>한 고등급자의 알림 차단이 다른 고등급자의 불출동으로 번진 과정을 읽어야 함</t>
  </si>
  <si>
    <t>한꺼번에 들어온 쓰레기로 컨베이어가 막히고 오염물이 다른 분류함으로 번짐</t>
  </si>
  <si>
    <t>2/10 – 구역 수·동료 행동 예측 가능성·이동 동선이 난이도를 결정함</t>
  </si>
  <si>
    <t>깨진 유리와 빈 캔 사이에서 몸을 웅크린 예쁜 고양이를 선택적으로 발견함</t>
  </si>
  <si>
    <t>5/10 – 동시 등장 수·오염 확산 속도·우선순위 판단이 난이도를 결정함</t>
  </si>
  <si>
    <t>7/10 – 시야 범위·우회 경로 수·발각 후 추격 시간이 난이도를 결정함</t>
  </si>
  <si>
    <t>8/10 – 공격 전조·패턴 연계 횟수·회피 허용 시간이 난이도를 결정함</t>
  </si>
  <si>
    <t>필수 청소 구역 밖에서 울음소리가 들려 플레이어가 모른 채 지나갈 수 있음</t>
  </si>
  <si>
    <t>차한해가 뒤에 남아 주민을 순서대로 내보내고 마지막까지 계단과 현관을 확인함</t>
  </si>
  <si>
    <t>재질·오염 여부·남은 내용물을 확인하고 일반쓰레기 8개를 올바른 수거함에 넣음</t>
  </si>
  <si>
    <t>2/10 – 시간대별 기록 수·행동 목적의 변화·누락 정보가 난이도를 결정함</t>
  </si>
  <si>
    <t>[도시] +5% (기본 5% · 최대 5%)
[차우선] +5% (누적 65%)</t>
  </si>
  <si>
    <t>3/10 – 진동 구역 수·시야 흔들림·목적지 표식의 가시성이 난이도를 결정함</t>
  </si>
  <si>
    <t>접근 도구 2종 사용 완료·비리 공개 시 도시 인연 +5%·진엔딩 증언 강화</t>
  </si>
  <si>
    <t>공격하거나 억지로 지나가지 않고 일정 거리를 두고 고양이의 행동을 관찰함</t>
  </si>
  <si>
    <t>8/10 – 대상 수·연결선 교차·이동 제한·공격 병행이 난이도를 결정함</t>
  </si>
  <si>
    <t>회사로 우회하며 소방 보급 상자에서 진압 도끼·안전모·로프 발사기 확보하기</t>
  </si>
  <si>
    <t>니가 가의 구호를 끊고 ‘네가 사라지면 모두가 편하다’는 목소리 부정하기</t>
  </si>
  <si>
    <t>강화 전투화로 한 명이면 돼의 양면 압박을 버티며 공간 도약 통로 통과하기</t>
  </si>
  <si>
    <t>비상 통로·공명 분산 장치·실패 위험을 확인하고 최종 진입 장비에 반영함</t>
  </si>
  <si>
    <t>괴물의 인간 기원이 밝혀진 뒤에도 조회수를 위해 위험을 자극적으로 포장함</t>
  </si>
  <si>
    <t>잔해 타격 순서 표시·한도윤 체력 보정·2회 실패 후 괴물 공격 간격 증가</t>
  </si>
  <si>
    <t>시위 방송·편집된 현장 영상·실제 출동 기록을 비교해 여론 왜곡을 확인함</t>
  </si>
  <si>
    <t>과거 심부름·질투·원망을 되짚는 대화를 듣고 작별 또는 생존 약속을 선택함</t>
  </si>
  <si>
    <t>‘내 수치를 지키려면 어쩔 수 없었다’는 자기기만이 선의 0의 직접 원인임</t>
  </si>
  <si>
    <t>관리국 현장 보급함에서 폐교 조사 장비와 심층 균열 탐사 세트 수령·점검하기</t>
  </si>
  <si>
    <t>키카드와 생체 인증 모듈로 보안문 2개를 열고 이용익 비리 공개 여부 선택하기</t>
  </si>
  <si>
    <t>껍데기 파도가 길을 덮고 위아래 경계가 뒤집혀 안전한 발판을 구분하기 어려움</t>
  </si>
  <si>
    <t>5/10 – 단서 수·추론 단계·오답 페널티·초기화 범위가 난이도를 결정함</t>
  </si>
  <si>
    <t>박스가 겹쳐 있어 잘못 옮기면 더 좁아지거나 큰 소리로 고양이를 놀라게 함</t>
  </si>
  <si>
    <t>폐점한 편의점 뒤편의 여러 박스 중 실제 울음이 들리는 위치를 찾아야 함</t>
  </si>
  <si>
    <t>사망·부상·지휘 공백 정보를 순서대로 확인하고 다음 출동 대기 지시를 받음</t>
  </si>
  <si>
    <t>6/10 – 제한시간·우회로 길이·동행 인원·붕괴 주기가 난이도를 결정함</t>
  </si>
  <si>
    <t>[나대진] 85% : 폐교 환경 추천 장착 조합·안정 앰플 사용 안내 해금</t>
  </si>
  <si>
    <t>오염 지대에서 헬멧 센서의 진짜 흔적과 환영체의 가짜 흔적을 구분해야 함</t>
  </si>
  <si>
    <t>대장 고양이의 시선·꼬리·멈칫하는 걸음을 따라 도움을 요청하는 방향을 추론함</t>
  </si>
  <si>
    <t>통화 중 끊기는 호흡·회사 대피 훈련·차한해의 휴식 여부를 묻는 대사를 확인함</t>
  </si>
  <si>
    <t>[나대진] 85% 이상 : 암호 경로·연구실 최고 권한 키카드 위치 제공</t>
  </si>
  <si>
    <t>평화롭고 즐거운 학생들의 일상 속에서 플레이어는 자연스럽게 흐름을 따라가야 함</t>
  </si>
  <si>
    <t>고등급자들은 자신의 수치와 특혜를 지키려 차한해의 무한대를 희생 근거로 삼음</t>
  </si>
  <si>
    <t>음성 메시지의 회사 대피 계획·차한해의 안전을 바라는 말·미완성 고백을 확인함</t>
  </si>
  <si>
    <t>차한해를 희생 우선 대상으로 지정해 주변 공격과 밀치기 규칙을 집중시킴.</t>
  </si>
  <si>
    <t>8/10 – 등급별 효과·장치 위치·공격 순서·동료 상태가 난이도를 결정함</t>
  </si>
  <si>
    <t>이미 침식된 구조는 고정할 원형과 기준이 약해 안정화 효과가 크게 감소함.</t>
  </si>
  <si>
    <t>보랏빛 농구공을 벽·골대에 반사시켜 직선으로 닿지 않는 기억 핵을 타격함.</t>
  </si>
  <si>
    <t>회수 실패 시 농구공이 중앙으로 재생성되지만 보스의 공격 패턴이 1회 추가됨</t>
  </si>
  <si>
    <t>책상·칠판·보랏빛 세포막 군체가 얼굴 같은 반사를 띄우며 죄책감을 증폭함</t>
  </si>
  <si>
    <t>1/10 – 등장 인물 수·장면 전환 속도·결과 연결성이 난이도를 결정함</t>
  </si>
  <si>
    <t>상반된 공격 전조를 읽고 이번 공격을 받아낼지 피할지 판별하는 판단형 패시브.</t>
  </si>
  <si>
    <t>폭력 행동을 피하며 관리국 차량까지 이동하고 시민들의 상반된 대사를 확인함</t>
  </si>
  <si>
    <t>181번 | 아무도 보지 않는 곳에서 시민을 구하고 최초의 영웅 제압하기</t>
  </si>
  <si>
    <t>안정 파장이 진동 주기를 고정하여 공명의 반복·증폭 작용을 직접 억제함.</t>
  </si>
  <si>
    <t>친구의 마지막 감사와 차한해의 ‘난 또 늦었잖아’라는 반응을 끝까지 확인함</t>
  </si>
  <si>
    <t>우정 반지 서브 퀘스트 완료 여부에 따라 펜던트와 약점 경고의 명확도가 달라짐</t>
  </si>
  <si>
    <t>100번 | 잘 속네의 공격 범위를 피해 아파트에서 토퍼와 생활용품 챙기기</t>
  </si>
  <si>
    <t>안정된 구조가 진동의 확산과 파동 중첩을 막아 공명 증폭이 발생하기 어려움.</t>
  </si>
  <si>
    <t>4/10 – 후보 공 수·공명 노출 시간·환영 시야 방해가 난이도를 결정함</t>
  </si>
  <si>
    <t>나대진과 차우선의 마지막 대화를 확인하고 균열 진입 장비를 착용해 출동함</t>
  </si>
  <si>
    <t>128번 필터 교체 후 공명 흔적 추적·192번 균열 보호 마스크로 교체</t>
  </si>
  <si>
    <t>시위단체는 멸망을 기다리는 것보다 차한해 한 명을 시험하는 편이 낫다고 주장함</t>
  </si>
  <si>
    <t>5/10 – 접근 제한시간·고정핀 순서·사격과 상호작용 전환이 난이도를 결정함</t>
  </si>
  <si>
    <t>희생 엔딩에서는 추모 편지, 생존 엔딩에서는 사과와 재회 대화로 내용이 달라짐</t>
  </si>
  <si>
    <t>일반 변이체의 표적을 실제 대상에서 소리·빛 발생 지점으로 잠시 바꾸는 상태.</t>
  </si>
  <si>
    <t>박수·시선·카메라 반응을 갈채 자원으로 축적하거나 소비해 전투 성능을 바꿈.</t>
  </si>
  <si>
    <t>‘괜찮아’라는 답장 뒤에 삭제된 초안과 보내지 못한 구조 요청이 남아 있음</t>
  </si>
  <si>
    <t>245번 | 변혜서 안에서 변혜서의 별 모양 우정 목걸이 펜던트 심장 확인하기</t>
  </si>
  <si>
    <t>과거 차한해에게 도움받은 시민과 희생을 요구하는 군중이 같은 장소에서 충돌함</t>
  </si>
  <si>
    <t>저항 입력이 나오지 않는 기억 속에서 주변 학생과 급식 담당자의 외면을 지켜봄</t>
  </si>
  <si>
    <t>공격을 멈춘 상태에서 자아마모 화면 간섭과 잔류 파동을 동시에 견뎌야 함</t>
  </si>
  <si>
    <t>187번 | 도시 인연 50% 이상에서 부상당한 소방관 구조 보상으로 획득</t>
  </si>
  <si>
    <t>동일한 파장끼리는 서로 우위가 없으므로 기존 피해식에 영향을 주지 않음.</t>
  </si>
  <si>
    <t>차한해는 진입 결과를 알지 못한 채 국가·고등급자·군중의 요구를 혼자 감당함</t>
  </si>
  <si>
    <t>복구 초안과 통화 기록을 대조해 차한해를 싫어해서 피한 것이 아님을 확인함</t>
  </si>
  <si>
    <t>낡은 매트 대부분이 찢어져 있어 충격을 흡수할 수 있는 부분을 골라야 함</t>
  </si>
  <si>
    <t>다른 각도의 영상과 현장 목격담을 대조해 수치 96이 실제로 나타났음을 확인함</t>
  </si>
  <si>
    <t>6/10 – 회피 타이밍·짧은 약점 노출·공명 공격 방향이 난이도를 결정함</t>
  </si>
  <si>
    <t>차량이 곧 출발할 예정이지만 필수 가족 물품을 전달하러 바로 지나칠 수 있음</t>
  </si>
  <si>
    <t>관리국 지급 권총·비살상 충격탄·관리국 전술화를 이용해 사격과 회피 연습하기</t>
  </si>
  <si>
    <t>관리국은 시민 구조보다 괴물 제압 영상을 우선 요구하며 임무 목적이 충돌함</t>
  </si>
  <si>
    <t>가족들은 차한해의 측정 일정에도 불구하고 맛있는 음식을 구해 오라고 요구함</t>
  </si>
  <si>
    <t>언론이 영웅팀처럼 포장하지만 파티원들의 경험·성격·전투 방식은 서로 다름</t>
  </si>
  <si>
    <t>임무 결과·인원·특이사항을 확인하고 구조 인원과 현장 상태를 순서대로 보고함</t>
  </si>
  <si>
    <t>차한해가 괴물의 행방에 당황하는 사이 아이가 다시 위험 구역에 남아 있음</t>
  </si>
  <si>
    <t>괴물 출현 지역인 집으로 돌아가야 하지만 가족은 불편함을 이유로 부탁을 반복함</t>
  </si>
  <si>
    <t>0→999 상승과 반복되는 오류음을 확인해 장치 표시 상한을 초과했음을 파악함</t>
  </si>
  <si>
    <t>3/10 – 조준 이동속도·사격 후 경직·회피 허용 시간이 난이도를 결정함</t>
  </si>
  <si>
    <t>현관을 나가기 전 멈춰 울음 방향을 듣고 계단 아래 사각지대의 아이를 발견함</t>
  </si>
  <si>
    <t>선의 안정 장치 1회 소진·자아마모 수치는 유지하고 입력 흔들림 10초 완화</t>
  </si>
  <si>
    <t>나대진의 연구 설명을 듣고 첫 힘 발현 당시 아이의 증언과 측정 결과를 대조함</t>
  </si>
  <si>
    <t>고양이는 차한해를 알아보지만 주변 괴물 소리 때문에 경계가 완전히 풀리지 않음</t>
  </si>
  <si>
    <t>측정소와 음식점의 위치·마감 시간을 비교하지만 결국 가족 부탁을 먼저 처리함</t>
  </si>
  <si>
    <t>지속적인 진동 때문에 침식 에너지가 한 지점에 축적되지 못하고 일부 분산됨.</t>
  </si>
  <si>
    <t>243번 | 변혜서의 기억과 공명해 차한해에게만 보랏빛으로 보이는 농구공 회수</t>
  </si>
  <si>
    <t>보스에게 들은 사실을 모두 공개할지, 균열 제거 방법이 없다고 숨길지 선택하기</t>
  </si>
  <si>
    <t>초기에는 고장 나던 장비가 정상으로 돌아와 현상 변화의 원인을 알기 어려움</t>
  </si>
  <si>
    <t>괴물의 원인을 추측하는 대신 아이를 안아 들고 즉시 건물 밖으로 달려 나감</t>
  </si>
  <si>
    <t>연구원들이 카메라·센서·측정 장비를 다시 설치하는 과정과 균열 반응을 관찰함</t>
  </si>
  <si>
    <t>서사적 압박 신호를 파동으로 방출해 직접 피해보다 판단·UI·행동을 흔듦.</t>
  </si>
  <si>
    <t>센서와 측정실을 바꿔 재측정하고 모두 999 오류가 발생하는 것을 확인함</t>
  </si>
  <si>
    <t>차량 진행 방향 반대편에 츄르를 놓고 일정 거리를 유지해 안전한 곳으로 유도함</t>
  </si>
  <si>
    <t>일정 시간 대상의 이동·공격 입력 또는 AI 행동을 중단시키는 공용 상태.</t>
  </si>
  <si>
    <t>안정 상태를 유지하는 에너지 공급과 연결을 끊어 구조의 유지력을 약화함.</t>
  </si>
  <si>
    <t>자아마모 수치를 되돌리지 않고 입력 흔들림만 일정 시간 제거하는 보조 상태.</t>
  </si>
  <si>
    <t>관리국 지급 권총 +20
관리국 대응 장갑 +3
비살상 충격탄 사용 시 +6</t>
  </si>
  <si>
    <t>177번 | 최초의 영웅가 참사 뉴스를 보며 책임을 합리화한 장면 확인하기</t>
  </si>
  <si>
    <t>196번 | 시민 구조 누적 30회 달성 후 관리국 현장 보급함에서 추가 수령</t>
  </si>
  <si>
    <t>5/10 – 공격 전조·패턴 연계 횟수·회피 허용 시간이 난이도를 결정함</t>
  </si>
  <si>
    <t>권총 피해와 고등급자 공격 결과를 비교해 보랏빛 공명 물체가 필요함을 파악함</t>
  </si>
  <si>
    <t>희미한 공명 흔적을 구분하면서 관리국 방진 마스크의 필터 내구도도 관리해야 함</t>
  </si>
  <si>
    <t>도심 잔해 구역으로 이동하며 관리국 보급 상자에서 소형 방진 필터 챙기기</t>
  </si>
  <si>
    <t>공명 흔적 4개 추적·소형 방진 필터 1개 사용·마스크 내구도 30 회복</t>
  </si>
  <si>
    <t>회피 불가능한 연출에서 반사적으로 양손을 뻗어 다음 접촉 소멸 장면으로 이어짐</t>
  </si>
  <si>
    <t>3/10 – 시야 범위·우회 경로 수·발각 후 추격 시간이 난이도를 결정함</t>
  </si>
  <si>
    <t>감사 편지와 응원 그림을 확인하며 통제 요원의 안내에 따라 차량에 탑승함</t>
  </si>
  <si>
    <t>아이는 흥분한 상태로 짧고 불완전한 말만 해 차한해가 의미를 이해하기 어려움</t>
  </si>
  <si>
    <t>진엔딩은 공동 책임이 기록되고, 공존 엔딩은 관리 체계가 일상이 되며, 희생 엔딩은 감사가 점차 익숙함으로 닳아갈 위험을 보여줌.</t>
  </si>
  <si>
    <t>진엔딩에서는 공동 책임의 기록이 남고, 희생 엔딩에서는 사람들의 감사가 진심이더라도 이용익이 차한해의 죽음을 정치 자산으로 이용함.</t>
  </si>
  <si>
    <t>조사 도구 4종 등록·심층 균열 탐사 기본 장비 3종 수령·장착·조건 달성 시 선의 안정 장치 추가 수령 및 자동 발동 조건 확인</t>
  </si>
  <si>
    <t>깨진 경찰 방패로 첫 내려치기를 막아 시민 이동 시간을 확보한 뒤, 방패가 파손되면 시민을 반대 방향으로 유도해 안전 구역으로 몰아냄</t>
  </si>
  <si>
    <t>불법 의료 시술 담당. 피해자의 고통·생명보다 거래 가능한 몸의 '상품가치'를 우선해 폭행조차 손상 여부로만 판단. 잔류 기억 1개.</t>
  </si>
  <si>
    <t>차한해의 선의 감소 연산을 0으로 고정하고 측정 상한을 반복 초과시키는 태생적 패시브. 전투 행위 자체는 선의 감소 조건이 아님.</t>
  </si>
  <si>
    <t>[저기 봐!]로 섬광 신호기 1개를 차량 반대편에 설치해 주의를 4초 분산한 뒤 차단기 막대의 [이쪽이야!]로 열린 공간까지 유인함</t>
  </si>
  <si>
    <t>변혜서의 기억 형상체. 교사가 학교폭력을 알면서도 '별일 아니잖니'라며 사소한 학생 갈등으로 축소하고 사실상 가해자를 보호한 기억.</t>
  </si>
  <si>
    <t>구조대 안전모·소방 방열복 반납 : +30 → 0
기본 보호 조끼 완전 파손 : 사용 불가
화염 보호복 손상 : +20 → +10</t>
  </si>
  <si>
    <t>횡단보도·소방 통로·보도 등에 상습 불법주차하며 '잠깐인데'라고 합리화. 타인의 통행과 안전보다 자신의 편의를 우선. 잔류 기억 1개.</t>
  </si>
  <si>
    <t>오염 차단 전신복 해제 : +35 → 0
공명 보호 외투 +30
고밀도 충격 흡수 장화 해제 : +10 → 0
강화 전투화 +20</t>
  </si>
  <si>
    <t>괴물이 덮치기 직전 전용 UI에 나타난 [펑!]을 1회 발동함. 차한해가 두 눈을 감고 양손을 뻗는 순간 무의식적 선의 폭발이 발생함</t>
  </si>
  <si>
    <t>거절 가능한 부탁·요청에서 수락 대신 사용해 해당 요청을 종료하는 기본 상호작용 스킬. 거절한 콘텐츠의 인연·보상 획득 기회는 포기함.</t>
  </si>
  <si>
    <t>변혜서의 기억 형상체. 혜서가 몸을 판다·돈을 훔친다는 거짓말이 재미있는 이야기처럼 퍼지고 반복되며 사실처럼 굳어진 소문의 기억.</t>
  </si>
  <si>
    <t>조사 도구 4종과 기본 탐사 장비 3종을 구분하고, 조건 달성 시 추가 지급되는 선의 안정 장치의 자동 발동 조건까지 확인해야 함</t>
  </si>
  <si>
    <t>공원 청소 구역·반지 전달 완료</t>
  </si>
  <si>
    <t>모든 동행 NPC가 대피 지점 도착</t>
  </si>
  <si>
    <t>어린아이와 함께 건물 밖 도착</t>
  </si>
  <si>
    <t>발자국과 스티커 단서 대조하기</t>
  </si>
  <si>
    <t>별 문양 우정 반지 발견·획득</t>
  </si>
  <si>
    <t>1-F | 동생의 추가 심부름</t>
  </si>
  <si>
    <t>원본 인터뷰·영웅화 반응 확인</t>
  </si>
  <si>
    <t>짐 4개 운반·어르신 귀가 확인</t>
  </si>
  <si>
    <t>알바 수락 또는 [거절] 사용</t>
  </si>
  <si>
    <t>오답 2회 후 분류 기준 그림 표시</t>
  </si>
  <si>
    <t>중고거래 장소·상대 특징 등록</t>
  </si>
  <si>
    <t>도시 인연 선택 콘텐츠 +5%</t>
  </si>
  <si>
    <t>아이의 ‘괴물 펑’ 목격담 듣기</t>
  </si>
  <si>
    <t>대상 체력 경고와 안전 경로 표시</t>
  </si>
  <si>
    <t>선의 수치 명칭의 공식 채택 확인</t>
  </si>
  <si>
    <t>미세 지진과 도로의 금을 확인하기</t>
  </si>
  <si>
    <t>서브 퀘스트 : 우정 반지 찾기</t>
  </si>
  <si>
    <t>비살상 제압 게이지 튜토리얼 완료</t>
  </si>
  <si>
    <t>[한도윤] +5% (누적 85%)</t>
  </si>
  <si>
    <t>일반쓰레기 8개 전부 올바르게 분류</t>
  </si>
  <si>
    <t>3-B | 아파트 대피·첫 힘</t>
  </si>
  <si>
    <t>거래 후보 세 명의 특징 관찰하기</t>
  </si>
  <si>
    <t>어린아이를 공주님 안기로 구출하기</t>
  </si>
  <si>
    <t>클릭헌터의 수치 96 측정 확인</t>
  </si>
  <si>
    <t>산책로 쓰레기 7개 전부 수거</t>
  </si>
  <si>
    <t>차한해 측정 요일·마감 시간 확인</t>
  </si>
  <si>
    <t>맛과 크기를 잘못 고를 수 있음</t>
  </si>
  <si>
    <t>출구 번호와 약속 위치가 다름</t>
  </si>
  <si>
    <t>3-D | 대피소 가족 심부름</t>
  </si>
  <si>
    <t>2-A | 공원·우정 반지 서브</t>
  </si>
  <si>
    <t>오답 누적 시 현재 단계 재시작</t>
  </si>
  <si>
    <t>심부름 목록과 메뉴를 대조해 구매함</t>
  </si>
  <si>
    <t>바쁜 직원의 도움 요청을 확인하기</t>
  </si>
  <si>
    <t>치킨집 알바 서브 퀘스트 완료</t>
  </si>
  <si>
    <t>치킨집 알바를 도울지 선택하기</t>
  </si>
  <si>
    <t>필수 물품 누락 시 용도 힌트 표시</t>
  </si>
  <si>
    <t>손님에게 주문을 전달하고 보상 받기</t>
  </si>
  <si>
    <t>가족·이웃 주민 전원 건물 밖 대피</t>
  </si>
  <si>
    <t>트럭 표식과 편의점 방향을 확인함</t>
  </si>
  <si>
    <t>1-D | 어르신과 신상 과자</t>
  </si>
  <si>
    <t>진열대와 알바생 반응을 확인함</t>
  </si>
  <si>
    <t>올바른 손님에게 전달·알바비 획득</t>
  </si>
  <si>
    <t>상가 갈림길에서 목적지를 찾아야 함</t>
  </si>
  <si>
    <t>밀린 주문과 손님 대화가 겹침</t>
  </si>
  <si>
    <t>일진들이 고기 반찬·디저트·음료를 하나씩 가져가 친구의 식판에는 기본 음식만 남음</t>
  </si>
  <si>
    <t>시야 밖 기습과 밀쳐내기를 장화의 넘어짐 저항으로 버티면서 반격 시점을 찾아야 함</t>
  </si>
  <si>
    <t>먼지 보호 안경과 균열 보호 마스크의 장착 조합을 정하고 안정 앰플을 퀵슬롯에 등록함</t>
  </si>
  <si>
    <t>출동 명령의 목적·휴식 거부 조항·언론 발표 시간을 확인하고 조사 임무를 수락함</t>
  </si>
  <si>
    <t>환경 장비 2종의 보호 효과와 안정 앰플의 1회성 UI 간섭 완화 시점을 비교해야 함</t>
  </si>
  <si>
    <t>대화와 자료를 확인해 폐교 균열 조사와 실종자 수색의 공식 목표와 숨은 위험을 구분함</t>
  </si>
  <si>
    <t>시민 방향의 화염 경로를 공명 방벽으로 막고 남은 투사체 사이의 안전 구간으로 이동함</t>
  </si>
  <si>
    <t>출동 목록의 피해 규모·생존 가능성·정치 우선도를 비교하고 강제 배정된 임무를 확인함</t>
  </si>
  <si>
    <t>한도윤의 회사와 다른 피해 지역의 구조 요청이 동시에 들어와 즉시 출동할 수 없음</t>
  </si>
  <si>
    <t>현재 위치와 차한해의 반응을 확인하고 방금 본 기억이 친구의 시점이었음을 정리함</t>
  </si>
  <si>
    <t>우리 쓸 것도 없어 제압·연구실 최고 권한 키카드·보안 요원 생체 인증 모듈 회수</t>
  </si>
  <si>
    <t>폐교였던 공간이 갑자기 정상적인 학교로 바뀌고 차한해는 친구의 시점으로 움직이게 됨</t>
  </si>
  <si>
    <t>차단 상태가 안정 파장의 전달 경로를 일부 끊어 고정 효과가 충분히 도달하지 못함.</t>
  </si>
  <si>
    <t>장난치는 학생·메뉴를 이야기하는 친구·운동장으로 가는 학생을 지나 급식소로 이동함</t>
  </si>
  <si>
    <t>인연이 낮을수록 두 고양이 모두 차한해를 경계해 구조 전에 추가 신뢰 확보가 필요함</t>
  </si>
  <si>
    <t>한도윤의 장례와 회복 시간을 요청해도 이용익은 폐교 조사 성과와 여론 수습을 우선함</t>
  </si>
  <si>
    <t>심층 균열 탐사 기본 장비 3종 수령·장착·조건 달성 시 선의 안정 장치 추가 수령</t>
  </si>
  <si>
    <t>[한도윤] 100% + [도움 요청] : 마지막 직원 위치를 직접 알려주는 협력 행동</t>
  </si>
  <si>
    <t>9/10 – 두 보스 위치·동시 약점 시간·마지막 타격 타이밍이 난이도를 결정함</t>
  </si>
  <si>
    <t>두 보스의 체력이 낮아지면 때리는 기억과 맞는 기억이 다시 결합해 외피를 재생하려 함</t>
  </si>
  <si>
    <t>자신의 차례가 되자 일진들이 뒤에서 밀치고 ‘자리 잘 맡아놨네’라며 앞을 차지함</t>
  </si>
  <si>
    <t>다른 자리로 가려 하면 일진들이 ‘빨리 안 오냐’며 반복해서 옆자리에 앉도록 압박함</t>
  </si>
  <si>
    <t>[나대진] 75% 이상에서 충격 보호대·공명 보호 장갑·고등급자 공명 증폭기 획득</t>
  </si>
  <si>
    <t>사랑의 매로 외피를 타격할 때마다 교사 체벌과 학교폭력 기억이 차한해의 시야를 덮음</t>
  </si>
  <si>
    <t>237번 | 변혜서의 기억과 공명해 차한해에게만 보랏빛으로 보이는 사랑의 매 회수</t>
  </si>
  <si>
    <t>[나대진] 100% : 최종전에서 [도움 요청] 사용 시 1회 치명 피해 방지 지원</t>
  </si>
  <si>
    <t>118번 | 관리국 표준 대응 장비 8종·응급품 2종을 수령하고 상태 UI 확인하기</t>
  </si>
  <si>
    <t>회사 내부 생존자 수·괴물 위치·다른 지역 위험도를 확인하고 회사 구조 임무를 수락함</t>
  </si>
  <si>
    <t>일진들은 자기 식판을 모두 두고 ‘다 먹고 농구할 거니까 강당으로 오라’고 명령함</t>
  </si>
  <si>
    <t>대장 고양이는 차한해에게서 눈을 떼지 않은 채 간식을 먹으며 예쁜 고양이도 챙기려 함</t>
  </si>
  <si>
    <t>차한해가 영역을 벗어나면 대장 고양이가 다른 골목으로 가고 다시 들어오면 길을 막음</t>
  </si>
  <si>
    <t>[도시] +5% (기본 50% · 최대 85%)
[한도윤] +5% (누적 100%)</t>
  </si>
  <si>
    <t>깨진 경찰 방패 등 전방 방어 장비를 들어 정면 피해와 밀려남을 줄이는 유지형 방어.</t>
  </si>
  <si>
    <t>전광판 쇠막대의 넓은 궤적으로 일렬에 겹친 여러 적을 한 번에 타격하는 정렬 공격.</t>
  </si>
  <si>
    <t>회복 효과가 들어오면 같은 수치의 피해 또는 회복 차단으로 변환되는 정예전 상태.</t>
  </si>
  <si>
    <t>검붉고 보랏빛인 반투명 층 아래에서 얼굴·손·옷자락·소지품이 물결처럼 나타났다 사라짐</t>
  </si>
  <si>
    <t>153번 | 나대진에게 충격 보호대·공명 보호 장갑·고등급자 공명 증폭기 수령하기</t>
  </si>
  <si>
    <t>정해진 감지 행동으로 주변을 탐색하며 플레이어 발견 여부에 따라 다음 행동을 바꿈.</t>
  </si>
  <si>
    <t>자신의 핵심 부위를 짧게 노출해 공격 기회를 만들지만 이후 패턴 전환을 준비함.</t>
  </si>
  <si>
    <t>공식 기록과 나대진의 비공개 기록을 비교해 차한해가 사람으로 기억되는 방식을 확인함</t>
  </si>
  <si>
    <t>안정 앰플 1개를 소비해 자아마모도 자체는 낮추지 않고 UI 간섭만 8초간 완화함.</t>
  </si>
  <si>
    <t>7/10 – 반사 궤적·보스 공격 주기·환영체 위치·회수 가능 시간이 난이도를 결정함</t>
  </si>
  <si>
    <t>265번 | 연구시설에 침투해 ‘우리 쓸 것도 없어’를 제압하고 접근 도구 회수하기</t>
  </si>
  <si>
    <t>보스의 노출된 핵에 공격을 집중해 외피보다 큰 파괴 효율을 내는 상황형 집중 공격.</t>
  </si>
  <si>
    <t>빛나는 균열 결정을 발판으로 삼고 껍데기 파동 사이의 빈틈을 따라 중심 섬에 도달함</t>
  </si>
  <si>
    <t>8/10 – 조작 반전·반사 각도·기억 핵 노출 시간·공 회수 동선이 난이도를 결정함</t>
  </si>
  <si>
    <t>274번 | 조회수 각의 비난 파동을 피하며 클릭헌터의 삼각대와 소지품 조사하기</t>
  </si>
  <si>
    <t>충격 보호대 +20
관리국 대응 장갑 해제 : +5 → 0
공명 보호 장갑 +15</t>
  </si>
  <si>
    <t>공을 회수하러 이동하는 동안 보스의 추적 공격이 이어져 최단 경로와 안전 경로가 다름</t>
  </si>
  <si>
    <t>9/10 – 동시 장치 수·자아 마모도 증가·공격 압박·협력 타이밍이 난이도를 결정함</t>
  </si>
  <si>
    <t>틀린 기억을 고르면 포위가 강화되므로 증거와 일치하는 장면을 선택해 진형을 무너뜨림</t>
  </si>
  <si>
    <t>수치가 급격히 떨어지고 유튜버 모습이 균열 안에서 사라져 이후 상태를 알 수 없음</t>
  </si>
  <si>
    <t>렌즈 감각기관의 시선을 끊고 표적 표식을 해제한 뒤 금속 돌기 아래 핵을 제압함</t>
  </si>
  <si>
    <t>장착한 총기·원거리 무기의 공격 수치를 포함해 정면 표적 1체를 공격하는 기본 사격.</t>
  </si>
  <si>
    <t>차한해가 놓지 않으려 해도 친구의 몸과 괴물 껍데기가 완전히 빛과 먼지로 사라짐</t>
  </si>
  <si>
    <t>장면 순서와 반복되는 상징을 보며 가족·한도윤·친구·시민의 변화와 그 결과를 확인함</t>
  </si>
  <si>
    <t>279번 | 니가 가의 구호를 끊고 ‘네가 사라지면 모두가 편하다’는 목소리 부정하기</t>
  </si>
  <si>
    <t>날짜·필체·교사 도장을 비교해 도움 요청이 문제 행동으로 왜곡된 사실을 재구성함</t>
  </si>
  <si>
    <t>첫 문은 최고 권한 키카드, 둘째 문은 회수한 생체 모듈로 열고 비리 자료를 복사함</t>
  </si>
  <si>
    <t>실제 바다가 아닌 변이한 사람들의 빈 껍데기가 균열 중심부를 둘러싼 구조임을 확인함</t>
  </si>
  <si>
    <t>폐교로 가는 지름길이 대장 고양이의 영역을 통과하며 다른 우회로는 붕괴되어 있음</t>
  </si>
  <si>
    <t>친구가 인간 모습으로 잠깐 돌아왔다가 소멸한 사실과 기존 조직 분석을 연결해야 함</t>
  </si>
  <si>
    <t>215번 | 고밀도 충격 흡수 장화로 엮이지 말자의 기습을 버티며 복도 통과하기</t>
  </si>
  <si>
    <t>구조용 로프 발사기 1회를 소비해 끊어진 계단·붕괴 통로에 임시 이동 경로를 생성함.</t>
  </si>
  <si>
    <t>엔딩 조건에 따라 첫 균열 앞에서 공동 책임을 실행하거나 차한해 혼자 균열로 들어가기</t>
  </si>
  <si>
    <t>희생 엔딩 후반에 ‘감사는 진짜였지만 오래 지속된다는 보장은 없다’는 수미상관 강화</t>
  </si>
  <si>
    <t>첫 실패 후 수호체 시야 잔광·안전 지점 표시, 반복 실패 시 순찰 간격 소폭 증가</t>
  </si>
  <si>
    <t>희생 엔딩에서는 거대한 추모 이후에도 일상 속 작은 자기중심적 행동이 다시 나타남.</t>
  </si>
  <si>
    <t>2세트: 장비 교체 시간 -10%
5세트: 균열 오염 저항 +10
8세트: 자아 마모 누적량 -15%</t>
  </si>
  <si>
    <t>관리국 무전 이어피스의 공격 예고 신호를 판독해 적의 전조를 기본보다 0.3초 먼저 표시하는 패시브.</t>
  </si>
  <si>
    <t>[등급? 됐거든.]으로 등급 표식과 실제 행동이 일치하지 않는 대상을 판별해 계량 장치 4개를 파괴함</t>
  </si>
  <si>
    <t>장비 8종과 응급품 2종의 효과·장착 부위·사용 횟수가 한 번에 제시되어 필요한 장비를 구분하기 어려움</t>
  </si>
  <si>
    <t>차한해는 균열 밖에서 인간 형태로, 둘이 된 하나는 균열 안에서 괴물 형태로 태어난 같은 근원의 존재임</t>
  </si>
  <si>
    <t>[펑!]에 의해 호출되어 차한해의 공격력 보정에 +990을 더해 순간 출력 1000을 만드는 일회성 상태.</t>
  </si>
  <si>
    <t>276번 | 공명 보호 외투와 강화 전투화로 고등급자 먼저의 속박을 풀며 상하좌우 반전 통로 이동하기</t>
  </si>
  <si>
    <t>우리 오빠 최고의 발자국 추적·고속 돌진 패턴과 발자국 추적과 고속 돌진을 피하며 보스 구역에 진입해야 함</t>
  </si>
  <si>
    <t>현장 위험도보다 정치·상징성이 높은 지역이 우선 배정되어 구조 효율과 명령 준수 사이에서 갈등이 발생함</t>
  </si>
  <si>
    <t>나만 아니면 돼의 시선 회피·집단 가로막기 패턴과 군집 진형이 계단 입구를 막아 한 방향씩 분리해야 함</t>
  </si>
  <si>
    <t>[둘 중 하나!]로 받아낼 공격과 피할 공격의 전조를 구분하고 부위 분리→핵 노출→제압 순서로 대응함</t>
  </si>
  <si>
    <t>역시 돈이지의 시선 집중·집단 강화 패턴과 가짜 구조 대상 사이에서 선도체의 강화 연결을 찾아 끊어야 함</t>
  </si>
  <si>
    <t>공명 보호 외투의 피해 감소와 강화 전투화의 밀려남 감소를 확인하고 이동·회피 페널티를 비교해 장착함</t>
  </si>
  <si>
    <t>거짓 소문의 위치 전파·교실 증원 패턴과 교실 사이로 전파되는 호출을 끊으면서 잠금 장치를 조작해야 함</t>
  </si>
  <si>
    <t>고등급자 먼저의 강제 속박·복종 압박파 패턴과 이동 반전과 속박 장판이 겹쳐 입력 방향을 계속 바꿔야 함</t>
  </si>
  <si>
    <t>남 탓의 피해 전가·상태 이상 이전 패턴과 피해 연결 대상을 확인하지 않으면 공격이 차한해에게 되돌아옴</t>
  </si>
  <si>
    <t>공명 보호 외투로 속박 피해를 줄이고 강화 전투화로 반전 통로의 미끄러짐을 막으며 압박 장치를 파괴함</t>
  </si>
  <si>
    <t>체육관 벽과 골대 각도를 읽고 [한 번 튕겨!]로 농구공을 반사시켜 직접 닿지 않는 기억 핵을 타격함</t>
  </si>
  <si>
    <t>또 다른 차한해는 가족·이용익·고등급자·시민의 목소리를 사용해 희생이 차한해 자신의 선택이라고 주장함</t>
  </si>
  <si>
    <t>계량 장치가 무너지자 차한해와 같은 파장을 가진 핵이 드러나며 마지막 공격이 두 존재를 연결할 위험이 있음</t>
  </si>
  <si>
    <t>일반 시민→고등급자→폭력시위단체 순으로 동참자가 늘고 최종적으로 모두가 자기 몫의 위험을 나누기로 합의함.</t>
  </si>
  <si>
    <t>특정 1인을 희생 우선 대상으로 지정해 주변 공격·밀치기 AI가 해당 대상에 집중되도록 만드는 상태.</t>
  </si>
  <si>
    <t>모두 공개하면 사회가 차한해 한 사람의 희생을 요구할 수 있고, 숨기면 사람들은 균열을 영구 관리해야 함.</t>
  </si>
  <si>
    <t>입력 방향으로 짧게 이동하며 공격 판정을 피하는 기본 회피. 성공 시 일부 반격 스킬의 조건을 열어 줌.</t>
  </si>
  <si>
    <t>회피·고등급자 교전 구간 통과을 적용해 고등급자 전투에 직접 개입하지 않고 원래 심부름 목표를 수행함</t>
  </si>
  <si>
    <t>고등급자 공명 증폭기를 켜 공명 대상 공격력을 높이는 대신 화면 간섭을 함께 발생시키는 장비 액티브.</t>
  </si>
  <si>
    <t>[펑!]의 연계 효과인 접촉 소멸이 끝난 뒤 눈을 뜨고 비어 있는 복도와 먼지 같은 보랏빛 잔광만 확인함</t>
  </si>
  <si>
    <t>사람 손 대신 화살촉처럼 모이는 촉수·렌즈형 감각기관·흉터형 균열·금속 돌기를 인간 시절 특징과 대조함</t>
  </si>
  <si>
    <t>구역을 일정한 방향으로 순회하고 반짝임·잔여 개수 UI를 확인하며 벤치와 가려진 틈의 쓰레기 6개를 수거함</t>
  </si>
  <si>
    <t>[나대진] 100% + [도움 요청] : 치명 피해 1회 방지·가장 가까운 부담 장치 1개 원격 안정화</t>
  </si>
  <si>
    <t>몬스터 최종 공격력 × 105%</t>
  </si>
  <si>
    <t>[이용익] -5% (누적 15%)</t>
  </si>
  <si>
    <t>[나대진] +10% (누적 85%)</t>
  </si>
  <si>
    <t>사랑의 매 회수·무기 등록 완료</t>
  </si>
  <si>
    <t>[강재한] -10% (누적 10%)</t>
  </si>
  <si>
    <t>일진들의 새치기와 주변 방관 확인</t>
  </si>
  <si>
    <t>한도윤 예약 음성·추모 후일담 해금</t>
  </si>
  <si>
    <t>변혜서가 사용했던 책상 조사하기</t>
  </si>
  <si>
    <t>[차우선] -15% (누적 50%)</t>
  </si>
  <si>
    <t>수년 뒤 추모 오브젝트 3개 확인</t>
  </si>
  <si>
    <t>회사 구조 후 폐교 조사 명령 확인</t>
  </si>
  <si>
    <t>5-C | 융합 보스·폭력의 순환</t>
  </si>
  <si>
    <t>필수 조사 도구 누락 시 출발 불가</t>
  </si>
  <si>
    <t>두 고양이의 경계·신뢰 상태 확인</t>
  </si>
  <si>
    <t>차우선의 원망 섞인 연락 받기</t>
  </si>
  <si>
    <t>1층 기억 단서·잠금 퍼즐 완료</t>
  </si>
  <si>
    <t>폐교 조사 명령 3개 조항 확인</t>
  </si>
  <si>
    <t>6-D | 폐교 교실·졸업앨범 서브</t>
  </si>
  <si>
    <t>보라색 파문, 동심원과 진동 잔상</t>
  </si>
  <si>
    <t>변혜서 기록의 모순점 6개 표시</t>
  </si>
  <si>
    <t>일진들이 강요한 옆자리에 앉기</t>
  </si>
  <si>
    <t>어머니의 비싼 블라우스를 손세탁하기</t>
  </si>
  <si>
    <t>일반 빨래 분류·투입·세탁 시작</t>
  </si>
  <si>
    <t>5-G | 회사 구조·한도윤 상실</t>
  </si>
  <si>
    <t>부탁 수락 또는 [거절] 사용</t>
  </si>
  <si>
    <t>대화에 품목과 목적지가 섞여 있음</t>
  </si>
  <si>
    <t>빈 진열대와 입고 안내를 찾아야 함</t>
  </si>
  <si>
    <t>이용익의 폐교 조사 압박 듣기</t>
  </si>
  <si>
    <t>대장 고양이 왕복 행동 2회 확인</t>
  </si>
  <si>
    <t>직장·이웃·구조 요청 기록을 조사함</t>
  </si>
  <si>
    <t>지하철 중고거래 장소로 이동하기</t>
  </si>
  <si>
    <t>1-A | 아파트·인사 튜토리얼</t>
  </si>
  <si>
    <t>음료 박스를 가격표에 맞춰 진열하기</t>
  </si>
  <si>
    <t>[이용익] -5% (누적 20%)</t>
  </si>
  <si>
    <t>콘텐츠 진행 포인트
(획득량)</t>
  </si>
  <si>
    <t>5-F | 보스전·최초의 영웅</t>
  </si>
  <si>
    <t>[차우선] +5% (누적 60%)</t>
  </si>
  <si>
    <t>블라우스 손상 없이 손세탁 완료</t>
  </si>
  <si>
    <t>오배치 3회 시 틀린 가격표를 강조</t>
  </si>
  <si>
    <t>3회 실패 후 공격 예고 시간 증가</t>
  </si>
  <si>
    <t>공명 타격으로 기억 외피 1개 파괴</t>
  </si>
  <si>
    <t>라이트 유저
(예상 시간 기준)</t>
  </si>
  <si>
    <t>1-B | 편의점 알바생 부탁</t>
  </si>
  <si>
    <t>고등급자 특혜 기록·숙소 조사 완료</t>
  </si>
  <si>
    <t>구조된 군인에게 군용 방탄판 받기</t>
  </si>
  <si>
    <t>1-B | 편의점·고양이 선택</t>
  </si>
  <si>
    <t>변혜서 연락 변화 3단계 확인</t>
  </si>
  <si>
    <t>보랏빛 농구공 공명 확인·무기 등록</t>
  </si>
  <si>
    <t>오답 입력 5회 시 장치 초기화</t>
  </si>
  <si>
    <t>체육관 매트로 매트 보호대 만들기</t>
  </si>
  <si>
    <t>미수집 단서가 있는 방에 지도 표시</t>
  </si>
  <si>
    <t>공동 성명 핵심 요구 3개 확인</t>
  </si>
  <si>
    <t>요청 품목에 작은 임무 아이콘 표시</t>
  </si>
  <si>
    <t>몬스터 최종 공격력 × 79%</t>
  </si>
  <si>
    <t>왜곡 장면 3개 판별·외톨이 제압</t>
  </si>
  <si>
    <t>회사 구조 정보 확인 및 임무 수락</t>
  </si>
  <si>
    <t>5-E | 영웅화·특혜의 고착</t>
  </si>
  <si>
    <t>변혜서의 학교폭력 기억 연출 확인</t>
  </si>
  <si>
    <t>체력 0 시 현재 전투 구간 재시작</t>
  </si>
  <si>
    <t>마지막 기록과 측정 시점을 대조함</t>
  </si>
  <si>
    <t>[이용익] -10% (누적 30%)</t>
  </si>
  <si>
    <t>한도윤의 회사 긴급 구조 요청 받기</t>
  </si>
  <si>
    <t>[이용익] -5% (누적 25%)</t>
  </si>
  <si>
    <t>안전 발판 테두리와 체크포인트 제공</t>
  </si>
  <si>
    <t>국가 우선 출동 명령 체계 확인하기</t>
  </si>
  <si>
    <t>[강재한] -10% (누적 25%)</t>
  </si>
  <si>
    <t>한도윤이 남긴 예약 음성 확인하기</t>
  </si>
  <si>
    <t>[한도윤] +5% (누적 90%)</t>
  </si>
  <si>
    <t>일진들이 남긴 식판까지 정리하기</t>
  </si>
  <si>
    <t>한도윤과 비공개 안부 통화하기</t>
  </si>
  <si>
    <t>청와대 괴물 습격 속보 확인하기</t>
  </si>
  <si>
    <t>대장 고양이와 안전 거리 유지</t>
  </si>
  <si>
    <t>맛있는 반찬을 빼앗기는 장면 겪기</t>
  </si>
  <si>
    <t>5/10 – 투척 각도·반사 횟수·공 회수 동선이 난이도를 결정함</t>
  </si>
  <si>
    <t>심층 균열 탐사 헬멧의 센서로 단서를 찾고 컴퓨터 잠금 퍼즐 해결하기</t>
  </si>
  <si>
    <t>낡은 체벌 도구는 평범해 보이지만 변혜서의 기억과 겹칠 때만 공명함</t>
  </si>
  <si>
    <t>기능 원형: 뒤로 물러나기 · 몬스터 시트 발동률 35%와 동기화</t>
  </si>
  <si>
    <t>차한해의 생존 기록 또는 이용익이 주도하는 거대한 추모식 확인하기</t>
  </si>
  <si>
    <t>3/10 – 생존력·지형 안정성과 기동성의 교환 관계를 판단해야 함</t>
  </si>
  <si>
    <t>7/10 – 순찰 주기·엄폐 간격·시야각·재진입 부담이 난이도를 결정함</t>
  </si>
  <si>
    <t>반지의 별 각인·졸업앨범·목걸이 심장을 대조해 보스가 변혜서임을 추론함</t>
  </si>
  <si>
    <t>변혜서가 과거의 자신처럼 괴롭힘당한 아이를 외면한 마지막 선택 확인하기</t>
  </si>
  <si>
    <t>괴물의 몸이 무너지는 가운데 공격 대신 친구를 끌어안는 선택을 해야 함</t>
  </si>
  <si>
    <t>공동 연결 완료 또는 [눈물] 발동 후 단독 진입 또는 공존 체계 확정</t>
  </si>
  <si>
    <t>안정 앰플 1개 사용 : 자아마모 수치는 유지하고 UI 간섭 8초 완화</t>
  </si>
  <si>
    <t>선의의 바다에 빛이 퍼지며 인간 껍데기들이 깨어나는 장면 확인하기</t>
  </si>
  <si>
    <t>조회수 각의 비난 파동을 피하며 클릭헌터의 삼각대와 소지품 조사하기</t>
  </si>
  <si>
    <t>고등급자와 시위대는 안전 거리에서 차한해의 단독 진입을 지켜보고 있음</t>
  </si>
  <si>
    <t>변혜서 안에서 변혜서의 별 모양 우정 목걸이 펜던트 심장 확인하기</t>
  </si>
  <si>
    <t>강당으로 가는 길의 학생들은 폭력을 알고도 평범하게 대화를 이어감</t>
  </si>
  <si>
    <t>직선 전조 후 목표 방향으로 빠르게 돌진해 경로상의 대상을 압박함.</t>
  </si>
  <si>
    <t>공격 예고를 피하고 기억 재생이 끝난 짧은 틈에 외피 균열만 타격함</t>
  </si>
  <si>
    <t>과거 강당에서 날아온 농구공이 화면을 덮으며 현재 교실로 갑자기 전환됨</t>
  </si>
  <si>
    <t>고밀도 충격 흡수 장화 장착 상태로 강제 밀치기 3회 방어·복도 통과</t>
  </si>
  <si>
    <t>2/10 – 단계 수·단서 위치·오답 초기화 범위가 난이도를 결정함</t>
  </si>
  <si>
    <t>장난처럼 시작된 투척이 집단 폭력으로 변하는 과정을 끝까지 봐야 함</t>
  </si>
  <si>
    <t>강당 표지판을 따라 이동하며 복도 끝에서 들리는 농구공 소리를 확인함</t>
  </si>
  <si>
    <t>3/10 – 단서 수·방 분산 정도·환영 연출 길이가 난이도를 결정함</t>
  </si>
  <si>
    <t>선의 수치 836 청년이 주도한 차한해 균열 진입 요구 성명 듣기</t>
  </si>
  <si>
    <t>강화 전투화 장착 상태로 양면 압박 3회 방어·공간 도약 통로 통과</t>
  </si>
  <si>
    <t>주변 단서와 장치 반응을 확인해 봉인된 강당 출입문를 순서대로 해제함</t>
  </si>
  <si>
    <t>학교폭력 피해가 타인을 먼저 의심하고 관계를 끊는 행동으로 이어짐</t>
  </si>
  <si>
    <t>희생 엔딩에서 부제 ‘너만 할 수 있는 일이야.’를 비극적으로 반복</t>
  </si>
  <si>
    <t>공명 보호 외투와 강화 전투화 상태를 확인한 뒤 균열 경계를 통과함</t>
  </si>
  <si>
    <t>1/10 – 기존 조작 습관과 선택의 감정적 부담이 난이도를 결정함</t>
  </si>
  <si>
    <t>기능 원형: 가짜 구조 대상 · 몬스터 시트 발동률 25%와 동기화</t>
  </si>
  <si>
    <t>기능 원형: 생체 모듈 노출 · 몬스터 시트 발동률 20%와 동기화</t>
  </si>
  <si>
    <t>반짝임 표시가 있는 산책로의 첫 쓰레기에 접근해 줍기 입력을 수행함</t>
  </si>
  <si>
    <t>기능 원형: 신체 떼어내기 · 몬스터 시트 발동률 20%와 동기화</t>
  </si>
  <si>
    <t>기능 원형: 외피 연속 공격 · 몬스터 시트 발동률 25%와 동기화</t>
  </si>
  <si>
    <t>2/10 – 대사 길이·핵심 정보의 명확성·선택지 수가 난이도를 결정함</t>
  </si>
  <si>
    <t>구역별 표지와 상품 외형을 비교하며 공원 관리함의 집게와 봉투를 조사함</t>
  </si>
  <si>
    <t>기능 원형: 몸통 내려찍기 · 몬스터 시트 발동률 60%와 동기화</t>
  </si>
  <si>
    <t>기능 원형: 공격 중지·접근 · 몬스터 시트 발동률 30%와 동기화</t>
  </si>
  <si>
    <t>4/10 – 후보 경로 수·단서 유사도·비교 단계 수가 난이도를 결정함</t>
  </si>
  <si>
    <t>기억·환영·가짜 오브젝트를 만들어 플레이어의 판단과 방향 인식을 흐림.</t>
  </si>
  <si>
    <t>동행 NPC가 장애물에 걸리거나 플레이어와 멀어지면 대피가 중단됨</t>
  </si>
  <si>
    <t>재시도 시 컨베이어 속도를 낮추고 오염 확산 대상에 경고 테두리 표시</t>
  </si>
  <si>
    <t>혼자 청소하는 이유와 도움 제안에 관한 대화를 마지막 문장까지 진행</t>
  </si>
  <si>
    <t>기능 원형: 탈취 외피 재생 · 몬스터 시트 발동률 25%와 동기화</t>
  </si>
  <si>
    <t>짧은 연출 안에서 사건의 원인과 인물의 태도를 동시에 이해해야 함</t>
  </si>
  <si>
    <t>반지의 별 각인과 주변 대사를 확인한 뒤 검은 흔적을 따로 조사함</t>
  </si>
  <si>
    <t>기능 원형: 방어 핵 노출 · 몬스터 시트 발동률 25%와 동기화</t>
  </si>
  <si>
    <t>재난 문자와 주변 효과음이 동시에 출력되어 핵심 행동을 놓칠 수 있음</t>
  </si>
  <si>
    <t>기능 원형: 희생 우선순위 · 몬스터 시트 발동률 25%와 동기화</t>
  </si>
  <si>
    <t>240번 | 내가 뭘 잘못했지?의 거짓 닻을 깨고 강당 열쇠 찾기</t>
  </si>
  <si>
    <t>동료가 담당하는 구역과 플레이어 구역이 겹치면 불필요한 이동이 발생함</t>
  </si>
  <si>
    <t>기능 원형: 부하 밀치기 명령 · 몬스터 시트 발동률 25%와 동기화</t>
  </si>
  <si>
    <t>기능 원형: 상태 이상 이전 · 몬스터 시트 발동률 25%와 동기화</t>
  </si>
  <si>
    <t>균열 방향 지정→양면 압박→부하 밀치기 명령→진형 붕괴→선도체 제압</t>
  </si>
  <si>
    <t>기능 원형: 다중 팔 내려찍기 · 몬스터 시트 발동률 25%와 동기화</t>
  </si>
  <si>
    <t>외형이 비슷하거나 내용물이 남은 쓰레기는 분류 기준을 혼동하기 쉬움</t>
  </si>
  <si>
    <t>1/10 – 대사 길이·핵심 정보의 명확성·선택지 수가 난이도를 결정함</t>
  </si>
  <si>
    <t>161번 | 상품가치 제압 후 작은 대피 구역의 수동 발전기 복구하기</t>
  </si>
  <si>
    <t>기능 원형: 넘어지며 충돌 · 몬스터 시트 발동률 25%와 동기화</t>
  </si>
  <si>
    <t>250번 | 안정 앰플로 화면 간섭을 완화하고 변혜서에게 공격 멈추기</t>
  </si>
  <si>
    <t>기능 원형: 다중 내려찍기 · 몬스터 시트 발동률 30%와 동기화</t>
  </si>
  <si>
    <t>차한해의 공명·회복 관련 보조 효과를 일정 시간 봉쇄하는 정예전 상태.</t>
  </si>
  <si>
    <t>자아마모 수치는 유지한 채 화면 노이즈·간섭 강도만 낮추는 상태.</t>
  </si>
  <si>
    <t>97번 | 여깄었네와 싸우는 고등급자 곁을 지나 따뜻한 음식 구해오기</t>
  </si>
  <si>
    <t>기능 원형: 문 앞 버티기 · 몬스터 시트 발동률 35%와 동기화</t>
  </si>
  <si>
    <t>빼앗기는 순서와 주변 학생의 무관심을 체험하며 장면을 끝까지 확인함</t>
  </si>
  <si>
    <t>기능 원형: 비틀거리며 접근 · 몬스터 시트 발동률 30%와 동기화</t>
  </si>
  <si>
    <t>3/10 – 서사 단서와 공명 타이밍을 연결해 이해하는 난이도가 중심임</t>
  </si>
  <si>
    <t>9/10 – 페이즈 수·기믹 허용 시간·동시 패턴 수가 난이도를 결정함</t>
  </si>
  <si>
    <t>179번 | 미담 전문의 보호막 부여를 차단하고 중계 카메라 끄기</t>
  </si>
  <si>
    <t>환영이 만든 장면과 수집한 앨범·메시지·기록을 전투 중 비교해야 함</t>
  </si>
  <si>
    <t>강조되는 핵심 단어와 NPC의 요구를 확인하며 대화를 끝까지 진행함</t>
  </si>
  <si>
    <t>나 먼저의 돌진이 퇴로를 막지만, 차한해는 아직 자신의 힘을 알지 못함</t>
  </si>
  <si>
    <t>목표물이 작고 수거 가능한 쓰레기 사이에 섞여 있어 탐색 부담이 큼</t>
  </si>
  <si>
    <t>목격 위치와 반짝임 주기로 쓰레기 사이의 작은 별 문양 반지를 찾음</t>
  </si>
  <si>
    <t>카메라가 강조하는 인물과 오브젝트를 보며 아이와 가족의 행동을 확인함</t>
  </si>
  <si>
    <t>기능 원형: 가짜 교실 생성 · 몬스터 시트 발동률 25%와 동기화</t>
  </si>
  <si>
    <t>160번 | 공명 증폭기와 전광판 쇠막대로 승강장의 소개비 제압하기</t>
  </si>
  <si>
    <t>168번 | 관리국 응급 주사를 사용하고 폭력의 순환 핵 파괴하기</t>
  </si>
  <si>
    <t>동행자 속도에 맞춰 이동하고 위험 구역 앞에서 부모와 동생를 기다림</t>
  </si>
  <si>
    <t>쓰레기가 넓은 구역과 가려진 틈에 흩어져 있어 남은 대상을 찾기 어려움</t>
  </si>
  <si>
    <t>두 선택 모두 이후 상황에 영향을 주므로 감정적 판단 부담이 발생함</t>
  </si>
  <si>
    <t>기능 원형: 갑작스러운 덮치기 · 몬스터 시트 발동률 45%와 동기화</t>
  </si>
  <si>
    <t>249번 | 변혜서가 변혜서임을 확정하고 선의 안정 장치 발동 견디기</t>
  </si>
  <si>
    <t>플레이어의 이동·전조 방향 정보를 짧게 뒤틀어 판단을 방해하는 상태.</t>
  </si>
  <si>
    <t>3/10 – 목표물 크기·탐색 범위·가짜 후보 수가 난이도를 결정함</t>
  </si>
  <si>
    <t>AI가 특정 대상 또는 위치를 우선 목표로 삼도록 바꾸는 공용 상태.</t>
  </si>
  <si>
    <t>쉿.</t>
  </si>
  <si>
    <t>차단</t>
  </si>
  <si>
    <t>손</t>
  </si>
  <si>
    <t>챕터</t>
  </si>
  <si>
    <t>회복</t>
  </si>
  <si>
    <t>펑!</t>
  </si>
  <si>
    <t>이름</t>
  </si>
  <si>
    <t>고정값</t>
  </si>
  <si>
    <t>상의</t>
  </si>
  <si>
    <t>타입</t>
  </si>
  <si>
    <t>액티브</t>
  </si>
  <si>
    <t>3분</t>
  </si>
  <si>
    <t>20초</t>
  </si>
  <si>
    <t>보스</t>
  </si>
  <si>
    <t>없음</t>
  </si>
  <si>
    <t>제작</t>
  </si>
  <si>
    <t>무기</t>
  </si>
  <si>
    <t>빨리!</t>
  </si>
  <si>
    <t>퀘스트</t>
  </si>
  <si>
    <t>유지형</t>
  </si>
  <si>
    <t>25초</t>
  </si>
  <si>
    <t>거절</t>
  </si>
  <si>
    <t>차한해</t>
  </si>
  <si>
    <t>최고</t>
  </si>
  <si>
    <t>침식</t>
  </si>
  <si>
    <t>입력</t>
  </si>
  <si>
    <t>30초</t>
  </si>
  <si>
    <t>45초</t>
  </si>
  <si>
    <t>이미지</t>
  </si>
  <si>
    <t>버텨!</t>
  </si>
  <si>
    <t>업적</t>
  </si>
  <si>
    <t>2분</t>
  </si>
  <si>
    <t>1분</t>
  </si>
  <si>
    <t>경직</t>
  </si>
  <si>
    <t>툭!</t>
  </si>
  <si>
    <t>%</t>
  </si>
  <si>
    <t>탕!</t>
  </si>
  <si>
    <t>공격력</t>
  </si>
  <si>
    <t>초</t>
  </si>
  <si>
    <t>NPC</t>
  </si>
  <si>
    <t>+</t>
  </si>
  <si>
    <t>대상</t>
  </si>
  <si>
    <t>패시브</t>
  </si>
  <si>
    <t>보호막</t>
  </si>
  <si>
    <t>밀려남</t>
  </si>
  <si>
    <t>체</t>
  </si>
  <si>
    <t>55초</t>
  </si>
  <si>
    <t>35초</t>
  </si>
  <si>
    <t>눈물</t>
  </si>
  <si>
    <t>나대진</t>
  </si>
  <si>
    <t>지점</t>
  </si>
  <si>
    <t>고정</t>
  </si>
  <si>
    <t>죄책감</t>
  </si>
  <si>
    <t>15초</t>
  </si>
  <si>
    <t>개</t>
  </si>
  <si>
    <t>한도윤</t>
  </si>
  <si>
    <t>회</t>
  </si>
  <si>
    <t>수치</t>
  </si>
  <si>
    <t>50초</t>
  </si>
  <si>
    <t>등급</t>
  </si>
  <si>
    <t>개별</t>
  </si>
  <si>
    <t>상시</t>
  </si>
  <si>
    <t>10초</t>
  </si>
  <si>
    <t>상태</t>
  </si>
  <si>
    <t>구역</t>
  </si>
  <si>
    <t>쿵.</t>
  </si>
  <si>
    <t>변혜서</t>
  </si>
  <si>
    <t>6분</t>
  </si>
  <si>
    <t>몬스터</t>
  </si>
  <si>
    <t>낄낄낄</t>
  </si>
  <si>
    <t>남 탓</t>
  </si>
  <si>
    <t>공격자</t>
  </si>
  <si>
    <t>쏙!</t>
  </si>
  <si>
    <t>5분</t>
  </si>
  <si>
    <t>외톨이</t>
  </si>
  <si>
    <t>VS</t>
  </si>
  <si>
    <t>놀잇감</t>
  </si>
  <si>
    <t>소개비</t>
  </si>
  <si>
    <t>4분</t>
  </si>
  <si>
    <t>스킬2</t>
  </si>
  <si>
    <t>찰싹!</t>
  </si>
  <si>
    <t>이벤트</t>
  </si>
  <si>
    <t>방어력</t>
  </si>
  <si>
    <t>버티기</t>
  </si>
  <si>
    <t>내 몫</t>
  </si>
  <si>
    <t>S4</t>
  </si>
  <si>
    <t>스킬1</t>
  </si>
  <si>
    <t>HP</t>
  </si>
  <si>
    <t>속박</t>
  </si>
  <si>
    <t>쭈욱!</t>
  </si>
  <si>
    <t>조롱</t>
  </si>
  <si>
    <t>스택</t>
  </si>
  <si>
    <t>갈채</t>
  </si>
  <si>
    <t>단계</t>
  </si>
  <si>
    <t>디버프</t>
  </si>
  <si>
    <t>나부터</t>
  </si>
  <si>
    <t>나가!</t>
  </si>
  <si>
    <t>앙!</t>
  </si>
  <si>
    <t>버프</t>
  </si>
  <si>
    <t>받아내</t>
  </si>
  <si>
    <t>개체</t>
  </si>
  <si>
    <t>비선공</t>
  </si>
  <si>
    <t>S1</t>
  </si>
  <si>
    <t>유인</t>
  </si>
  <si>
    <t>비축</t>
  </si>
  <si>
    <t>선공</t>
  </si>
  <si>
    <t>백중세</t>
  </si>
  <si>
    <t>10분</t>
  </si>
  <si>
    <t>값</t>
  </si>
  <si>
    <t>독점</t>
  </si>
  <si>
    <t>S3</t>
  </si>
  <si>
    <t>침묵</t>
  </si>
  <si>
    <t>생명력</t>
  </si>
  <si>
    <t>7분</t>
  </si>
  <si>
    <t>시전</t>
  </si>
  <si>
    <t>설명</t>
  </si>
  <si>
    <t>스킬4</t>
  </si>
  <si>
    <t>재포장</t>
  </si>
  <si>
    <t>앞질러</t>
  </si>
  <si>
    <t>교전</t>
  </si>
  <si>
    <t>도주</t>
  </si>
  <si>
    <t>스킬3</t>
  </si>
  <si>
    <t>전투</t>
  </si>
  <si>
    <t>둘러싸</t>
  </si>
  <si>
    <t>0초</t>
  </si>
  <si>
    <t>—</t>
  </si>
  <si>
    <t>8분</t>
  </si>
  <si>
    <t>12분</t>
  </si>
  <si>
    <t>9분</t>
  </si>
  <si>
    <t>방어구</t>
  </si>
  <si>
    <t>발견</t>
  </si>
  <si>
    <t>S2</t>
  </si>
  <si>
    <t>PC</t>
  </si>
  <si>
    <t>보급</t>
  </si>
  <si>
    <t>콘텐츠</t>
  </si>
  <si>
    <t>속성</t>
  </si>
  <si>
    <t>비고</t>
  </si>
  <si>
    <t>+2m</t>
  </si>
  <si>
    <t>머리</t>
  </si>
  <si>
    <t>칸</t>
  </si>
  <si>
    <t>1회</t>
  </si>
  <si>
    <t>+5%</t>
  </si>
  <si>
    <t>공명</t>
  </si>
  <si>
    <t>+4m</t>
  </si>
  <si>
    <t>동일</t>
  </si>
  <si>
    <t>-</t>
  </si>
  <si>
    <t>안정</t>
  </si>
  <si>
    <t>구간</t>
  </si>
  <si>
    <t>신발</t>
  </si>
  <si>
    <t>충격</t>
  </si>
  <si>
    <t>40초</t>
  </si>
  <si>
    <t>얼굴</t>
  </si>
  <si>
    <t>탄약</t>
  </si>
  <si>
    <t>8초</t>
  </si>
  <si>
    <t>2회</t>
  </si>
  <si>
    <t>소모품</t>
  </si>
  <si>
    <t>단위</t>
  </si>
  <si>
    <t>스킬명</t>
  </si>
  <si>
    <t>공동 진입 또는 차한해 단독 희생 선택 실행</t>
  </si>
  <si>
    <t>군용 방탄판 +35 / 스킬 : 강한 공격 방어</t>
  </si>
  <si>
    <t>나무판 보호대 +10 / 스킬 : 임시 장비 제작</t>
  </si>
  <si>
    <t>차한해의 희생을 반대하는 시민들의 증언 듣기</t>
  </si>
  <si>
    <t>고등급자 공명 증폭기와 전광판 쇠막대 동시 사용</t>
  </si>
  <si>
    <t>자아마모 수치 유지·입력 흔들림 10초 완화</t>
  </si>
  <si>
    <t>사랑의 매 +140·현장 회수 및 무기 등록 완료</t>
  </si>
  <si>
    <t>187번 | 부상당한 소방관 구조 후 임시 대여</t>
  </si>
  <si>
    <t>196번 | 관리국 현장 보급함에서 수령·장착</t>
  </si>
  <si>
    <t>클릭헌터와 조회수 각의 특징 3개 일치 확인</t>
  </si>
  <si>
    <t>내가 뭘 잘못했지? 2페이즈·강당 열쇠 획득</t>
  </si>
  <si>
    <t>연설 빠른 넘김·추모 물품 확대·다시 보기 제공</t>
  </si>
  <si>
    <t>보안문 2개 해제·이용익 비리 공개 여부 선택</t>
  </si>
  <si>
    <t>무의식적 선의 폭발 종료 : +990 → 0</t>
  </si>
  <si>
    <t>836 청년의 과거 인터뷰와 현재 성명을 비교함</t>
  </si>
  <si>
    <t>144번 | 봉쇄 대피소 보급 상자에서 획득</t>
  </si>
  <si>
    <t>2/10 – 두 기록의 서술 차이를 비교해야 함</t>
  </si>
  <si>
    <t>130번 사용·131번 손상·188번 완전 파손</t>
  </si>
  <si>
    <t>문단별 일시정지·글자 크기 조절·다시 보기 제공</t>
  </si>
  <si>
    <t>146~148번 닫힌 문지기 보스전 사용 후 파손</t>
  </si>
  <si>
    <t>119번 이후 | 균열 대응 원거리 전투에서 사용</t>
  </si>
  <si>
    <t>매트 보호대 +15 / 스킬 : 현장 방어구 제작</t>
  </si>
  <si>
    <t>145번 | 대피소 시민과 나무판 보호대 제작</t>
  </si>
  <si>
    <t>249번 친구 정체 확인 시 1회 자동 발동</t>
  </si>
  <si>
    <t>186번 1회·188번 1회 사용 후 2회분 소진</t>
  </si>
  <si>
    <t>철판 보호대 +25 / 스킬 : 시민 지원 장비</t>
  </si>
  <si>
    <t>공격 전조 강화·2회 실패 후 회복품 1개 제공</t>
  </si>
  <si>
    <t>몬스터 최종 공격력 × 47%</t>
  </si>
  <si>
    <t>잔디 구역 쓰레기 8개 전부 수거</t>
  </si>
  <si>
    <t>별 문양 우정 반지·검은 흔적 조사</t>
  </si>
  <si>
    <t>균열 수호체 [선의 압류] 성공</t>
  </si>
  <si>
    <t>몬스터 최종 공격력 × 120%</t>
  </si>
  <si>
    <t>[한도윤] +5% (누적 80%)</t>
  </si>
  <si>
    <t>몸통 내려찍기→느린 추격→회피·우회</t>
  </si>
  <si>
    <t>몬스터 최종 공격력 × 75%</t>
  </si>
  <si>
    <t>몬스터 최종 공격력 × 100%</t>
  </si>
  <si>
    <t>몬스터 최종 공격력 × 86%</t>
  </si>
  <si>
    <t>몬스터 최종 공격력 × 115%</t>
  </si>
  <si>
    <t>몬스터 최종 공격력 × 110%</t>
  </si>
  <si>
    <t>몬스터 최종 공격력 × 125%</t>
  </si>
  <si>
    <t>균열 수호체 [회복도 압류] 성공</t>
  </si>
  <si>
    <t>몬스터 최종 공격력 × 98%</t>
  </si>
  <si>
    <t>몬스터 최종 공격력 × 138%</t>
  </si>
  <si>
    <t>몬스터 최종 공격력 × 132%</t>
  </si>
  <si>
    <t>몬스터 최종 공격력 × 52%</t>
  </si>
  <si>
    <t>학용품 5개 회수·아이 안전 확인</t>
  </si>
  <si>
    <t>몬스터 최종 공격력 × 109%</t>
  </si>
  <si>
    <t>[등급? 됐거든.] 성공·장치 파괴</t>
  </si>
  <si>
    <t>몬스터 최종 공격력 × 85%</t>
  </si>
  <si>
    <t>실패한 동작만 즉시 다시 연습</t>
  </si>
  <si>
    <t>정확 수거 콤보 12회를 달성</t>
  </si>
  <si>
    <t>3-C | 클릭헌터 첫 생방송</t>
  </si>
  <si>
    <t>임시 대피소의 도착 트리거에 진입</t>
  </si>
  <si>
    <t>3-C | 임시 대피소·선의 발견</t>
  </si>
  <si>
    <t>바람에 날린 비닐봉지 추격하기</t>
  </si>
  <si>
    <t>무한 선의 자체는 감소시키지 않음</t>
  </si>
  <si>
    <t>몬스터 최종 공격력 × 80%</t>
  </si>
  <si>
    <t>사거리·페이즈·주변 상황 조건 충족</t>
  </si>
  <si>
    <t>몬스터 최종 공격력 × 116%</t>
  </si>
  <si>
    <t>소멸하는 변혜서를 끌어안고 보내주기</t>
  </si>
  <si>
    <t>보스·고정형 개체는 거리 감소</t>
  </si>
  <si>
    <t>다음 콘텐츠에서 즉시 0으로 복귀</t>
  </si>
  <si>
    <t>호출 스킬이 지속 시간을 덮어씀</t>
  </si>
  <si>
    <t>휴대용 섬광 신호기 1회 소모</t>
  </si>
  <si>
    <t>일시정지·배속·다시 보기 기능 제공</t>
  </si>
  <si>
    <t>재난 구조 세트 3종 임시 대여</t>
  </si>
  <si>
    <t>변혜서 완전 소멸·보스전 종료</t>
  </si>
  <si>
    <t>[강재한] -10% (누적 0%)</t>
  </si>
  <si>
    <t>지정·호명·유인 계열 스킬 성공</t>
  </si>
  <si>
    <t>나무판 보호대 파손: 사용 불가</t>
  </si>
  <si>
    <t>방어 장비 장착·방어 입력 유지</t>
  </si>
  <si>
    <t>본체 피해보다 외피 제거에 특화</t>
  </si>
  <si>
    <t>번짐이 진동에 밀려 퍼지는 연출</t>
  </si>
  <si>
    <t>현재 전투 숙련·장비 상태 적용</t>
  </si>
  <si>
    <t>범용 AI 이동이 아니라 정보 지원</t>
  </si>
  <si>
    <t>MONSTER  ·  적 개체</t>
  </si>
  <si>
    <t>구조용 로프 발사기 1회 소모</t>
  </si>
  <si>
    <t>몬스터 최종 공격력 × 95%</t>
  </si>
  <si>
    <t>클릭헌터의 균열 진입 예고 확인</t>
  </si>
  <si>
    <t>강화·가속·구호 계열 스킬 성공</t>
  </si>
  <si>
    <t>서사와 보스 공략을 직접 연결</t>
  </si>
  <si>
    <t>반사 성공 시 기억 핵 판정 가능</t>
  </si>
  <si>
    <t>실제 시민 판별·카메라 비노출</t>
  </si>
  <si>
    <t>186번·188번 총 2회 사용</t>
  </si>
  <si>
    <t>고정선이 번짐에 흡수되는 연출</t>
  </si>
  <si>
    <t>공명 피해 증가·UI 간섭 +3%</t>
  </si>
  <si>
    <t>장비 내구도·자아 마모도 표시</t>
  </si>
  <si>
    <t>관리국 방진 마스크 내구도 +30</t>
  </si>
  <si>
    <t>스킬 : 카메라 사각지대 이동</t>
  </si>
  <si>
    <t>두 눈을 감고 양손으로 괴물을 막기</t>
  </si>
  <si>
    <t>시민·동료 표식 6개 전부 해제</t>
  </si>
  <si>
    <t>비닐봉지를 3번째 착지 이전에 회수</t>
  </si>
  <si>
    <t>7-A | 클릭헌터 두 번째 생방송</t>
  </si>
  <si>
    <t>보호대 파손→무기 해제→단계 접근</t>
  </si>
  <si>
    <t>유품 3종 확인 및 사망 연출 종료</t>
  </si>
  <si>
    <t>일반 전투 처치와 다른 사건 판정</t>
  </si>
  <si>
    <t>시위 구역 3개 통과 후 차량 탑승</t>
  </si>
  <si>
    <t>나대진의 단독 탈출 계획 듣기</t>
  </si>
  <si>
    <t>7-E | 균열 내부·남겨진 흔적</t>
  </si>
  <si>
    <t>[이용익] -5% (누적 10%)</t>
  </si>
  <si>
    <t>몬스터 최종 공격력 × 121%</t>
  </si>
  <si>
    <t>껍데기의 바다와 중심 섬 위치 확인</t>
  </si>
  <si>
    <t>[이용익] -10% (누적 0%)</t>
  </si>
  <si>
    <t>주문표의 치킨·소스·음료 확인하기</t>
  </si>
  <si>
    <t>주요 인연 임계치별 후일담 추가</t>
  </si>
  <si>
    <t>몬스터 최종 공격력 × 45%</t>
  </si>
  <si>
    <t>모든 생존 파티원이 출구 도착</t>
  </si>
  <si>
    <t>시민과 상인의 자연재해 추측 듣기</t>
  </si>
  <si>
    <t>4-E | 첫 보스·봉쇄 대피소</t>
  </si>
  <si>
    <t>7-G | 껍데기의 바다·중심 섬</t>
  </si>
  <si>
    <t>스킬 추가 설명</t>
  </si>
  <si>
    <t>선의 안정 장치</t>
  </si>
  <si>
    <t>응급 압박 붕대</t>
  </si>
  <si>
    <t>좁은 복도 압박</t>
  </si>
  <si>
    <t>피해 적용 타입</t>
  </si>
  <si>
    <t>마지막은 같이.</t>
  </si>
  <si>
    <t>콘텐츠 제시 순서</t>
  </si>
  <si>
    <t>SKL-MON-123</t>
  </si>
  <si>
    <t>부하 분산 엄호</t>
  </si>
  <si>
    <t>SKL-MON-122</t>
  </si>
  <si>
    <t>SKL-BOS-156</t>
  </si>
  <si>
    <t>심층 균열 탐사 세트</t>
  </si>
  <si>
    <t>체력 20% 회복</t>
  </si>
  <si>
    <t>두꺼운 등 외피</t>
  </si>
  <si>
    <t>발동 조건 타입</t>
  </si>
  <si>
    <t>최초 사용 콘텐츠</t>
  </si>
  <si>
    <t>소형 방진 필터</t>
  </si>
  <si>
    <t>강한 공격 방어</t>
  </si>
  <si>
    <t>SKL-BOS-157</t>
  </si>
  <si>
    <t>연구실 최고 권한자</t>
  </si>
  <si>
    <t>최고 보안 구역 접근</t>
  </si>
  <si>
    <t>보안 구역 접근</t>
  </si>
  <si>
    <t>경직 피해 +20%</t>
  </si>
  <si>
    <t>160번 소개비 제압</t>
  </si>
  <si>
    <t>굳은 교복 외피</t>
  </si>
  <si>
    <t>화염 피해 대응</t>
  </si>
  <si>
    <t>관리국 응급 주사</t>
  </si>
  <si>
    <t>고등급자 공명 증폭기</t>
  </si>
  <si>
    <t>공명 보호 장갑</t>
  </si>
  <si>
    <t>휴대용 섬광 신호기</t>
  </si>
  <si>
    <t>공명 반동 감소</t>
  </si>
  <si>
    <t>심층 균열 탐사 헬멧</t>
  </si>
  <si>
    <t>SKL-MON-128</t>
  </si>
  <si>
    <t>각도 다시 잡기</t>
  </si>
  <si>
    <t>SKL-MON-132</t>
  </si>
  <si>
    <t>SKL-MON-130</t>
  </si>
  <si>
    <t>SKL-MON-131</t>
  </si>
  <si>
    <t>SKL-MON-127</t>
  </si>
  <si>
    <t>SKL-MON-143</t>
  </si>
  <si>
    <t>SKL-MON-135</t>
  </si>
  <si>
    <t>SKL-MON-134</t>
  </si>
  <si>
    <t>다 같이 말해!</t>
  </si>
  <si>
    <t>SKL-MON-140</t>
  </si>
  <si>
    <t>이거 네 거야.</t>
  </si>
  <si>
    <t>내 물건이 먼저</t>
  </si>
  <si>
    <t>SKL-MON-136</t>
  </si>
  <si>
    <t>SKL-MON-129</t>
  </si>
  <si>
    <t>회복 행동 지연 1초</t>
  </si>
  <si>
    <t>SKL-MON-137</t>
  </si>
  <si>
    <t>SKL-MON-138</t>
  </si>
  <si>
    <t>다 같이 저기!</t>
  </si>
  <si>
    <t>이것도 네 거야.</t>
  </si>
  <si>
    <t>표적 우선순위 상승</t>
  </si>
  <si>
    <t>SKL-MON-139</t>
  </si>
  <si>
    <t>SKL-MON-146</t>
  </si>
  <si>
    <t>등급부터 매길게.</t>
  </si>
  <si>
    <t>SKL-MON-133</t>
  </si>
  <si>
    <t>그거 말고 나부터!</t>
  </si>
  <si>
    <t>양쪽에서 밀어!</t>
  </si>
  <si>
    <t>SKL-MON-148</t>
  </si>
  <si>
    <t>한 명만 보내!</t>
  </si>
  <si>
    <t>SKL-MON-142</t>
  </si>
  <si>
    <t>SKL-MON-141</t>
  </si>
  <si>
    <t>SKL-BOS-155</t>
  </si>
  <si>
    <t>한 명이면 충분해.</t>
  </si>
  <si>
    <t>SKL-MON-149</t>
  </si>
  <si>
    <t>SKL-MON-147</t>
  </si>
  <si>
    <t>SKL-BOS-150</t>
  </si>
  <si>
    <t>SKL-MON-145</t>
  </si>
  <si>
    <t>SKL-MON-144</t>
  </si>
  <si>
    <t>SKL-BOS-153</t>
  </si>
  <si>
    <t>SKL-MON-068</t>
  </si>
  <si>
    <t>SKL-MON-064</t>
  </si>
  <si>
    <t>SKL-BOS-152</t>
  </si>
  <si>
    <t>SKL-BOS-151</t>
  </si>
  <si>
    <t>SKL-MON-074</t>
  </si>
  <si>
    <t>압류분으로 수리</t>
  </si>
  <si>
    <t>자리 남았어요!</t>
  </si>
  <si>
    <t>거리 두고 박수</t>
  </si>
  <si>
    <t>SKL-MON-073</t>
  </si>
  <si>
    <t>SKL-MON-067</t>
  </si>
  <si>
    <t>확성기 한 번!</t>
  </si>
  <si>
    <t>SKL-BOS-154</t>
  </si>
  <si>
    <t>SKL-MON-066</t>
  </si>
  <si>
    <t>SKL-MON-065</t>
  </si>
  <si>
    <t>SKL-MON-071</t>
  </si>
  <si>
    <t>SKL-MON-080</t>
  </si>
  <si>
    <t>우리 오빠 최고</t>
  </si>
  <si>
    <t>SKL-MON-069</t>
  </si>
  <si>
    <t>SKL-MON-077</t>
  </si>
  <si>
    <t>SKL-MON-075</t>
  </si>
  <si>
    <t>나 찍고 있지?</t>
  </si>
  <si>
    <t>SKL-MON-081</t>
  </si>
  <si>
    <t>SKL-MON-084</t>
  </si>
  <si>
    <t>SKL-MON-072</t>
  </si>
  <si>
    <t>SKL-MON-083</t>
  </si>
  <si>
    <t>SKL-MON-079</t>
  </si>
  <si>
    <t>SKL-MON-078</t>
  </si>
  <si>
    <t>SKL-MON-085</t>
  </si>
  <si>
    <t>SKL-MON-076</t>
  </si>
  <si>
    <t>사인 받으러 간다!</t>
  </si>
  <si>
    <t>SKL-MON-082</t>
  </si>
  <si>
    <t>복도 한 바퀴만…</t>
  </si>
  <si>
    <t>SKL-MON-091</t>
  </si>
  <si>
    <t>진짜 시민 맞아?</t>
  </si>
  <si>
    <t>퇴근 전에 잡는다</t>
  </si>
  <si>
    <t>SKL-MON-090</t>
  </si>
  <si>
    <t>SKL-MON-096</t>
  </si>
  <si>
    <t>SKL-MON-097</t>
  </si>
  <si>
    <t>SKL-MON-092</t>
  </si>
  <si>
    <t>SKL-BOS-087</t>
  </si>
  <si>
    <t>SKL-BOS-086</t>
  </si>
  <si>
    <t>SKL-MON-093</t>
  </si>
  <si>
    <t>SKL-BOS-089</t>
  </si>
  <si>
    <t>SKL-MON-094</t>
  </si>
  <si>
    <t>SKL-MON-098</t>
  </si>
  <si>
    <t>SKL-MON-070</t>
  </si>
  <si>
    <t>SKL-MON-095</t>
  </si>
  <si>
    <t>먼지 보호 안경</t>
  </si>
  <si>
    <t>공명 보호 외투</t>
  </si>
  <si>
    <t>균열 오염 차단</t>
  </si>
  <si>
    <t>균열 보호 마스크</t>
  </si>
  <si>
    <t>피해 매개 상수표 K</t>
  </si>
  <si>
    <t>방어 속성 적용</t>
  </si>
  <si>
    <t>수치 적용 근거</t>
  </si>
  <si>
    <t>SKL-BOS-088</t>
  </si>
  <si>
    <t>3. 수치 근거표</t>
  </si>
  <si>
    <t>피격 경직 감소</t>
  </si>
  <si>
    <t>공명 부담 감소</t>
  </si>
  <si>
    <t>분진 시야 확보</t>
  </si>
  <si>
    <t>공격 속성 적용</t>
  </si>
  <si>
    <t>다수 정렬 타격</t>
  </si>
  <si>
    <t>공명 외피 파괴</t>
  </si>
  <si>
    <t>밀쳐짐·미끄러짐 저항</t>
  </si>
  <si>
    <t>SKL-MON-106</t>
  </si>
  <si>
    <t>걔는 건드리지 마</t>
  </si>
  <si>
    <t>SKL-MON-107</t>
  </si>
  <si>
    <t>왼쪽? 오른쪽?</t>
  </si>
  <si>
    <t>SKL-MON-110</t>
  </si>
  <si>
    <t>SKL-MON-108</t>
  </si>
  <si>
    <t>SKL-MON-102</t>
  </si>
  <si>
    <t>나만 아니면 돼</t>
  </si>
  <si>
    <t>웃는 얼굴 날리기</t>
  </si>
  <si>
    <t>3반에도 말할게</t>
  </si>
  <si>
    <t>SKL-MON-099</t>
  </si>
  <si>
    <t>SKL-MON-104</t>
  </si>
  <si>
    <t>SKL-MON-103</t>
  </si>
  <si>
    <t>다 같이 모른 척</t>
  </si>
  <si>
    <t>SKL-MON-101</t>
  </si>
  <si>
    <t>SKL-MON-100</t>
  </si>
  <si>
    <t>SKL-MON-113</t>
  </si>
  <si>
    <t>아직 안 끝났어</t>
  </si>
  <si>
    <t>SKL-BOS-117</t>
  </si>
  <si>
    <t>내가 뭘 잘못했지?</t>
  </si>
  <si>
    <t>SKL-MON-105</t>
  </si>
  <si>
    <t>UI 간섭 2초</t>
  </si>
  <si>
    <t>교실 다시 쓰기</t>
  </si>
  <si>
    <t>그날은 이랬어.</t>
  </si>
  <si>
    <t>SKL-BOS-116</t>
  </si>
  <si>
    <t>SKL-BOS-115</t>
  </si>
  <si>
    <t>SKL-MON-112</t>
  </si>
  <si>
    <t>SKL-MON-111</t>
  </si>
  <si>
    <t>한 명만 가운데</t>
  </si>
  <si>
    <t>SKL-MON-109</t>
  </si>
  <si>
    <t>SKL-BOS-114</t>
  </si>
  <si>
    <t>왜 이제 왔어?</t>
  </si>
  <si>
    <t>전체 콘텐츠 수</t>
  </si>
  <si>
    <t>SKL-MON-124</t>
  </si>
  <si>
    <t>SKL-BOS-120</t>
  </si>
  <si>
    <t>네가 틀렸잖아.</t>
  </si>
  <si>
    <t>SKL-BOS-119</t>
  </si>
  <si>
    <t>SKL-MON-125</t>
  </si>
  <si>
    <t>SKL-MON-126</t>
  </si>
  <si>
    <t>우리 쓸 것도 없어</t>
  </si>
  <si>
    <t>SKL-BOS-121</t>
  </si>
  <si>
    <t>BATTLE CORE</t>
  </si>
  <si>
    <t>콘텐츠 누락 개수</t>
  </si>
  <si>
    <t>공격 STATUS</t>
  </si>
  <si>
    <t>SKL-BOS-118</t>
  </si>
  <si>
    <t>방어 STATUS</t>
  </si>
  <si>
    <t>차단기 막대나 주변 소음 오브젝트를 이용해 주의가 분산된 적의 이동 목표를 열린 공간으로 유도함.</t>
  </si>
  <si>
    <t>둘이 된 하나가 부여한 등급 표식과 실제 행동의 불일치를 찾아 계량 규칙을 무효화하는 판단형 스킬.</t>
  </si>
  <si>
    <t>변혜서의 기억 형상체. 현장을 본 학생들이 '나만 아니면 돼'라고 안도하며 침묵한 방관의 기억.</t>
  </si>
  <si>
    <t>모든 직원을 내보낸 뒤 한도윤만 탈출하지 못했고 차한해는 구조 성공 직후 가장 가까운 사람을 잃음</t>
  </si>
  <si>
    <t>동시에 노출된 2개의 연결 핵을 짧은 허용 시간 안에 맞혀 폭력의 순환 연결을 끊는 동시 타격.</t>
  </si>
  <si>
    <t>① 보스에게 들은 사실을 모두 공개한다 ② 균열을 없앨 방법이 없다고 숨긴다 중 하나를 선택함.</t>
  </si>
  <si>
    <t>군용 방탄판 등 중량 방어구를 이용해 강한 단발 공격을 정면에서 받아내고 밀려남을 크게 줄임.</t>
  </si>
  <si>
    <t>선택 시간 제한 없음·통화 종료 후 대사 로그 제공</t>
  </si>
  <si>
    <t>2/10 – 물리 방어와 이동 속도 감소를 비교해야 함</t>
  </si>
  <si>
    <t>방어 효과와 이동 페널티를 장착 전후 화살표로 표시</t>
  </si>
  <si>
    <t>[강재한] 10% : 폭력 시위 확산 경고 대사 해금</t>
  </si>
  <si>
    <t>원본과 편집본 동시 재생·차이 표시·다시 보기 제공</t>
  </si>
  <si>
    <t>부상당한 소방관을 구조하고 소방 방열복·화염 보호복 받기</t>
  </si>
  <si>
    <t>브리핑 종료 후 공식 목표와 개인 목표를 분리 표시</t>
  </si>
  <si>
    <t>3/10 – 가족의 정신적 압박을 견디며 응답해야 함</t>
  </si>
  <si>
    <t>4/10 – 감정적 주장과 사실 기록을 대조해야 함</t>
  </si>
  <si>
    <t>관리국의 공식 목표와 주인공이 느끼는 개인적 목적이 다름</t>
  </si>
  <si>
    <t>환경별 추천 아이콘·장착 전후 비교·추천 자동 장착 제공</t>
  </si>
  <si>
    <t>세 번째 츄르로 예쁜 고양이를 차량 아래에서 유도하기</t>
  </si>
  <si>
    <t>놀잇감의 울음 파동을 피해 새벽 괴물 습격 구간 벗어나기</t>
  </si>
  <si>
    <t>[펑!] → 무의식적 선의 폭발(+990) → 접촉 소멸</t>
  </si>
  <si>
    <t>[이용익] 15% : 명령에 반발하는 내부 독백 해금</t>
  </si>
  <si>
    <t>1등 나와에게 발각되거나 피격되지 않고 목표 지점 도달</t>
  </si>
  <si>
    <t>놀잇감에게 발각되거나 피격되지 않고 목표 지점 도달</t>
  </si>
  <si>
    <t>맨몸으로 할머니를 구해 유명해진 청년의 뉴스 확인하기</t>
  </si>
  <si>
    <t>측정 대상·요일제·고등급 기준·미측정 시 조치를 확인함</t>
  </si>
  <si>
    <t>잠깐인데이 점거한 보급로에서 노인의 약주머니 찾아주기</t>
  </si>
  <si>
    <t>소방관 체력 0 시 회사 입구 체크포인트에서 재시작</t>
  </si>
  <si>
    <t>나 먼저의 덮치기 직전 차한해가 양손을 뻗는 연출 진입</t>
  </si>
  <si>
    <t>2/10 – 핵심 정보와 감정의 연결을 이해해야 함</t>
  </si>
  <si>
    <t>차량 아래의 익숙한 울음과 꼬리를 확인해 선택적으로 멈춤</t>
  </si>
  <si>
    <t>악질 채널 ‘클릭헌터’의 균열 접근 생방송 시청하기</t>
  </si>
  <si>
    <t>통로 밀치기→앞길 막기→짧은 충격파→우회·보급 동선 확보</t>
  </si>
  <si>
    <t>한도윤 또는 마지막 직원 체력 0 시 현재 구역 재시작</t>
  </si>
  <si>
    <t>차한해에게만 보랏빛 아우라가 보이는 표지판 철봉 회수하기</t>
  </si>
  <si>
    <t>내 창고에게 발각되거나 피격되지 않고 목표 지점 도달</t>
  </si>
  <si>
    <t>핵심 문장 강조·대화 다시 보기·선택 시간 제한 없음</t>
  </si>
  <si>
    <t>[예쁜 고양이] +25% 선택 (최대 누적 75%)</t>
  </si>
  <si>
    <t>내꺼 챙겨의 생명력 0 또는 해당 구간의 제압 조건 달성</t>
  </si>
  <si>
    <t>나부터 살아의 후방 기습을 피하고 반격 타이밍 맞추기</t>
  </si>
  <si>
    <t>제한시간 종료 시 가장 가까운 체크포인트에서 재시작</t>
  </si>
  <si>
    <t>새로운 수치를 ‘선의 수치’라고 부르는 과정 확인하기</t>
  </si>
  <si>
    <t>관리국 무전 이어피스로 내 몫의 공격 예고 신호 파악하기</t>
  </si>
  <si>
    <t>[도시] +5% 선택 (기본 10% · 최대 20%)</t>
  </si>
  <si>
    <t>탄환 명중 3회, 피해량·경직량 비교, 무기 한계 확인</t>
  </si>
  <si>
    <t>한도윤 인연 85% 이상 : 대피소 작전 힌트 대화 해금</t>
  </si>
  <si>
    <t>붕괴 지역 도착 트리거 진입·소형 방진 필터 1개 획득</t>
  </si>
  <si>
    <t>받아내의 습격으로 지연되어 선의 수치 측정 마감 놓치기</t>
  </si>
  <si>
    <t>높은 수치가 곧 변하지 않는 인격 보증처럼 받아들여짐</t>
  </si>
  <si>
    <t>대피소 생활·가족 부탁·뉴스 변화를 짧은 몽타주로 확인함</t>
  </si>
  <si>
    <t>[예쁜 고양이] +25% 선택 (최대 누적 100%)</t>
  </si>
  <si>
    <t>[도시] +5% 선택 (기본 20% · 최대 50%)</t>
  </si>
  <si>
    <t>위험 잔해를 먼저 제거하면 체력 감소 및 진행 지연</t>
  </si>
  <si>
    <t>손상 부위를 점멸시키고 변경 전후 수치를 나란히 표시</t>
  </si>
  <si>
    <t>각인·수선 흔적·사진을 대조해 정확한 물건을 회수함</t>
  </si>
  <si>
    <t>탄약 소진 시 관리국 드론이 시험 탄창을 1회 보급</t>
  </si>
  <si>
    <t>[도시] +5% 선택 (기본 20% · 최대 45%)</t>
  </si>
  <si>
    <t>실패 후 괴물 경직 시간을 늘리고 다음 고정핀을 강조</t>
  </si>
  <si>
    <t>출구 봉쇄→부하 재배치→집단 밀치기→선도체 우선 제압</t>
  </si>
  <si>
    <t>관리국 상태 측정기로 기본 보호 조끼의 손상 확인하기</t>
  </si>
  <si>
    <t>[도시] +5% 선택 (기본 10% · 최대 25%)</t>
  </si>
  <si>
    <t>카메라가 없는 골목의 구조 요청을 확인하고 시민 구출하기</t>
  </si>
  <si>
    <t>도시 인연 선택 콘텐츠 +5%·수령 시 엔딩 기록물</t>
  </si>
  <si>
    <t>차한해에게만 보이는 보랏빛 공명으로 차단기 막대 회수하기</t>
  </si>
  <si>
    <t>편의점 알바생 가족의 대피소 위치를 확인해 전달하기</t>
  </si>
  <si>
    <t>오탐 후 경보와 동기화된 가짜 반응을 회색으로 표시</t>
  </si>
  <si>
    <t>공명 증폭기 장착 상태로 소개비 제압·시민 대피 완료</t>
  </si>
  <si>
    <t>3/10 – 규칙 설명량·연출 가시성이 난이도를 결정함</t>
  </si>
  <si>
    <t>방송에 남지 않는 위험 구역을 자발적으로 조사해야 함</t>
  </si>
  <si>
    <t>선택 시간 제한 없음·대화 로그·응답 취소 1회 허용</t>
  </si>
  <si>
    <t>3/10 – 재료 상태·무게·보호 범위를 비교해야 함</t>
  </si>
  <si>
    <t>검증되지 않은 상관관계를 고등급자들이 사실처럼 반복함</t>
  </si>
  <si>
    <t>의료 통로 도착·출동 기록 확인·항의 현장 이탈 완료</t>
  </si>
  <si>
    <t>비슷한 차단기 부품 중 공명하는 막대만 높은 피해를 냄</t>
  </si>
  <si>
    <t>휴대용 섬광 신호기와 차단기 막대로 내 자리야 유인하기</t>
  </si>
  <si>
    <t>[도시] +5% 선택 (기본 20% · 최대 40%)</t>
  </si>
  <si>
    <t>문밖에서 지워지는 시민의 존재를 확인하고 전원 구조하기</t>
  </si>
  <si>
    <t>공명 증폭기와 전광판 쇠막대로 승강장의 소개비 제압하기</t>
  </si>
  <si>
    <t>선행 영웅이 희생 선동자로 변하는 논리를 이해해야 함</t>
  </si>
  <si>
    <t>브리핑 종료 후 구조 목표와 홍보 목표를 분리 표시</t>
  </si>
  <si>
    <t>시민 1명 소멸 또는 주인공 체력 0 시 2페이즈 재시작</t>
  </si>
  <si>
    <t>상품가치 제압 후 작은 대피 구역의 수동 발전기 복구하기</t>
  </si>
  <si>
    <t>긴급 알림 차단·연쇄 불출동·대규모 사상 연결 확인</t>
  </si>
  <si>
    <t>[도시] +5% 선택 (기본 35% · 최대 70%)</t>
  </si>
  <si>
    <t>관리국 응급 주사 1개 사용·연결 핵 2개 동시 파괴</t>
  </si>
  <si>
    <t>다음 출동을 준비하던 중 베스트 컷의 강화 차단하기</t>
  </si>
  <si>
    <t>뉴스 화면과 수치가 0으로 떨어지는 순간을 함께 확인함</t>
  </si>
  <si>
    <t>4/10 – 환경 단서와 규칙을 순서대로 적용해야 함</t>
  </si>
  <si>
    <t>통로 봉쇄 해제→전 문 개방 유지→잠금 핵 노출·무력화</t>
  </si>
  <si>
    <t>경고 시간 안에 복귀하지 못하면 승강장 체크포인트 재시작</t>
  </si>
  <si>
    <t>배송 건의 생명력 0 또는 해당 구간의 제압 조건 달성</t>
  </si>
  <si>
    <t>관리국 응급 주사를 사용하고 폭력의 순환 핵 파괴하기</t>
  </si>
  <si>
    <t>방벽 파괴 또는 시민 체력 0 시 현재 패턴 재시작</t>
  </si>
  <si>
    <t>위조 서류의 생명력 0 또는 해당 구간의 제압 조건 달성</t>
  </si>
  <si>
    <t>4/10 – 군중 회피와 정보 확인을 동시에 수행해야 함</t>
  </si>
  <si>
    <t>이전·현재 상태 비교 창과 변화 항목 체크리스트 제공</t>
  </si>
  <si>
    <t>측정 자료와 방송 발언을 대조해 근거가 없음을 확인함</t>
  </si>
  <si>
    <t>베스트 컷의 생명력 0 또는 해당 구간의 제압 조건 달성</t>
  </si>
  <si>
    <t>문 뒤 기습→강제 밀치기→넘어뜨리기→소리 탐지·처치</t>
  </si>
  <si>
    <t>팔 교체 연타→원거리 파편→몸통 방패→부위 파괴·처치</t>
  </si>
  <si>
    <t>기본 공격력 100 / 스킬 : 조준 사격 · 긴급 회피</t>
  </si>
  <si>
    <t>소방용 진압 도끼 +75
구조용 로프 발사기 +12</t>
  </si>
  <si>
    <t>성인이 된 변혜서의 불신과 이기적 선택 기록 확인하기</t>
  </si>
  <si>
    <t>나만 아니면 돼의 가로막기를 뚫고 본관 3층으로 이동하기</t>
  </si>
  <si>
    <t>도시에서 폐교로 향하는 길에 대장 고양이 영역 진입하기</t>
  </si>
  <si>
    <t>2/10 – 장비별 용도와 사용 순서를 기억해야 함</t>
  </si>
  <si>
    <t>여러 장치와 열쇠 조건을 올바른 순서로 충족해야 함</t>
  </si>
  <si>
    <t>고등급자 전원 출동 거부 및 차한해 단독 조사 확정</t>
  </si>
  <si>
    <t>[이용익] 25% 이하 : 강제 명령 거부 선택지 예고</t>
  </si>
  <si>
    <t>재난 구조 세트 임시 장비 반납·영구 장비 손상 반영</t>
  </si>
  <si>
    <t>부하 호출→부하 흡수→확장 휩쓸기→부하 차단→선도체 제압</t>
  </si>
  <si>
    <t>3/10 – 정치적 명분과 강제 조항을 구분해야 함</t>
  </si>
  <si>
    <t>[이용익] 30% : 임시 대통령 권한 남용 대사 해금</t>
  </si>
  <si>
    <t>관리국 응급 주사 1개 사용·부품 수집가 보스전 완료</t>
  </si>
  <si>
    <t>비슷한 교복·배경 조각에서 같은 사진을 판별해야 함</t>
  </si>
  <si>
    <t>조롱의 생명력 0 또는 해당 구간의 제압 조건 달성</t>
  </si>
  <si>
    <t>하악질하는 대장 고양이와 갇힌 예쁜 고양이 반응 확인하기</t>
  </si>
  <si>
    <t>찢어진 졸업앨범을 맞춰 변혜서의 어린 시절 기록 복원하기</t>
  </si>
  <si>
    <t>예쁜 고양이와 차한해를 번갈아 보는 멈칫 행동 확인하기</t>
  </si>
  <si>
    <t>비웃음 환각→방향 혼란→얼굴 투사체→실체 판별·처치</t>
  </si>
  <si>
    <t>좁은 통로·어두운 조명·장애물로 이동 경로가 제한됨</t>
  </si>
  <si>
    <t>영역과 갇힌 고양이 쪽을 오가는 대장 고양이 관찰하기</t>
  </si>
  <si>
    <t>거짓 소문의 생명력 0 또는 해당 구간의 제압 조건 달성</t>
  </si>
  <si>
    <t>밝던 메시지가 학교폭력 이후 짧아지는 시점을 찾아야 함</t>
  </si>
  <si>
    <t>별일 아니잖니의 순찰 경로를 피해 본관 1층 탐색하기</t>
  </si>
  <si>
    <t>사용 가능한 매트 영역을 촉감 표시와 색 차이로 강조</t>
  </si>
  <si>
    <t>손전등과 안전한 발판을 확인하며 붕괴된 계단을 통과함</t>
  </si>
  <si>
    <t>폐교 단서 80% : 친구 보스 충격파 경고 1회 강화</t>
  </si>
  <si>
    <t>생활기록부·상담일지·반성문이 같은 사건을 다르게 기록함</t>
  </si>
  <si>
    <t>탐사 헬멧으로 단서 3개 발견·잠금 퍼즐 정답 순서 완성</t>
  </si>
  <si>
    <t>차한해에게만 보랏빛으로 보이는 농구공의 공명 확인하기</t>
  </si>
  <si>
    <t>기억 재생 중 상호작용 가능한 순간에 보랏빛 잔광을 확대</t>
  </si>
  <si>
    <t>변혜서이 변혜서임을 확정하고 선의 안정 장치 발동 견디기</t>
  </si>
  <si>
    <t>삼각대 생방송을 남기고 균열로 들어가는 클릭헌터 지켜보기</t>
  </si>
  <si>
    <t>안정 앰플로 화면 간섭을 완화하고 변혜서에게 공격 멈추기</t>
  </si>
  <si>
    <t>보랏빛 잔광이 흐르는 농구공을 조사해 투척 무기로 등록함</t>
  </si>
  <si>
    <t>3/10 – 재료 상태·보호 부위·무게를 비교해야 함</t>
  </si>
  <si>
    <t>일반 농구공을 집으면 보스의 추적 속도가 잠시 증가</t>
  </si>
  <si>
    <t>[차우선] 65% : 희생 반대 대사·추모 편지 해금</t>
  </si>
  <si>
    <t>시선 회피→집단 가로막기→동시 밀치기→진형 분리·처치</t>
  </si>
  <si>
    <t>위치 전파→교실 증원→소문 파동→전파 차단→선도체 제압</t>
  </si>
  <si>
    <t>거짓 소문의 증원 호출을 막고 교탁 비밀칸 해제하기</t>
  </si>
  <si>
    <t>내가 뭘 잘못했지?의 거짓 닻을 깨고 강당 열쇠 찾기</t>
  </si>
  <si>
    <t>재시도 시 착지 예상 범위를 넓히고 첫 반사 궤적을 표시</t>
  </si>
  <si>
    <t>왜곡 장면 투사→증거 대조→포위 진형 붕괴→선도체 제압</t>
  </si>
  <si>
    <t>[나대진] 95% : 최종전 비상 탈출 체크포인트 해금</t>
  </si>
  <si>
    <t>안정 앰플 1개 사용·공격 없이 죄책감 파동 5회 생존</t>
  </si>
  <si>
    <t>체력 0 또는 셔터 3중 봉쇄 시 전투 입구 재시작</t>
  </si>
  <si>
    <t>보안문 2개 해제·자료 복사·공개 또는 비공개 선택</t>
  </si>
  <si>
    <t>9/10 – 기존 전투 습관을 멈추고 회피만 해야 함</t>
  </si>
  <si>
    <t>핵심 문장 자동 정렬·이전 기록 바로 열기·차이 표시</t>
  </si>
  <si>
    <t>회상 요약·선택 시간 제한 없음·대화 다시 보기 제공</t>
  </si>
  <si>
    <t>남 탓의 생명력 0 또는 해당 구간의 제압 조건 달성</t>
  </si>
  <si>
    <t>[도시] +5% 선택 (기본 60% · 최대 100%)</t>
  </si>
  <si>
    <t>니가 가의 생명력 0 또는 해당 구간의 제압 조건 달성</t>
  </si>
  <si>
    <t>실패 후 등급별 위험 아이콘과 다음 측정 순서를 표시</t>
  </si>
  <si>
    <t>2/10 – 상반된 추모 방식의 의미를 해석해야 함</t>
  </si>
  <si>
    <t>희생 명령·시위 돌파·가족 대면·최종 장비 준비 완료</t>
  </si>
  <si>
    <t>강제 밀치기 3회 버팀·보호대 파손 후 변혜서 앞 도착</t>
  </si>
  <si>
    <t>차우선의 편지 또는 생존한 차한해와의 재회 확인하기</t>
  </si>
  <si>
    <t>장착 전후 방어·밀려남·회피 수치 비교와 추천 장착 제공</t>
  </si>
  <si>
    <t>상호작용 직전 공격 버튼 안내를 숨기고 선택 문구 강조</t>
  </si>
  <si>
    <t>[나대진] 100% : 차한해 개인 기록 보존 결말 해금</t>
  </si>
  <si>
    <t>차한해와 둘이 된 하나가 둘이면서 하나라는 진실 확인하기</t>
  </si>
  <si>
    <t>자아 마모도 최대 또는 동료 전멸 시 2페이즈 재시작</t>
  </si>
  <si>
    <t>피해 전가→상태 이상 이전→책임 파동→연결 해제→처치</t>
  </si>
  <si>
    <t>강제 속박→복종 압박파→행동 봉쇄→압박 장치 파괴·처치</t>
  </si>
  <si>
    <t>파티 전멸 또는 F등급 대상 소멸 시 1페이즈 재시작</t>
  </si>
  <si>
    <t>차한해의 모습으로 나타난 또 다른 차한해와 마주하기</t>
  </si>
  <si>
    <t>차한해의 균열 기원과 둘이 된 하나의 동일 근원 확인</t>
  </si>
  <si>
    <t>실패 후 참여 인원의 위험 순서와 핵 노출 시간을 표시</t>
  </si>
  <si>
    <t>둘이 된 하나의 핵을 노출시켜 마지막 일격 준비하기</t>
  </si>
  <si>
    <t>희생 구호→부하 강화→집단 돌진→구호 차단→선도체 제압</t>
  </si>
  <si>
    <t>굳어진 균열 결정으로 이루어진 중심 섬으로 이동하기</t>
  </si>
  <si>
    <t>동행 NPC가 위험 구역에 8초 이상 고립되면 재시작</t>
  </si>
  <si>
    <t>시야 범위 표시·공격 전조 길이·안전 지점 간격 조절</t>
  </si>
  <si>
    <t>나부터에게 발각되거나 피격되지 않고 목표 지점 도달</t>
  </si>
  <si>
    <t>내용물이 남거나 오염된 쓰레기 6개 전부 올바르게 분류</t>
  </si>
  <si>
    <t>잔여 수량 0·오류 항목 0 및 바닥의 균열 흔적 조사</t>
  </si>
  <si>
    <t>비가 오지 않는데 이어지는 소리 없는 번개 목격하기</t>
  </si>
  <si>
    <t>싱크홀·지진·이상 기상이라는 서로 다른 설명이 제시됨</t>
  </si>
  <si>
    <t>하늘의 번개와 차한해 시야의 보랏빛 균열 아우라를 구분함</t>
  </si>
  <si>
    <t>[한도윤] 90% : 회사 구조 시 추가 협력 행동 해금</t>
  </si>
  <si>
    <t>2/10 – 짧은 대사에서 감정 단서를 읽는 난이도</t>
  </si>
  <si>
    <t>군중에 포위되거나 낙하물에 피격되면 직전 구역 재시작</t>
  </si>
  <si>
    <t>알림 로그·공동 채팅·출동 기록을 시간순으로 대조함</t>
  </si>
  <si>
    <t>공격 에너지를 분해·흡수하며 일부 피해를 약화하는 상태</t>
  </si>
  <si>
    <t>박수 강화→짧은 음파→거리 유지→지원 개체 우선 처치</t>
  </si>
  <si>
    <t>123번 잔해 제거·153번 공명 보호 장갑으로 교체</t>
  </si>
  <si>
    <t>역시 돈이지의 집단 강화를 끊으며 실제 시민 구분하기</t>
  </si>
  <si>
    <t>131번 장비 손상 확인·임무 종료 시 자동 동기화</t>
  </si>
  <si>
    <t>185번 | 회사로 우회하며 소방 보급 상자에서 확보</t>
  </si>
  <si>
    <t>자아마모도 16% : 피격 후 숨 고르기 독백 해금</t>
  </si>
  <si>
    <t>미담 전문의 보호막 부여를 차단하고 중계 카메라 끄기</t>
  </si>
  <si>
    <t>최초의 영웅가 긴급 구조 알림을 껐던 기억 확인하기</t>
  </si>
  <si>
    <t>미담 전문의 생명력 0 또는 해당 구간의 제압 조건 달성</t>
  </si>
  <si>
    <t>구조용 로프 발사기로 한도윤과 회사 직원 대피시키기</t>
  </si>
  <si>
    <t>296번 | 모두가 각자 가까운 균열로 함께 들어가기</t>
  </si>
  <si>
    <t>244번 투척 훈련·247~248번 기억 개입 패턴 차단</t>
  </si>
  <si>
    <t>118번에서 해금·146번 첫 보스부터 실제 사용 가능</t>
  </si>
  <si>
    <t>고정 구조 붕괴, 방어 상태 약화, 균열 부위 확대</t>
  </si>
  <si>
    <t>외부 에너지 유입과 상태이상 전이를 막는 방호 상태</t>
  </si>
  <si>
    <t>3 | 선택된 선의 · 3-D | 대피소 가족 심부름</t>
  </si>
  <si>
    <t>287번 | 차한해에게 연결된 무한대 부담 장치 파괴하기</t>
  </si>
  <si>
    <t>285번 | 둘이 된 하나의 등급 배정 규칙 무효화하기</t>
  </si>
  <si>
    <t>감정 강제 조종이 아니라 기억 공유 후 자발적 죄책감</t>
  </si>
  <si>
    <t>3 | 선택된 선의 · 3-B | 아파트 대피·첫 힘</t>
  </si>
  <si>
    <t>일정량의 피해를 본체보다 먼저 흡수하는 공용 방어 상태.</t>
  </si>
  <si>
    <t>85번 | 내 창고의 배회 경로를 피해 한도윤과 합류하기</t>
  </si>
  <si>
    <t>134번 | 구조한 경찰에게 깨진 방패와 함께 받기</t>
  </si>
  <si>
    <t>266번 | 두 번째 연구시설 생체 인식문 1회 해제</t>
  </si>
  <si>
    <t>공명 주기 고정, 흔들림 억제, 변이체의 움직임 안정화</t>
  </si>
  <si>
    <t>외부 파장을 되울리거나 분산하여 충격을 흘려보내는 상태</t>
  </si>
  <si>
    <t>범용 동료 AI가 아니라 콘텐츠별 고정 지원 행동 호출</t>
  </si>
  <si>
    <t>반복 타격과 파동 중첩, 차단 한계 초과, 균열 확대</t>
  </si>
  <si>
    <t>276·280번 반전·공간 도약 통로와 최종 보스전</t>
  </si>
  <si>
    <t>112번 | 다른 측정기로 재측정하고 같은 오류 확인하기</t>
  </si>
  <si>
    <t>'울음 파동' 행동을 수행해 위치·전투 리듬을 변화시킴.</t>
  </si>
  <si>
    <t>'틈새 이동' 행동을 수행해 위치·전투 리듬을 변화시킴.</t>
  </si>
  <si>
    <t>'밀어내기' 행동을 수행해 위치·전투 리듬을 변화시킴.</t>
  </si>
  <si>
    <t>'고개 들기' 행동을 수행해 위치·전투 리듬을 변화시킴.</t>
  </si>
  <si>
    <t>기능 원형: 배회 · 몬스터 시트 발동률 55%와 동기화</t>
  </si>
  <si>
    <t>5 | 영웅의 대가 · 5-C | 융합 보스·폭력의 순환</t>
  </si>
  <si>
    <t>'바닥 충격' 행동을 수행해 위치·전투 리듬을 변화시킴.</t>
  </si>
  <si>
    <t>넓은 전방 범위를 한 번에 휩쓸어 여러 대상을 압박함.</t>
  </si>
  <si>
    <t>5 | 영웅의 대가 · 5-E | 영웅화·특혜의 고착</t>
  </si>
  <si>
    <t>5 | 영웅의 대가 · 5-B | 지하철 승강장 구조</t>
  </si>
  <si>
    <t>'느린 추격' 행동을 수행해 위치·전투 리듬을 변화시킴.</t>
  </si>
  <si>
    <t>'달라붙기' 행동을 수행해 위치·전투 리듬을 변화시킴.</t>
  </si>
  <si>
    <t>4 | 영웅의 시작 · 4-E | 닫힌 문지기 보스전</t>
  </si>
  <si>
    <t>'융합 폭주' 행동을 수행해 위치·전투 리듬을 변화시킴.</t>
  </si>
  <si>
    <t>'목표 전환' 행동을 수행해 위치·전투 리듬을 변화시킴.</t>
  </si>
  <si>
    <t>83번 | 1등 나와를 우회해 안전 구역으로 이동하기</t>
  </si>
  <si>
    <t>기능 원형: 경직 · 몬스터 시트 발동률 10%와 동기화</t>
  </si>
  <si>
    <t>'넘어뜨리기' 행동을 수행해 위치·전투 리듬을 변화시킴.</t>
  </si>
  <si>
    <t>기능 원형: 후퇴 · 몬스터 시트 발동률 15%와 동기화</t>
  </si>
  <si>
    <t>달라붙은 거리에서 대상을 물어뜯어 근접 피해를 줌.</t>
  </si>
  <si>
    <t>직선 조준선으로 목표를 스캔·타격해 원거리 압박을 줌.</t>
  </si>
  <si>
    <t>'즉시 추격' 행동을 수행해 위치·전투 리듬을 변화시킴.</t>
  </si>
  <si>
    <t>'몸통 방패' 행동을 수행해 위치·전투 리듬을 변화시킴.</t>
  </si>
  <si>
    <t>'경직' 행동을 수행해 위치·전투 리듬을 변화시킴.</t>
  </si>
  <si>
    <t>'순차 공격' 행동을 수행해 위치·전투 리듬을 변화시킴.</t>
  </si>
  <si>
    <t>7 | 강요된 희생 · 7-E | 균열 내부·거울 미로</t>
  </si>
  <si>
    <t>'대상 교체' 행동을 수행해 위치·전투 리듬을 변화시킴.</t>
  </si>
  <si>
    <t>6 | 남겨진 친구 · 6-G | 폐교 강당·보스전</t>
  </si>
  <si>
    <t>'구조 방해' 행동을 수행해 위치·전투 리듬을 변화시킴.</t>
  </si>
  <si>
    <t>7 | 강요된 희생 · 7-E | 균열 내부·남겨진 흔적</t>
  </si>
  <si>
    <t>'이동 방해' 행동을 수행해 위치·전투 리듬을 변화시킴.</t>
  </si>
  <si>
    <t>'거리 유지' 행동을 수행해 위치·전투 리듬을 변화시킴.</t>
  </si>
  <si>
    <t>4 | 영웅의 시작 · 4-D | 지하 주차장 구조</t>
  </si>
  <si>
    <t>'시선 회피' 행동을 수행해 위치·전투 리듬을 변화시킴.</t>
  </si>
  <si>
    <t>7 | 강요된 희생 · 7-G | 껍데기의 바다·중심 섬</t>
  </si>
  <si>
    <t>'양면 압박' 행동을 수행해 위치·전투 리듬을 변화시킴.</t>
  </si>
  <si>
    <t>차한해 생존·균열 소멸·균열 내부 인간 껍데기 전원 복원</t>
  </si>
  <si>
    <t>시야 회피→엄폐 이동→오염 흔적 분산→껍데기의 바다 통과</t>
  </si>
  <si>
    <t>'밀쳐내기' 행동을 수행해 위치·전투 리듬을 변화시킴.</t>
  </si>
  <si>
    <t>'포위 명령' 행동을 수행해 위치·전투 리듬을 변화시킴.</t>
  </si>
  <si>
    <t>5 | 영웅의 대가 · 5-F | 보스전·최초의 영웅</t>
  </si>
  <si>
    <t>'희생 구호' 행동을 수행해 위치·전투 리듬을 변화시킴.</t>
  </si>
  <si>
    <t>크기: 핵심(대) · 반복 조정(중) · 장면 조정(소)</t>
  </si>
  <si>
    <t>7 | 강요된 희생 · 7-F | 균열 내부·공간 도약</t>
  </si>
  <si>
    <t>진엔딩 전용 · 둘이 된 하나의 거짓 양자택일이 깨짐</t>
  </si>
  <si>
    <t>'균열 파동' 행동을 수행해 위치·전투 리듬을 변화시킴.</t>
  </si>
  <si>
    <t>7 | 강요된 희생 · 7-H | 둘이 된 하나 보스전</t>
  </si>
  <si>
    <t>시민들의 증언으로 고등급자와 폭력시위단체까지 설득하기</t>
  </si>
  <si>
    <t>공명 무기가 보랏빛 재로 소멸하는 현상 확인하기</t>
  </si>
  <si>
    <t>도시 인연 선택 콘텐츠 +5%·후반 시민 증언</t>
  </si>
  <si>
    <t>무전 예고 3회 확인 후 내 몫 제압 조건 달성</t>
  </si>
  <si>
    <t>서브 퀘스트 : 예쁜 고양이 인연 마지막 단계</t>
  </si>
  <si>
    <t>가족사진·연락처 끝자리·대피 등록 시간을 비교함</t>
  </si>
  <si>
    <t>보랏빛 잔광이 가장 강한 철봉을 골라 회수함</t>
  </si>
  <si>
    <t>방송 위치·삼각대·통제선 침입 경로를 확인함</t>
  </si>
  <si>
    <t>선의 수치 700 이상 고등급자 분류 확인하기</t>
  </si>
  <si>
    <t>[도시] +5% (기본 20% · 최대 35%)</t>
  </si>
  <si>
    <t>딱딱한 바닥 때문에 토퍼를 가져오라는 부탁 받기</t>
  </si>
  <si>
    <t>예쁜 고양이가 차량 아래에서 완전히 빠져나옴</t>
  </si>
  <si>
    <t>오염된 물건 중 사진 속 소지품을 판별해야 함</t>
  </si>
  <si>
    <t>고등급자들의 영웅 활동과 특혜 보도 확인하기</t>
  </si>
  <si>
    <t>반복 실패 시 장치 동시 입력 허용 시간을 늘림</t>
  </si>
  <si>
    <t>균열 밖 카메라와 클릭헌터의 진입 순간을 확인함</t>
  </si>
  <si>
    <t>고양이가 차량 소음에 겁먹어 한 번에 나오지 않음</t>
  </si>
  <si>
    <t>첫 힘을 목격한 아이의 그림을 받아줄지 선택하기</t>
  </si>
  <si>
    <t>도시에서 대형 균열 중심의 도착 트리거에 진입</t>
  </si>
  <si>
    <t>강제 밀치기→출구 점거→바닥 충격→처치·위치 제어</t>
  </si>
  <si>
    <t>2/10 – 보호 방향과 파손 조건을 이해해야 함</t>
  </si>
  <si>
    <t>사용 가능한 판자에 균열 정도와 무게 아이콘 표시</t>
  </si>
  <si>
    <t>안전한 제거 순서를 색이 아닌 아이콘으로 표시</t>
  </si>
  <si>
    <t>문 두드리기→연속 주먹질→목표 전환→처치·문 보호</t>
  </si>
  <si>
    <t>관리국 보급 상자 : 소형 방진 필터 1개 획득</t>
  </si>
  <si>
    <t>괴물에게 붙잡히면 마지막 고정핀 단계부터 재시작</t>
  </si>
  <si>
    <t>무기 소멸 연출과 전투 기록의 신규 규칙 확인</t>
  </si>
  <si>
    <t>잘못된 판자를 고르면 제작 단계부터 다시 선택</t>
  </si>
  <si>
    <t>고등급자 숙소 방과 선의관리국 본청 위치 확인하기</t>
  </si>
  <si>
    <t>다른 측정기로 재측정하고 같은 오류 확인하기</t>
  </si>
  <si>
    <t>표식 대상 2명 소멸 시 현재 페이즈 재시작</t>
  </si>
  <si>
    <t>공격 전조·패턴 간 대기 시간·회복 지점 조절</t>
  </si>
  <si>
    <t>동명이인 명단과 여러 대피소 기록을 대조해야 함</t>
  </si>
  <si>
    <t>정부도 균열을 알지 못해 일반 재난으로 통제함</t>
  </si>
  <si>
    <t>가족과 이웃 주민을 건물 밖으로 먼저 내보내기</t>
  </si>
  <si>
    <t>클릭헌터에게 나타난 선의 수치 96 확인하기</t>
  </si>
  <si>
    <t>동행 NPC가 멀어지면 화면 가장자리에 방향 표시</t>
  </si>
  <si>
    <t>교전 범위를 통과하고 기존 심부름·이동 목표 완료</t>
  </si>
  <si>
    <t>괴물 없이 끝난 이상 현상 보도를 확인하고 잠자기</t>
  </si>
  <si>
    <t>2/10 – 감정 정보와 인물 관계를 이해해야 함</t>
  </si>
  <si>
    <t>아파트 계단으로 이동하며 ‘나부터’을 피해 숨기</t>
  </si>
  <si>
    <t>도로 상태와 잔광을 마지막으로 확인하고 귀가함</t>
  </si>
  <si>
    <t>측정 결과와 고등급자 특혜 발표를 함께 확인함</t>
  </si>
  <si>
    <t>선의 수치 836 청년의 초기 구조 원칙 듣기</t>
  </si>
  <si>
    <t>닫힌 문지기가 연속으로 닫는 방화문 다시 열기</t>
  </si>
  <si>
    <t>출생연도 끝자리 6의 월요일 측정 일정 확인하기</t>
  </si>
  <si>
    <t>중요 오브젝트 미세 점멸·정체 시 음향 방향 강화</t>
  </si>
  <si>
    <t>흔들림이 멈춘 뒤 도로 금과 보랏빛 반응을 관찰함</t>
  </si>
  <si>
    <t>정부의 도로 크랙·싱크홀 통제 안내 확인하기</t>
  </si>
  <si>
    <t>내 창고의 배회 경로를 피해 한도윤과 합류하기</t>
  </si>
  <si>
    <t>구조 대상 체력이 0이 되면 체크포인트 재시작</t>
  </si>
  <si>
    <t>울음 파동→뒤로 물러나기→멈춰 서기→거리 유지</t>
  </si>
  <si>
    <t>기계가 정상 작동하는 균열 연구 현장 확인하기</t>
  </si>
  <si>
    <t>[도시] +5% (기본 5% · 최대 10%)</t>
  </si>
  <si>
    <t>[도시] +5% (기본 10% · 최대 15%)</t>
  </si>
  <si>
    <t>시민 1명이라도 체력 0이 되면 체크포인트 재시작</t>
  </si>
  <si>
    <t>문자를 닫은 뒤 화면에 대피 목표를 고정 표시</t>
  </si>
  <si>
    <t>2/10 – 목적지와 우회 동선을 파악해야 함</t>
  </si>
  <si>
    <t>소리 없는 번개·차한해만 보는 보랏빛 잔상 확인</t>
  </si>
  <si>
    <t>전국민 측정 의무와 700 이상 고등급 기준 확인</t>
  </si>
  <si>
    <t>틈새 이동→후방 찌르기→빠른 이탈→처치·경로 차단</t>
  </si>
  <si>
    <t>균열 주변 장비 정상 작동 및 연구 시작 확인</t>
  </si>
  <si>
    <t>밤이 되자 사라진 보랏빛 잔상 확인하고 귀가하기</t>
  </si>
  <si>
    <t>선행으로 유명해진 청년의 인터뷰와 밈 확인하기</t>
  </si>
  <si>
    <t>증폭기, 켠다!</t>
  </si>
  <si>
    <t>스킬 : 반사 투척</t>
  </si>
  <si>
    <t>하나, 둘—지금!</t>
  </si>
  <si>
    <t>이동 보조 패시브</t>
  </si>
  <si>
    <t>소방용 진압 도끼</t>
  </si>
  <si>
    <t>임시 장비 제작</t>
  </si>
  <si>
    <t>등급? 됐거든.</t>
  </si>
  <si>
    <t>재난 구조 세트</t>
  </si>
  <si>
    <t>오염 차단 전신복</t>
  </si>
  <si>
    <t>전방 방어 해금</t>
  </si>
  <si>
    <t>균열 오염 저항 +8</t>
  </si>
  <si>
    <t>전술 정보 패시브</t>
  </si>
  <si>
    <t>이동 속도 -5%</t>
  </si>
  <si>
    <t>낙하 충격 저항</t>
  </si>
  <si>
    <t>철판 보호대 +25</t>
  </si>
  <si>
    <t>매트 보호대 +15</t>
  </si>
  <si>
    <t>구역 보스 전투</t>
  </si>
  <si>
    <t>아무도 안 봐도</t>
  </si>
  <si>
    <t>괜찮아, 아직.</t>
  </si>
  <si>
    <t>보스 기믹 진행</t>
  </si>
  <si>
    <t>군용 방탄판 +35</t>
  </si>
  <si>
    <t>구조대 안전모 +8</t>
  </si>
  <si>
    <t>나무판 보호대 +10</t>
  </si>
  <si>
    <t>사랑의 매 +140</t>
  </si>
  <si>
    <t>목표 달성 조건</t>
  </si>
  <si>
    <t>난이도 조절 요소</t>
  </si>
  <si>
    <t>예상 소요 시간</t>
  </si>
  <si>
    <t>몬스터 제압·회수</t>
  </si>
  <si>
    <t>헤어롤 진열대 찾기</t>
  </si>
  <si>
    <t>콘텐츠 진행 순서</t>
  </si>
  <si>
    <t>누적 플레이 시간</t>
  </si>
  <si>
    <t>핵심 전투
기믹</t>
  </si>
  <si>
    <t>다이소로 이동하기</t>
  </si>
  <si>
    <t>1-C | 다이소</t>
  </si>
  <si>
    <t>승강장 일반전 완료</t>
  </si>
  <si>
    <t>+4% (누적 7%)</t>
  </si>
  <si>
    <t>5 | 영웅의 대가</t>
  </si>
  <si>
    <t>재고·예약 여부 확인</t>
  </si>
  <si>
    <t>지정 팝콘 구매</t>
  </si>
  <si>
    <t>강화 변이체 전투</t>
  </si>
  <si>
    <t>선택 연쇄 결과 저장</t>
  </si>
  <si>
    <t>영화관으로 이동하기</t>
  </si>
  <si>
    <t>도움 요청 확인</t>
  </si>
  <si>
    <t>공명 외피 활성</t>
  </si>
  <si>
    <t>반사 경로 조준 완료</t>
  </si>
  <si>
    <t>SKL-PC-025</t>
  </si>
  <si>
    <t>SKL-STS-015</t>
  </si>
  <si>
    <t>SKL-PC-028</t>
  </si>
  <si>
    <t>SKL-PC-032</t>
  </si>
  <si>
    <t>SKL-PC-029</t>
  </si>
  <si>
    <t>SKL-PC-024</t>
  </si>
  <si>
    <t>SKL-STS-014</t>
  </si>
  <si>
    <t>SKL-PC-030</t>
  </si>
  <si>
    <t>SKL-STS-019</t>
  </si>
  <si>
    <t>안정 앰플 1개 소모</t>
  </si>
  <si>
    <t>장치 4개 동시 파괴</t>
  </si>
  <si>
    <t>보유 무기 2종</t>
  </si>
  <si>
    <t>SKL-PC-026</t>
  </si>
  <si>
    <t>SKL-PC-031</t>
  </si>
  <si>
    <t>이동·공격 입력</t>
  </si>
  <si>
    <t>SKL-NPC-001</t>
  </si>
  <si>
    <t>도시 전체 시민</t>
  </si>
  <si>
    <t>SKL-STS-003</t>
  </si>
  <si>
    <t>SKL-STS-005</t>
  </si>
  <si>
    <t>최대 HP 비율 기준</t>
  </si>
  <si>
    <t>SKL-NPC-002</t>
  </si>
  <si>
    <t>이동 속도 감소</t>
  </si>
  <si>
    <t>지원 1회 소모</t>
  </si>
  <si>
    <t>방향 정보 왜곡</t>
  </si>
  <si>
    <t>SKL-PC-027</t>
  </si>
  <si>
    <t>행동 가능 여부</t>
  </si>
  <si>
    <t>여기서 받쳐줄게</t>
  </si>
  <si>
    <t>위치 표식 확인</t>
  </si>
  <si>
    <t>차한해 활성 상태</t>
  </si>
  <si>
    <t>SKL-STS-006</t>
  </si>
  <si>
    <t>찾았어, 여기야!</t>
  </si>
  <si>
    <t>지속 시간(초)</t>
  </si>
  <si>
    <t>SKL-PC-003</t>
  </si>
  <si>
    <t>AI 발동 확률</t>
  </si>
  <si>
    <t>접촉 소멸 완료</t>
  </si>
  <si>
    <t>능력 변동 수치</t>
  </si>
  <si>
    <t>나 먼저 접촉 직전</t>
  </si>
  <si>
    <t>공격 입력 1회</t>
  </si>
  <si>
    <t>SKL-STS-004</t>
  </si>
  <si>
    <t>SKL-PC-002</t>
  </si>
  <si>
    <t>시전 필요 시간(초)</t>
  </si>
  <si>
    <t>AI 발동 주기(초)</t>
  </si>
  <si>
    <t>능력 변동 종류</t>
  </si>
  <si>
    <t>3장·첫 힘 발현</t>
  </si>
  <si>
    <t>경직 0.20초</t>
  </si>
  <si>
    <t>연계 스킬 ID</t>
  </si>
  <si>
    <t>종료·취소 조건</t>
  </si>
  <si>
    <t>훈련 이후 상시 사용</t>
  </si>
  <si>
    <t>약점 타격 종료</t>
  </si>
  <si>
    <t>경직 1.00초</t>
  </si>
  <si>
    <t>SKL-PC-004</t>
  </si>
  <si>
    <t>입력 해제·방패 파손</t>
  </si>
  <si>
    <t>SKL-PC-001</t>
  </si>
  <si>
    <t>경직 0.30초</t>
  </si>
  <si>
    <t>보스전·미사용 상태</t>
  </si>
  <si>
    <t>전조 표시 시간</t>
  </si>
  <si>
    <t>SKL-STS-001</t>
  </si>
  <si>
    <t>SKL-PC-005</t>
  </si>
  <si>
    <t>SKL-PC-006</t>
  </si>
  <si>
    <t>회피 입력 1회</t>
  </si>
  <si>
    <t>1회 강제 발동</t>
  </si>
  <si>
    <t>SKL-PC-007</t>
  </si>
  <si>
    <t>SKL-PC-008</t>
  </si>
  <si>
    <t>SKL-PC-012</t>
  </si>
  <si>
    <t>SKL-PC-013</t>
  </si>
  <si>
    <t>지속 종료·보스 면역</t>
  </si>
  <si>
    <t>노출 약점 전용</t>
  </si>
  <si>
    <t>대상 도달·지속 종료</t>
  </si>
  <si>
    <t>SKL-PC-010</t>
  </si>
  <si>
    <t>SKL-PC-009</t>
  </si>
  <si>
    <t>SKL-STS-010</t>
  </si>
  <si>
    <t>SKL-STS-007</t>
  </si>
  <si>
    <t>주의 분산 4초</t>
  </si>
  <si>
    <t>기본 공격력 비율</t>
  </si>
  <si>
    <t>SKL-PC-015</t>
  </si>
  <si>
    <t>SKL-PC-016</t>
  </si>
  <si>
    <t>SKL-PC-011</t>
  </si>
  <si>
    <t>받는 정면 피해</t>
  </si>
  <si>
    <t>보스 핵 노출 상태</t>
  </si>
  <si>
    <t>해당 공격 종료</t>
  </si>
  <si>
    <t>SKL-PC-021</t>
  </si>
  <si>
    <t>SKL-PC-019</t>
  </si>
  <si>
    <t>SKL-PC-014</t>
  </si>
  <si>
    <t>SKL-PC-017</t>
  </si>
  <si>
    <t>SKL-STS-002</t>
  </si>
  <si>
    <t>대상별 피해 동일</t>
  </si>
  <si>
    <t>상반 전조 발생</t>
  </si>
  <si>
    <t>방어구 내구도 소모</t>
  </si>
  <si>
    <t>SKL-PC-018</t>
  </si>
  <si>
    <t>카메라 시야 밖</t>
  </si>
  <si>
    <t>동시 판정 시간</t>
  </si>
  <si>
    <t>앞은 내가 막아</t>
  </si>
  <si>
    <t>지원 행동 완료</t>
  </si>
  <si>
    <t>장비 해제·지속 종료</t>
  </si>
  <si>
    <t>길 하나 만들게!</t>
  </si>
  <si>
    <t>SKL-PC-020</t>
  </si>
  <si>
    <t>SKL-PC-022</t>
  </si>
  <si>
    <t>관리국 대응 장갑</t>
  </si>
  <si>
    <t>관리국 방진 고글</t>
  </si>
  <si>
    <t>SKL-STS-016</t>
  </si>
  <si>
    <t>지원 가능 NPC</t>
  </si>
  <si>
    <t>2체 이상 일렬 정렬</t>
  </si>
  <si>
    <t>카메라 시야 진입</t>
  </si>
  <si>
    <t>경로 생성 완료</t>
  </si>
  <si>
    <t>상호작용 속도 +5%</t>
  </si>
  <si>
    <t>상태 확인 패시브</t>
  </si>
  <si>
    <t>관리국 방진 마스크</t>
  </si>
  <si>
    <t>SKL-STS-013</t>
  </si>
  <si>
    <t>SKL-PC-023</t>
  </si>
  <si>
    <t>관리국 무전 이어피스</t>
  </si>
  <si>
    <t>근접 공격 보정 +2</t>
  </si>
  <si>
    <t>경직 유발 +12%</t>
  </si>
  <si>
    <t>깨진 경찰 방패</t>
  </si>
  <si>
    <t>접촉 안정 패시브</t>
  </si>
  <si>
    <t>기절 시간 -10%</t>
  </si>
  <si>
    <t>구조 이동 경로 해금</t>
  </si>
  <si>
    <t>구조용 로프 발사기</t>
  </si>
  <si>
    <t>관리국 상태 측정기</t>
  </si>
  <si>
    <t>선의관리국 요원</t>
  </si>
  <si>
    <t>넘어짐 저항 +10%</t>
  </si>
  <si>
    <t>기본 보호 조끼</t>
  </si>
  <si>
    <t>균열 감지 패시브</t>
  </si>
  <si>
    <t>관리국 지급 권총</t>
  </si>
  <si>
    <t>충격 저항 +8</t>
  </si>
  <si>
    <t>5/10 – 잔해 수·입력 횟수·위험 순서·피격 빈도가 난이도를 결정함</t>
  </si>
  <si>
    <t>플레이어의 회복 효과를 반전시켜 회복 행동 자체를 위험하게 만듦.</t>
  </si>
  <si>
    <t>‘먼저 위험한 사람부터’라는 원칙과 특혜 수용 장면을 함께 확인함</t>
  </si>
  <si>
    <t>기능 원형: 집중 공격 유도 · 몬스터 시트 발동률 30%와 동기화</t>
  </si>
  <si>
    <t>2/10 – UI 정보량·강조 순서·설명 노출 시간이 난이도를 결정함</t>
  </si>
  <si>
    <t>기능 원형: 핵 노출·동기화 · 몬스터 시트 발동률 25%와 동기화</t>
  </si>
  <si>
    <t>엔딩 분기에 따라 차한해 생존 여부와 시민들이 알고 있는 진실이 다름</t>
  </si>
  <si>
    <t>스캔을 피하고 셔터 차단기를 파괴해 생체 모듈 부위를 노출·회수함</t>
  </si>
  <si>
    <t>시민·취재진·아이들이 고등급자들을 슈퍼히어로처럼 둘러싸 이동이 지연됨</t>
  </si>
  <si>
    <t>정비공이 만든 보호대는 단단하지만 무겁고 균열 공격에는 효과가 낮음</t>
  </si>
  <si>
    <t>3/10 – 맵 크기·갈림길 수·목적지 표식의 가시성이 난이도를 결정함</t>
  </si>
  <si>
    <t>기능 원형: 농구공 기억 핵 · 몬스터 시트 발동률 20%와 동기화</t>
  </si>
  <si>
    <t>측정 수치가 곧 구조 권한·전투 의무·사회적 특혜로 연결되기 시작함</t>
  </si>
  <si>
    <t>국가대표·국빈 숙박용이던 시설의 전용 과정과 일반 시민 반응을 확인함</t>
  </si>
  <si>
    <t>관리국 대응 장갑을 착용한 상태로 통로를 막는 잔해 6개 전부 제거</t>
  </si>
  <si>
    <t>일반 대피소보다 빠르게 복구된 고급 시설이 고등급자에게 우선 배정됨</t>
  </si>
  <si>
    <t>기능 원형: 공격 표적 지정 · 몬스터 시트 발동률 20%와 동기화</t>
  </si>
  <si>
    <t>클릭헌터가 비인간형 ‘조회수 각’로 변이해 튀어나오는 장면 확인하기</t>
  </si>
  <si>
    <t>빈 품과 남은 목걸이 빛을 확인하며 차한해가 무너져 우는 연출을 감상함</t>
  </si>
  <si>
    <t>무기를 내려놓고 우정 목걸이 심장 가까이 다가가 포옹 상호작용을 실행함</t>
  </si>
  <si>
    <t>재난 안내와 가족 요청이 겹쳐 차한해 자신의 측정 일정을 놓치기 쉬움</t>
  </si>
  <si>
    <t>집까지의 위험도와 측정 마감 시간을 확인한 뒤 토퍼를 가져오기로 결정함</t>
  </si>
  <si>
    <t>괴물의 몸이 먼지처럼 무너지며 친구의 인간 모습도 이미 소멸하기 시작함</t>
  </si>
  <si>
    <t>압착·구속 기관으로 플레이어의 이동 또는 행동 입력을 잠시 막음.</t>
  </si>
  <si>
    <t>6/10 – 화면 왜곡 강도·안전 표식 수·통로 폭이 난이도를 결정함</t>
  </si>
  <si>
    <t>조회수를 위해 통제선을 넘는 과장 방송에서 실제 현장을 구분해야 함</t>
  </si>
  <si>
    <t>관리국 표준 대응 장비 8종·응급품 2종을 수령하고 상태 UI 확인하기</t>
  </si>
  <si>
    <t>숫자가 너무 빠르게 상승하고 화면이 깨져 정확한 값을 읽을 수 없음</t>
  </si>
  <si>
    <t>회전 휩쓸기→다중 내려찍기→비틀린 돌진→거리 유지·고등급자 교전 관찰</t>
  </si>
  <si>
    <t>할머니를 구한 청년과 군인·구조대원 출신 고등급자의 역할 설명을 확인함</t>
  </si>
  <si>
    <t>277번 | 내 물건이 먼저의 연속 돌진을 피하며 비난의 거울 깨뜨리기</t>
  </si>
  <si>
    <t>몬스터의 공격 범위에 오래 머물러 피격하면 직전 대피 지점에서 재시작</t>
  </si>
  <si>
    <t>1/10 – 변화의 시각적 차이·설명 문구의 명확성이 난이도를 결정함</t>
  </si>
  <si>
    <t>1/10 – 짧은 대화 속 가족 단서를 알아차리는 난이도가 중심임</t>
  </si>
  <si>
    <t>3/10 – 진입로 수·위험 구역 범위·탐지기 명확성이 난이도를 결정함</t>
  </si>
  <si>
    <t>연구시설에 침투해 ‘우리 쓸 것도 없어’를 제압하고 접근 도구 회수하기</t>
  </si>
  <si>
    <t>골목 입구와 고양이 흔적을 확인하고 영역 안으로 조심스럽게 들어감</t>
  </si>
  <si>
    <t>잔여 패턴을 피하고 핵의 공명 주기에 맞춰 마지막 일격 입력을 준비함</t>
  </si>
  <si>
    <t>손상 전선을 연결하고 낮은 부하부터 차단기를 올려 목표 전압을 유지함</t>
  </si>
  <si>
    <t>봉투 표식과 아버지의 메모를 보고 서류를 모아 식탁 지정 칸에 둠</t>
  </si>
  <si>
    <t>8/10 – 페이즈 수·기믹 허용 시간·동시 패턴 수가 난이도를 결정함</t>
  </si>
  <si>
    <t>갈림길과 주변 상호작용 오브젝트 때문에 목적지 방향을 놓칠 수 있음</t>
  </si>
  <si>
    <t>대사 속 실제 차한해의 기억과 타인의 요구를 구분하며 대화를 이어감</t>
  </si>
  <si>
    <t>5/10 – 맵 크기·갈림길 수·목적지 표식의 가시성이 난이도를 결정함</t>
  </si>
  <si>
    <t>보안 스캔 광선과 자동 셔터가 통로를 닫고 인증되지 않은 대상을 추적함</t>
  </si>
  <si>
    <t>주변 단서와 장치 반응을 확인해 균열 문양 4개를 순서대로 해제함</t>
  </si>
  <si>
    <t>PC 최종 ATK</t>
  </si>
  <si>
    <t>PC 최종 DEF</t>
  </si>
  <si>
    <t>몬스터 → 차한해</t>
  </si>
  <si>
    <t>MON 필요 타격</t>
  </si>
  <si>
    <t>PC 1회 피해</t>
  </si>
  <si>
    <t>대표 공격 스킬 상세</t>
  </si>
  <si>
    <t>공격 간격(초)</t>
  </si>
  <si>
    <t>PC 최대 HP</t>
  </si>
  <si>
    <t>PC 필요 타격</t>
  </si>
  <si>
    <t>PC 공격 간격</t>
  </si>
  <si>
    <t>MON 최종 ATK</t>
  </si>
  <si>
    <t>MON 공격 간격</t>
  </si>
  <si>
    <t>PC 사망 필요 공격</t>
  </si>
  <si>
    <t>1회 기본 공격 피해</t>
  </si>
  <si>
    <t>차한해 → 몬스터</t>
  </si>
  <si>
    <t>어린아이 구조 완료</t>
  </si>
  <si>
    <t>보라색, 여기!</t>
  </si>
  <si>
    <t>3-B | 대피 경로</t>
  </si>
  <si>
    <t>보랏빛 철봉 +80</t>
  </si>
  <si>
    <t>이웃 주민 구조하기</t>
  </si>
  <si>
    <t>중심 섬 입구 도착</t>
  </si>
  <si>
    <t>MON 공격 속성</t>
  </si>
  <si>
    <t>균열 내부에 진입하기</t>
  </si>
  <si>
    <t>아이의 목격담 확인</t>
  </si>
  <si>
    <t>스킬 : 환경 유인</t>
  </si>
  <si>
    <t>MON 1회 피해</t>
  </si>
  <si>
    <t>기본 공격력 180</t>
  </si>
  <si>
    <t>PC 공격 속성</t>
  </si>
  <si>
    <t>MON 최종 DEF</t>
  </si>
  <si>
    <t>피했으면 내 차례</t>
  </si>
  <si>
    <t>임시 대피소 도착하기</t>
  </si>
  <si>
    <t>차단기 막대 +90</t>
  </si>
  <si>
    <t>진실 공개 여부 결정</t>
  </si>
  <si>
    <t>폐교에서 탈출하기</t>
  </si>
  <si>
    <t>미개방·힘 재현 불가</t>
  </si>
  <si>
    <t>스킬(최초 해금)</t>
  </si>
  <si>
    <t>가족들 대피시키기</t>
  </si>
  <si>
    <t>7-L | 후일담</t>
  </si>
  <si>
    <t>전투 시스템 미개방</t>
  </si>
  <si>
    <t>변경 근거·현재 상태</t>
  </si>
  <si>
    <t>최종 출동 방식 결정</t>
  </si>
  <si>
    <t>7 | 강요된 희생</t>
  </si>
  <si>
    <t>변혜서 포옹 완료</t>
  </si>
  <si>
    <t>무의식적 일회성 발현</t>
  </si>
  <si>
    <t>뉴스 확인·취침</t>
  </si>
  <si>
    <t>7-K | 엔딩 결과</t>
  </si>
  <si>
    <t>3 | 선택된 선의</t>
  </si>
  <si>
    <t>잠금 핵 숨기기</t>
  </si>
  <si>
    <t>재활용품 분류하기</t>
  </si>
  <si>
    <t>2-B | 분리수거장</t>
  </si>
  <si>
    <t>시민 추측 3종 확인</t>
  </si>
  <si>
    <t>출동 알림 OFF</t>
  </si>
  <si>
    <t>내가 뭘 잘못했지</t>
  </si>
  <si>
    <t>사실처럼 만들기</t>
  </si>
  <si>
    <t>분리수거 4단계 완료</t>
  </si>
  <si>
    <t>수업 중 비웃기</t>
  </si>
  <si>
    <t>비전투 잠입·회피</t>
  </si>
  <si>
    <t>균열 공존 체계 확정</t>
  </si>
  <si>
    <t>비상 물품 챙기기</t>
  </si>
  <si>
    <t>일반쓰레기 분류하기</t>
  </si>
  <si>
    <t>기능 원형: 동시 밀치기 · 몬스터 시트 발동률 30%와 동기화</t>
  </si>
  <si>
    <t>6 | 남겨진 친구 · 6-F | 내가 뭘 잘못했지? 1페이즈</t>
  </si>
  <si>
    <t>기능 원형: 선의 봉쇄 · 몬스터 시트 발동률 25%와 동기화</t>
  </si>
  <si>
    <t>기능 원형: 복종 압박파 · 몬스터 시트 발동률 30%와 동기화</t>
  </si>
  <si>
    <t>'공격 중지·접근' 행동을 수행해 위치·전투 리듬을 변화시킴.</t>
  </si>
  <si>
    <t>기능 원형: 강제 속박 · 몬스터 시트 발동률 30%와 동기화</t>
  </si>
  <si>
    <t>7 | 강요된 희생 · 7-B | 균열 연구시설·보안 구역</t>
  </si>
  <si>
    <t>기능 원형: 희생 구호 · 몬스터 시트 발동률 25%와 동기화</t>
  </si>
  <si>
    <t>5/10 – 가짜 흔적 수·조명 변화·분기 수가 난이도를 결정함</t>
  </si>
  <si>
    <t>7 | 강요된 희생 · 7-F | 균열 내부·또 다른 차한해</t>
  </si>
  <si>
    <t>239번 | 외톨이의 포위망 속 왜곡된 변혜서 기억 판별하기</t>
  </si>
  <si>
    <t>기능 원형: 차단 셔터 · 몬스터 시트 발동률 25%와 동기화</t>
  </si>
  <si>
    <t>기능 원형: 기억 재생 · 몬스터 시트 발동률 25%와 동기화</t>
  </si>
  <si>
    <t>'가해자 보호' 행동을 수행해 위치·전투 리듬을 변화시킴.</t>
  </si>
  <si>
    <t>기능 원형: 인증 표식 · 몬스터 시트 발동률 30%와 동기화</t>
  </si>
  <si>
    <t>기능 원형: 비난 파동 · 몬스터 시트 발동률 25%와 동기화</t>
  </si>
  <si>
    <t>기능 원형: 가해자 보호 · 몬스터 시트 발동률 20%와 동기화</t>
  </si>
  <si>
    <t>기능 원형: 재촉 파동 · 몬스터 시트 발동률 25%와 동기화</t>
  </si>
  <si>
    <t>기능 원형: 후방 이동 · 몬스터 시트 발동률 20%와 동기화</t>
  </si>
  <si>
    <t>오답 후 가짜 흔적 하나가 사라지고 진짜 흔적의 잔광이 강화</t>
  </si>
  <si>
    <t>핵심 단서 자동 정렬·이전 기록 바로 열기·정답 후보 3개 제한</t>
  </si>
  <si>
    <t>275번 | 남 탓의 피해 전가를 끊고 거울 미로 진입하기</t>
  </si>
  <si>
    <t>'복종 압박파' 행동을 수행해 위치·전투 리듬을 변화시킴.</t>
  </si>
  <si>
    <t>236번 | 거짓 소문의 증원 호출을 막고 교탁 비밀칸 해제하기</t>
  </si>
  <si>
    <t>기능 원형: 죄책감 파동 · 몬스터 시트 발동률 25%와 동기화</t>
  </si>
  <si>
    <t>기능 원형: 책임 파동 · 몬스터 시트 발동률 25%와 동기화</t>
  </si>
  <si>
    <t>인연에 따라 차한해에게 다가오는 거리와 애교 행동이 달라짐</t>
  </si>
  <si>
    <t>첫 실패 후 약점 노출 시간을 늘리고 공격 방향 보정 적용</t>
  </si>
  <si>
    <t>기능 원형: 부하 강화 · 몬스터 시트 발동률 30%와 동기화</t>
  </si>
  <si>
    <t>기능 원형: 균열 파동 · 몬스터 시트 발동률 25%와 동기화</t>
  </si>
  <si>
    <t>기능 원형: 퇴로 봉쇄 · 몬스터 시트 발동률 25%와 동기화</t>
  </si>
  <si>
    <t>'외피 연속 공격' 행동을 수행해 위치·전투 리듬을 변화시킴.</t>
  </si>
  <si>
    <t>기능 원형: 집단 돌진 · 몬스터 시트 발동률 20%와 동기화</t>
  </si>
  <si>
    <t>기능 원형: 교실 증원 · 몬스터 시트 발동률 25%와 동기화</t>
  </si>
  <si>
    <t>5/10 – 문서 수·모순 정보·대조 단계 수가 난이도를 결정함</t>
  </si>
  <si>
    <t>우정 반지 완료 시 목걸이 정체 즉시 확인·약점 경고 1회 강화</t>
  </si>
  <si>
    <t>기능 원형: 순차 공격 · 몬스터 시트 발동률 25%와 동기화</t>
  </si>
  <si>
    <t>기능 원형: 등급 배정 · 몬스터 시트 발동률 25%와 동기화</t>
  </si>
  <si>
    <t>6 | 남겨진 친구 · 6-F | 내가 뭘 잘못했지? 2페이즈</t>
  </si>
  <si>
    <t>기능 원형: 소문 파동 · 몬스터 시트 발동률 30%와 동기화</t>
  </si>
  <si>
    <t>여러 농구공 중 변혜서의 기억과 공명하는 공만 높은 피해를 냄</t>
  </si>
  <si>
    <t>별일 아니잖니에게 발각되거나 피격되지 않고 목표 지점 도달</t>
  </si>
  <si>
    <t>별 모양 스티커·필체·반 배경을 맞춰 사진과 문장을 복원함</t>
  </si>
  <si>
    <t>탐사 세트 착용 상태로 진짜 발자국 5개를 연결해 본관 진입</t>
  </si>
  <si>
    <t>기억 재생 중 보랏빛 잔광이 모이는 사랑의 매를 조사·회수함</t>
  </si>
  <si>
    <t>기능 원형: 측정 빔 · 몬스터 시트 발동률 25%와 동기화</t>
  </si>
  <si>
    <t>기능 원형: 포위 명령 · 몬스터 시트 발동률 30%와 동기화</t>
  </si>
  <si>
    <t>기능 원형: 위치 전파 · 몬스터 시트 발동률 25%와 동기화</t>
  </si>
  <si>
    <t>나만 아니면 돼의 생명력 0 또는 해당 구간의 제압 조건 달성</t>
  </si>
  <si>
    <t>기능 원형: 실체 교체 · 몬스터 시트 발동률 25%와 동기화</t>
  </si>
  <si>
    <t>공격 횟수</t>
  </si>
  <si>
    <t>총 공격 시간</t>
  </si>
  <si>
    <t>방어자</t>
  </si>
  <si>
    <t>승자</t>
  </si>
  <si>
    <t>1회 공격 시간</t>
  </si>
  <si>
    <t>일반 공격 평균</t>
  </si>
  <si>
    <t>최종 생명력</t>
  </si>
  <si>
    <t>데미지</t>
    <phoneticPr fontId="15" type="noConversion"/>
  </si>
  <si>
    <t>데미지</t>
    <phoneticPr fontId="15" type="noConversion"/>
  </si>
  <si>
    <t>몬스터</t>
    <phoneticPr fontId="15" type="noConversion"/>
  </si>
  <si>
    <t>캐릭터</t>
    <phoneticPr fontId="15" type="noConversion"/>
  </si>
  <si>
    <t>일반 공격</t>
    <phoneticPr fontId="15" type="noConversion"/>
  </si>
  <si>
    <t>스킬 공격</t>
    <phoneticPr fontId="15" type="noConversion"/>
  </si>
  <si>
    <t>기본 공격력 × 115%</t>
    <phoneticPr fontId="15" type="noConversion"/>
  </si>
  <si>
    <t>승패</t>
    <phoneticPr fontId="15" type="noConversion"/>
  </si>
  <si>
    <t>스킬4</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</si>
</sst>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
  </numFmts>
  <fonts count="16" x14ac:knownFonts="1">
    <font>
      <sz val="10"/>
      <color rgb="FF000000"/>
      <name val="맑은 고딕"/>
    </font>
    <font>
      <sz val="10"/>
      <color rgb="FF000000"/>
      <name val="맑은 고딕"/>
      <family val="3"/>
      <charset val="129"/>
    </font>
    <font>
      <sz val="10"/>
      <color rgb="FF6B7280"/>
      <name val="맑은 고딕"/>
      <family val="3"/>
      <charset val="129"/>
    </font>
    <font>
      <b/>
      <sz val="10"/>
      <color rgb="FF333333"/>
      <name val="맑은 고딕"/>
      <family val="3"/>
      <charset val="129"/>
    </font>
    <font>
      <b/>
      <sz val="10"/>
      <color rgb="FFFFFFFF"/>
      <name val="맑은 고딕"/>
      <family val="3"/>
      <charset val="129"/>
    </font>
    <font>
      <b/>
      <sz val="10"/>
      <color rgb="FF000000"/>
      <name val="맑은 고딕"/>
      <family val="3"/>
      <charset val="129"/>
    </font>
    <font>
      <b/>
      <sz val="10"/>
      <color rgb="FFB7791F"/>
      <name val="맑은 고딕"/>
      <family val="3"/>
      <charset val="129"/>
    </font>
    <font>
      <b/>
      <sz val="10"/>
      <color rgb="FF7A3E9D"/>
      <name val="맑은 고딕"/>
      <family val="3"/>
      <charset val="129"/>
    </font>
    <font>
      <b/>
      <sz val="10"/>
      <color rgb="FF2B78A6"/>
      <name val="맑은 고딕"/>
      <family val="3"/>
      <charset val="129"/>
    </font>
    <font>
      <sz val="10"/>
      <color rgb="FFB7791F"/>
      <name val="맑은 고딕"/>
      <family val="3"/>
      <charset val="129"/>
    </font>
    <font>
      <b/>
      <sz val="10"/>
      <color rgb="FFD59090"/>
      <name val="맑은 고딕"/>
      <family val="3"/>
      <charset val="129"/>
    </font>
    <font>
      <b/>
      <sz val="10"/>
      <color rgb="FF8A62BE"/>
      <name val="맑은 고딕"/>
      <family val="3"/>
      <charset val="129"/>
    </font>
    <font>
      <sz val="11"/>
      <color rgb="FF000000"/>
      <name val="맑은 고딕"/>
      <family val="3"/>
      <charset val="129"/>
    </font>
    <font>
      <b/>
      <sz val="11"/>
      <color rgb="FF000000"/>
      <name val="맑은 고딕"/>
      <family val="3"/>
      <charset val="129"/>
    </font>
    <font>
      <sz val="10"/>
      <color rgb="FF000000"/>
      <name val="맑은 고딕"/>
      <family val="3"/>
      <charset val="129"/>
    </font>
    <font>
      <sz val="8"/>
      <name val="돋움"/>
      <family val="3"/>
      <charset val="129"/>
    </font>
  </fonts>
  <fills count="6">
    <fill>
      <patternFill patternType="none"/>
    </fill>
    <fill>
      <patternFill patternType="gray125"/>
    </fill>
    <fill>
      <patternFill patternType="solid">
        <fgColor rgb="FFE2CFF1"/>
        <bgColor indexed="64"/>
      </patternFill>
    </fill>
    <fill>
      <patternFill patternType="solid">
        <fgColor rgb="FFDFD8F0"/>
        <bgColor indexed="64"/>
      </patternFill>
    </fill>
    <fill>
      <patternFill patternType="solid">
        <fgColor rgb="FFD59090"/>
        <bgColor indexed="64"/>
      </patternFill>
    </fill>
    <fill>
      <patternFill patternType="solid">
        <fgColor rgb="FFEBCBCB"/>
        <bgColor indexed="64"/>
      </patternFill>
    </fill>
  </fills>
  <borders count="109">
    <border>
      <left/>
      <right/>
      <top/>
      <bottom/>
      <diagonal/>
    </border>
    <border>
      <left style="thin">
        <color rgb="FFD9D9D9"/>
      </left>
      <right style="thin">
        <color rgb="FFD9D9D9"/>
      </right>
      <top style="thin">
        <color rgb="FFD9D9D9"/>
      </top>
      <bottom style="thin">
        <color rgb="FFD9D9D9"/>
      </bottom>
      <diagonal/>
    </border>
    <border>
      <left style="thin">
        <color rgb="FFC9C4CE"/>
      </left>
      <right style="thin">
        <color rgb="FFC9C4CE"/>
      </right>
      <top style="thin">
        <color rgb="FFC9C4CE"/>
      </top>
      <bottom style="thin">
        <color rgb="FFC9C4CE"/>
      </bottom>
      <diagonal/>
    </border>
    <border>
      <left/>
      <right/>
      <top style="thin">
        <color rgb="FF8EA3B5"/>
      </top>
      <bottom/>
      <diagonal/>
    </border>
    <border>
      <left style="thin">
        <color auto="1"/>
      </left>
      <right style="thin">
        <color auto="1"/>
      </right>
      <top style="thin">
        <color auto="1"/>
      </top>
      <bottom style="thin">
        <color auto="1"/>
      </bottom>
      <diagonal/>
    </border>
    <border>
      <left/>
      <right style="thin">
        <color rgb="FF352041"/>
      </right>
      <top style="thin">
        <color rgb="FF352041"/>
      </top>
      <bottom style="thin">
        <color rgb="FF352041"/>
      </bottom>
      <diagonal/>
    </border>
    <border>
      <left/>
      <right/>
      <top style="medium">
        <color rgb="FF2B78A6"/>
      </top>
      <bottom style="medium">
        <color rgb="FF2B78A6"/>
      </bottom>
      <diagonal/>
    </border>
    <border>
      <left/>
      <right style="medium">
        <color rgb="FF333333"/>
      </right>
      <top/>
      <bottom/>
      <diagonal/>
    </border>
    <border>
      <left style="medium">
        <color rgb="FF333333"/>
      </left>
      <right/>
      <top/>
      <bottom/>
      <diagonal/>
    </border>
    <border>
      <left/>
      <right/>
      <top/>
      <bottom style="thin">
        <color rgb="FFC9CDD3"/>
      </bottom>
      <diagonal/>
    </border>
    <border>
      <left style="medium">
        <color rgb="FF2B78A6"/>
      </left>
      <right/>
      <top/>
      <bottom/>
      <diagonal/>
    </border>
    <border>
      <left/>
      <right style="medium">
        <color rgb="FF2B78A6"/>
      </right>
      <top/>
      <bottom/>
      <diagonal/>
    </border>
    <border>
      <left style="medium">
        <color rgb="FF7A3E9D"/>
      </left>
      <right/>
      <top/>
      <bottom/>
      <diagonal/>
    </border>
    <border>
      <left/>
      <right style="medium">
        <color rgb="FF7A3E9D"/>
      </right>
      <top/>
      <bottom/>
      <diagonal/>
    </border>
    <border>
      <left style="medium">
        <color rgb="FF7A3E9D"/>
      </left>
      <right/>
      <top/>
      <bottom style="medium">
        <color rgb="FF7A3E9D"/>
      </bottom>
      <diagonal/>
    </border>
    <border>
      <left/>
      <right/>
      <top/>
      <bottom style="medium">
        <color rgb="FF7A3E9D"/>
      </bottom>
      <diagonal/>
    </border>
    <border>
      <left style="medium">
        <color rgb="FF7A3E9D"/>
      </left>
      <right/>
      <top style="medium">
        <color rgb="FF7A3E9D"/>
      </top>
      <bottom style="medium">
        <color rgb="FF7A3E9D"/>
      </bottom>
      <diagonal/>
    </border>
    <border>
      <left/>
      <right/>
      <top style="medium">
        <color rgb="FF7A3E9D"/>
      </top>
      <bottom style="medium">
        <color rgb="FF7A3E9D"/>
      </bottom>
      <diagonal/>
    </border>
    <border>
      <left/>
      <right style="medium">
        <color rgb="FF7A3E9D"/>
      </right>
      <top style="medium">
        <color rgb="FF7A3E9D"/>
      </top>
      <bottom style="medium">
        <color rgb="FF7A3E9D"/>
      </bottom>
      <diagonal/>
    </border>
    <border>
      <left style="medium">
        <color rgb="FF2B78A6"/>
      </left>
      <right/>
      <top style="medium">
        <color rgb="FF2B78A6"/>
      </top>
      <bottom style="medium">
        <color rgb="FF2B78A6"/>
      </bottom>
      <diagonal/>
    </border>
    <border>
      <left/>
      <right style="medium">
        <color rgb="FF2B78A6"/>
      </right>
      <top style="medium">
        <color rgb="FF2B78A6"/>
      </top>
      <bottom style="medium">
        <color rgb="FF2B78A6"/>
      </bottom>
      <diagonal/>
    </border>
    <border>
      <left style="medium">
        <color rgb="FFB7791F"/>
      </left>
      <right/>
      <top style="medium">
        <color rgb="FFB7791F"/>
      </top>
      <bottom style="medium">
        <color rgb="FFB7791F"/>
      </bottom>
      <diagonal/>
    </border>
    <border>
      <left/>
      <right style="medium">
        <color rgb="FFB7791F"/>
      </right>
      <top style="medium">
        <color rgb="FFB7791F"/>
      </top>
      <bottom style="medium">
        <color rgb="FFB7791F"/>
      </bottom>
      <diagonal/>
    </border>
    <border>
      <left/>
      <right/>
      <top style="medium">
        <color rgb="FFB7791F"/>
      </top>
      <bottom style="medium">
        <color rgb="FFB7791F"/>
      </bottom>
      <diagonal/>
    </border>
    <border>
      <left style="medium">
        <color rgb="FF333333"/>
      </left>
      <right/>
      <top style="medium">
        <color rgb="FF333333"/>
      </top>
      <bottom style="medium">
        <color rgb="FF333333"/>
      </bottom>
      <diagonal/>
    </border>
    <border>
      <left/>
      <right/>
      <top style="medium">
        <color rgb="FF333333"/>
      </top>
      <bottom style="medium">
        <color rgb="FF333333"/>
      </bottom>
      <diagonal/>
    </border>
    <border>
      <left/>
      <right style="medium">
        <color rgb="FF333333"/>
      </right>
      <top style="medium">
        <color rgb="FF333333"/>
      </top>
      <bottom style="medium">
        <color rgb="FF333333"/>
      </bottom>
      <diagonal/>
    </border>
    <border>
      <left style="dashed">
        <color rgb="FF7A3E9D"/>
      </left>
      <right/>
      <top style="dashed">
        <color rgb="FF7A3E9D"/>
      </top>
      <bottom/>
      <diagonal/>
    </border>
    <border>
      <left/>
      <right style="dashed">
        <color rgb="FF7A3E9D"/>
      </right>
      <top style="dashed">
        <color rgb="FF7A3E9D"/>
      </top>
      <bottom/>
      <diagonal/>
    </border>
    <border>
      <left style="dashed">
        <color rgb="FF7A3E9D"/>
      </left>
      <right/>
      <top/>
      <bottom/>
      <diagonal/>
    </border>
    <border>
      <left/>
      <right style="dashed">
        <color rgb="FF7A3E9D"/>
      </right>
      <top/>
      <bottom/>
      <diagonal/>
    </border>
    <border>
      <left style="dashed">
        <color rgb="FF7A3E9D"/>
      </left>
      <right/>
      <top/>
      <bottom style="dashed">
        <color rgb="FF7A3E9D"/>
      </bottom>
      <diagonal/>
    </border>
    <border>
      <left/>
      <right style="dashed">
        <color rgb="FF7A3E9D"/>
      </right>
      <top/>
      <bottom style="dashed">
        <color rgb="FF7A3E9D"/>
      </bottom>
      <diagonal/>
    </border>
    <border>
      <left style="dashed">
        <color rgb="FF2B78A6"/>
      </left>
      <right/>
      <top style="dashed">
        <color rgb="FF2B78A6"/>
      </top>
      <bottom/>
      <diagonal/>
    </border>
    <border>
      <left/>
      <right/>
      <top style="dashed">
        <color rgb="FF2B78A6"/>
      </top>
      <bottom/>
      <diagonal/>
    </border>
    <border>
      <left/>
      <right style="dashed">
        <color rgb="FF2B78A6"/>
      </right>
      <top style="dashed">
        <color rgb="FF2B78A6"/>
      </top>
      <bottom/>
      <diagonal/>
    </border>
    <border>
      <left style="dashed">
        <color rgb="FF2B78A6"/>
      </left>
      <right/>
      <top/>
      <bottom/>
      <diagonal/>
    </border>
    <border>
      <left/>
      <right style="dashed">
        <color rgb="FF2B78A6"/>
      </right>
      <top/>
      <bottom/>
      <diagonal/>
    </border>
    <border>
      <left style="dashed">
        <color rgb="FF2B78A6"/>
      </left>
      <right/>
      <top/>
      <bottom style="dashed">
        <color rgb="FF2B78A6"/>
      </bottom>
      <diagonal/>
    </border>
    <border>
      <left/>
      <right/>
      <top/>
      <bottom style="dashed">
        <color rgb="FF2B78A6"/>
      </bottom>
      <diagonal/>
    </border>
    <border>
      <left/>
      <right style="dashed">
        <color rgb="FF2B78A6"/>
      </right>
      <top/>
      <bottom style="dashed">
        <color rgb="FF2B78A6"/>
      </bottom>
      <diagonal/>
    </border>
    <border>
      <left style="medium">
        <color rgb="FF333333"/>
      </left>
      <right/>
      <top/>
      <bottom style="thin">
        <color rgb="FFC9CDD3"/>
      </bottom>
      <diagonal/>
    </border>
    <border>
      <left style="medium">
        <color rgb="FF7A3E9D"/>
      </left>
      <right/>
      <top/>
      <bottom style="thin">
        <color rgb="FFC9CDD3"/>
      </bottom>
      <diagonal/>
    </border>
    <border>
      <left style="medium">
        <color rgb="FF2B78A6"/>
      </left>
      <right/>
      <top/>
      <bottom style="thin">
        <color rgb="FFC9CDD3"/>
      </bottom>
      <diagonal/>
    </border>
    <border>
      <left style="thin">
        <color rgb="FF2B78A6"/>
      </left>
      <right/>
      <top style="thin">
        <color rgb="FF2B78A6"/>
      </top>
      <bottom/>
      <diagonal/>
    </border>
    <border>
      <left/>
      <right style="thin">
        <color rgb="FF2B78A6"/>
      </right>
      <top style="thin">
        <color rgb="FF2B78A6"/>
      </top>
      <bottom/>
      <diagonal/>
    </border>
    <border>
      <left style="thin">
        <color rgb="FF2B78A6"/>
      </left>
      <right/>
      <top/>
      <bottom/>
      <diagonal/>
    </border>
    <border>
      <left/>
      <right style="thin">
        <color rgb="FF2B78A6"/>
      </right>
      <top/>
      <bottom/>
      <diagonal/>
    </border>
    <border>
      <left style="medium">
        <color rgb="FFB7791F"/>
      </left>
      <right/>
      <top/>
      <bottom style="thin">
        <color rgb="FFE1C79E"/>
      </bottom>
      <diagonal/>
    </border>
    <border>
      <left/>
      <right/>
      <top/>
      <bottom style="thin">
        <color rgb="FFE1C79E"/>
      </bottom>
      <diagonal/>
    </border>
    <border>
      <left style="medium">
        <color rgb="FFB7791F"/>
      </left>
      <right/>
      <top/>
      <bottom style="medium">
        <color rgb="FFB7791F"/>
      </bottom>
      <diagonal/>
    </border>
    <border>
      <left/>
      <right/>
      <top/>
      <bottom style="medium">
        <color rgb="FFB7791F"/>
      </bottom>
      <diagonal/>
    </border>
    <border>
      <left/>
      <right style="medium">
        <color rgb="FFB7791F"/>
      </right>
      <top/>
      <bottom style="medium">
        <color rgb="FFB7791F"/>
      </bottom>
      <diagonal/>
    </border>
    <border>
      <left/>
      <right style="medium">
        <color rgb="FF7A3E9D"/>
      </right>
      <top/>
      <bottom style="medium">
        <color rgb="FF7A3E9D"/>
      </bottom>
      <diagonal/>
    </border>
    <border>
      <left style="dashed">
        <color rgb="FF7A3E9D"/>
      </left>
      <right/>
      <top style="medium">
        <color rgb="FF7A3E9D"/>
      </top>
      <bottom/>
      <diagonal/>
    </border>
    <border>
      <left/>
      <right/>
      <top style="medium">
        <color rgb="FF7A3E9D"/>
      </top>
      <bottom/>
      <diagonal/>
    </border>
    <border>
      <left/>
      <right style="medium">
        <color rgb="FF333333"/>
      </right>
      <top style="medium">
        <color rgb="FF7A3E9D"/>
      </top>
      <bottom/>
      <diagonal/>
    </border>
    <border>
      <left/>
      <right/>
      <top/>
      <bottom style="dashed">
        <color rgb="FF7A3E9D"/>
      </bottom>
      <diagonal/>
    </border>
    <border>
      <left/>
      <right style="medium">
        <color rgb="FF333333"/>
      </right>
      <top/>
      <bottom style="dashed">
        <color rgb="FF7A3E9D"/>
      </bottom>
      <diagonal/>
    </border>
    <border>
      <left style="medium">
        <color rgb="FF2B78A6"/>
      </left>
      <right style="medium">
        <color rgb="FF2B78A6"/>
      </right>
      <top style="medium">
        <color rgb="FF2B78A6"/>
      </top>
      <bottom/>
      <diagonal/>
    </border>
    <border>
      <left style="medium">
        <color rgb="FF2B78A6"/>
      </left>
      <right style="medium">
        <color rgb="FF2B78A6"/>
      </right>
      <top/>
      <bottom/>
      <diagonal/>
    </border>
    <border>
      <left style="medium">
        <color rgb="FF2B78A6"/>
      </left>
      <right style="medium">
        <color rgb="FF2B78A6"/>
      </right>
      <top/>
      <bottom style="medium">
        <color rgb="FF2B78A6"/>
      </bottom>
      <diagonal/>
    </border>
    <border>
      <left style="medium">
        <color rgb="FF333333"/>
      </left>
      <right/>
      <top style="medium">
        <color rgb="FF2B78A6"/>
      </top>
      <bottom style="medium">
        <color rgb="FF2B78A6"/>
      </bottom>
      <diagonal/>
    </border>
    <border>
      <left/>
      <right style="medium">
        <color auto="1"/>
      </right>
      <top style="medium">
        <color rgb="FF2B78A6"/>
      </top>
      <bottom style="medium">
        <color rgb="FF2B78A6"/>
      </bottom>
      <diagonal/>
    </border>
    <border>
      <left style="medium">
        <color rgb="FFD59090"/>
      </left>
      <right/>
      <top style="medium">
        <color rgb="FFD59090"/>
      </top>
      <bottom/>
      <diagonal/>
    </border>
    <border>
      <left/>
      <right/>
      <top style="medium">
        <color rgb="FFD59090"/>
      </top>
      <bottom/>
      <diagonal/>
    </border>
    <border>
      <left style="thin">
        <color rgb="FFD59090"/>
      </left>
      <right style="thin">
        <color rgb="FFD59090"/>
      </right>
      <top style="thin">
        <color rgb="FFD59090"/>
      </top>
      <bottom style="thin">
        <color rgb="FFD59090"/>
      </bottom>
      <diagonal/>
    </border>
    <border>
      <left style="thin">
        <color rgb="FFD59090"/>
      </left>
      <right style="thin">
        <color rgb="FFD59090"/>
      </right>
      <top style="thin">
        <color rgb="FFD59090"/>
      </top>
      <bottom/>
      <diagonal/>
    </border>
    <border>
      <left style="thin">
        <color rgb="FF8366C2"/>
      </left>
      <right style="thin">
        <color rgb="FF8366C2"/>
      </right>
      <top style="thin">
        <color rgb="FF8366C2"/>
      </top>
      <bottom style="thin">
        <color rgb="FF8366C2"/>
      </bottom>
      <diagonal/>
    </border>
    <border>
      <left/>
      <right style="medium">
        <color rgb="FF2B78A6"/>
      </right>
      <top/>
      <bottom style="medium">
        <color rgb="FF2B78A6"/>
      </bottom>
      <diagonal/>
    </border>
    <border>
      <left/>
      <right/>
      <top/>
      <bottom style="thin">
        <color rgb="FF9ECBA6"/>
      </bottom>
      <diagonal/>
    </border>
    <border>
      <left style="thin">
        <color rgb="FF8366C2"/>
      </left>
      <right/>
      <top style="thin">
        <color rgb="FF8366C2"/>
      </top>
      <bottom style="thin">
        <color rgb="FF8366C2"/>
      </bottom>
      <diagonal/>
    </border>
    <border>
      <left/>
      <right style="thin">
        <color rgb="FF8366C2"/>
      </right>
      <top style="thin">
        <color rgb="FF8366C2"/>
      </top>
      <bottom style="thin">
        <color rgb="FF8366C2"/>
      </bottom>
      <diagonal/>
    </border>
    <border>
      <left/>
      <right/>
      <top style="thin">
        <color rgb="FF8366C2"/>
      </top>
      <bottom style="thin">
        <color rgb="FF8366C2"/>
      </bottom>
      <diagonal/>
    </border>
    <border>
      <left/>
      <right/>
      <top style="thin">
        <color rgb="FF9ECBA6"/>
      </top>
      <bottom/>
      <diagonal/>
    </border>
    <border>
      <left style="medium">
        <color rgb="FF8366C2"/>
      </left>
      <right style="medium">
        <color rgb="FF8366C2"/>
      </right>
      <top style="medium">
        <color rgb="FF8366C2"/>
      </top>
      <bottom style="medium">
        <color rgb="FF8366C2"/>
      </bottom>
      <diagonal/>
    </border>
    <border>
      <left style="medium">
        <color rgb="FF8366C2"/>
      </left>
      <right/>
      <top style="medium">
        <color rgb="FF8366C2"/>
      </top>
      <bottom/>
      <diagonal/>
    </border>
    <border>
      <left style="medium">
        <color rgb="FFD59090"/>
      </left>
      <right style="medium">
        <color rgb="FFD59090"/>
      </right>
      <top style="medium">
        <color rgb="FFD59090"/>
      </top>
      <bottom style="medium">
        <color rgb="FFD59090"/>
      </bottom>
      <diagonal/>
    </border>
    <border>
      <left style="medium">
        <color rgb="FF8366C2"/>
      </left>
      <right/>
      <top style="medium">
        <color rgb="FF8366C2"/>
      </top>
      <bottom style="medium">
        <color rgb="FF8366C2"/>
      </bottom>
      <diagonal/>
    </border>
    <border>
      <left/>
      <right style="thin">
        <color rgb="FFD59090"/>
      </right>
      <top style="thin">
        <color rgb="FFD59090"/>
      </top>
      <bottom style="thin">
        <color rgb="FFD59090"/>
      </bottom>
      <diagonal/>
    </border>
    <border>
      <left/>
      <right style="thin">
        <color rgb="FFD59090"/>
      </right>
      <top style="thin">
        <color rgb="FFD59090"/>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E3C803"/>
      </left>
      <right/>
      <top style="medium">
        <color rgb="FFE3C803"/>
      </top>
      <bottom/>
      <diagonal/>
    </border>
    <border>
      <left/>
      <right/>
      <top style="medium">
        <color rgb="FFE3C803"/>
      </top>
      <bottom/>
      <diagonal/>
    </border>
    <border>
      <left/>
      <right style="medium">
        <color rgb="FFE3C803"/>
      </right>
      <top style="medium">
        <color rgb="FFE3C803"/>
      </top>
      <bottom/>
      <diagonal/>
    </border>
    <border>
      <left style="medium">
        <color rgb="FFE3C803"/>
      </left>
      <right style="medium">
        <color rgb="FF8366C2"/>
      </right>
      <top style="medium">
        <color rgb="FF8366C2"/>
      </top>
      <bottom style="medium">
        <color rgb="FF8366C2"/>
      </bottom>
      <diagonal/>
    </border>
    <border>
      <left style="medium">
        <color rgb="FFD59090"/>
      </left>
      <right style="medium">
        <color rgb="FFE3C803"/>
      </right>
      <top style="medium">
        <color rgb="FFD59090"/>
      </top>
      <bottom style="medium">
        <color rgb="FFD59090"/>
      </bottom>
      <diagonal/>
    </border>
    <border>
      <left style="medium">
        <color rgb="FFD59090"/>
      </left>
      <right style="medium">
        <color rgb="FFE3C803"/>
      </right>
      <top style="medium">
        <color rgb="FFD59090"/>
      </top>
      <bottom/>
      <diagonal/>
    </border>
    <border>
      <left style="medium">
        <color rgb="FFE3C803"/>
      </left>
      <right style="medium">
        <color rgb="FF8366C2"/>
      </right>
      <top style="medium">
        <color rgb="FF8366C2"/>
      </top>
      <bottom style="medium">
        <color rgb="FFE3C803"/>
      </bottom>
      <diagonal/>
    </border>
    <border>
      <left style="medium">
        <color rgb="FF8366C2"/>
      </left>
      <right style="medium">
        <color rgb="FF8366C2"/>
      </right>
      <top style="medium">
        <color rgb="FF8366C2"/>
      </top>
      <bottom style="medium">
        <color rgb="FFE3C803"/>
      </bottom>
      <diagonal/>
    </border>
    <border>
      <left style="medium">
        <color rgb="FF8366C2"/>
      </left>
      <right/>
      <top/>
      <bottom style="medium">
        <color rgb="FFE3C803"/>
      </bottom>
      <diagonal/>
    </border>
    <border>
      <left style="medium">
        <color rgb="FFD59090"/>
      </left>
      <right style="medium">
        <color rgb="FFD59090"/>
      </right>
      <top style="medium">
        <color rgb="FFD59090"/>
      </top>
      <bottom style="medium">
        <color rgb="FFE3C803"/>
      </bottom>
      <diagonal/>
    </border>
    <border>
      <left style="medium">
        <color rgb="FFD59090"/>
      </left>
      <right style="medium">
        <color rgb="FFE3C803"/>
      </right>
      <top/>
      <bottom style="medium">
        <color rgb="FFE3C803"/>
      </bottom>
      <diagonal/>
    </border>
    <border>
      <left style="medium">
        <color rgb="FFE3C803"/>
      </left>
      <right/>
      <top style="thin">
        <color rgb="FF8366C2"/>
      </top>
      <bottom style="thin">
        <color rgb="FF9ECBA6"/>
      </bottom>
      <diagonal/>
    </border>
    <border>
      <left/>
      <right/>
      <top style="thin">
        <color rgb="FF8366C2"/>
      </top>
      <bottom style="thin">
        <color rgb="FF9ECBA6"/>
      </bottom>
      <diagonal/>
    </border>
    <border>
      <left style="medium">
        <color rgb="FFE3C803"/>
      </left>
      <right/>
      <top style="thin">
        <color rgb="FF9ECBA6"/>
      </top>
      <bottom/>
      <diagonal/>
    </border>
    <border>
      <left style="medium">
        <color rgb="FFE3C803"/>
      </left>
      <right/>
      <top/>
      <bottom/>
      <diagonal/>
    </border>
    <border>
      <left style="medium">
        <color rgb="FFE3C803"/>
      </left>
      <right/>
      <top/>
      <bottom style="thin">
        <color rgb="FF9ECBA6"/>
      </bottom>
      <diagonal/>
    </border>
    <border>
      <left style="medium">
        <color auto="1"/>
      </left>
      <right style="thin">
        <color auto="1"/>
      </right>
      <top style="medium">
        <color rgb="FF8366C2"/>
      </top>
      <bottom style="thin">
        <color auto="1"/>
      </bottom>
      <diagonal/>
    </border>
    <border>
      <left style="thin">
        <color auto="1"/>
      </left>
      <right style="thin">
        <color auto="1"/>
      </right>
      <top style="medium">
        <color rgb="FF8366C2"/>
      </top>
      <bottom style="thin">
        <color auto="1"/>
      </bottom>
      <diagonal/>
    </border>
    <border>
      <left style="thin">
        <color auto="1"/>
      </left>
      <right style="thin">
        <color auto="1"/>
      </right>
      <top style="medium">
        <color rgb="FFD59090"/>
      </top>
      <bottom style="thin">
        <color auto="1"/>
      </bottom>
      <diagonal/>
    </border>
    <border>
      <left style="thin">
        <color auto="1"/>
      </left>
      <right style="medium">
        <color auto="1"/>
      </right>
      <top style="medium">
        <color rgb="FFD59090"/>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7">
    <xf numFmtId="0" fontId="0"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xf numFmtId="0" fontId="14" fillId="0" borderId="0"/>
  </cellStyleXfs>
  <cellXfs count="235">
    <xf numFmtId="0" fontId="0" fillId="0" borderId="0" xfId="0" applyNumberFormat="1" applyAlignment="1">
      <alignment vertical="center"/>
    </xf>
    <xf numFmtId="0" fontId="2" fillId="0" borderId="1" xfId="4" applyNumberFormat="1" applyFont="1" applyBorder="1" applyAlignment="1">
      <alignment vertical="center" wrapText="1"/>
    </xf>
    <xf numFmtId="0" fontId="2" fillId="0" borderId="0" xfId="6" applyNumberFormat="1" applyFont="1" applyAlignment="1">
      <alignment vertical="center"/>
    </xf>
    <xf numFmtId="0" fontId="3" fillId="0" borderId="0" xfId="5" applyNumberFormat="1" applyFont="1" applyAlignment="1">
      <alignment vertical="center" wrapText="1"/>
    </xf>
    <xf numFmtId="0" fontId="2" fillId="0" borderId="0" xfId="6" applyNumberFormat="1" applyFont="1" applyAlignment="1">
      <alignment vertical="center"/>
    </xf>
    <xf numFmtId="0" fontId="2" fillId="0" borderId="0" xfId="2" applyNumberFormat="1" applyFont="1" applyAlignment="1">
      <alignment vertical="center" wrapText="1"/>
    </xf>
    <xf numFmtId="0" fontId="2" fillId="0" borderId="1" xfId="2" applyNumberFormat="1" applyFont="1" applyBorder="1" applyAlignment="1">
      <alignment vertical="center" wrapText="1"/>
    </xf>
    <xf numFmtId="0" fontId="2" fillId="0" borderId="1" xfId="4" applyNumberFormat="1" applyFont="1" applyBorder="1" applyAlignment="1">
      <alignment horizontal="left" vertical="center" wrapText="1"/>
    </xf>
    <xf numFmtId="0" fontId="2" fillId="0" borderId="1" xfId="2" applyNumberFormat="1" applyFont="1" applyBorder="1" applyAlignment="1">
      <alignment horizontal="left" vertical="center" wrapText="1"/>
    </xf>
    <xf numFmtId="0" fontId="2" fillId="0" borderId="1" xfId="2" applyNumberFormat="1" applyFont="1" applyBorder="1" applyAlignment="1">
      <alignment vertical="center"/>
    </xf>
    <xf numFmtId="0" fontId="2" fillId="0" borderId="1" xfId="3" applyNumberFormat="1" applyFont="1" applyBorder="1" applyAlignment="1">
      <alignment vertical="center" wrapText="1"/>
    </xf>
    <xf numFmtId="0" fontId="3" fillId="0" borderId="2" xfId="5" applyNumberFormat="1" applyFont="1" applyBorder="1" applyAlignment="1">
      <alignment vertical="center" wrapText="1"/>
    </xf>
    <xf numFmtId="0" fontId="14" fillId="0" borderId="3" xfId="1" applyNumberFormat="1" applyBorder="1" applyAlignment="1">
      <alignment horizontal="left" vertical="center" wrapText="1"/>
    </xf>
    <xf numFmtId="0" fontId="14" fillId="0" borderId="0" xfId="1" applyNumberFormat="1" applyBorder="1" applyAlignment="1">
      <alignment vertical="center"/>
    </xf>
    <xf numFmtId="0" fontId="0" fillId="0" borderId="0" xfId="1" applyNumberFormat="1" applyFont="1" applyBorder="1" applyAlignment="1">
      <alignment horizontal="left" vertical="center" wrapText="1"/>
    </xf>
    <xf numFmtId="0" fontId="0" fillId="0" borderId="0" xfId="1" applyNumberFormat="1" applyFont="1" applyBorder="1" applyAlignment="1">
      <alignment vertical="center"/>
    </xf>
    <xf numFmtId="0" fontId="14" fillId="0" borderId="1" xfId="1" applyNumberFormat="1" applyBorder="1" applyAlignment="1">
      <alignment vertical="center" wrapText="1"/>
    </xf>
    <xf numFmtId="0" fontId="14" fillId="0" borderId="1" xfId="1" applyNumberFormat="1" applyBorder="1" applyAlignment="1">
      <alignment vertical="center" wrapText="1"/>
    </xf>
    <xf numFmtId="0" fontId="14" fillId="0" borderId="4" xfId="1" applyNumberFormat="1" applyBorder="1" applyAlignment="1">
      <alignment horizontal="left" vertical="center" wrapText="1"/>
    </xf>
    <xf numFmtId="2" fontId="14" fillId="0" borderId="4" xfId="1" applyNumberFormat="1" applyBorder="1" applyAlignment="1">
      <alignment horizontal="left" vertical="center" wrapText="1"/>
    </xf>
    <xf numFmtId="2" fontId="14" fillId="0" borderId="4" xfId="1" applyNumberFormat="1" applyBorder="1" applyAlignment="1">
      <alignment horizontal="left" vertical="center" wrapText="1"/>
    </xf>
    <xf numFmtId="2" fontId="14" fillId="0" borderId="4" xfId="1" applyNumberFormat="1" applyBorder="1" applyAlignment="1">
      <alignment horizontal="left" vertical="center" wrapText="1"/>
    </xf>
    <xf numFmtId="0" fontId="0" fillId="0" borderId="4" xfId="1" applyNumberFormat="1" applyFont="1" applyBorder="1" applyAlignment="1">
      <alignment vertical="center" wrapText="1"/>
    </xf>
    <xf numFmtId="0" fontId="14" fillId="0" borderId="5" xfId="1" applyNumberFormat="1" applyBorder="1" applyAlignment="1">
      <alignment horizontal="left" vertical="center" wrapText="1"/>
    </xf>
    <xf numFmtId="0" fontId="4" fillId="0" borderId="0" xfId="1" applyNumberFormat="1" applyFont="1" applyBorder="1" applyAlignment="1">
      <alignment horizontal="left" vertical="center" wrapText="1"/>
    </xf>
    <xf numFmtId="0" fontId="0" fillId="0" borderId="0" xfId="1" applyNumberFormat="1" applyFont="1" applyBorder="1" applyAlignment="1">
      <alignment horizontal="center" vertical="center" wrapText="1"/>
    </xf>
    <xf numFmtId="0" fontId="0" fillId="0" borderId="6" xfId="1" applyNumberFormat="1" applyFont="1" applyBorder="1" applyAlignment="1">
      <alignment vertical="center" wrapText="1"/>
    </xf>
    <xf numFmtId="0" fontId="14" fillId="0" borderId="0" xfId="1" applyNumberFormat="1" applyBorder="1" applyAlignment="1">
      <alignment horizontal="left" vertical="center" wrapText="1"/>
    </xf>
    <xf numFmtId="0" fontId="14" fillId="0" borderId="0" xfId="2" applyNumberFormat="1" applyBorder="1" applyAlignment="1">
      <alignment vertical="center"/>
    </xf>
    <xf numFmtId="0" fontId="5" fillId="0" borderId="0" xfId="1" applyNumberFormat="1" applyFont="1" applyFill="1" applyBorder="1" applyAlignment="1">
      <alignment horizontal="center" vertical="center" wrapText="1"/>
    </xf>
    <xf numFmtId="0" fontId="0" fillId="0" borderId="0" xfId="1" applyNumberFormat="1" applyFont="1" applyFill="1" applyBorder="1" applyAlignment="1">
      <alignment vertical="center" wrapText="1"/>
    </xf>
    <xf numFmtId="0" fontId="0" fillId="0" borderId="7" xfId="1" applyNumberFormat="1" applyFont="1" applyFill="1" applyBorder="1" applyAlignment="1">
      <alignment vertical="center" wrapText="1"/>
    </xf>
    <xf numFmtId="0" fontId="0" fillId="0" borderId="8" xfId="1" applyNumberFormat="1" applyFont="1" applyFill="1" applyBorder="1" applyAlignment="1">
      <alignment vertical="center" wrapText="1"/>
    </xf>
    <xf numFmtId="0" fontId="0" fillId="0" borderId="9" xfId="1" applyNumberFormat="1" applyFont="1" applyFill="1" applyBorder="1" applyAlignment="1">
      <alignment horizontal="center" vertical="center" wrapText="1"/>
    </xf>
    <xf numFmtId="0" fontId="0" fillId="0" borderId="10" xfId="1" applyNumberFormat="1" applyFont="1" applyFill="1" applyBorder="1" applyAlignment="1">
      <alignment vertical="center" wrapText="1"/>
    </xf>
    <xf numFmtId="0" fontId="0" fillId="0" borderId="11" xfId="1" applyNumberFormat="1" applyFont="1" applyFill="1" applyBorder="1" applyAlignment="1">
      <alignment vertical="center" wrapText="1"/>
    </xf>
    <xf numFmtId="0" fontId="0" fillId="0" borderId="12" xfId="1" applyNumberFormat="1" applyFont="1" applyFill="1" applyBorder="1" applyAlignment="1">
      <alignment vertical="center" wrapText="1"/>
    </xf>
    <xf numFmtId="0" fontId="0" fillId="0" borderId="13" xfId="1" applyNumberFormat="1" applyFont="1" applyFill="1" applyBorder="1" applyAlignment="1">
      <alignment vertical="center" wrapText="1"/>
    </xf>
    <xf numFmtId="0" fontId="5" fillId="0" borderId="0" xfId="1" applyNumberFormat="1" applyFont="1" applyFill="1" applyBorder="1" applyAlignment="1">
      <alignment horizontal="left" vertical="center" wrapText="1"/>
    </xf>
    <xf numFmtId="0" fontId="0" fillId="0" borderId="13" xfId="1" applyNumberFormat="1" applyFont="1" applyFill="1" applyBorder="1" applyAlignment="1">
      <alignment horizontal="center" vertical="center" wrapText="1"/>
    </xf>
    <xf numFmtId="0" fontId="0" fillId="0" borderId="14" xfId="1" applyNumberFormat="1" applyFont="1" applyFill="1" applyBorder="1" applyAlignment="1">
      <alignment vertical="center" wrapText="1"/>
    </xf>
    <xf numFmtId="0" fontId="0" fillId="0" borderId="15" xfId="1" applyNumberFormat="1" applyFont="1" applyFill="1" applyBorder="1" applyAlignment="1">
      <alignment vertical="center" wrapText="1"/>
    </xf>
    <xf numFmtId="0" fontId="0" fillId="0" borderId="0" xfId="2" applyNumberFormat="1" applyFont="1" applyFill="1" applyBorder="1" applyAlignment="1">
      <alignment vertical="center"/>
    </xf>
    <xf numFmtId="0" fontId="0" fillId="0" borderId="0" xfId="0" applyNumberFormat="1" applyFont="1" applyFill="1" applyBorder="1" applyAlignment="1" applyProtection="1">
      <alignment horizontal="center" vertical="center" wrapText="1"/>
    </xf>
    <xf numFmtId="0" fontId="0" fillId="0" borderId="0" xfId="0" applyFont="1" applyFill="1" applyBorder="1" applyAlignment="1">
      <alignment vertical="center" wrapText="1"/>
    </xf>
    <xf numFmtId="0" fontId="5" fillId="0" borderId="0" xfId="0" applyNumberFormat="1" applyFont="1" applyFill="1" applyBorder="1" applyAlignment="1" applyProtection="1">
      <alignment horizontal="center" vertical="center" wrapText="1"/>
    </xf>
    <xf numFmtId="0" fontId="5" fillId="0" borderId="0" xfId="0" applyNumberFormat="1" applyFont="1" applyFill="1" applyBorder="1" applyAlignment="1" applyProtection="1">
      <alignment horizontal="center" vertical="center" wrapText="1"/>
    </xf>
    <xf numFmtId="0" fontId="0" fillId="0" borderId="6" xfId="1" applyNumberFormat="1" applyFont="1" applyBorder="1" applyAlignment="1">
      <alignment vertical="center" wrapText="1"/>
    </xf>
    <xf numFmtId="2" fontId="14" fillId="0" borderId="4" xfId="1" applyNumberFormat="1" applyBorder="1" applyAlignment="1">
      <alignment horizontal="left" vertical="center" wrapText="1"/>
    </xf>
    <xf numFmtId="0" fontId="2" fillId="0" borderId="0" xfId="1" applyNumberFormat="1" applyFont="1" applyBorder="1" applyAlignment="1">
      <alignment vertical="center" wrapText="1"/>
    </xf>
    <xf numFmtId="0" fontId="0" fillId="0" borderId="0" xfId="1" applyNumberFormat="1" applyFont="1" applyBorder="1" applyAlignment="1">
      <alignment horizontal="center" vertical="center" wrapText="1"/>
    </xf>
    <xf numFmtId="0" fontId="0" fillId="0" borderId="16" xfId="1" applyNumberFormat="1" applyFont="1" applyFill="1" applyBorder="1" applyAlignment="1">
      <alignment horizontal="center" vertical="center" wrapText="1"/>
    </xf>
    <xf numFmtId="0" fontId="0" fillId="0" borderId="17" xfId="1" applyNumberFormat="1" applyFont="1" applyFill="1" applyBorder="1" applyAlignment="1">
      <alignment vertical="center" wrapText="1"/>
    </xf>
    <xf numFmtId="0" fontId="0" fillId="0" borderId="18" xfId="1" applyNumberFormat="1" applyFont="1" applyFill="1" applyBorder="1" applyAlignment="1">
      <alignment vertical="center" wrapText="1"/>
    </xf>
    <xf numFmtId="0" fontId="0" fillId="0" borderId="19" xfId="1" applyNumberFormat="1" applyFont="1" applyFill="1" applyBorder="1" applyAlignment="1">
      <alignment horizontal="center" vertical="center" wrapText="1"/>
    </xf>
    <xf numFmtId="0" fontId="0" fillId="0" borderId="20" xfId="1" applyNumberFormat="1" applyFont="1" applyFill="1" applyBorder="1" applyAlignment="1">
      <alignment vertical="center" wrapText="1"/>
    </xf>
    <xf numFmtId="0" fontId="6" fillId="0" borderId="21" xfId="1" applyNumberFormat="1" applyFont="1" applyFill="1" applyBorder="1" applyAlignment="1">
      <alignment horizontal="center" vertical="center" wrapText="1"/>
    </xf>
    <xf numFmtId="0" fontId="6" fillId="0" borderId="22" xfId="1" applyNumberFormat="1" applyFont="1" applyFill="1" applyBorder="1" applyAlignment="1">
      <alignment vertical="center" wrapText="1"/>
    </xf>
    <xf numFmtId="2" fontId="6" fillId="0" borderId="21" xfId="1" applyNumberFormat="1" applyFont="1" applyFill="1" applyBorder="1" applyAlignment="1">
      <alignment horizontal="center" vertical="center" wrapText="1"/>
    </xf>
    <xf numFmtId="2" fontId="6" fillId="0" borderId="22" xfId="1" applyNumberFormat="1" applyFont="1" applyFill="1" applyBorder="1" applyAlignment="1">
      <alignment vertical="center" wrapText="1"/>
    </xf>
    <xf numFmtId="0" fontId="0" fillId="0" borderId="23" xfId="1" applyNumberFormat="1" applyFont="1" applyFill="1" applyBorder="1" applyAlignment="1">
      <alignment vertical="center" wrapText="1"/>
    </xf>
    <xf numFmtId="0" fontId="0" fillId="0" borderId="22" xfId="1" applyNumberFormat="1" applyFont="1" applyFill="1" applyBorder="1" applyAlignment="1">
      <alignment vertical="center" wrapText="1"/>
    </xf>
    <xf numFmtId="0" fontId="7" fillId="0" borderId="16" xfId="1" applyNumberFormat="1" applyFont="1" applyFill="1" applyBorder="1" applyAlignment="1">
      <alignment horizontal="center" vertical="center" wrapText="1"/>
    </xf>
    <xf numFmtId="0" fontId="3" fillId="0" borderId="24" xfId="1" applyNumberFormat="1" applyFont="1" applyFill="1" applyBorder="1" applyAlignment="1">
      <alignment horizontal="center" vertical="center" wrapText="1"/>
    </xf>
    <xf numFmtId="0" fontId="0" fillId="0" borderId="25" xfId="1" applyNumberFormat="1" applyFont="1" applyFill="1" applyBorder="1" applyAlignment="1">
      <alignment vertical="center" wrapText="1"/>
    </xf>
    <xf numFmtId="0" fontId="0" fillId="0" borderId="26" xfId="1" applyNumberFormat="1" applyFont="1" applyFill="1" applyBorder="1" applyAlignment="1">
      <alignment vertical="center" wrapText="1"/>
    </xf>
    <xf numFmtId="0" fontId="8" fillId="0" borderId="19" xfId="1" applyNumberFormat="1" applyFont="1" applyFill="1" applyBorder="1" applyAlignment="1">
      <alignment horizontal="center" vertical="center" wrapText="1"/>
    </xf>
    <xf numFmtId="0" fontId="0" fillId="0" borderId="6" xfId="1" applyNumberFormat="1" applyFont="1" applyFill="1" applyBorder="1" applyAlignment="1">
      <alignment vertical="center" wrapText="1"/>
    </xf>
    <xf numFmtId="0" fontId="0" fillId="0" borderId="54" xfId="1" applyNumberFormat="1" applyFont="1" applyFill="1" applyBorder="1" applyAlignment="1" applyProtection="1">
      <alignment horizontal="center" vertical="center" wrapText="1"/>
    </xf>
    <xf numFmtId="0" fontId="0" fillId="0" borderId="55" xfId="1" applyNumberFormat="1" applyFont="1" applyFill="1" applyBorder="1" applyAlignment="1" applyProtection="1">
      <alignment vertical="center" wrapText="1"/>
    </xf>
    <xf numFmtId="0" fontId="0" fillId="0" borderId="56" xfId="1" applyNumberFormat="1" applyFont="1" applyFill="1" applyBorder="1" applyAlignment="1" applyProtection="1">
      <alignment vertical="center" wrapText="1"/>
    </xf>
    <xf numFmtId="0" fontId="0" fillId="0" borderId="29" xfId="1" applyNumberFormat="1" applyFont="1" applyFill="1" applyBorder="1" applyAlignment="1" applyProtection="1">
      <alignment vertical="center" wrapText="1"/>
    </xf>
    <xf numFmtId="0" fontId="0" fillId="0" borderId="0" xfId="1" applyNumberFormat="1" applyFont="1" applyFill="1" applyBorder="1" applyAlignment="1" applyProtection="1">
      <alignment vertical="center" wrapText="1"/>
    </xf>
    <xf numFmtId="0" fontId="0" fillId="0" borderId="7" xfId="1" applyNumberFormat="1" applyFont="1" applyFill="1" applyBorder="1" applyAlignment="1" applyProtection="1">
      <alignment vertical="center" wrapText="1"/>
    </xf>
    <xf numFmtId="0" fontId="0" fillId="0" borderId="31" xfId="1" applyNumberFormat="1" applyFont="1" applyFill="1" applyBorder="1" applyAlignment="1" applyProtection="1">
      <alignment vertical="center" wrapText="1"/>
    </xf>
    <xf numFmtId="0" fontId="0" fillId="0" borderId="57" xfId="1" applyNumberFormat="1" applyFont="1" applyFill="1" applyBorder="1" applyAlignment="1" applyProtection="1">
      <alignment vertical="center" wrapText="1"/>
    </xf>
    <xf numFmtId="0" fontId="0" fillId="0" borderId="58" xfId="1" applyNumberFormat="1" applyFont="1" applyFill="1" applyBorder="1" applyAlignment="1" applyProtection="1">
      <alignment vertical="center" wrapText="1"/>
    </xf>
    <xf numFmtId="0" fontId="5" fillId="0" borderId="8" xfId="1" applyNumberFormat="1" applyFont="1" applyFill="1" applyBorder="1" applyAlignment="1">
      <alignment horizontal="center" vertical="center" wrapText="1"/>
    </xf>
    <xf numFmtId="0" fontId="0" fillId="0" borderId="0" xfId="1" applyNumberFormat="1" applyFont="1" applyFill="1" applyBorder="1" applyAlignment="1">
      <alignment vertical="center" wrapText="1"/>
    </xf>
    <xf numFmtId="0" fontId="0" fillId="0" borderId="7" xfId="1" applyNumberFormat="1" applyFont="1" applyFill="1" applyBorder="1" applyAlignment="1">
      <alignment vertical="center" wrapText="1"/>
    </xf>
    <xf numFmtId="0" fontId="0" fillId="0" borderId="8" xfId="1" applyNumberFormat="1" applyFont="1" applyFill="1" applyBorder="1" applyAlignment="1">
      <alignment vertical="center" wrapText="1"/>
    </xf>
    <xf numFmtId="176" fontId="0" fillId="0" borderId="33" xfId="1" applyNumberFormat="1" applyFont="1" applyFill="1" applyBorder="1" applyAlignment="1">
      <alignment horizontal="center" vertical="center" wrapText="1"/>
    </xf>
    <xf numFmtId="176" fontId="0" fillId="0" borderId="34" xfId="1" applyNumberFormat="1" applyFont="1" applyFill="1" applyBorder="1" applyAlignment="1">
      <alignment vertical="center" wrapText="1"/>
    </xf>
    <xf numFmtId="176" fontId="0" fillId="0" borderId="35" xfId="1" applyNumberFormat="1" applyFont="1" applyFill="1" applyBorder="1" applyAlignment="1">
      <alignment vertical="center" wrapText="1"/>
    </xf>
    <xf numFmtId="176" fontId="0" fillId="0" borderId="36" xfId="1" applyNumberFormat="1" applyFont="1" applyFill="1" applyBorder="1" applyAlignment="1">
      <alignment vertical="center" wrapText="1"/>
    </xf>
    <xf numFmtId="176" fontId="0" fillId="0" borderId="0" xfId="1" applyNumberFormat="1" applyFont="1" applyFill="1" applyBorder="1" applyAlignment="1">
      <alignment vertical="center" wrapText="1"/>
    </xf>
    <xf numFmtId="176" fontId="0" fillId="0" borderId="37" xfId="1" applyNumberFormat="1" applyFont="1" applyFill="1" applyBorder="1" applyAlignment="1">
      <alignment vertical="center" wrapText="1"/>
    </xf>
    <xf numFmtId="176" fontId="0" fillId="0" borderId="38" xfId="1" applyNumberFormat="1" applyFont="1" applyFill="1" applyBorder="1" applyAlignment="1">
      <alignment vertical="center" wrapText="1"/>
    </xf>
    <xf numFmtId="176" fontId="0" fillId="0" borderId="39" xfId="1" applyNumberFormat="1" applyFont="1" applyFill="1" applyBorder="1" applyAlignment="1">
      <alignment vertical="center" wrapText="1"/>
    </xf>
    <xf numFmtId="176" fontId="0" fillId="0" borderId="40" xfId="1" applyNumberFormat="1" applyFont="1" applyFill="1" applyBorder="1" applyAlignment="1">
      <alignment vertical="center" wrapText="1"/>
    </xf>
    <xf numFmtId="0" fontId="8" fillId="0" borderId="8" xfId="1" applyNumberFormat="1" applyFont="1" applyFill="1" applyBorder="1" applyAlignment="1">
      <alignment horizontal="center" vertical="center" wrapText="1"/>
    </xf>
    <xf numFmtId="0" fontId="7" fillId="0" borderId="0" xfId="1" applyNumberFormat="1" applyFont="1" applyFill="1" applyBorder="1" applyAlignment="1">
      <alignment horizontal="center" vertical="center" wrapText="1"/>
    </xf>
    <xf numFmtId="0" fontId="5" fillId="0" borderId="41" xfId="1" applyNumberFormat="1" applyFont="1" applyFill="1" applyBorder="1" applyAlignment="1">
      <alignment horizontal="left" vertical="center" wrapText="1"/>
    </xf>
    <xf numFmtId="0" fontId="0" fillId="0" borderId="9" xfId="1" applyNumberFormat="1" applyFont="1" applyFill="1" applyBorder="1" applyAlignment="1">
      <alignment vertical="center" wrapText="1"/>
    </xf>
    <xf numFmtId="0" fontId="0" fillId="0" borderId="9" xfId="1" applyNumberFormat="1" applyFont="1" applyFill="1" applyBorder="1" applyAlignment="1">
      <alignment horizontal="center" vertical="center" wrapText="1"/>
    </xf>
    <xf numFmtId="0" fontId="5" fillId="0" borderId="9" xfId="1" applyNumberFormat="1" applyFont="1" applyFill="1" applyBorder="1" applyAlignment="1">
      <alignment horizontal="left" vertical="center" wrapText="1"/>
    </xf>
    <xf numFmtId="2" fontId="0" fillId="0" borderId="9" xfId="1" applyNumberFormat="1" applyFont="1" applyFill="1" applyBorder="1" applyAlignment="1">
      <alignment horizontal="center" vertical="center" wrapText="1"/>
    </xf>
    <xf numFmtId="2" fontId="0" fillId="0" borderId="9" xfId="1" applyNumberFormat="1" applyFont="1" applyFill="1" applyBorder="1" applyAlignment="1">
      <alignment vertical="center" wrapText="1"/>
    </xf>
    <xf numFmtId="0" fontId="7" fillId="0" borderId="42" xfId="1" applyNumberFormat="1" applyFont="1" applyFill="1" applyBorder="1" applyAlignment="1">
      <alignment horizontal="left" vertical="center" wrapText="1"/>
    </xf>
    <xf numFmtId="0" fontId="8" fillId="0" borderId="43" xfId="1" applyNumberFormat="1" applyFont="1" applyFill="1" applyBorder="1" applyAlignment="1">
      <alignment horizontal="left" vertical="center" wrapText="1"/>
    </xf>
    <xf numFmtId="0" fontId="8" fillId="0" borderId="10" xfId="1" applyNumberFormat="1" applyFont="1" applyFill="1" applyBorder="1" applyAlignment="1">
      <alignment horizontal="center" vertical="center" wrapText="1"/>
    </xf>
    <xf numFmtId="0" fontId="8" fillId="0" borderId="0" xfId="1" applyNumberFormat="1" applyFont="1" applyFill="1" applyBorder="1" applyAlignment="1">
      <alignment horizontal="center" vertical="center" wrapText="1"/>
    </xf>
    <xf numFmtId="0" fontId="0" fillId="0" borderId="11" xfId="1" applyNumberFormat="1" applyFont="1" applyFill="1" applyBorder="1" applyAlignment="1">
      <alignment vertical="center" wrapText="1"/>
    </xf>
    <xf numFmtId="176" fontId="0" fillId="0" borderId="44" xfId="1" applyNumberFormat="1" applyFont="1" applyFill="1" applyBorder="1" applyAlignment="1">
      <alignment horizontal="center" vertical="center" wrapText="1"/>
    </xf>
    <xf numFmtId="176" fontId="0" fillId="0" borderId="45" xfId="1" applyNumberFormat="1" applyFont="1" applyFill="1" applyBorder="1" applyAlignment="1">
      <alignment vertical="center" wrapText="1"/>
    </xf>
    <xf numFmtId="176" fontId="0" fillId="0" borderId="46" xfId="1" applyNumberFormat="1" applyFont="1" applyFill="1" applyBorder="1" applyAlignment="1">
      <alignment vertical="center" wrapText="1"/>
    </xf>
    <xf numFmtId="176" fontId="0" fillId="0" borderId="47" xfId="1" applyNumberFormat="1" applyFont="1" applyFill="1" applyBorder="1" applyAlignment="1">
      <alignment vertical="center" wrapText="1"/>
    </xf>
    <xf numFmtId="0" fontId="0" fillId="0" borderId="44" xfId="1" applyNumberFormat="1" applyFont="1" applyFill="1" applyBorder="1" applyAlignment="1">
      <alignment horizontal="center" vertical="center" wrapText="1"/>
    </xf>
    <xf numFmtId="0" fontId="0" fillId="0" borderId="45" xfId="1" applyNumberFormat="1" applyFont="1" applyFill="1" applyBorder="1" applyAlignment="1">
      <alignment vertical="center" wrapText="1"/>
    </xf>
    <xf numFmtId="0" fontId="0" fillId="0" borderId="46" xfId="1" applyNumberFormat="1" applyFont="1" applyFill="1" applyBorder="1" applyAlignment="1">
      <alignment vertical="center" wrapText="1"/>
    </xf>
    <xf numFmtId="0" fontId="0" fillId="0" borderId="47" xfId="1" applyNumberFormat="1" applyFont="1" applyFill="1" applyBorder="1" applyAlignment="1">
      <alignment vertical="center" wrapText="1"/>
    </xf>
    <xf numFmtId="0" fontId="2" fillId="0" borderId="8" xfId="1" applyNumberFormat="1" applyFont="1" applyFill="1" applyBorder="1" applyAlignment="1">
      <alignment horizontal="center" vertical="center" wrapText="1"/>
    </xf>
    <xf numFmtId="0" fontId="6" fillId="0" borderId="48" xfId="1" applyNumberFormat="1" applyFont="1" applyFill="1" applyBorder="1" applyAlignment="1">
      <alignment horizontal="left" vertical="center" wrapText="1"/>
    </xf>
    <xf numFmtId="0" fontId="0" fillId="0" borderId="49" xfId="1" applyNumberFormat="1" applyFont="1" applyFill="1" applyBorder="1" applyAlignment="1">
      <alignment vertical="center" wrapText="1"/>
    </xf>
    <xf numFmtId="0" fontId="0" fillId="0" borderId="49" xfId="1" applyNumberFormat="1" applyFont="1" applyFill="1" applyBorder="1" applyAlignment="1">
      <alignment horizontal="center" vertical="center" wrapText="1"/>
    </xf>
    <xf numFmtId="0" fontId="6" fillId="0" borderId="49" xfId="1" applyNumberFormat="1" applyFont="1" applyFill="1" applyBorder="1" applyAlignment="1">
      <alignment horizontal="left" vertical="center" wrapText="1"/>
    </xf>
    <xf numFmtId="0" fontId="0" fillId="0" borderId="10" xfId="1" applyNumberFormat="1" applyFont="1" applyFill="1" applyBorder="1" applyAlignment="1" applyProtection="1">
      <alignment vertical="center" wrapText="1"/>
    </xf>
    <xf numFmtId="0" fontId="0" fillId="0" borderId="11" xfId="1" applyNumberFormat="1" applyFont="1" applyFill="1" applyBorder="1" applyAlignment="1" applyProtection="1">
      <alignment vertical="center" wrapText="1"/>
    </xf>
    <xf numFmtId="176" fontId="0" fillId="0" borderId="27" xfId="1" applyNumberFormat="1" applyFont="1" applyFill="1" applyBorder="1" applyAlignment="1">
      <alignment horizontal="center" vertical="center" wrapText="1"/>
    </xf>
    <xf numFmtId="176" fontId="0" fillId="0" borderId="28" xfId="1" applyNumberFormat="1" applyFont="1" applyFill="1" applyBorder="1" applyAlignment="1">
      <alignment vertical="center" wrapText="1"/>
    </xf>
    <xf numFmtId="176" fontId="0" fillId="0" borderId="29" xfId="1" applyNumberFormat="1" applyFont="1" applyFill="1" applyBorder="1" applyAlignment="1">
      <alignment vertical="center" wrapText="1"/>
    </xf>
    <xf numFmtId="176" fontId="0" fillId="0" borderId="30" xfId="1" applyNumberFormat="1" applyFont="1" applyFill="1" applyBorder="1" applyAlignment="1">
      <alignment vertical="center" wrapText="1"/>
    </xf>
    <xf numFmtId="176" fontId="0" fillId="0" borderId="31" xfId="1" applyNumberFormat="1" applyFont="1" applyFill="1" applyBorder="1" applyAlignment="1">
      <alignment vertical="center" wrapText="1"/>
    </xf>
    <xf numFmtId="176" fontId="0" fillId="0" borderId="32" xfId="1" applyNumberFormat="1" applyFont="1" applyFill="1" applyBorder="1" applyAlignment="1">
      <alignment vertical="center" wrapText="1"/>
    </xf>
    <xf numFmtId="0" fontId="5" fillId="0" borderId="0" xfId="1" applyNumberFormat="1" applyFont="1" applyFill="1" applyBorder="1" applyAlignment="1">
      <alignment horizontal="left" vertical="center" wrapText="1"/>
    </xf>
    <xf numFmtId="0" fontId="0" fillId="0" borderId="0" xfId="1" applyNumberFormat="1" applyFont="1" applyFill="1" applyBorder="1" applyAlignment="1">
      <alignment horizontal="center" vertical="center" wrapText="1"/>
    </xf>
    <xf numFmtId="0" fontId="0" fillId="0" borderId="13" xfId="1" applyNumberFormat="1" applyFont="1" applyFill="1" applyBorder="1" applyAlignment="1">
      <alignment vertical="center" wrapText="1"/>
    </xf>
    <xf numFmtId="0" fontId="9" fillId="0" borderId="50" xfId="1" applyNumberFormat="1" applyFont="1" applyFill="1" applyBorder="1" applyAlignment="1">
      <alignment horizontal="left" vertical="center" wrapText="1"/>
    </xf>
    <xf numFmtId="0" fontId="0" fillId="0" borderId="51" xfId="1" applyNumberFormat="1" applyFont="1" applyFill="1" applyBorder="1" applyAlignment="1">
      <alignment vertical="center" wrapText="1"/>
    </xf>
    <xf numFmtId="0" fontId="0" fillId="0" borderId="52" xfId="1" applyNumberFormat="1" applyFont="1" applyFill="1" applyBorder="1" applyAlignment="1">
      <alignment vertical="center" wrapText="1"/>
    </xf>
    <xf numFmtId="0" fontId="5" fillId="0" borderId="12" xfId="1" applyNumberFormat="1" applyFont="1" applyFill="1" applyBorder="1" applyAlignment="1">
      <alignment horizontal="left" vertical="center" wrapText="1"/>
    </xf>
    <xf numFmtId="0" fontId="0" fillId="0" borderId="0" xfId="1" applyNumberFormat="1" applyFont="1" applyFill="1" applyBorder="1" applyAlignment="1">
      <alignment horizontal="left" vertical="center" wrapText="1"/>
    </xf>
    <xf numFmtId="0" fontId="0" fillId="0" borderId="15" xfId="1" applyNumberFormat="1" applyFont="1" applyFill="1" applyBorder="1" applyAlignment="1">
      <alignment vertical="center" wrapText="1"/>
    </xf>
    <xf numFmtId="0" fontId="0" fillId="0" borderId="53" xfId="1" applyNumberFormat="1" applyFont="1" applyFill="1" applyBorder="1" applyAlignment="1">
      <alignment vertical="center" wrapText="1"/>
    </xf>
    <xf numFmtId="0" fontId="8" fillId="0" borderId="10" xfId="1" applyNumberFormat="1" applyFont="1" applyFill="1" applyBorder="1" applyAlignment="1">
      <alignment horizontal="left" vertical="center" wrapText="1"/>
    </xf>
    <xf numFmtId="0" fontId="8" fillId="0" borderId="62" xfId="1" applyNumberFormat="1" applyFont="1" applyFill="1" applyBorder="1" applyAlignment="1">
      <alignment horizontal="center" vertical="center" wrapText="1"/>
    </xf>
    <xf numFmtId="0" fontId="0" fillId="0" borderId="63" xfId="1" applyNumberFormat="1" applyFont="1" applyFill="1" applyBorder="1" applyAlignment="1">
      <alignment vertical="center" wrapText="1"/>
    </xf>
    <xf numFmtId="0" fontId="5" fillId="0" borderId="64" xfId="1" applyNumberFormat="1" applyFont="1" applyFill="1" applyBorder="1" applyAlignment="1" applyProtection="1">
      <alignment horizontal="center" vertical="center" wrapText="1"/>
    </xf>
    <xf numFmtId="0" fontId="5" fillId="0" borderId="65" xfId="1" applyNumberFormat="1" applyFont="1" applyFill="1" applyBorder="1" applyAlignment="1" applyProtection="1">
      <alignment horizontal="center" vertical="center" wrapText="1"/>
    </xf>
    <xf numFmtId="0" fontId="5" fillId="0" borderId="59" xfId="1" applyNumberFormat="1" applyFont="1" applyFill="1" applyBorder="1" applyAlignment="1">
      <alignment horizontal="left" vertical="center" wrapText="1"/>
    </xf>
    <xf numFmtId="0" fontId="0" fillId="0" borderId="59" xfId="1" applyNumberFormat="1" applyFont="1" applyFill="1" applyBorder="1" applyAlignment="1">
      <alignment vertical="center" wrapText="1"/>
    </xf>
    <xf numFmtId="0" fontId="0" fillId="0" borderId="59" xfId="1" applyNumberFormat="1" applyFont="1" applyFill="1" applyBorder="1" applyAlignment="1">
      <alignment horizontal="center" vertical="center" wrapText="1"/>
    </xf>
    <xf numFmtId="0" fontId="10" fillId="0" borderId="66" xfId="1" applyNumberFormat="1" applyFont="1" applyFill="1" applyBorder="1" applyAlignment="1" applyProtection="1">
      <alignment vertical="center" wrapText="1"/>
    </xf>
    <xf numFmtId="0" fontId="0" fillId="0" borderId="66" xfId="1" applyNumberFormat="1" applyFont="1" applyFill="1" applyBorder="1" applyAlignment="1" applyProtection="1">
      <alignment horizontal="center" vertical="center" wrapText="1"/>
    </xf>
    <xf numFmtId="0" fontId="5" fillId="0" borderId="11" xfId="1" applyNumberFormat="1" applyFont="1" applyFill="1" applyBorder="1" applyAlignment="1">
      <alignment horizontal="left" vertical="center" wrapText="1"/>
    </xf>
    <xf numFmtId="0" fontId="0" fillId="0" borderId="60" xfId="1" applyNumberFormat="1" applyFont="1" applyFill="1" applyBorder="1" applyAlignment="1">
      <alignment vertical="center" wrapText="1"/>
    </xf>
    <xf numFmtId="0" fontId="0" fillId="0" borderId="60" xfId="1" applyNumberFormat="1" applyFont="1" applyFill="1" applyBorder="1" applyAlignment="1">
      <alignment horizontal="center" vertical="center" wrapText="1"/>
    </xf>
    <xf numFmtId="0" fontId="0" fillId="0" borderId="60" xfId="1" applyNumberFormat="1" applyFont="1" applyFill="1" applyBorder="1" applyAlignment="1" applyProtection="1">
      <alignment horizontal="center" vertical="center" wrapText="1"/>
    </xf>
    <xf numFmtId="0" fontId="5" fillId="0" borderId="11" xfId="1" applyNumberFormat="1" applyFont="1" applyFill="1" applyBorder="1" applyAlignment="1" applyProtection="1">
      <alignment horizontal="left" vertical="center" wrapText="1"/>
    </xf>
    <xf numFmtId="0" fontId="0" fillId="0" borderId="60" xfId="1" applyNumberFormat="1" applyFont="1" applyFill="1" applyBorder="1" applyAlignment="1" applyProtection="1">
      <alignment horizontal="left" vertical="center" wrapText="1"/>
    </xf>
    <xf numFmtId="0" fontId="0" fillId="0" borderId="11" xfId="1" applyNumberFormat="1" applyFont="1" applyFill="1" applyBorder="1" applyAlignment="1" applyProtection="1">
      <alignment horizontal="left" vertical="center" wrapText="1"/>
    </xf>
    <xf numFmtId="0" fontId="0" fillId="0" borderId="69" xfId="1" applyNumberFormat="1" applyFont="1" applyFill="1" applyBorder="1" applyAlignment="1" applyProtection="1">
      <alignment horizontal="left" vertical="center" wrapText="1"/>
    </xf>
    <xf numFmtId="0" fontId="0" fillId="0" borderId="61" xfId="1" applyNumberFormat="1" applyFont="1" applyFill="1" applyBorder="1" applyAlignment="1" applyProtection="1">
      <alignment horizontal="left" vertical="center" wrapText="1"/>
    </xf>
    <xf numFmtId="0" fontId="10" fillId="0" borderId="67" xfId="1" applyNumberFormat="1" applyFont="1" applyFill="1" applyBorder="1" applyAlignment="1" applyProtection="1">
      <alignment horizontal="left" vertical="center" wrapText="1"/>
    </xf>
    <xf numFmtId="0" fontId="5" fillId="0" borderId="68" xfId="1" applyNumberFormat="1" applyFont="1" applyFill="1" applyBorder="1" applyAlignment="1" applyProtection="1">
      <alignment horizontal="center" vertical="center" wrapText="1"/>
    </xf>
    <xf numFmtId="0" fontId="11" fillId="0" borderId="68" xfId="1" applyNumberFormat="1" applyFont="1" applyFill="1" applyBorder="1" applyAlignment="1" applyProtection="1">
      <alignment horizontal="left" vertical="center"/>
    </xf>
    <xf numFmtId="0" fontId="0" fillId="0" borderId="68" xfId="1" applyNumberFormat="1" applyFont="1" applyFill="1" applyBorder="1" applyAlignment="1" applyProtection="1">
      <alignment horizontal="center" vertical="center" wrapText="1"/>
    </xf>
    <xf numFmtId="0" fontId="11" fillId="0" borderId="68" xfId="1" applyNumberFormat="1" applyFont="1" applyFill="1" applyBorder="1" applyAlignment="1" applyProtection="1">
      <alignment vertical="center" wrapText="1"/>
    </xf>
    <xf numFmtId="0" fontId="11" fillId="0" borderId="68" xfId="1" applyNumberFormat="1" applyFont="1" applyFill="1" applyBorder="1" applyAlignment="1" applyProtection="1">
      <alignment horizontal="left" vertical="center" wrapText="1"/>
    </xf>
    <xf numFmtId="0" fontId="11" fillId="0" borderId="68" xfId="0" applyNumberFormat="1" applyFont="1" applyFill="1" applyBorder="1" applyAlignment="1" applyProtection="1">
      <alignment horizontal="left" vertical="center" wrapText="1"/>
    </xf>
    <xf numFmtId="0" fontId="0" fillId="0" borderId="68" xfId="0" applyNumberFormat="1" applyFont="1" applyFill="1" applyBorder="1" applyAlignment="1" applyProtection="1">
      <alignment horizontal="center" vertical="center" wrapText="1"/>
    </xf>
    <xf numFmtId="0" fontId="11" fillId="0" borderId="68" xfId="0" applyNumberFormat="1" applyFont="1" applyFill="1" applyBorder="1" applyAlignment="1" applyProtection="1">
      <alignment vertical="center" wrapText="1"/>
    </xf>
    <xf numFmtId="0" fontId="11" fillId="0" borderId="72" xfId="0" applyNumberFormat="1" applyFont="1" applyFill="1" applyBorder="1" applyAlignment="1" applyProtection="1">
      <alignment horizontal="left" vertical="center" wrapText="1"/>
    </xf>
    <xf numFmtId="0" fontId="11" fillId="0" borderId="71" xfId="0" applyNumberFormat="1" applyFont="1" applyFill="1" applyBorder="1" applyAlignment="1" applyProtection="1">
      <alignment horizontal="center" vertical="center" wrapText="1"/>
    </xf>
    <xf numFmtId="0" fontId="11" fillId="0" borderId="73" xfId="0" applyNumberFormat="1" applyFont="1" applyFill="1" applyBorder="1" applyAlignment="1" applyProtection="1">
      <alignment horizontal="center" vertical="center" wrapText="1"/>
    </xf>
    <xf numFmtId="0" fontId="11" fillId="0" borderId="72" xfId="0" applyNumberFormat="1" applyFont="1" applyFill="1" applyBorder="1" applyAlignment="1" applyProtection="1">
      <alignment horizontal="center" vertical="center" wrapText="1"/>
    </xf>
    <xf numFmtId="0" fontId="5" fillId="0" borderId="70" xfId="0" applyNumberFormat="1" applyFont="1" applyFill="1" applyBorder="1" applyAlignment="1" applyProtection="1">
      <alignment horizontal="center" vertical="center" wrapText="1"/>
    </xf>
    <xf numFmtId="0" fontId="5" fillId="0" borderId="74" xfId="0" applyNumberFormat="1" applyFont="1" applyFill="1" applyBorder="1" applyAlignment="1" applyProtection="1">
      <alignment horizontal="center" vertical="center" wrapText="1"/>
    </xf>
    <xf numFmtId="0" fontId="5" fillId="0" borderId="0" xfId="0" applyNumberFormat="1" applyFont="1" applyFill="1" applyBorder="1" applyAlignment="1" applyProtection="1">
      <alignment horizontal="center" vertical="center" wrapText="1"/>
    </xf>
    <xf numFmtId="0" fontId="10" fillId="0" borderId="67" xfId="1" applyNumberFormat="1" applyFont="1" applyFill="1" applyBorder="1" applyAlignment="1" applyProtection="1">
      <alignment horizontal="center" vertical="center" wrapText="1"/>
    </xf>
    <xf numFmtId="0" fontId="13" fillId="0" borderId="75" xfId="0" applyFont="1" applyBorder="1" applyAlignment="1">
      <alignment vertical="center" wrapText="1"/>
    </xf>
    <xf numFmtId="0" fontId="0" fillId="0" borderId="75" xfId="1" applyNumberFormat="1" applyFont="1" applyFill="1" applyBorder="1" applyAlignment="1">
      <alignment vertical="center" wrapText="1"/>
    </xf>
    <xf numFmtId="0" fontId="12" fillId="2" borderId="75" xfId="0" applyFont="1" applyFill="1" applyBorder="1" applyAlignment="1">
      <alignment vertical="center" wrapText="1"/>
    </xf>
    <xf numFmtId="0" fontId="12" fillId="0" borderId="76" xfId="0" applyFont="1" applyBorder="1" applyAlignment="1">
      <alignment vertical="center" wrapText="1"/>
    </xf>
    <xf numFmtId="2" fontId="12" fillId="0" borderId="78" xfId="0" applyNumberFormat="1" applyFont="1" applyBorder="1" applyAlignment="1">
      <alignment vertical="center" wrapText="1"/>
    </xf>
    <xf numFmtId="0" fontId="12" fillId="0" borderId="78" xfId="0" applyFont="1" applyBorder="1" applyAlignment="1">
      <alignment vertical="center" wrapText="1"/>
    </xf>
    <xf numFmtId="0" fontId="10" fillId="0" borderId="79" xfId="0" applyNumberFormat="1" applyFont="1" applyFill="1" applyBorder="1" applyAlignment="1" applyProtection="1">
      <alignment vertical="center" wrapText="1"/>
    </xf>
    <xf numFmtId="0" fontId="10" fillId="0" borderId="80" xfId="0" applyNumberFormat="1" applyFont="1" applyFill="1" applyBorder="1" applyAlignment="1" applyProtection="1">
      <alignment horizontal="left" vertical="center" wrapText="1"/>
    </xf>
    <xf numFmtId="0" fontId="5" fillId="0" borderId="72" xfId="0" applyNumberFormat="1" applyFont="1" applyFill="1" applyBorder="1" applyAlignment="1" applyProtection="1">
      <alignment horizontal="center" vertical="center" wrapText="1"/>
    </xf>
    <xf numFmtId="0" fontId="11" fillId="0" borderId="72" xfId="2" applyNumberFormat="1" applyFont="1" applyFill="1" applyBorder="1" applyAlignment="1" applyProtection="1">
      <alignment horizontal="left" vertical="center"/>
    </xf>
    <xf numFmtId="0" fontId="13" fillId="0" borderId="77" xfId="0" applyFont="1" applyBorder="1" applyAlignment="1">
      <alignment vertical="center" wrapText="1"/>
    </xf>
    <xf numFmtId="0" fontId="12" fillId="0" borderId="77" xfId="0" applyFont="1" applyBorder="1" applyAlignment="1">
      <alignment vertical="center" wrapText="1"/>
    </xf>
    <xf numFmtId="0" fontId="12" fillId="2" borderId="77" xfId="0" applyFont="1" applyFill="1" applyBorder="1" applyAlignment="1">
      <alignment vertical="center" wrapText="1"/>
    </xf>
    <xf numFmtId="0" fontId="5" fillId="3" borderId="75" xfId="1" applyNumberFormat="1" applyFont="1" applyFill="1" applyBorder="1" applyAlignment="1">
      <alignment horizontal="center" vertical="center" wrapText="1"/>
    </xf>
    <xf numFmtId="0" fontId="5" fillId="3" borderId="78" xfId="1" applyNumberFormat="1" applyFont="1" applyFill="1" applyBorder="1" applyAlignment="1">
      <alignment horizontal="center" vertical="center" wrapText="1"/>
    </xf>
    <xf numFmtId="0" fontId="5" fillId="5" borderId="77" xfId="1" applyNumberFormat="1" applyFont="1" applyFill="1" applyBorder="1" applyAlignment="1">
      <alignment horizontal="center" vertical="center" wrapText="1"/>
    </xf>
    <xf numFmtId="0" fontId="5" fillId="0" borderId="81" xfId="1" applyNumberFormat="1" applyFont="1" applyFill="1" applyBorder="1" applyAlignment="1">
      <alignment horizontal="center" vertical="center" wrapText="1"/>
    </xf>
    <xf numFmtId="0" fontId="5" fillId="0" borderId="82" xfId="1" applyNumberFormat="1" applyFont="1" applyFill="1" applyBorder="1" applyAlignment="1">
      <alignment horizontal="center" vertical="center" wrapText="1"/>
    </xf>
    <xf numFmtId="0" fontId="5" fillId="0" borderId="83" xfId="1" applyNumberFormat="1" applyFont="1" applyFill="1" applyBorder="1" applyAlignment="1">
      <alignment horizontal="center" vertical="center" wrapText="1"/>
    </xf>
    <xf numFmtId="0" fontId="11" fillId="0" borderId="72" xfId="1" applyNumberFormat="1" applyFont="1" applyFill="1" applyBorder="1" applyAlignment="1" applyProtection="1">
      <alignment horizontal="left" vertical="center" wrapText="1"/>
    </xf>
    <xf numFmtId="0" fontId="11" fillId="0" borderId="73" xfId="0" applyNumberFormat="1" applyFont="1" applyFill="1" applyBorder="1" applyAlignment="1" applyProtection="1">
      <alignment horizontal="left" vertical="center" wrapText="1"/>
    </xf>
    <xf numFmtId="0" fontId="5" fillId="0" borderId="84" xfId="1" applyNumberFormat="1" applyFont="1" applyFill="1" applyBorder="1" applyAlignment="1">
      <alignment horizontal="center" vertical="center" wrapText="1"/>
    </xf>
    <xf numFmtId="0" fontId="5" fillId="0" borderId="85" xfId="1" applyNumberFormat="1" applyFont="1" applyFill="1" applyBorder="1" applyAlignment="1">
      <alignment horizontal="center" vertical="center" wrapText="1"/>
    </xf>
    <xf numFmtId="0" fontId="5" fillId="0" borderId="86" xfId="1" applyNumberFormat="1" applyFont="1" applyFill="1" applyBorder="1" applyAlignment="1">
      <alignment horizontal="center" vertical="center" wrapText="1"/>
    </xf>
    <xf numFmtId="0" fontId="5" fillId="3" borderId="87" xfId="1" applyNumberFormat="1" applyFont="1" applyFill="1" applyBorder="1" applyAlignment="1">
      <alignment horizontal="center" vertical="center" wrapText="1"/>
    </xf>
    <xf numFmtId="0" fontId="5" fillId="5" borderId="88" xfId="1" applyNumberFormat="1" applyFont="1" applyFill="1" applyBorder="1" applyAlignment="1">
      <alignment horizontal="center" vertical="center" wrapText="1"/>
    </xf>
    <xf numFmtId="0" fontId="13" fillId="0" borderId="87" xfId="0" applyFont="1" applyBorder="1" applyAlignment="1">
      <alignment vertical="center" wrapText="1"/>
    </xf>
    <xf numFmtId="2" fontId="12" fillId="0" borderId="88" xfId="0" applyNumberFormat="1" applyFont="1" applyBorder="1" applyAlignment="1">
      <alignment vertical="center" wrapText="1"/>
    </xf>
    <xf numFmtId="0" fontId="12" fillId="0" borderId="88" xfId="0" applyFont="1" applyBorder="1" applyAlignment="1">
      <alignment vertical="center" wrapText="1"/>
    </xf>
    <xf numFmtId="0" fontId="0" fillId="0" borderId="87" xfId="1" applyNumberFormat="1" applyFont="1" applyFill="1" applyBorder="1" applyAlignment="1">
      <alignment vertical="center" wrapText="1"/>
    </xf>
    <xf numFmtId="0" fontId="12" fillId="0" borderId="89" xfId="0" applyFont="1" applyBorder="1" applyAlignment="1">
      <alignment vertical="center" wrapText="1"/>
    </xf>
    <xf numFmtId="0" fontId="13" fillId="0" borderId="90" xfId="0" applyFont="1" applyBorder="1" applyAlignment="1">
      <alignment vertical="center" wrapText="1"/>
    </xf>
    <xf numFmtId="0" fontId="12" fillId="0" borderId="91" xfId="0" applyFont="1" applyBorder="1" applyAlignment="1">
      <alignment vertical="center" wrapText="1"/>
    </xf>
    <xf numFmtId="0" fontId="12" fillId="0" borderId="92" xfId="0" applyFont="1" applyBorder="1" applyAlignment="1">
      <alignment vertical="center" wrapText="1"/>
    </xf>
    <xf numFmtId="0" fontId="13" fillId="0" borderId="93" xfId="0" applyFont="1" applyBorder="1" applyAlignment="1">
      <alignment vertical="center" wrapText="1"/>
    </xf>
    <xf numFmtId="0" fontId="12" fillId="0" borderId="93" xfId="0" applyFont="1" applyBorder="1" applyAlignment="1">
      <alignment vertical="center" wrapText="1"/>
    </xf>
    <xf numFmtId="0" fontId="12" fillId="0" borderId="94" xfId="0" applyFont="1" applyBorder="1" applyAlignment="1">
      <alignment vertical="center" wrapText="1"/>
    </xf>
    <xf numFmtId="0" fontId="1" fillId="0" borderId="4" xfId="1" applyNumberFormat="1" applyFont="1" applyBorder="1" applyAlignment="1">
      <alignment vertical="center" wrapText="1"/>
    </xf>
    <xf numFmtId="0" fontId="5" fillId="5" borderId="4" xfId="1" applyNumberFormat="1" applyFont="1" applyFill="1" applyBorder="1" applyAlignment="1">
      <alignment horizontal="center" vertical="center" wrapText="1"/>
    </xf>
    <xf numFmtId="2" fontId="14" fillId="0" borderId="4" xfId="1" applyNumberFormat="1" applyBorder="1" applyAlignment="1">
      <alignment horizontal="center" vertical="center" wrapText="1"/>
    </xf>
    <xf numFmtId="0" fontId="0" fillId="0" borderId="4" xfId="1" applyNumberFormat="1" applyFont="1" applyBorder="1" applyAlignment="1">
      <alignment horizontal="center" vertical="center" wrapText="1"/>
    </xf>
    <xf numFmtId="0" fontId="5" fillId="4" borderId="4" xfId="1" applyNumberFormat="1" applyFont="1" applyFill="1" applyBorder="1" applyAlignment="1">
      <alignment horizontal="center" vertical="center" wrapText="1"/>
    </xf>
    <xf numFmtId="0" fontId="5" fillId="0" borderId="95" xfId="0" applyNumberFormat="1" applyFont="1" applyFill="1" applyBorder="1" applyAlignment="1" applyProtection="1">
      <alignment horizontal="center" vertical="center" wrapText="1"/>
    </xf>
    <xf numFmtId="0" fontId="5" fillId="0" borderId="96" xfId="0" applyNumberFormat="1" applyFont="1" applyFill="1" applyBorder="1" applyAlignment="1" applyProtection="1">
      <alignment horizontal="center" vertical="center" wrapText="1"/>
    </xf>
    <xf numFmtId="0" fontId="5" fillId="0" borderId="97" xfId="0" applyNumberFormat="1" applyFont="1" applyFill="1" applyBorder="1" applyAlignment="1" applyProtection="1">
      <alignment horizontal="center" vertical="center" wrapText="1"/>
    </xf>
    <xf numFmtId="0" fontId="5" fillId="0" borderId="98" xfId="0" applyNumberFormat="1" applyFont="1" applyFill="1" applyBorder="1" applyAlignment="1" applyProtection="1">
      <alignment horizontal="center" vertical="center" wrapText="1"/>
    </xf>
    <xf numFmtId="0" fontId="5" fillId="0" borderId="99" xfId="0" applyNumberFormat="1" applyFont="1" applyFill="1" applyBorder="1" applyAlignment="1" applyProtection="1">
      <alignment horizontal="center" vertical="center" wrapText="1"/>
    </xf>
    <xf numFmtId="0" fontId="5" fillId="3" borderId="100" xfId="1" applyNumberFormat="1" applyFont="1" applyFill="1" applyBorder="1" applyAlignment="1">
      <alignment horizontal="center" vertical="center" wrapText="1"/>
    </xf>
    <xf numFmtId="0" fontId="5" fillId="3" borderId="101" xfId="1" applyNumberFormat="1" applyFont="1" applyFill="1" applyBorder="1" applyAlignment="1">
      <alignment horizontal="center" vertical="center" wrapText="1"/>
    </xf>
    <xf numFmtId="0" fontId="5" fillId="5" borderId="102" xfId="1" applyNumberFormat="1" applyFont="1" applyFill="1" applyBorder="1" applyAlignment="1">
      <alignment horizontal="center" vertical="center" wrapText="1"/>
    </xf>
    <xf numFmtId="0" fontId="5" fillId="5" borderId="103" xfId="1" applyNumberFormat="1" applyFont="1" applyFill="1" applyBorder="1" applyAlignment="1">
      <alignment horizontal="center" vertical="center" wrapText="1"/>
    </xf>
    <xf numFmtId="0" fontId="13" fillId="0" borderId="104" xfId="0" applyFont="1" applyBorder="1" applyAlignment="1">
      <alignment vertical="center" wrapText="1"/>
    </xf>
    <xf numFmtId="0" fontId="13" fillId="0" borderId="4" xfId="0" applyFont="1" applyBorder="1" applyAlignment="1">
      <alignment vertical="center" wrapText="1"/>
    </xf>
    <xf numFmtId="2" fontId="12" fillId="0" borderId="4" xfId="0" applyNumberFormat="1" applyFont="1" applyBorder="1" applyAlignment="1">
      <alignment vertical="center" wrapText="1"/>
    </xf>
    <xf numFmtId="2" fontId="12" fillId="0" borderId="105" xfId="0" applyNumberFormat="1" applyFont="1" applyBorder="1" applyAlignment="1">
      <alignment vertical="center" wrapText="1"/>
    </xf>
    <xf numFmtId="0" fontId="12" fillId="0" borderId="4" xfId="0" applyFont="1" applyBorder="1" applyAlignment="1">
      <alignment vertical="center" wrapText="1"/>
    </xf>
    <xf numFmtId="0" fontId="12" fillId="0" borderId="105" xfId="0" applyFont="1" applyBorder="1" applyAlignment="1">
      <alignment vertical="center" wrapText="1"/>
    </xf>
    <xf numFmtId="0" fontId="0" fillId="0" borderId="104" xfId="1" applyNumberFormat="1" applyFont="1" applyFill="1" applyBorder="1" applyAlignment="1">
      <alignment vertical="center" wrapText="1"/>
    </xf>
    <xf numFmtId="0" fontId="0" fillId="0" borderId="4" xfId="1" applyNumberFormat="1" applyFont="1" applyFill="1" applyBorder="1" applyAlignment="1">
      <alignment vertical="center" wrapText="1"/>
    </xf>
    <xf numFmtId="0" fontId="12" fillId="2" borderId="4" xfId="0" applyFont="1" applyFill="1" applyBorder="1" applyAlignment="1">
      <alignment vertical="center" wrapText="1"/>
    </xf>
    <xf numFmtId="0" fontId="13" fillId="0" borderId="106" xfId="0" applyFont="1" applyBorder="1" applyAlignment="1">
      <alignment vertical="center" wrapText="1"/>
    </xf>
    <xf numFmtId="0" fontId="12" fillId="0" borderId="107" xfId="0" applyFont="1" applyBorder="1" applyAlignment="1">
      <alignment vertical="center" wrapText="1"/>
    </xf>
    <xf numFmtId="0" fontId="13" fillId="0" borderId="107" xfId="0" applyFont="1" applyBorder="1" applyAlignment="1">
      <alignment vertical="center" wrapText="1"/>
    </xf>
    <xf numFmtId="0" fontId="12" fillId="0" borderId="108" xfId="0" applyFont="1" applyBorder="1" applyAlignment="1">
      <alignment vertical="center" wrapText="1"/>
    </xf>
    <xf numFmtId="0" fontId="1" fillId="0" borderId="4" xfId="1" applyNumberFormat="1" applyFont="1" applyFill="1" applyBorder="1" applyAlignment="1">
      <alignment vertical="center" wrapText="1"/>
    </xf>
  </cellXfs>
  <cellStyles count="7">
    <cellStyle name="Normal 2 2" xfId="5"/>
    <cellStyle name="표준" xfId="0" builtinId="0"/>
    <cellStyle name="표준 2" xfId="4"/>
    <cellStyle name="표준 3" xfId="1"/>
    <cellStyle name="표준 4" xfId="2"/>
    <cellStyle name="표준 4 2" xfId="6"/>
    <cellStyle name="표준 5" xfId="3"/>
  </cellStyles>
  <dxfs count="36">
    <dxf>
      <font>
        <b/>
        <color rgb="FFB91C1C"/>
      </font>
    </dxf>
    <dxf>
      <font>
        <b/>
        <color rgb="FF1D4ED8"/>
      </font>
    </dxf>
    <dxf>
      <font>
        <b/>
        <color rgb="FFB91C1C"/>
      </font>
    </dxf>
    <dxf>
      <font>
        <b/>
        <color rgb="FF1D4ED8"/>
      </font>
    </dxf>
    <dxf>
      <font>
        <b/>
        <color rgb="FFB91C1C"/>
      </font>
    </dxf>
    <dxf>
      <font>
        <b/>
        <color rgb="FF1D4ED8"/>
      </font>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color rgb="FFB91C1C"/>
      </font>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color rgb="FFB91C1C"/>
      </font>
    </dxf>
    <dxf>
      <font>
        <b/>
        <color rgb="FF1D4ED8"/>
      </font>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9">
      <tableStyleElement type="wholeTable" dxfId="35"/>
      <tableStyleElement type="headerRow" dxfId="34"/>
      <tableStyleElement type="totalRow" dxfId="33"/>
      <tableStyleElement type="firstColumn" dxfId="32"/>
      <tableStyleElement type="lastColumn" dxfId="31"/>
      <tableStyleElement type="firstRowStripe" dxfId="30"/>
      <tableStyleElement type="firstColumnStripe" dxfId="29"/>
    </tableStyle>
    <tableStyle name="Light Style 1 - Accent 1" table="0" count="8">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s>
  <colors>
    <mruColors>
      <color rgb="FFD59090"/>
      <color rgb="FFE3C803"/>
      <color rgb="FF68B224"/>
      <color rgb="FFE1F4CE"/>
      <color rgb="FFEBCBCB"/>
      <color rgb="FFDFD8F0"/>
      <color rgb="FF836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trlProps/ctrlProp1.xml><?xml version="1.0" encoding="utf-8"?>
<formControlPr xmlns="http://schemas.microsoft.com/office/spreadsheetml/2009/9/main" objectType="Spin" dx="16" max="100" min="1" page="10" val="14"/>
</file>

<file path=xl/ctrlProps/ctrlProp2.xml><?xml version="1.0" encoding="utf-8"?>
<formControlPr xmlns="http://schemas.microsoft.com/office/spreadsheetml/2009/9/main" objectType="Spin" dx="16" fmlaLink="시뮬레이터!$E$51" max="1000" min="1" page="10" val="3"/>
</file>

<file path=xl/ctrlProps/ctrlProp3.xml><?xml version="1.0" encoding="utf-8"?>
<formControlPr xmlns="http://schemas.microsoft.com/office/spreadsheetml/2009/9/main" objectType="Spin" dx="16" fmlaLink="$B$51" max="1000" min="1" page="10"/>
</file>

<file path=xl/ctrlProps/ctrlProp4.xml><?xml version="1.0" encoding="utf-8"?>
<formControlPr xmlns="http://schemas.microsoft.com/office/spreadsheetml/2009/9/main" objectType="Spin" dx="16" fmlaLink="시뮬레이터!$E$51" max="1000" min="1" page="10" val="3"/>
</file>

<file path=xl/ctrlProps/ctrlProp5.xml><?xml version="1.0" encoding="utf-8"?>
<formControlPr xmlns="http://schemas.microsoft.com/office/spreadsheetml/2009/9/main" objectType="Spin" dx="16" fmlaLink="$B$51" max="1000" min="1" page="10"/>
</file>

<file path=xl/ctrlProps/ctrlProp6.xml><?xml version="1.0" encoding="utf-8"?>
<formControlPr xmlns="http://schemas.microsoft.com/office/spreadsheetml/2009/9/main" objectType="Spin" dx="16" fmlaLink="시뮬레이터!$E$51" max="1000" min="1" page="10" val="3"/>
</file>

<file path=xl/ctrlProps/ctrlProp7.xml><?xml version="1.0" encoding="utf-8"?>
<formControlPr xmlns="http://schemas.microsoft.com/office/spreadsheetml/2009/9/main" objectType="Spin" dx="16" fmlaLink="$B$51" max="1000" min="1" page="10"/>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jpe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jpeg"/><Relationship Id="rId16" Type="http://schemas.openxmlformats.org/officeDocument/2006/relationships/image" Target="../media/image17.png"/><Relationship Id="rId1" Type="http://schemas.openxmlformats.org/officeDocument/2006/relationships/image" Target="../media/image2.jpe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3" Type="http://schemas.openxmlformats.org/officeDocument/2006/relationships/image" Target="../media/image33.png"/><Relationship Id="rId18" Type="http://schemas.openxmlformats.org/officeDocument/2006/relationships/image" Target="../media/image38.png"/><Relationship Id="rId26" Type="http://schemas.openxmlformats.org/officeDocument/2006/relationships/image" Target="../media/image46.png"/><Relationship Id="rId39" Type="http://schemas.openxmlformats.org/officeDocument/2006/relationships/image" Target="../media/image59.png"/><Relationship Id="rId21" Type="http://schemas.openxmlformats.org/officeDocument/2006/relationships/image" Target="../media/image41.png"/><Relationship Id="rId34" Type="http://schemas.openxmlformats.org/officeDocument/2006/relationships/image" Target="../media/image54.png"/><Relationship Id="rId42" Type="http://schemas.openxmlformats.org/officeDocument/2006/relationships/image" Target="../media/image62.png"/><Relationship Id="rId7" Type="http://schemas.openxmlformats.org/officeDocument/2006/relationships/image" Target="../media/image27.png"/><Relationship Id="rId2" Type="http://schemas.openxmlformats.org/officeDocument/2006/relationships/image" Target="../media/image22.png"/><Relationship Id="rId16" Type="http://schemas.openxmlformats.org/officeDocument/2006/relationships/image" Target="../media/image36.png"/><Relationship Id="rId20" Type="http://schemas.openxmlformats.org/officeDocument/2006/relationships/image" Target="../media/image40.png"/><Relationship Id="rId29" Type="http://schemas.openxmlformats.org/officeDocument/2006/relationships/image" Target="../media/image49.png"/><Relationship Id="rId41" Type="http://schemas.openxmlformats.org/officeDocument/2006/relationships/image" Target="../media/image61.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24" Type="http://schemas.openxmlformats.org/officeDocument/2006/relationships/image" Target="../media/image44.png"/><Relationship Id="rId32" Type="http://schemas.openxmlformats.org/officeDocument/2006/relationships/image" Target="../media/image52.png"/><Relationship Id="rId37" Type="http://schemas.openxmlformats.org/officeDocument/2006/relationships/image" Target="../media/image57.png"/><Relationship Id="rId40" Type="http://schemas.openxmlformats.org/officeDocument/2006/relationships/image" Target="../media/image60.png"/><Relationship Id="rId5" Type="http://schemas.openxmlformats.org/officeDocument/2006/relationships/image" Target="../media/image25.png"/><Relationship Id="rId15" Type="http://schemas.openxmlformats.org/officeDocument/2006/relationships/image" Target="../media/image35.png"/><Relationship Id="rId23" Type="http://schemas.openxmlformats.org/officeDocument/2006/relationships/image" Target="../media/image43.png"/><Relationship Id="rId28" Type="http://schemas.openxmlformats.org/officeDocument/2006/relationships/image" Target="../media/image48.png"/><Relationship Id="rId36" Type="http://schemas.openxmlformats.org/officeDocument/2006/relationships/image" Target="../media/image56.png"/><Relationship Id="rId10" Type="http://schemas.openxmlformats.org/officeDocument/2006/relationships/image" Target="../media/image30.png"/><Relationship Id="rId19" Type="http://schemas.openxmlformats.org/officeDocument/2006/relationships/image" Target="../media/image39.png"/><Relationship Id="rId31" Type="http://schemas.openxmlformats.org/officeDocument/2006/relationships/image" Target="../media/image51.png"/><Relationship Id="rId4" Type="http://schemas.openxmlformats.org/officeDocument/2006/relationships/image" Target="../media/image24.png"/><Relationship Id="rId9" Type="http://schemas.openxmlformats.org/officeDocument/2006/relationships/image" Target="../media/image29.png"/><Relationship Id="rId14" Type="http://schemas.openxmlformats.org/officeDocument/2006/relationships/image" Target="../media/image34.png"/><Relationship Id="rId22" Type="http://schemas.openxmlformats.org/officeDocument/2006/relationships/image" Target="../media/image42.png"/><Relationship Id="rId27" Type="http://schemas.openxmlformats.org/officeDocument/2006/relationships/image" Target="../media/image47.png"/><Relationship Id="rId30" Type="http://schemas.openxmlformats.org/officeDocument/2006/relationships/image" Target="../media/image50.png"/><Relationship Id="rId35" Type="http://schemas.openxmlformats.org/officeDocument/2006/relationships/image" Target="../media/image55.png"/><Relationship Id="rId43" Type="http://schemas.openxmlformats.org/officeDocument/2006/relationships/image" Target="../media/image63.png"/><Relationship Id="rId8" Type="http://schemas.openxmlformats.org/officeDocument/2006/relationships/image" Target="../media/image28.png"/><Relationship Id="rId3" Type="http://schemas.openxmlformats.org/officeDocument/2006/relationships/image" Target="../media/image23.png"/><Relationship Id="rId12" Type="http://schemas.openxmlformats.org/officeDocument/2006/relationships/image" Target="../media/image32.png"/><Relationship Id="rId17" Type="http://schemas.openxmlformats.org/officeDocument/2006/relationships/image" Target="../media/image37.png"/><Relationship Id="rId25" Type="http://schemas.openxmlformats.org/officeDocument/2006/relationships/image" Target="../media/image45.png"/><Relationship Id="rId33" Type="http://schemas.openxmlformats.org/officeDocument/2006/relationships/image" Target="../media/image53.png"/><Relationship Id="rId38" Type="http://schemas.openxmlformats.org/officeDocument/2006/relationships/image" Target="../media/image58.png"/></Relationships>
</file>

<file path=xl/drawings/_rels/drawing6.xml.rels><?xml version="1.0" encoding="UTF-8" standalone="yes"?>
<Relationships xmlns="http://schemas.openxmlformats.org/package/2006/relationships"><Relationship Id="rId3" Type="http://schemas.openxmlformats.org/officeDocument/2006/relationships/image" Target="../media/image66.png"/><Relationship Id="rId2" Type="http://schemas.openxmlformats.org/officeDocument/2006/relationships/image" Target="../media/image65.emf"/><Relationship Id="rId1" Type="http://schemas.openxmlformats.org/officeDocument/2006/relationships/image" Target="../media/image64.emf"/><Relationship Id="rId4" Type="http://schemas.openxmlformats.org/officeDocument/2006/relationships/image" Target="../media/image67.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70.emf"/><Relationship Id="rId2" Type="http://schemas.openxmlformats.org/officeDocument/2006/relationships/image" Target="../media/image69.emf"/><Relationship Id="rId1" Type="http://schemas.openxmlformats.org/officeDocument/2006/relationships/image" Target="../media/image68.emf"/></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28</xdr:col>
      <xdr:colOff>133350</xdr:colOff>
      <xdr:row>29</xdr:row>
      <xdr:rowOff>57150</xdr:rowOff>
    </xdr:to>
    <xdr:sp macro="" textlink="">
      <xdr:nvSpPr>
        <xdr:cNvPr id="2" name="밸런스팩터_01"/>
        <xdr:cNvSpPr>
          <a:spLocks noGrp="1" noRot="1"/>
        </xdr:cNvSpPr>
      </xdr:nvSpPr>
      <xdr:spPr>
        <a:xfrm>
          <a:off x="12306300" y="10191750"/>
          <a:ext cx="6096000" cy="697230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xdr:twoCellAnchor>
  <xdr:twoCellAnchor editAs="oneCell">
    <xdr:from>
      <xdr:col>21</xdr:col>
      <xdr:colOff>0</xdr:colOff>
      <xdr:row>31</xdr:row>
      <xdr:rowOff>0</xdr:rowOff>
    </xdr:from>
    <xdr:to>
      <xdr:col>29</xdr:col>
      <xdr:colOff>304800</xdr:colOff>
      <xdr:row>42</xdr:row>
      <xdr:rowOff>152400</xdr:rowOff>
    </xdr:to>
    <xdr:sp macro="" textlink="">
      <xdr:nvSpPr>
        <xdr:cNvPr id="3" name="밸런스팩터_02"/>
        <xdr:cNvSpPr>
          <a:spLocks noGrp="1" noRot="1"/>
        </xdr:cNvSpPr>
      </xdr:nvSpPr>
      <xdr:spPr>
        <a:xfrm>
          <a:off x="13601700" y="18192750"/>
          <a:ext cx="5791200" cy="659130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xdr:twoCellAnchor>
  <xdr:twoCellAnchor editAs="oneCell">
    <xdr:from>
      <xdr:col>32</xdr:col>
      <xdr:colOff>0</xdr:colOff>
      <xdr:row>18</xdr:row>
      <xdr:rowOff>0</xdr:rowOff>
    </xdr:from>
    <xdr:to>
      <xdr:col>40</xdr:col>
      <xdr:colOff>19050</xdr:colOff>
      <xdr:row>28</xdr:row>
      <xdr:rowOff>142875</xdr:rowOff>
    </xdr:to>
    <xdr:sp macro="" textlink="">
      <xdr:nvSpPr>
        <xdr:cNvPr id="4" name="밸런스팩터_03"/>
        <xdr:cNvSpPr>
          <a:spLocks noGrp="1" noRot="1"/>
        </xdr:cNvSpPr>
      </xdr:nvSpPr>
      <xdr:spPr>
        <a:xfrm>
          <a:off x="20726400" y="10763250"/>
          <a:ext cx="5219700" cy="60007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xdr:twoCellAnchor>
  <xdr:twoCellAnchor editAs="oneCell">
    <xdr:from>
      <xdr:col>33</xdr:col>
      <xdr:colOff>0</xdr:colOff>
      <xdr:row>32</xdr:row>
      <xdr:rowOff>0</xdr:rowOff>
    </xdr:from>
    <xdr:to>
      <xdr:col>41</xdr:col>
      <xdr:colOff>19050</xdr:colOff>
      <xdr:row>42</xdr:row>
      <xdr:rowOff>142875</xdr:rowOff>
    </xdr:to>
    <xdr:sp macro="" textlink="">
      <xdr:nvSpPr>
        <xdr:cNvPr id="5" name="밸런스팩터_04"/>
        <xdr:cNvSpPr>
          <a:spLocks noGrp="1" noRot="1"/>
        </xdr:cNvSpPr>
      </xdr:nvSpPr>
      <xdr:spPr>
        <a:xfrm>
          <a:off x="21374100" y="18764250"/>
          <a:ext cx="5219700" cy="60007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xdr:twoCellAnchor>
  <xdr:twoCellAnchor editAs="oneCell">
    <xdr:from>
      <xdr:col>11</xdr:col>
      <xdr:colOff>0</xdr:colOff>
      <xdr:row>32</xdr:row>
      <xdr:rowOff>0</xdr:rowOff>
    </xdr:from>
    <xdr:to>
      <xdr:col>18</xdr:col>
      <xdr:colOff>295275</xdr:colOff>
      <xdr:row>42</xdr:row>
      <xdr:rowOff>47625</xdr:rowOff>
    </xdr:to>
    <xdr:sp macro="" textlink="">
      <xdr:nvSpPr>
        <xdr:cNvPr id="6" name="밸런스팩터_05"/>
        <xdr:cNvSpPr>
          <a:spLocks noGrp="1" noRot="1"/>
        </xdr:cNvSpPr>
      </xdr:nvSpPr>
      <xdr:spPr>
        <a:xfrm>
          <a:off x="7124700" y="18764250"/>
          <a:ext cx="5124450" cy="5810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xdr:twoCellAnchor>
  <xdr:twoCellAnchor editAs="oneCell">
    <xdr:from>
      <xdr:col>9</xdr:col>
      <xdr:colOff>0</xdr:colOff>
      <xdr:row>18</xdr:row>
      <xdr:rowOff>0</xdr:rowOff>
    </xdr:from>
    <xdr:to>
      <xdr:col>16</xdr:col>
      <xdr:colOff>295275</xdr:colOff>
      <xdr:row>28</xdr:row>
      <xdr:rowOff>47625</xdr:rowOff>
    </xdr:to>
    <xdr:sp macro="" textlink="">
      <xdr:nvSpPr>
        <xdr:cNvPr id="7" name="밸런스팩터_06"/>
        <xdr:cNvSpPr>
          <a:spLocks noGrp="1" noRot="1"/>
        </xdr:cNvSpPr>
      </xdr:nvSpPr>
      <xdr:spPr>
        <a:xfrm>
          <a:off x="5829300" y="10763250"/>
          <a:ext cx="5124450" cy="5810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xdr:twoCellAnchor>
  <xdr:twoCellAnchor editAs="oneCell">
    <xdr:from>
      <xdr:col>20</xdr:col>
      <xdr:colOff>0</xdr:colOff>
      <xdr:row>7</xdr:row>
      <xdr:rowOff>0</xdr:rowOff>
    </xdr:from>
    <xdr:to>
      <xdr:col>27</xdr:col>
      <xdr:colOff>9525</xdr:colOff>
      <xdr:row>16</xdr:row>
      <xdr:rowOff>47625</xdr:rowOff>
    </xdr:to>
    <xdr:sp macro="" textlink="">
      <xdr:nvSpPr>
        <xdr:cNvPr id="8" name="밸런스팩터_07"/>
        <xdr:cNvSpPr>
          <a:spLocks noGrp="1" noRot="1"/>
        </xdr:cNvSpPr>
      </xdr:nvSpPr>
      <xdr:spPr>
        <a:xfrm>
          <a:off x="12954000" y="4476750"/>
          <a:ext cx="4552950" cy="5238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xdr:twoCellAnchor>
  <xdr:twoCellAnchor editAs="oneCell">
    <xdr:from>
      <xdr:col>9</xdr:col>
      <xdr:colOff>0</xdr:colOff>
      <xdr:row>8</xdr:row>
      <xdr:rowOff>0</xdr:rowOff>
    </xdr:from>
    <xdr:to>
      <xdr:col>15</xdr:col>
      <xdr:colOff>228600</xdr:colOff>
      <xdr:row>16</xdr:row>
      <xdr:rowOff>180975</xdr:rowOff>
    </xdr:to>
    <xdr:sp macro="" textlink="">
      <xdr:nvSpPr>
        <xdr:cNvPr id="9" name="밸런스팩터_08"/>
        <xdr:cNvSpPr>
          <a:spLocks noGrp="1" noRot="1"/>
        </xdr:cNvSpPr>
      </xdr:nvSpPr>
      <xdr:spPr>
        <a:xfrm>
          <a:off x="5829300" y="5048250"/>
          <a:ext cx="4343400" cy="49339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xdr:twoCellAnchor>
  <xdr:twoCellAnchor editAs="oneCell">
    <xdr:from>
      <xdr:col>1</xdr:col>
      <xdr:colOff>0</xdr:colOff>
      <xdr:row>8</xdr:row>
      <xdr:rowOff>0</xdr:rowOff>
    </xdr:from>
    <xdr:to>
      <xdr:col>7</xdr:col>
      <xdr:colOff>133350</xdr:colOff>
      <xdr:row>16</xdr:row>
      <xdr:rowOff>85724</xdr:rowOff>
    </xdr:to>
    <xdr:sp macro="" textlink="">
      <xdr:nvSpPr>
        <xdr:cNvPr id="10" name="밸런스팩터_09"/>
        <xdr:cNvSpPr>
          <a:spLocks noGrp="1" noRot="1"/>
        </xdr:cNvSpPr>
      </xdr:nvSpPr>
      <xdr:spPr>
        <a:xfrm>
          <a:off x="647700" y="5048250"/>
          <a:ext cx="4152900" cy="47434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xdr:twoCellAnchor>
  <xdr:twoCellAnchor editAs="oneCell">
    <xdr:from>
      <xdr:col>31</xdr:col>
      <xdr:colOff>0</xdr:colOff>
      <xdr:row>8</xdr:row>
      <xdr:rowOff>0</xdr:rowOff>
    </xdr:from>
    <xdr:to>
      <xdr:col>37</xdr:col>
      <xdr:colOff>133350</xdr:colOff>
      <xdr:row>16</xdr:row>
      <xdr:rowOff>85724</xdr:rowOff>
    </xdr:to>
    <xdr:sp macro="" textlink="">
      <xdr:nvSpPr>
        <xdr:cNvPr id="11" name="밸런스팩터_10"/>
        <xdr:cNvSpPr>
          <a:spLocks noGrp="1" noRot="1"/>
        </xdr:cNvSpPr>
      </xdr:nvSpPr>
      <xdr:spPr>
        <a:xfrm>
          <a:off x="20078700" y="5048250"/>
          <a:ext cx="4152900" cy="474345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xdr:twoCellAnchor>
  <xdr:twoCellAnchor editAs="oneCell">
    <xdr:from>
      <xdr:col>43</xdr:col>
      <xdr:colOff>0</xdr:colOff>
      <xdr:row>18</xdr:row>
      <xdr:rowOff>0</xdr:rowOff>
    </xdr:from>
    <xdr:to>
      <xdr:col>49</xdr:col>
      <xdr:colOff>133350</xdr:colOff>
      <xdr:row>26</xdr:row>
      <xdr:rowOff>85724</xdr:rowOff>
    </xdr:to>
    <xdr:sp macro="" textlink="">
      <xdr:nvSpPr>
        <xdr:cNvPr id="12" name="밸런스팩터_11"/>
        <xdr:cNvSpPr>
          <a:spLocks noGrp="1" noRot="1"/>
        </xdr:cNvSpPr>
      </xdr:nvSpPr>
      <xdr:spPr>
        <a:xfrm>
          <a:off x="27851098" y="10763250"/>
          <a:ext cx="4152900" cy="47434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xdr:twoCellAnchor>
  <xdr:twoCellAnchor editAs="oneCell">
    <xdr:from>
      <xdr:col>43</xdr:col>
      <xdr:colOff>0</xdr:colOff>
      <xdr:row>28</xdr:row>
      <xdr:rowOff>0</xdr:rowOff>
    </xdr:from>
    <xdr:to>
      <xdr:col>49</xdr:col>
      <xdr:colOff>38100</xdr:colOff>
      <xdr:row>35</xdr:row>
      <xdr:rowOff>276225</xdr:rowOff>
    </xdr:to>
    <xdr:sp macro="" textlink="">
      <xdr:nvSpPr>
        <xdr:cNvPr id="13" name="밸런스팩터_12"/>
        <xdr:cNvSpPr>
          <a:spLocks noGrp="1" noRot="1"/>
        </xdr:cNvSpPr>
      </xdr:nvSpPr>
      <xdr:spPr>
        <a:xfrm>
          <a:off x="27851098" y="16478251"/>
          <a:ext cx="3962400" cy="45529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xdr:twoCellAnchor>
  <xdr:twoCellAnchor editAs="oneCell">
    <xdr:from>
      <xdr:col>39</xdr:col>
      <xdr:colOff>0</xdr:colOff>
      <xdr:row>41</xdr:row>
      <xdr:rowOff>0</xdr:rowOff>
    </xdr:from>
    <xdr:to>
      <xdr:col>45</xdr:col>
      <xdr:colOff>133350</xdr:colOff>
      <xdr:row>49</xdr:row>
      <xdr:rowOff>85724</xdr:rowOff>
    </xdr:to>
    <xdr:sp macro="" textlink="">
      <xdr:nvSpPr>
        <xdr:cNvPr id="14" name="밸런스팩터_13"/>
        <xdr:cNvSpPr>
          <a:spLocks noGrp="1" noRot="1"/>
        </xdr:cNvSpPr>
      </xdr:nvSpPr>
      <xdr:spPr>
        <a:xfrm>
          <a:off x="25260298" y="23907750"/>
          <a:ext cx="4152900" cy="47434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xdr:twoCellAnchor>
  <xdr:twoCellAnchor editAs="oneCell">
    <xdr:from>
      <xdr:col>31</xdr:col>
      <xdr:colOff>0</xdr:colOff>
      <xdr:row>49</xdr:row>
      <xdr:rowOff>0</xdr:rowOff>
    </xdr:from>
    <xdr:to>
      <xdr:col>37</xdr:col>
      <xdr:colOff>38100</xdr:colOff>
      <xdr:row>56</xdr:row>
      <xdr:rowOff>276225</xdr:rowOff>
    </xdr:to>
    <xdr:sp macro="" textlink="">
      <xdr:nvSpPr>
        <xdr:cNvPr id="15" name="밸런스팩터_14"/>
        <xdr:cNvSpPr>
          <a:spLocks noGrp="1" noRot="1"/>
        </xdr:cNvSpPr>
      </xdr:nvSpPr>
      <xdr:spPr>
        <a:xfrm>
          <a:off x="20078700" y="28479750"/>
          <a:ext cx="3962400" cy="45529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xdr:twoCellAnchor>
  <xdr:twoCellAnchor editAs="oneCell">
    <xdr:from>
      <xdr:col>21</xdr:col>
      <xdr:colOff>0</xdr:colOff>
      <xdr:row>49</xdr:row>
      <xdr:rowOff>0</xdr:rowOff>
    </xdr:from>
    <xdr:to>
      <xdr:col>27</xdr:col>
      <xdr:colOff>38100</xdr:colOff>
      <xdr:row>56</xdr:row>
      <xdr:rowOff>276225</xdr:rowOff>
    </xdr:to>
    <xdr:sp macro="" textlink="">
      <xdr:nvSpPr>
        <xdr:cNvPr id="16" name="밸런스팩터_15"/>
        <xdr:cNvSpPr>
          <a:spLocks noGrp="1" noRot="1"/>
        </xdr:cNvSpPr>
      </xdr:nvSpPr>
      <xdr:spPr>
        <a:xfrm>
          <a:off x="13601700" y="28479750"/>
          <a:ext cx="3962400" cy="45529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xdr:twoCellAnchor>
  <xdr:twoCellAnchor editAs="oneCell">
    <xdr:from>
      <xdr:col>8</xdr:col>
      <xdr:colOff>0</xdr:colOff>
      <xdr:row>45</xdr:row>
      <xdr:rowOff>0</xdr:rowOff>
    </xdr:from>
    <xdr:to>
      <xdr:col>14</xdr:col>
      <xdr:colOff>180975</xdr:colOff>
      <xdr:row>53</xdr:row>
      <xdr:rowOff>133350</xdr:rowOff>
    </xdr:to>
    <xdr:sp macro="" textlink="">
      <xdr:nvSpPr>
        <xdr:cNvPr id="17" name="밸런스팩터_16"/>
        <xdr:cNvSpPr>
          <a:spLocks noGrp="1" noRot="1"/>
        </xdr:cNvSpPr>
      </xdr:nvSpPr>
      <xdr:spPr>
        <a:xfrm>
          <a:off x="5181600" y="26193750"/>
          <a:ext cx="4248150" cy="48387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xdr:twoCellAnchor>
  <xdr:twoCellAnchor editAs="oneCell">
    <xdr:from>
      <xdr:col>1</xdr:col>
      <xdr:colOff>0</xdr:colOff>
      <xdr:row>32</xdr:row>
      <xdr:rowOff>0</xdr:rowOff>
    </xdr:from>
    <xdr:to>
      <xdr:col>7</xdr:col>
      <xdr:colOff>38100</xdr:colOff>
      <xdr:row>39</xdr:row>
      <xdr:rowOff>276225</xdr:rowOff>
    </xdr:to>
    <xdr:sp macro="" textlink="">
      <xdr:nvSpPr>
        <xdr:cNvPr id="18" name="밸런스팩터_17"/>
        <xdr:cNvSpPr>
          <a:spLocks noGrp="1" noRot="1"/>
        </xdr:cNvSpPr>
      </xdr:nvSpPr>
      <xdr:spPr>
        <a:xfrm>
          <a:off x="647700" y="18764250"/>
          <a:ext cx="3962400" cy="45529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xdr:twoCellAnchor>
  <xdr:twoCellAnchor editAs="oneCell">
    <xdr:from>
      <xdr:col>1</xdr:col>
      <xdr:colOff>0</xdr:colOff>
      <xdr:row>20</xdr:row>
      <xdr:rowOff>0</xdr:rowOff>
    </xdr:from>
    <xdr:to>
      <xdr:col>7</xdr:col>
      <xdr:colOff>38100</xdr:colOff>
      <xdr:row>27</xdr:row>
      <xdr:rowOff>276225</xdr:rowOff>
    </xdr:to>
    <xdr:sp macro="" textlink="">
      <xdr:nvSpPr>
        <xdr:cNvPr id="19" name="밸런스팩터_18"/>
        <xdr:cNvSpPr>
          <a:spLocks noGrp="1" noRot="1"/>
        </xdr:cNvSpPr>
      </xdr:nvSpPr>
      <xdr:spPr>
        <a:xfrm>
          <a:off x="647700" y="11906251"/>
          <a:ext cx="3962400" cy="455295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xdr:twoCellAnchor>
  <xdr:twoCellAnchor editAs="oneCell">
    <xdr:from>
      <xdr:col>41</xdr:col>
      <xdr:colOff>0</xdr:colOff>
      <xdr:row>7</xdr:row>
      <xdr:rowOff>0</xdr:rowOff>
    </xdr:from>
    <xdr:to>
      <xdr:col>46</xdr:col>
      <xdr:colOff>123824</xdr:colOff>
      <xdr:row>13</xdr:row>
      <xdr:rowOff>266700</xdr:rowOff>
    </xdr:to>
    <xdr:sp macro="" textlink="">
      <xdr:nvSpPr>
        <xdr:cNvPr id="20" name="밸런스팩터_19"/>
        <xdr:cNvSpPr>
          <a:spLocks noGrp="1" noRot="1"/>
        </xdr:cNvSpPr>
      </xdr:nvSpPr>
      <xdr:spPr>
        <a:xfrm>
          <a:off x="26555702" y="4476750"/>
          <a:ext cx="3486150" cy="396240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xdr:twoCellAnchor>
  <xdr:twoCellAnchor editAs="oneCell">
    <xdr:from>
      <xdr:col>48</xdr:col>
      <xdr:colOff>0</xdr:colOff>
      <xdr:row>7</xdr:row>
      <xdr:rowOff>0</xdr:rowOff>
    </xdr:from>
    <xdr:to>
      <xdr:col>53</xdr:col>
      <xdr:colOff>123824</xdr:colOff>
      <xdr:row>13</xdr:row>
      <xdr:rowOff>266700</xdr:rowOff>
    </xdr:to>
    <xdr:sp macro="" textlink="">
      <xdr:nvSpPr>
        <xdr:cNvPr id="21" name="밸런스팩터_20"/>
        <xdr:cNvSpPr>
          <a:spLocks noGrp="1" noRot="1"/>
        </xdr:cNvSpPr>
      </xdr:nvSpPr>
      <xdr:spPr>
        <a:xfrm>
          <a:off x="31089600" y="4476750"/>
          <a:ext cx="3486150" cy="396240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xdr:twoCellAnchor>
  <xdr:twoCellAnchor editAs="oneCell">
    <xdr:from>
      <xdr:col>49</xdr:col>
      <xdr:colOff>0</xdr:colOff>
      <xdr:row>14</xdr:row>
      <xdr:rowOff>0</xdr:rowOff>
    </xdr:from>
    <xdr:to>
      <xdr:col>54</xdr:col>
      <xdr:colOff>171449</xdr:colOff>
      <xdr:row>21</xdr:row>
      <xdr:rowOff>38100</xdr:rowOff>
    </xdr:to>
    <xdr:sp macro="" textlink="">
      <xdr:nvSpPr>
        <xdr:cNvPr id="22" name="밸런스팩터_21"/>
        <xdr:cNvSpPr>
          <a:spLocks noGrp="1" noRot="1"/>
        </xdr:cNvSpPr>
      </xdr:nvSpPr>
      <xdr:spPr>
        <a:xfrm>
          <a:off x="31737302" y="8477250"/>
          <a:ext cx="3581400" cy="407670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xdr:twoCellAnchor>
  <xdr:twoCellAnchor editAs="oneCell">
    <xdr:from>
      <xdr:col>1</xdr:col>
      <xdr:colOff>0</xdr:colOff>
      <xdr:row>39</xdr:row>
      <xdr:rowOff>0</xdr:rowOff>
    </xdr:from>
    <xdr:to>
      <xdr:col>6</xdr:col>
      <xdr:colOff>219075</xdr:colOff>
      <xdr:row>46</xdr:row>
      <xdr:rowOff>85724</xdr:rowOff>
    </xdr:to>
    <xdr:sp macro="" textlink="">
      <xdr:nvSpPr>
        <xdr:cNvPr id="23" name="밸런스팩터_22"/>
        <xdr:cNvSpPr>
          <a:spLocks noGrp="1" noRot="1"/>
        </xdr:cNvSpPr>
      </xdr:nvSpPr>
      <xdr:spPr>
        <a:xfrm>
          <a:off x="647700" y="22764750"/>
          <a:ext cx="3676650" cy="417195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xdr:twoCellAnchor>
  <xdr:twoCellAnchor editAs="oneCell">
    <xdr:from>
      <xdr:col>1</xdr:col>
      <xdr:colOff>0</xdr:colOff>
      <xdr:row>50</xdr:row>
      <xdr:rowOff>0</xdr:rowOff>
    </xdr:from>
    <xdr:to>
      <xdr:col>6</xdr:col>
      <xdr:colOff>123824</xdr:colOff>
      <xdr:row>56</xdr:row>
      <xdr:rowOff>266700</xdr:rowOff>
    </xdr:to>
    <xdr:sp macro="" textlink="">
      <xdr:nvSpPr>
        <xdr:cNvPr id="24" name="밸런스팩터_23"/>
        <xdr:cNvSpPr>
          <a:spLocks noGrp="1" noRot="1"/>
        </xdr:cNvSpPr>
      </xdr:nvSpPr>
      <xdr:spPr>
        <a:xfrm>
          <a:off x="647700" y="29051250"/>
          <a:ext cx="3486150" cy="39624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xdr:twoCellAnchor>
  <xdr:twoCellAnchor editAs="oneCell">
    <xdr:from>
      <xdr:col>39</xdr:col>
      <xdr:colOff>0</xdr:colOff>
      <xdr:row>12</xdr:row>
      <xdr:rowOff>0</xdr:rowOff>
    </xdr:from>
    <xdr:to>
      <xdr:col>44</xdr:col>
      <xdr:colOff>171449</xdr:colOff>
      <xdr:row>19</xdr:row>
      <xdr:rowOff>38100</xdr:rowOff>
    </xdr:to>
    <xdr:sp macro="" textlink="">
      <xdr:nvSpPr>
        <xdr:cNvPr id="25" name="밸런스팩터_24"/>
        <xdr:cNvSpPr>
          <a:spLocks noGrp="1" noRot="1"/>
        </xdr:cNvSpPr>
      </xdr:nvSpPr>
      <xdr:spPr>
        <a:xfrm>
          <a:off x="25260298" y="7334250"/>
          <a:ext cx="3581400" cy="407670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xdr:twoCellAnchor>
  <xdr:twoCellAnchor editAs="oneCell">
    <xdr:from>
      <xdr:col>42</xdr:col>
      <xdr:colOff>0</xdr:colOff>
      <xdr:row>52</xdr:row>
      <xdr:rowOff>0</xdr:rowOff>
    </xdr:from>
    <xdr:to>
      <xdr:col>47</xdr:col>
      <xdr:colOff>171449</xdr:colOff>
      <xdr:row>59</xdr:row>
      <xdr:rowOff>38100</xdr:rowOff>
    </xdr:to>
    <xdr:sp macro="" textlink="">
      <xdr:nvSpPr>
        <xdr:cNvPr id="26" name="밸런스팩터_25"/>
        <xdr:cNvSpPr>
          <a:spLocks noGrp="1" noRot="1"/>
        </xdr:cNvSpPr>
      </xdr:nvSpPr>
      <xdr:spPr>
        <a:xfrm>
          <a:off x="27203400" y="30194250"/>
          <a:ext cx="3581400" cy="407670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xdr:twoCellAnchor>
  <xdr:twoCellAnchor editAs="oneCell">
    <xdr:from>
      <xdr:col>35</xdr:col>
      <xdr:colOff>0</xdr:colOff>
      <xdr:row>52</xdr:row>
      <xdr:rowOff>0</xdr:rowOff>
    </xdr:from>
    <xdr:to>
      <xdr:col>40</xdr:col>
      <xdr:colOff>171449</xdr:colOff>
      <xdr:row>59</xdr:row>
      <xdr:rowOff>38100</xdr:rowOff>
    </xdr:to>
    <xdr:sp macro="" textlink="">
      <xdr:nvSpPr>
        <xdr:cNvPr id="27" name="밸런스팩터_26"/>
        <xdr:cNvSpPr>
          <a:spLocks noGrp="1" noRot="1"/>
        </xdr:cNvSpPr>
      </xdr:nvSpPr>
      <xdr:spPr>
        <a:xfrm>
          <a:off x="22669498" y="30194250"/>
          <a:ext cx="3581400" cy="407670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xdr:twoCellAnchor>
  <xdr:twoCellAnchor editAs="oneCell">
    <xdr:from>
      <xdr:col>11</xdr:col>
      <xdr:colOff>0</xdr:colOff>
      <xdr:row>53</xdr:row>
      <xdr:rowOff>0</xdr:rowOff>
    </xdr:from>
    <xdr:to>
      <xdr:col>16</xdr:col>
      <xdr:colOff>266700</xdr:colOff>
      <xdr:row>60</xdr:row>
      <xdr:rowOff>133350</xdr:rowOff>
    </xdr:to>
    <xdr:sp macro="" textlink="">
      <xdr:nvSpPr>
        <xdr:cNvPr id="28" name="밸런스팩터_27"/>
        <xdr:cNvSpPr>
          <a:spLocks noGrp="1" noRot="1"/>
        </xdr:cNvSpPr>
      </xdr:nvSpPr>
      <xdr:spPr>
        <a:xfrm>
          <a:off x="7124700" y="30765750"/>
          <a:ext cx="3771900" cy="42672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46</xdr:col>
      <xdr:colOff>0</xdr:colOff>
      <xdr:row>45</xdr:row>
      <xdr:rowOff>0</xdr:rowOff>
    </xdr:from>
    <xdr:to>
      <xdr:col>51</xdr:col>
      <xdr:colOff>266700</xdr:colOff>
      <xdr:row>52</xdr:row>
      <xdr:rowOff>133350</xdr:rowOff>
    </xdr:to>
    <xdr:sp macro="" textlink="">
      <xdr:nvSpPr>
        <xdr:cNvPr id="29" name="밸런스팩터_28"/>
        <xdr:cNvSpPr>
          <a:spLocks noGrp="1" noRot="1"/>
        </xdr:cNvSpPr>
      </xdr:nvSpPr>
      <xdr:spPr>
        <a:xfrm>
          <a:off x="29794200" y="26193750"/>
          <a:ext cx="3771900" cy="42672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55</xdr:col>
      <xdr:colOff>0</xdr:colOff>
      <xdr:row>13</xdr:row>
      <xdr:rowOff>0</xdr:rowOff>
    </xdr:from>
    <xdr:to>
      <xdr:col>60</xdr:col>
      <xdr:colOff>219075</xdr:colOff>
      <xdr:row>20</xdr:row>
      <xdr:rowOff>85724</xdr:rowOff>
    </xdr:to>
    <xdr:sp macro="" textlink="">
      <xdr:nvSpPr>
        <xdr:cNvPr id="30" name="밸런스팩터_29"/>
        <xdr:cNvSpPr>
          <a:spLocks noGrp="1" noRot="1"/>
        </xdr:cNvSpPr>
      </xdr:nvSpPr>
      <xdr:spPr>
        <a:xfrm>
          <a:off x="35623500" y="7905750"/>
          <a:ext cx="3676650" cy="417195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285750</xdr:colOff>
      <xdr:row>1</xdr:row>
      <xdr:rowOff>85724</xdr:rowOff>
    </xdr:from>
    <xdr:to>
      <xdr:col>2</xdr:col>
      <xdr:colOff>466725</xdr:colOff>
      <xdr:row>1</xdr:row>
      <xdr:rowOff>457200</xdr:rowOff>
    </xdr:to>
    <xdr:pic>
      <xdr:nvPicPr>
        <xdr:cNvPr id="2" name="/xl/media/image0.png"/>
        <xdr:cNvPicPr>
          <a:picLocks noChangeAspect="1"/>
        </xdr:cNvPicPr>
      </xdr:nvPicPr>
      <xdr:blipFill rotWithShape="1">
        <a:blip xmlns:r="http://schemas.openxmlformats.org/officeDocument/2006/relationships" r:embed="rId1"/>
        <a:stretch>
          <a:fillRect/>
        </a:stretch>
      </xdr:blipFill>
      <xdr:spPr>
        <a:xfrm>
          <a:off x="4124325" y="1314450"/>
          <a:ext cx="361950" cy="742950"/>
        </a:xfrm>
        <a:prstGeom prst="rect">
          <a:avLst/>
        </a:prstGeom>
      </xdr:spPr>
    </xdr:pic>
    <xdr:clientData/>
  </xdr:twoCellAnchor>
  <xdr:twoCellAnchor editAs="oneCell">
    <xdr:from>
      <xdr:col>2</xdr:col>
      <xdr:colOff>295275</xdr:colOff>
      <xdr:row>2</xdr:row>
      <xdr:rowOff>109600</xdr:rowOff>
    </xdr:from>
    <xdr:to>
      <xdr:col>2</xdr:col>
      <xdr:colOff>466725</xdr:colOff>
      <xdr:row>2</xdr:row>
      <xdr:rowOff>481075</xdr:rowOff>
    </xdr:to>
    <xdr:pic>
      <xdr:nvPicPr>
        <xdr:cNvPr id="3" name="/xl/media/image0.png"/>
        <xdr:cNvPicPr>
          <a:picLocks noChangeAspect="1"/>
        </xdr:cNvPicPr>
      </xdr:nvPicPr>
      <xdr:blipFill rotWithShape="1">
        <a:blip xmlns:r="http://schemas.openxmlformats.org/officeDocument/2006/relationships" r:embed="rId1"/>
        <a:stretch>
          <a:fillRect/>
        </a:stretch>
      </xdr:blipFill>
      <xdr:spPr>
        <a:xfrm>
          <a:off x="4143375" y="2505075"/>
          <a:ext cx="342900" cy="742950"/>
        </a:xfrm>
        <a:prstGeom prst="rect">
          <a:avLst/>
        </a:prstGeom>
      </xdr:spPr>
    </xdr:pic>
    <xdr:clientData/>
  </xdr:twoCellAnchor>
  <xdr:twoCellAnchor editAs="oneCell">
    <xdr:from>
      <xdr:col>2</xdr:col>
      <xdr:colOff>295275</xdr:colOff>
      <xdr:row>3</xdr:row>
      <xdr:rowOff>109600</xdr:rowOff>
    </xdr:from>
    <xdr:to>
      <xdr:col>2</xdr:col>
      <xdr:colOff>466725</xdr:colOff>
      <xdr:row>3</xdr:row>
      <xdr:rowOff>481075</xdr:rowOff>
    </xdr:to>
    <xdr:pic>
      <xdr:nvPicPr>
        <xdr:cNvPr id="4" name="/xl/media/image0.png"/>
        <xdr:cNvPicPr>
          <a:picLocks noChangeAspect="1"/>
        </xdr:cNvPicPr>
      </xdr:nvPicPr>
      <xdr:blipFill rotWithShape="1">
        <a:blip xmlns:r="http://schemas.openxmlformats.org/officeDocument/2006/relationships" r:embed="rId1"/>
        <a:stretch>
          <a:fillRect/>
        </a:stretch>
      </xdr:blipFill>
      <xdr:spPr>
        <a:xfrm>
          <a:off x="4143375" y="3648075"/>
          <a:ext cx="342900" cy="742950"/>
        </a:xfrm>
        <a:prstGeom prst="rect">
          <a:avLst/>
        </a:prstGeom>
      </xdr:spPr>
    </xdr:pic>
    <xdr:clientData/>
  </xdr:twoCellAnchor>
  <xdr:twoCellAnchor editAs="oneCell">
    <xdr:from>
      <xdr:col>2</xdr:col>
      <xdr:colOff>295275</xdr:colOff>
      <xdr:row>4</xdr:row>
      <xdr:rowOff>109600</xdr:rowOff>
    </xdr:from>
    <xdr:to>
      <xdr:col>2</xdr:col>
      <xdr:colOff>466725</xdr:colOff>
      <xdr:row>4</xdr:row>
      <xdr:rowOff>481075</xdr:rowOff>
    </xdr:to>
    <xdr:pic>
      <xdr:nvPicPr>
        <xdr:cNvPr id="5" name="/xl/media/image0.png"/>
        <xdr:cNvPicPr>
          <a:picLocks noChangeAspect="1"/>
        </xdr:cNvPicPr>
      </xdr:nvPicPr>
      <xdr:blipFill rotWithShape="1">
        <a:blip xmlns:r="http://schemas.openxmlformats.org/officeDocument/2006/relationships" r:embed="rId1"/>
        <a:stretch>
          <a:fillRect/>
        </a:stretch>
      </xdr:blipFill>
      <xdr:spPr>
        <a:xfrm>
          <a:off x="4143375" y="4791075"/>
          <a:ext cx="342900" cy="742950"/>
        </a:xfrm>
        <a:prstGeom prst="rect">
          <a:avLst/>
        </a:prstGeom>
      </xdr:spPr>
    </xdr:pic>
    <xdr:clientData/>
  </xdr:twoCellAnchor>
  <xdr:twoCellAnchor editAs="oneCell">
    <xdr:from>
      <xdr:col>2</xdr:col>
      <xdr:colOff>295275</xdr:colOff>
      <xdr:row>5</xdr:row>
      <xdr:rowOff>109600</xdr:rowOff>
    </xdr:from>
    <xdr:to>
      <xdr:col>2</xdr:col>
      <xdr:colOff>466725</xdr:colOff>
      <xdr:row>5</xdr:row>
      <xdr:rowOff>481075</xdr:rowOff>
    </xdr:to>
    <xdr:pic>
      <xdr:nvPicPr>
        <xdr:cNvPr id="6" name="/xl/media/image0.png"/>
        <xdr:cNvPicPr>
          <a:picLocks noChangeAspect="1"/>
        </xdr:cNvPicPr>
      </xdr:nvPicPr>
      <xdr:blipFill rotWithShape="1">
        <a:blip xmlns:r="http://schemas.openxmlformats.org/officeDocument/2006/relationships" r:embed="rId1"/>
        <a:stretch>
          <a:fillRect/>
        </a:stretch>
      </xdr:blipFill>
      <xdr:spPr>
        <a:xfrm>
          <a:off x="4143375" y="5934074"/>
          <a:ext cx="342900" cy="742950"/>
        </a:xfrm>
        <a:prstGeom prst="rect">
          <a:avLst/>
        </a:prstGeom>
      </xdr:spPr>
    </xdr:pic>
    <xdr:clientData/>
  </xdr:twoCellAnchor>
  <xdr:twoCellAnchor editAs="oneCell">
    <xdr:from>
      <xdr:col>2</xdr:col>
      <xdr:colOff>295275</xdr:colOff>
      <xdr:row>6</xdr:row>
      <xdr:rowOff>109600</xdr:rowOff>
    </xdr:from>
    <xdr:to>
      <xdr:col>2</xdr:col>
      <xdr:colOff>466725</xdr:colOff>
      <xdr:row>6</xdr:row>
      <xdr:rowOff>481075</xdr:rowOff>
    </xdr:to>
    <xdr:pic>
      <xdr:nvPicPr>
        <xdr:cNvPr id="7" name="/xl/media/image0.png"/>
        <xdr:cNvPicPr>
          <a:picLocks noChangeAspect="1"/>
        </xdr:cNvPicPr>
      </xdr:nvPicPr>
      <xdr:blipFill rotWithShape="1">
        <a:blip xmlns:r="http://schemas.openxmlformats.org/officeDocument/2006/relationships" r:embed="rId1"/>
        <a:stretch>
          <a:fillRect/>
        </a:stretch>
      </xdr:blipFill>
      <xdr:spPr>
        <a:xfrm>
          <a:off x="4143375" y="7077074"/>
          <a:ext cx="342900" cy="742950"/>
        </a:xfrm>
        <a:prstGeom prst="rect">
          <a:avLst/>
        </a:prstGeom>
      </xdr:spPr>
    </xdr:pic>
    <xdr:clientData/>
  </xdr:twoCellAnchor>
  <xdr:twoCellAnchor editAs="oneCell">
    <xdr:from>
      <xdr:col>2</xdr:col>
      <xdr:colOff>295275</xdr:colOff>
      <xdr:row>7</xdr:row>
      <xdr:rowOff>109600</xdr:rowOff>
    </xdr:from>
    <xdr:to>
      <xdr:col>2</xdr:col>
      <xdr:colOff>466725</xdr:colOff>
      <xdr:row>7</xdr:row>
      <xdr:rowOff>481075</xdr:rowOff>
    </xdr:to>
    <xdr:pic>
      <xdr:nvPicPr>
        <xdr:cNvPr id="8" name="/xl/media/image0.png"/>
        <xdr:cNvPicPr>
          <a:picLocks noChangeAspect="1"/>
        </xdr:cNvPicPr>
      </xdr:nvPicPr>
      <xdr:blipFill rotWithShape="1">
        <a:blip xmlns:r="http://schemas.openxmlformats.org/officeDocument/2006/relationships" r:embed="rId1"/>
        <a:stretch>
          <a:fillRect/>
        </a:stretch>
      </xdr:blipFill>
      <xdr:spPr>
        <a:xfrm>
          <a:off x="4143375" y="8220074"/>
          <a:ext cx="342900" cy="742950"/>
        </a:xfrm>
        <a:prstGeom prst="rect">
          <a:avLst/>
        </a:prstGeom>
      </xdr:spPr>
    </xdr:pic>
    <xdr:clientData/>
  </xdr:twoCellAnchor>
  <xdr:twoCellAnchor editAs="oneCell">
    <xdr:from>
      <xdr:col>2</xdr:col>
      <xdr:colOff>295275</xdr:colOff>
      <xdr:row>8</xdr:row>
      <xdr:rowOff>109600</xdr:rowOff>
    </xdr:from>
    <xdr:to>
      <xdr:col>2</xdr:col>
      <xdr:colOff>466725</xdr:colOff>
      <xdr:row>8</xdr:row>
      <xdr:rowOff>481075</xdr:rowOff>
    </xdr:to>
    <xdr:pic>
      <xdr:nvPicPr>
        <xdr:cNvPr id="9" name="/xl/media/image0.png"/>
        <xdr:cNvPicPr>
          <a:picLocks noChangeAspect="1"/>
        </xdr:cNvPicPr>
      </xdr:nvPicPr>
      <xdr:blipFill rotWithShape="1">
        <a:blip xmlns:r="http://schemas.openxmlformats.org/officeDocument/2006/relationships" r:embed="rId1"/>
        <a:stretch>
          <a:fillRect/>
        </a:stretch>
      </xdr:blipFill>
      <xdr:spPr>
        <a:xfrm>
          <a:off x="4143375" y="9363075"/>
          <a:ext cx="342900" cy="742950"/>
        </a:xfrm>
        <a:prstGeom prst="rect">
          <a:avLst/>
        </a:prstGeom>
      </xdr:spPr>
    </xdr:pic>
    <xdr:clientData/>
  </xdr:twoCellAnchor>
  <xdr:twoCellAnchor editAs="oneCell">
    <xdr:from>
      <xdr:col>2</xdr:col>
      <xdr:colOff>295275</xdr:colOff>
      <xdr:row>9</xdr:row>
      <xdr:rowOff>109600</xdr:rowOff>
    </xdr:from>
    <xdr:to>
      <xdr:col>2</xdr:col>
      <xdr:colOff>466725</xdr:colOff>
      <xdr:row>9</xdr:row>
      <xdr:rowOff>481075</xdr:rowOff>
    </xdr:to>
    <xdr:pic>
      <xdr:nvPicPr>
        <xdr:cNvPr id="10" name="/xl/media/image0.png"/>
        <xdr:cNvPicPr>
          <a:picLocks noChangeAspect="1"/>
        </xdr:cNvPicPr>
      </xdr:nvPicPr>
      <xdr:blipFill rotWithShape="1">
        <a:blip xmlns:r="http://schemas.openxmlformats.org/officeDocument/2006/relationships" r:embed="rId1"/>
        <a:stretch>
          <a:fillRect/>
        </a:stretch>
      </xdr:blipFill>
      <xdr:spPr>
        <a:xfrm>
          <a:off x="4143375" y="10506075"/>
          <a:ext cx="342900" cy="742950"/>
        </a:xfrm>
        <a:prstGeom prst="rect">
          <a:avLst/>
        </a:prstGeom>
      </xdr:spPr>
    </xdr:pic>
    <xdr:clientData/>
  </xdr:twoCellAnchor>
  <xdr:twoCellAnchor editAs="oneCell">
    <xdr:from>
      <xdr:col>2</xdr:col>
      <xdr:colOff>295275</xdr:colOff>
      <xdr:row>10</xdr:row>
      <xdr:rowOff>109600</xdr:rowOff>
    </xdr:from>
    <xdr:to>
      <xdr:col>2</xdr:col>
      <xdr:colOff>466725</xdr:colOff>
      <xdr:row>10</xdr:row>
      <xdr:rowOff>481075</xdr:rowOff>
    </xdr:to>
    <xdr:pic>
      <xdr:nvPicPr>
        <xdr:cNvPr id="11" name="/xl/media/image0.png"/>
        <xdr:cNvPicPr>
          <a:picLocks noChangeAspect="1"/>
        </xdr:cNvPicPr>
      </xdr:nvPicPr>
      <xdr:blipFill rotWithShape="1">
        <a:blip xmlns:r="http://schemas.openxmlformats.org/officeDocument/2006/relationships" r:embed="rId1"/>
        <a:stretch>
          <a:fillRect/>
        </a:stretch>
      </xdr:blipFill>
      <xdr:spPr>
        <a:xfrm>
          <a:off x="4143375" y="11649075"/>
          <a:ext cx="342900" cy="742950"/>
        </a:xfrm>
        <a:prstGeom prst="rect">
          <a:avLst/>
        </a:prstGeom>
      </xdr:spPr>
    </xdr:pic>
    <xdr:clientData/>
  </xdr:twoCellAnchor>
  <xdr:twoCellAnchor editAs="oneCell">
    <xdr:from>
      <xdr:col>2</xdr:col>
      <xdr:colOff>295275</xdr:colOff>
      <xdr:row>11</xdr:row>
      <xdr:rowOff>109600</xdr:rowOff>
    </xdr:from>
    <xdr:to>
      <xdr:col>2</xdr:col>
      <xdr:colOff>466725</xdr:colOff>
      <xdr:row>11</xdr:row>
      <xdr:rowOff>481075</xdr:rowOff>
    </xdr:to>
    <xdr:pic>
      <xdr:nvPicPr>
        <xdr:cNvPr id="12" name="/xl/media/image0.png"/>
        <xdr:cNvPicPr>
          <a:picLocks noChangeAspect="1"/>
        </xdr:cNvPicPr>
      </xdr:nvPicPr>
      <xdr:blipFill rotWithShape="1">
        <a:blip xmlns:r="http://schemas.openxmlformats.org/officeDocument/2006/relationships" r:embed="rId1"/>
        <a:stretch>
          <a:fillRect/>
        </a:stretch>
      </xdr:blipFill>
      <xdr:spPr>
        <a:xfrm>
          <a:off x="4143375" y="12792075"/>
          <a:ext cx="342900" cy="742950"/>
        </a:xfrm>
        <a:prstGeom prst="rect">
          <a:avLst/>
        </a:prstGeom>
      </xdr:spPr>
    </xdr:pic>
    <xdr:clientData/>
  </xdr:twoCellAnchor>
  <xdr:twoCellAnchor editAs="oneCell">
    <xdr:from>
      <xdr:col>2</xdr:col>
      <xdr:colOff>295275</xdr:colOff>
      <xdr:row>12</xdr:row>
      <xdr:rowOff>109600</xdr:rowOff>
    </xdr:from>
    <xdr:to>
      <xdr:col>2</xdr:col>
      <xdr:colOff>466725</xdr:colOff>
      <xdr:row>12</xdr:row>
      <xdr:rowOff>481075</xdr:rowOff>
    </xdr:to>
    <xdr:pic>
      <xdr:nvPicPr>
        <xdr:cNvPr id="13" name="/xl/media/image0.png"/>
        <xdr:cNvPicPr>
          <a:picLocks noChangeAspect="1"/>
        </xdr:cNvPicPr>
      </xdr:nvPicPr>
      <xdr:blipFill rotWithShape="1">
        <a:blip xmlns:r="http://schemas.openxmlformats.org/officeDocument/2006/relationships" r:embed="rId1"/>
        <a:stretch>
          <a:fillRect/>
        </a:stretch>
      </xdr:blipFill>
      <xdr:spPr>
        <a:xfrm>
          <a:off x="4143375" y="13935075"/>
          <a:ext cx="342900" cy="742950"/>
        </a:xfrm>
        <a:prstGeom prst="rect">
          <a:avLst/>
        </a:prstGeom>
      </xdr:spPr>
    </xdr:pic>
    <xdr:clientData/>
  </xdr:twoCellAnchor>
  <xdr:twoCellAnchor editAs="oneCell">
    <xdr:from>
      <xdr:col>2</xdr:col>
      <xdr:colOff>295275</xdr:colOff>
      <xdr:row>13</xdr:row>
      <xdr:rowOff>109600</xdr:rowOff>
    </xdr:from>
    <xdr:to>
      <xdr:col>2</xdr:col>
      <xdr:colOff>466725</xdr:colOff>
      <xdr:row>13</xdr:row>
      <xdr:rowOff>481075</xdr:rowOff>
    </xdr:to>
    <xdr:pic>
      <xdr:nvPicPr>
        <xdr:cNvPr id="14" name="/xl/media/image0.png"/>
        <xdr:cNvPicPr>
          <a:picLocks noChangeAspect="1"/>
        </xdr:cNvPicPr>
      </xdr:nvPicPr>
      <xdr:blipFill rotWithShape="1">
        <a:blip xmlns:r="http://schemas.openxmlformats.org/officeDocument/2006/relationships" r:embed="rId1"/>
        <a:stretch>
          <a:fillRect/>
        </a:stretch>
      </xdr:blipFill>
      <xdr:spPr>
        <a:xfrm>
          <a:off x="4143375" y="15078075"/>
          <a:ext cx="342900" cy="742950"/>
        </a:xfrm>
        <a:prstGeom prst="rect">
          <a:avLst/>
        </a:prstGeom>
      </xdr:spPr>
    </xdr:pic>
    <xdr:clientData/>
  </xdr:twoCellAnchor>
  <xdr:twoCellAnchor editAs="oneCell">
    <xdr:from>
      <xdr:col>2</xdr:col>
      <xdr:colOff>295275</xdr:colOff>
      <xdr:row>14</xdr:row>
      <xdr:rowOff>109600</xdr:rowOff>
    </xdr:from>
    <xdr:to>
      <xdr:col>2</xdr:col>
      <xdr:colOff>466725</xdr:colOff>
      <xdr:row>14</xdr:row>
      <xdr:rowOff>481075</xdr:rowOff>
    </xdr:to>
    <xdr:pic>
      <xdr:nvPicPr>
        <xdr:cNvPr id="15" name="/xl/media/image0.png"/>
        <xdr:cNvPicPr>
          <a:picLocks noChangeAspect="1"/>
        </xdr:cNvPicPr>
      </xdr:nvPicPr>
      <xdr:blipFill rotWithShape="1">
        <a:blip xmlns:r="http://schemas.openxmlformats.org/officeDocument/2006/relationships" r:embed="rId1"/>
        <a:stretch>
          <a:fillRect/>
        </a:stretch>
      </xdr:blipFill>
      <xdr:spPr>
        <a:xfrm>
          <a:off x="4143375" y="16221075"/>
          <a:ext cx="342900" cy="742950"/>
        </a:xfrm>
        <a:prstGeom prst="rect">
          <a:avLst/>
        </a:prstGeom>
      </xdr:spPr>
    </xdr:pic>
    <xdr:clientData/>
  </xdr:twoCellAnchor>
  <xdr:twoCellAnchor editAs="oneCell">
    <xdr:from>
      <xdr:col>2</xdr:col>
      <xdr:colOff>295275</xdr:colOff>
      <xdr:row>15</xdr:row>
      <xdr:rowOff>109600</xdr:rowOff>
    </xdr:from>
    <xdr:to>
      <xdr:col>2</xdr:col>
      <xdr:colOff>466725</xdr:colOff>
      <xdr:row>15</xdr:row>
      <xdr:rowOff>481075</xdr:rowOff>
    </xdr:to>
    <xdr:pic>
      <xdr:nvPicPr>
        <xdr:cNvPr id="16" name="/xl/media/image0.png"/>
        <xdr:cNvPicPr>
          <a:picLocks noChangeAspect="1"/>
        </xdr:cNvPicPr>
      </xdr:nvPicPr>
      <xdr:blipFill rotWithShape="1">
        <a:blip xmlns:r="http://schemas.openxmlformats.org/officeDocument/2006/relationships" r:embed="rId1"/>
        <a:stretch>
          <a:fillRect/>
        </a:stretch>
      </xdr:blipFill>
      <xdr:spPr>
        <a:xfrm>
          <a:off x="4143375" y="17364074"/>
          <a:ext cx="342900" cy="742950"/>
        </a:xfrm>
        <a:prstGeom prst="rect">
          <a:avLst/>
        </a:prstGeom>
      </xdr:spPr>
    </xdr:pic>
    <xdr:clientData/>
  </xdr:twoCellAnchor>
  <xdr:twoCellAnchor editAs="oneCell">
    <xdr:from>
      <xdr:col>2</xdr:col>
      <xdr:colOff>295275</xdr:colOff>
      <xdr:row>16</xdr:row>
      <xdr:rowOff>109600</xdr:rowOff>
    </xdr:from>
    <xdr:to>
      <xdr:col>2</xdr:col>
      <xdr:colOff>466725</xdr:colOff>
      <xdr:row>16</xdr:row>
      <xdr:rowOff>481075</xdr:rowOff>
    </xdr:to>
    <xdr:pic>
      <xdr:nvPicPr>
        <xdr:cNvPr id="17" name="/xl/media/image0.png"/>
        <xdr:cNvPicPr>
          <a:picLocks noChangeAspect="1"/>
        </xdr:cNvPicPr>
      </xdr:nvPicPr>
      <xdr:blipFill rotWithShape="1">
        <a:blip xmlns:r="http://schemas.openxmlformats.org/officeDocument/2006/relationships" r:embed="rId1"/>
        <a:stretch>
          <a:fillRect/>
        </a:stretch>
      </xdr:blipFill>
      <xdr:spPr>
        <a:xfrm>
          <a:off x="4143375" y="18507074"/>
          <a:ext cx="342900" cy="742950"/>
        </a:xfrm>
        <a:prstGeom prst="rect">
          <a:avLst/>
        </a:prstGeom>
      </xdr:spPr>
    </xdr:pic>
    <xdr:clientData/>
  </xdr:twoCellAnchor>
  <xdr:twoCellAnchor editAs="oneCell">
    <xdr:from>
      <xdr:col>2</xdr:col>
      <xdr:colOff>295275</xdr:colOff>
      <xdr:row>17</xdr:row>
      <xdr:rowOff>109600</xdr:rowOff>
    </xdr:from>
    <xdr:to>
      <xdr:col>2</xdr:col>
      <xdr:colOff>466725</xdr:colOff>
      <xdr:row>17</xdr:row>
      <xdr:rowOff>481075</xdr:rowOff>
    </xdr:to>
    <xdr:pic>
      <xdr:nvPicPr>
        <xdr:cNvPr id="18" name="/xl/media/image0.png"/>
        <xdr:cNvPicPr>
          <a:picLocks noChangeAspect="1"/>
        </xdr:cNvPicPr>
      </xdr:nvPicPr>
      <xdr:blipFill rotWithShape="1">
        <a:blip xmlns:r="http://schemas.openxmlformats.org/officeDocument/2006/relationships" r:embed="rId1"/>
        <a:stretch>
          <a:fillRect/>
        </a:stretch>
      </xdr:blipFill>
      <xdr:spPr>
        <a:xfrm>
          <a:off x="4143375" y="19650074"/>
          <a:ext cx="342900" cy="742950"/>
        </a:xfrm>
        <a:prstGeom prst="rect">
          <a:avLst/>
        </a:prstGeom>
      </xdr:spPr>
    </xdr:pic>
    <xdr:clientData/>
  </xdr:twoCellAnchor>
  <xdr:twoCellAnchor editAs="oneCell">
    <xdr:from>
      <xdr:col>2</xdr:col>
      <xdr:colOff>295275</xdr:colOff>
      <xdr:row>18</xdr:row>
      <xdr:rowOff>109600</xdr:rowOff>
    </xdr:from>
    <xdr:to>
      <xdr:col>2</xdr:col>
      <xdr:colOff>466725</xdr:colOff>
      <xdr:row>18</xdr:row>
      <xdr:rowOff>481075</xdr:rowOff>
    </xdr:to>
    <xdr:pic>
      <xdr:nvPicPr>
        <xdr:cNvPr id="19" name="/xl/media/image0.png"/>
        <xdr:cNvPicPr>
          <a:picLocks noChangeAspect="1"/>
        </xdr:cNvPicPr>
      </xdr:nvPicPr>
      <xdr:blipFill rotWithShape="1">
        <a:blip xmlns:r="http://schemas.openxmlformats.org/officeDocument/2006/relationships" r:embed="rId1"/>
        <a:stretch>
          <a:fillRect/>
        </a:stretch>
      </xdr:blipFill>
      <xdr:spPr>
        <a:xfrm>
          <a:off x="4143375" y="20793074"/>
          <a:ext cx="342900" cy="742950"/>
        </a:xfrm>
        <a:prstGeom prst="rect">
          <a:avLst/>
        </a:prstGeom>
      </xdr:spPr>
    </xdr:pic>
    <xdr:clientData/>
  </xdr:twoCellAnchor>
  <xdr:twoCellAnchor editAs="oneCell">
    <xdr:from>
      <xdr:col>2</xdr:col>
      <xdr:colOff>295275</xdr:colOff>
      <xdr:row>19</xdr:row>
      <xdr:rowOff>109600</xdr:rowOff>
    </xdr:from>
    <xdr:to>
      <xdr:col>2</xdr:col>
      <xdr:colOff>466725</xdr:colOff>
      <xdr:row>19</xdr:row>
      <xdr:rowOff>481075</xdr:rowOff>
    </xdr:to>
    <xdr:pic>
      <xdr:nvPicPr>
        <xdr:cNvPr id="20" name="/xl/media/image0.png"/>
        <xdr:cNvPicPr>
          <a:picLocks noChangeAspect="1"/>
        </xdr:cNvPicPr>
      </xdr:nvPicPr>
      <xdr:blipFill rotWithShape="1">
        <a:blip xmlns:r="http://schemas.openxmlformats.org/officeDocument/2006/relationships" r:embed="rId1"/>
        <a:stretch>
          <a:fillRect/>
        </a:stretch>
      </xdr:blipFill>
      <xdr:spPr>
        <a:xfrm>
          <a:off x="4143375" y="21936074"/>
          <a:ext cx="342900" cy="742950"/>
        </a:xfrm>
        <a:prstGeom prst="rect">
          <a:avLst/>
        </a:prstGeom>
      </xdr:spPr>
    </xdr:pic>
    <xdr:clientData/>
  </xdr:twoCellAnchor>
  <xdr:twoCellAnchor editAs="oneCell">
    <xdr:from>
      <xdr:col>2</xdr:col>
      <xdr:colOff>295275</xdr:colOff>
      <xdr:row>20</xdr:row>
      <xdr:rowOff>109600</xdr:rowOff>
    </xdr:from>
    <xdr:to>
      <xdr:col>2</xdr:col>
      <xdr:colOff>466725</xdr:colOff>
      <xdr:row>20</xdr:row>
      <xdr:rowOff>481075</xdr:rowOff>
    </xdr:to>
    <xdr:pic>
      <xdr:nvPicPr>
        <xdr:cNvPr id="21" name="/xl/media/image0.png"/>
        <xdr:cNvPicPr>
          <a:picLocks noChangeAspect="1"/>
        </xdr:cNvPicPr>
      </xdr:nvPicPr>
      <xdr:blipFill rotWithShape="1">
        <a:blip xmlns:r="http://schemas.openxmlformats.org/officeDocument/2006/relationships" r:embed="rId1"/>
        <a:stretch>
          <a:fillRect/>
        </a:stretch>
      </xdr:blipFill>
      <xdr:spPr>
        <a:xfrm>
          <a:off x="4143375" y="23079074"/>
          <a:ext cx="342900" cy="742950"/>
        </a:xfrm>
        <a:prstGeom prst="rect">
          <a:avLst/>
        </a:prstGeom>
      </xdr:spPr>
    </xdr:pic>
    <xdr:clientData/>
  </xdr:twoCellAnchor>
  <xdr:twoCellAnchor editAs="oneCell">
    <xdr:from>
      <xdr:col>2</xdr:col>
      <xdr:colOff>295275</xdr:colOff>
      <xdr:row>21</xdr:row>
      <xdr:rowOff>109600</xdr:rowOff>
    </xdr:from>
    <xdr:to>
      <xdr:col>2</xdr:col>
      <xdr:colOff>466725</xdr:colOff>
      <xdr:row>21</xdr:row>
      <xdr:rowOff>481075</xdr:rowOff>
    </xdr:to>
    <xdr:pic>
      <xdr:nvPicPr>
        <xdr:cNvPr id="22" name="/xl/media/image0.png"/>
        <xdr:cNvPicPr>
          <a:picLocks noChangeAspect="1"/>
        </xdr:cNvPicPr>
      </xdr:nvPicPr>
      <xdr:blipFill rotWithShape="1">
        <a:blip xmlns:r="http://schemas.openxmlformats.org/officeDocument/2006/relationships" r:embed="rId1"/>
        <a:stretch>
          <a:fillRect/>
        </a:stretch>
      </xdr:blipFill>
      <xdr:spPr>
        <a:xfrm>
          <a:off x="4143375" y="24222074"/>
          <a:ext cx="342900" cy="742950"/>
        </a:xfrm>
        <a:prstGeom prst="rect">
          <a:avLst/>
        </a:prstGeom>
      </xdr:spPr>
    </xdr:pic>
    <xdr:clientData/>
  </xdr:twoCellAnchor>
  <xdr:twoCellAnchor editAs="oneCell">
    <xdr:from>
      <xdr:col>2</xdr:col>
      <xdr:colOff>295275</xdr:colOff>
      <xdr:row>22</xdr:row>
      <xdr:rowOff>109600</xdr:rowOff>
    </xdr:from>
    <xdr:to>
      <xdr:col>2</xdr:col>
      <xdr:colOff>466725</xdr:colOff>
      <xdr:row>22</xdr:row>
      <xdr:rowOff>481075</xdr:rowOff>
    </xdr:to>
    <xdr:pic>
      <xdr:nvPicPr>
        <xdr:cNvPr id="23" name="/xl/media/image0.png"/>
        <xdr:cNvPicPr>
          <a:picLocks noChangeAspect="1"/>
        </xdr:cNvPicPr>
      </xdr:nvPicPr>
      <xdr:blipFill rotWithShape="1">
        <a:blip xmlns:r="http://schemas.openxmlformats.org/officeDocument/2006/relationships" r:embed="rId1"/>
        <a:stretch>
          <a:fillRect/>
        </a:stretch>
      </xdr:blipFill>
      <xdr:spPr>
        <a:xfrm>
          <a:off x="4143375" y="25365074"/>
          <a:ext cx="342900" cy="742950"/>
        </a:xfrm>
        <a:prstGeom prst="rect">
          <a:avLst/>
        </a:prstGeom>
      </xdr:spPr>
    </xdr:pic>
    <xdr:clientData/>
  </xdr:twoCellAnchor>
  <xdr:twoCellAnchor editAs="oneCell">
    <xdr:from>
      <xdr:col>2</xdr:col>
      <xdr:colOff>295275</xdr:colOff>
      <xdr:row>23</xdr:row>
      <xdr:rowOff>109600</xdr:rowOff>
    </xdr:from>
    <xdr:to>
      <xdr:col>2</xdr:col>
      <xdr:colOff>466725</xdr:colOff>
      <xdr:row>23</xdr:row>
      <xdr:rowOff>481075</xdr:rowOff>
    </xdr:to>
    <xdr:pic>
      <xdr:nvPicPr>
        <xdr:cNvPr id="24" name="/xl/media/image0.png"/>
        <xdr:cNvPicPr>
          <a:picLocks noChangeAspect="1"/>
        </xdr:cNvPicPr>
      </xdr:nvPicPr>
      <xdr:blipFill rotWithShape="1">
        <a:blip xmlns:r="http://schemas.openxmlformats.org/officeDocument/2006/relationships" r:embed="rId1"/>
        <a:stretch>
          <a:fillRect/>
        </a:stretch>
      </xdr:blipFill>
      <xdr:spPr>
        <a:xfrm>
          <a:off x="4143375" y="26508074"/>
          <a:ext cx="342900" cy="742950"/>
        </a:xfrm>
        <a:prstGeom prst="rect">
          <a:avLst/>
        </a:prstGeom>
      </xdr:spPr>
    </xdr:pic>
    <xdr:clientData/>
  </xdr:twoCellAnchor>
  <xdr:twoCellAnchor editAs="oneCell">
    <xdr:from>
      <xdr:col>2</xdr:col>
      <xdr:colOff>295275</xdr:colOff>
      <xdr:row>24</xdr:row>
      <xdr:rowOff>109600</xdr:rowOff>
    </xdr:from>
    <xdr:to>
      <xdr:col>2</xdr:col>
      <xdr:colOff>466725</xdr:colOff>
      <xdr:row>24</xdr:row>
      <xdr:rowOff>481075</xdr:rowOff>
    </xdr:to>
    <xdr:pic>
      <xdr:nvPicPr>
        <xdr:cNvPr id="25" name="/xl/media/image0.png"/>
        <xdr:cNvPicPr>
          <a:picLocks noChangeAspect="1"/>
        </xdr:cNvPicPr>
      </xdr:nvPicPr>
      <xdr:blipFill rotWithShape="1">
        <a:blip xmlns:r="http://schemas.openxmlformats.org/officeDocument/2006/relationships" r:embed="rId1"/>
        <a:stretch>
          <a:fillRect/>
        </a:stretch>
      </xdr:blipFill>
      <xdr:spPr>
        <a:xfrm>
          <a:off x="4143375" y="27651074"/>
          <a:ext cx="342900" cy="742950"/>
        </a:xfrm>
        <a:prstGeom prst="rect">
          <a:avLst/>
        </a:prstGeom>
      </xdr:spPr>
    </xdr:pic>
    <xdr:clientData/>
  </xdr:twoCellAnchor>
  <xdr:twoCellAnchor editAs="oneCell">
    <xdr:from>
      <xdr:col>2</xdr:col>
      <xdr:colOff>295275</xdr:colOff>
      <xdr:row>25</xdr:row>
      <xdr:rowOff>109600</xdr:rowOff>
    </xdr:from>
    <xdr:to>
      <xdr:col>2</xdr:col>
      <xdr:colOff>466725</xdr:colOff>
      <xdr:row>25</xdr:row>
      <xdr:rowOff>481075</xdr:rowOff>
    </xdr:to>
    <xdr:pic>
      <xdr:nvPicPr>
        <xdr:cNvPr id="26" name="/xl/media/image0.png"/>
        <xdr:cNvPicPr>
          <a:picLocks noChangeAspect="1"/>
        </xdr:cNvPicPr>
      </xdr:nvPicPr>
      <xdr:blipFill rotWithShape="1">
        <a:blip xmlns:r="http://schemas.openxmlformats.org/officeDocument/2006/relationships" r:embed="rId1"/>
        <a:stretch>
          <a:fillRect/>
        </a:stretch>
      </xdr:blipFill>
      <xdr:spPr>
        <a:xfrm>
          <a:off x="4143375" y="28794074"/>
          <a:ext cx="342900" cy="742950"/>
        </a:xfrm>
        <a:prstGeom prst="rect">
          <a:avLst/>
        </a:prstGeom>
      </xdr:spPr>
    </xdr:pic>
    <xdr:clientData/>
  </xdr:twoCellAnchor>
  <xdr:twoCellAnchor editAs="oneCell">
    <xdr:from>
      <xdr:col>2</xdr:col>
      <xdr:colOff>295275</xdr:colOff>
      <xdr:row>26</xdr:row>
      <xdr:rowOff>109600</xdr:rowOff>
    </xdr:from>
    <xdr:to>
      <xdr:col>2</xdr:col>
      <xdr:colOff>466725</xdr:colOff>
      <xdr:row>26</xdr:row>
      <xdr:rowOff>481075</xdr:rowOff>
    </xdr:to>
    <xdr:pic>
      <xdr:nvPicPr>
        <xdr:cNvPr id="27" name="/xl/media/image0.png"/>
        <xdr:cNvPicPr>
          <a:picLocks noChangeAspect="1"/>
        </xdr:cNvPicPr>
      </xdr:nvPicPr>
      <xdr:blipFill rotWithShape="1">
        <a:blip xmlns:r="http://schemas.openxmlformats.org/officeDocument/2006/relationships" r:embed="rId1"/>
        <a:stretch>
          <a:fillRect/>
        </a:stretch>
      </xdr:blipFill>
      <xdr:spPr>
        <a:xfrm>
          <a:off x="4143375" y="29937074"/>
          <a:ext cx="342900" cy="742950"/>
        </a:xfrm>
        <a:prstGeom prst="rect">
          <a:avLst/>
        </a:prstGeom>
      </xdr:spPr>
    </xdr:pic>
    <xdr:clientData/>
  </xdr:twoCellAnchor>
  <xdr:twoCellAnchor editAs="oneCell">
    <xdr:from>
      <xdr:col>2</xdr:col>
      <xdr:colOff>295275</xdr:colOff>
      <xdr:row>27</xdr:row>
      <xdr:rowOff>109600</xdr:rowOff>
    </xdr:from>
    <xdr:to>
      <xdr:col>2</xdr:col>
      <xdr:colOff>466725</xdr:colOff>
      <xdr:row>27</xdr:row>
      <xdr:rowOff>481075</xdr:rowOff>
    </xdr:to>
    <xdr:pic>
      <xdr:nvPicPr>
        <xdr:cNvPr id="28" name="/xl/media/image0.png"/>
        <xdr:cNvPicPr>
          <a:picLocks noChangeAspect="1"/>
        </xdr:cNvPicPr>
      </xdr:nvPicPr>
      <xdr:blipFill rotWithShape="1">
        <a:blip xmlns:r="http://schemas.openxmlformats.org/officeDocument/2006/relationships" r:embed="rId1"/>
        <a:stretch>
          <a:fillRect/>
        </a:stretch>
      </xdr:blipFill>
      <xdr:spPr>
        <a:xfrm>
          <a:off x="4143375" y="31080074"/>
          <a:ext cx="342900" cy="742950"/>
        </a:xfrm>
        <a:prstGeom prst="rect">
          <a:avLst/>
        </a:prstGeom>
      </xdr:spPr>
    </xdr:pic>
    <xdr:clientData/>
  </xdr:twoCellAnchor>
  <xdr:twoCellAnchor editAs="oneCell">
    <xdr:from>
      <xdr:col>2</xdr:col>
      <xdr:colOff>295275</xdr:colOff>
      <xdr:row>28</xdr:row>
      <xdr:rowOff>109600</xdr:rowOff>
    </xdr:from>
    <xdr:to>
      <xdr:col>2</xdr:col>
      <xdr:colOff>466725</xdr:colOff>
      <xdr:row>28</xdr:row>
      <xdr:rowOff>481075</xdr:rowOff>
    </xdr:to>
    <xdr:pic>
      <xdr:nvPicPr>
        <xdr:cNvPr id="29" name="/xl/media/image0.png"/>
        <xdr:cNvPicPr>
          <a:picLocks noChangeAspect="1"/>
        </xdr:cNvPicPr>
      </xdr:nvPicPr>
      <xdr:blipFill rotWithShape="1">
        <a:blip xmlns:r="http://schemas.openxmlformats.org/officeDocument/2006/relationships" r:embed="rId1"/>
        <a:stretch>
          <a:fillRect/>
        </a:stretch>
      </xdr:blipFill>
      <xdr:spPr>
        <a:xfrm>
          <a:off x="4143375" y="32223074"/>
          <a:ext cx="342900" cy="742950"/>
        </a:xfrm>
        <a:prstGeom prst="rect">
          <a:avLst/>
        </a:prstGeom>
      </xdr:spPr>
    </xdr:pic>
    <xdr:clientData/>
  </xdr:twoCellAnchor>
  <xdr:twoCellAnchor editAs="oneCell">
    <xdr:from>
      <xdr:col>2</xdr:col>
      <xdr:colOff>295275</xdr:colOff>
      <xdr:row>29</xdr:row>
      <xdr:rowOff>109600</xdr:rowOff>
    </xdr:from>
    <xdr:to>
      <xdr:col>2</xdr:col>
      <xdr:colOff>466725</xdr:colOff>
      <xdr:row>29</xdr:row>
      <xdr:rowOff>481075</xdr:rowOff>
    </xdr:to>
    <xdr:pic>
      <xdr:nvPicPr>
        <xdr:cNvPr id="30" name="/xl/media/image0.png"/>
        <xdr:cNvPicPr>
          <a:picLocks noChangeAspect="1"/>
        </xdr:cNvPicPr>
      </xdr:nvPicPr>
      <xdr:blipFill rotWithShape="1">
        <a:blip xmlns:r="http://schemas.openxmlformats.org/officeDocument/2006/relationships" r:embed="rId1"/>
        <a:stretch>
          <a:fillRect/>
        </a:stretch>
      </xdr:blipFill>
      <xdr:spPr>
        <a:xfrm>
          <a:off x="4143375" y="33366074"/>
          <a:ext cx="342900" cy="742950"/>
        </a:xfrm>
        <a:prstGeom prst="rect">
          <a:avLst/>
        </a:prstGeom>
      </xdr:spPr>
    </xdr:pic>
    <xdr:clientData/>
  </xdr:twoCellAnchor>
  <xdr:twoCellAnchor editAs="oneCell">
    <xdr:from>
      <xdr:col>2</xdr:col>
      <xdr:colOff>295275</xdr:colOff>
      <xdr:row>30</xdr:row>
      <xdr:rowOff>109600</xdr:rowOff>
    </xdr:from>
    <xdr:to>
      <xdr:col>2</xdr:col>
      <xdr:colOff>466725</xdr:colOff>
      <xdr:row>30</xdr:row>
      <xdr:rowOff>481075</xdr:rowOff>
    </xdr:to>
    <xdr:pic>
      <xdr:nvPicPr>
        <xdr:cNvPr id="31" name="/xl/media/image0.png"/>
        <xdr:cNvPicPr>
          <a:picLocks noChangeAspect="1"/>
        </xdr:cNvPicPr>
      </xdr:nvPicPr>
      <xdr:blipFill rotWithShape="1">
        <a:blip xmlns:r="http://schemas.openxmlformats.org/officeDocument/2006/relationships" r:embed="rId1"/>
        <a:stretch>
          <a:fillRect/>
        </a:stretch>
      </xdr:blipFill>
      <xdr:spPr>
        <a:xfrm>
          <a:off x="4143375" y="34509076"/>
          <a:ext cx="342900" cy="742950"/>
        </a:xfrm>
        <a:prstGeom prst="rect">
          <a:avLst/>
        </a:prstGeom>
      </xdr:spPr>
    </xdr:pic>
    <xdr:clientData/>
  </xdr:twoCellAnchor>
  <xdr:twoCellAnchor editAs="oneCell">
    <xdr:from>
      <xdr:col>2</xdr:col>
      <xdr:colOff>295275</xdr:colOff>
      <xdr:row>31</xdr:row>
      <xdr:rowOff>109600</xdr:rowOff>
    </xdr:from>
    <xdr:to>
      <xdr:col>2</xdr:col>
      <xdr:colOff>466725</xdr:colOff>
      <xdr:row>31</xdr:row>
      <xdr:rowOff>481075</xdr:rowOff>
    </xdr:to>
    <xdr:pic>
      <xdr:nvPicPr>
        <xdr:cNvPr id="32" name="/xl/media/image0.png"/>
        <xdr:cNvPicPr>
          <a:picLocks noChangeAspect="1"/>
        </xdr:cNvPicPr>
      </xdr:nvPicPr>
      <xdr:blipFill rotWithShape="1">
        <a:blip xmlns:r="http://schemas.openxmlformats.org/officeDocument/2006/relationships" r:embed="rId1"/>
        <a:stretch>
          <a:fillRect/>
        </a:stretch>
      </xdr:blipFill>
      <xdr:spPr>
        <a:xfrm>
          <a:off x="4143375" y="35652076"/>
          <a:ext cx="342900" cy="742950"/>
        </a:xfrm>
        <a:prstGeom prst="rect">
          <a:avLst/>
        </a:prstGeom>
      </xdr:spPr>
    </xdr:pic>
    <xdr:clientData/>
  </xdr:twoCellAnchor>
  <xdr:twoCellAnchor editAs="oneCell">
    <xdr:from>
      <xdr:col>2</xdr:col>
      <xdr:colOff>295275</xdr:colOff>
      <xdr:row>32</xdr:row>
      <xdr:rowOff>109600</xdr:rowOff>
    </xdr:from>
    <xdr:to>
      <xdr:col>2</xdr:col>
      <xdr:colOff>466725</xdr:colOff>
      <xdr:row>32</xdr:row>
      <xdr:rowOff>481075</xdr:rowOff>
    </xdr:to>
    <xdr:pic>
      <xdr:nvPicPr>
        <xdr:cNvPr id="33" name="/xl/media/image0.png"/>
        <xdr:cNvPicPr>
          <a:picLocks noChangeAspect="1"/>
        </xdr:cNvPicPr>
      </xdr:nvPicPr>
      <xdr:blipFill rotWithShape="1">
        <a:blip xmlns:r="http://schemas.openxmlformats.org/officeDocument/2006/relationships" r:embed="rId1"/>
        <a:stretch>
          <a:fillRect/>
        </a:stretch>
      </xdr:blipFill>
      <xdr:spPr>
        <a:xfrm>
          <a:off x="4143375" y="36795076"/>
          <a:ext cx="342900" cy="742950"/>
        </a:xfrm>
        <a:prstGeom prst="rect">
          <a:avLst/>
        </a:prstGeom>
      </xdr:spPr>
    </xdr:pic>
    <xdr:clientData/>
  </xdr:twoCellAnchor>
  <xdr:twoCellAnchor editAs="oneCell">
    <xdr:from>
      <xdr:col>2</xdr:col>
      <xdr:colOff>295275</xdr:colOff>
      <xdr:row>33</xdr:row>
      <xdr:rowOff>109600</xdr:rowOff>
    </xdr:from>
    <xdr:to>
      <xdr:col>2</xdr:col>
      <xdr:colOff>466725</xdr:colOff>
      <xdr:row>33</xdr:row>
      <xdr:rowOff>481075</xdr:rowOff>
    </xdr:to>
    <xdr:pic>
      <xdr:nvPicPr>
        <xdr:cNvPr id="34" name="/xl/media/image0.png"/>
        <xdr:cNvPicPr>
          <a:picLocks noChangeAspect="1"/>
        </xdr:cNvPicPr>
      </xdr:nvPicPr>
      <xdr:blipFill rotWithShape="1">
        <a:blip xmlns:r="http://schemas.openxmlformats.org/officeDocument/2006/relationships" r:embed="rId1"/>
        <a:stretch>
          <a:fillRect/>
        </a:stretch>
      </xdr:blipFill>
      <xdr:spPr>
        <a:xfrm>
          <a:off x="4143375" y="37938076"/>
          <a:ext cx="342900" cy="742950"/>
        </a:xfrm>
        <a:prstGeom prst="rect">
          <a:avLst/>
        </a:prstGeom>
      </xdr:spPr>
    </xdr:pic>
    <xdr:clientData/>
  </xdr:twoCellAnchor>
  <xdr:twoCellAnchor editAs="oneCell">
    <xdr:from>
      <xdr:col>2</xdr:col>
      <xdr:colOff>295275</xdr:colOff>
      <xdr:row>34</xdr:row>
      <xdr:rowOff>109600</xdr:rowOff>
    </xdr:from>
    <xdr:to>
      <xdr:col>2</xdr:col>
      <xdr:colOff>466725</xdr:colOff>
      <xdr:row>34</xdr:row>
      <xdr:rowOff>481075</xdr:rowOff>
    </xdr:to>
    <xdr:pic>
      <xdr:nvPicPr>
        <xdr:cNvPr id="35" name="/xl/media/image0.png"/>
        <xdr:cNvPicPr>
          <a:picLocks noChangeAspect="1"/>
        </xdr:cNvPicPr>
      </xdr:nvPicPr>
      <xdr:blipFill rotWithShape="1">
        <a:blip xmlns:r="http://schemas.openxmlformats.org/officeDocument/2006/relationships" r:embed="rId1"/>
        <a:stretch>
          <a:fillRect/>
        </a:stretch>
      </xdr:blipFill>
      <xdr:spPr>
        <a:xfrm>
          <a:off x="4143375" y="39081076"/>
          <a:ext cx="342900" cy="742950"/>
        </a:xfrm>
        <a:prstGeom prst="rect">
          <a:avLst/>
        </a:prstGeom>
      </xdr:spPr>
    </xdr:pic>
    <xdr:clientData/>
  </xdr:twoCellAnchor>
  <xdr:twoCellAnchor editAs="oneCell">
    <xdr:from>
      <xdr:col>2</xdr:col>
      <xdr:colOff>295275</xdr:colOff>
      <xdr:row>35</xdr:row>
      <xdr:rowOff>109600</xdr:rowOff>
    </xdr:from>
    <xdr:to>
      <xdr:col>2</xdr:col>
      <xdr:colOff>466725</xdr:colOff>
      <xdr:row>35</xdr:row>
      <xdr:rowOff>481075</xdr:rowOff>
    </xdr:to>
    <xdr:pic>
      <xdr:nvPicPr>
        <xdr:cNvPr id="36" name="/xl/media/image0.png"/>
        <xdr:cNvPicPr>
          <a:picLocks noChangeAspect="1"/>
        </xdr:cNvPicPr>
      </xdr:nvPicPr>
      <xdr:blipFill rotWithShape="1">
        <a:blip xmlns:r="http://schemas.openxmlformats.org/officeDocument/2006/relationships" r:embed="rId1"/>
        <a:stretch>
          <a:fillRect/>
        </a:stretch>
      </xdr:blipFill>
      <xdr:spPr>
        <a:xfrm>
          <a:off x="4143375" y="40224076"/>
          <a:ext cx="342900" cy="742950"/>
        </a:xfrm>
        <a:prstGeom prst="rect">
          <a:avLst/>
        </a:prstGeom>
      </xdr:spPr>
    </xdr:pic>
    <xdr:clientData/>
  </xdr:twoCellAnchor>
  <xdr:twoCellAnchor editAs="oneCell">
    <xdr:from>
      <xdr:col>2</xdr:col>
      <xdr:colOff>295275</xdr:colOff>
      <xdr:row>36</xdr:row>
      <xdr:rowOff>109600</xdr:rowOff>
    </xdr:from>
    <xdr:to>
      <xdr:col>2</xdr:col>
      <xdr:colOff>466725</xdr:colOff>
      <xdr:row>36</xdr:row>
      <xdr:rowOff>481075</xdr:rowOff>
    </xdr:to>
    <xdr:pic>
      <xdr:nvPicPr>
        <xdr:cNvPr id="37" name="/xl/media/image0.png"/>
        <xdr:cNvPicPr>
          <a:picLocks noChangeAspect="1"/>
        </xdr:cNvPicPr>
      </xdr:nvPicPr>
      <xdr:blipFill rotWithShape="1">
        <a:blip xmlns:r="http://schemas.openxmlformats.org/officeDocument/2006/relationships" r:embed="rId1"/>
        <a:stretch>
          <a:fillRect/>
        </a:stretch>
      </xdr:blipFill>
      <xdr:spPr>
        <a:xfrm>
          <a:off x="4143375" y="41367076"/>
          <a:ext cx="342900" cy="742950"/>
        </a:xfrm>
        <a:prstGeom prst="rect">
          <a:avLst/>
        </a:prstGeom>
      </xdr:spPr>
    </xdr:pic>
    <xdr:clientData/>
  </xdr:twoCellAnchor>
  <xdr:twoCellAnchor editAs="oneCell">
    <xdr:from>
      <xdr:col>2</xdr:col>
      <xdr:colOff>295275</xdr:colOff>
      <xdr:row>37</xdr:row>
      <xdr:rowOff>109600</xdr:rowOff>
    </xdr:from>
    <xdr:to>
      <xdr:col>2</xdr:col>
      <xdr:colOff>466725</xdr:colOff>
      <xdr:row>37</xdr:row>
      <xdr:rowOff>481075</xdr:rowOff>
    </xdr:to>
    <xdr:pic>
      <xdr:nvPicPr>
        <xdr:cNvPr id="38" name="/xl/media/image0.png"/>
        <xdr:cNvPicPr>
          <a:picLocks noChangeAspect="1"/>
        </xdr:cNvPicPr>
      </xdr:nvPicPr>
      <xdr:blipFill rotWithShape="1">
        <a:blip xmlns:r="http://schemas.openxmlformats.org/officeDocument/2006/relationships" r:embed="rId1"/>
        <a:stretch>
          <a:fillRect/>
        </a:stretch>
      </xdr:blipFill>
      <xdr:spPr>
        <a:xfrm>
          <a:off x="4143375" y="42510076"/>
          <a:ext cx="342900" cy="742950"/>
        </a:xfrm>
        <a:prstGeom prst="rect">
          <a:avLst/>
        </a:prstGeom>
      </xdr:spPr>
    </xdr:pic>
    <xdr:clientData/>
  </xdr:twoCellAnchor>
  <xdr:twoCellAnchor editAs="oneCell">
    <xdr:from>
      <xdr:col>2</xdr:col>
      <xdr:colOff>295275</xdr:colOff>
      <xdr:row>38</xdr:row>
      <xdr:rowOff>109600</xdr:rowOff>
    </xdr:from>
    <xdr:to>
      <xdr:col>2</xdr:col>
      <xdr:colOff>466725</xdr:colOff>
      <xdr:row>38</xdr:row>
      <xdr:rowOff>481075</xdr:rowOff>
    </xdr:to>
    <xdr:pic>
      <xdr:nvPicPr>
        <xdr:cNvPr id="39" name="/xl/media/image0.png"/>
        <xdr:cNvPicPr>
          <a:picLocks noChangeAspect="1"/>
        </xdr:cNvPicPr>
      </xdr:nvPicPr>
      <xdr:blipFill rotWithShape="1">
        <a:blip xmlns:r="http://schemas.openxmlformats.org/officeDocument/2006/relationships" r:embed="rId1"/>
        <a:stretch>
          <a:fillRect/>
        </a:stretch>
      </xdr:blipFill>
      <xdr:spPr>
        <a:xfrm>
          <a:off x="4143375" y="43653076"/>
          <a:ext cx="342900" cy="742950"/>
        </a:xfrm>
        <a:prstGeom prst="rect">
          <a:avLst/>
        </a:prstGeom>
      </xdr:spPr>
    </xdr:pic>
    <xdr:clientData/>
  </xdr:twoCellAnchor>
  <xdr:twoCellAnchor editAs="oneCell">
    <xdr:from>
      <xdr:col>2</xdr:col>
      <xdr:colOff>295275</xdr:colOff>
      <xdr:row>39</xdr:row>
      <xdr:rowOff>109600</xdr:rowOff>
    </xdr:from>
    <xdr:to>
      <xdr:col>2</xdr:col>
      <xdr:colOff>466725</xdr:colOff>
      <xdr:row>39</xdr:row>
      <xdr:rowOff>481075</xdr:rowOff>
    </xdr:to>
    <xdr:pic>
      <xdr:nvPicPr>
        <xdr:cNvPr id="40" name="/xl/media/image0.png"/>
        <xdr:cNvPicPr>
          <a:picLocks noChangeAspect="1"/>
        </xdr:cNvPicPr>
      </xdr:nvPicPr>
      <xdr:blipFill rotWithShape="1">
        <a:blip xmlns:r="http://schemas.openxmlformats.org/officeDocument/2006/relationships" r:embed="rId1"/>
        <a:stretch>
          <a:fillRect/>
        </a:stretch>
      </xdr:blipFill>
      <xdr:spPr>
        <a:xfrm>
          <a:off x="4143375" y="44796076"/>
          <a:ext cx="342900" cy="742950"/>
        </a:xfrm>
        <a:prstGeom prst="rect">
          <a:avLst/>
        </a:prstGeom>
      </xdr:spPr>
    </xdr:pic>
    <xdr:clientData/>
  </xdr:twoCellAnchor>
  <xdr:twoCellAnchor editAs="oneCell">
    <xdr:from>
      <xdr:col>2</xdr:col>
      <xdr:colOff>295275</xdr:colOff>
      <xdr:row>40</xdr:row>
      <xdr:rowOff>109600</xdr:rowOff>
    </xdr:from>
    <xdr:to>
      <xdr:col>2</xdr:col>
      <xdr:colOff>466725</xdr:colOff>
      <xdr:row>40</xdr:row>
      <xdr:rowOff>481075</xdr:rowOff>
    </xdr:to>
    <xdr:pic>
      <xdr:nvPicPr>
        <xdr:cNvPr id="41" name="/xl/media/image0.png"/>
        <xdr:cNvPicPr>
          <a:picLocks noChangeAspect="1"/>
        </xdr:cNvPicPr>
      </xdr:nvPicPr>
      <xdr:blipFill rotWithShape="1">
        <a:blip xmlns:r="http://schemas.openxmlformats.org/officeDocument/2006/relationships" r:embed="rId1"/>
        <a:stretch>
          <a:fillRect/>
        </a:stretch>
      </xdr:blipFill>
      <xdr:spPr>
        <a:xfrm>
          <a:off x="4143375" y="45939076"/>
          <a:ext cx="342900" cy="742950"/>
        </a:xfrm>
        <a:prstGeom prst="rect">
          <a:avLst/>
        </a:prstGeom>
      </xdr:spPr>
    </xdr:pic>
    <xdr:clientData/>
  </xdr:twoCellAnchor>
  <xdr:twoCellAnchor editAs="oneCell">
    <xdr:from>
      <xdr:col>2</xdr:col>
      <xdr:colOff>295275</xdr:colOff>
      <xdr:row>41</xdr:row>
      <xdr:rowOff>109600</xdr:rowOff>
    </xdr:from>
    <xdr:to>
      <xdr:col>2</xdr:col>
      <xdr:colOff>466725</xdr:colOff>
      <xdr:row>41</xdr:row>
      <xdr:rowOff>481075</xdr:rowOff>
    </xdr:to>
    <xdr:pic>
      <xdr:nvPicPr>
        <xdr:cNvPr id="42" name="/xl/media/image0.png"/>
        <xdr:cNvPicPr>
          <a:picLocks noChangeAspect="1"/>
        </xdr:cNvPicPr>
      </xdr:nvPicPr>
      <xdr:blipFill rotWithShape="1">
        <a:blip xmlns:r="http://schemas.openxmlformats.org/officeDocument/2006/relationships" r:embed="rId1"/>
        <a:stretch>
          <a:fillRect/>
        </a:stretch>
      </xdr:blipFill>
      <xdr:spPr>
        <a:xfrm>
          <a:off x="4143375" y="47082076"/>
          <a:ext cx="342900" cy="742950"/>
        </a:xfrm>
        <a:prstGeom prst="rect">
          <a:avLst/>
        </a:prstGeom>
      </xdr:spPr>
    </xdr:pic>
    <xdr:clientData/>
  </xdr:twoCellAnchor>
  <xdr:twoCellAnchor editAs="oneCell">
    <xdr:from>
      <xdr:col>2</xdr:col>
      <xdr:colOff>295275</xdr:colOff>
      <xdr:row>42</xdr:row>
      <xdr:rowOff>109600</xdr:rowOff>
    </xdr:from>
    <xdr:to>
      <xdr:col>2</xdr:col>
      <xdr:colOff>466725</xdr:colOff>
      <xdr:row>42</xdr:row>
      <xdr:rowOff>481075</xdr:rowOff>
    </xdr:to>
    <xdr:pic>
      <xdr:nvPicPr>
        <xdr:cNvPr id="43" name="/xl/media/image0.png"/>
        <xdr:cNvPicPr>
          <a:picLocks noChangeAspect="1"/>
        </xdr:cNvPicPr>
      </xdr:nvPicPr>
      <xdr:blipFill rotWithShape="1">
        <a:blip xmlns:r="http://schemas.openxmlformats.org/officeDocument/2006/relationships" r:embed="rId1"/>
        <a:stretch>
          <a:fillRect/>
        </a:stretch>
      </xdr:blipFill>
      <xdr:spPr>
        <a:xfrm>
          <a:off x="4143375" y="48225076"/>
          <a:ext cx="342900" cy="742950"/>
        </a:xfrm>
        <a:prstGeom prst="rect">
          <a:avLst/>
        </a:prstGeom>
      </xdr:spPr>
    </xdr:pic>
    <xdr:clientData/>
  </xdr:twoCellAnchor>
  <xdr:twoCellAnchor editAs="oneCell">
    <xdr:from>
      <xdr:col>2</xdr:col>
      <xdr:colOff>295275</xdr:colOff>
      <xdr:row>43</xdr:row>
      <xdr:rowOff>109600</xdr:rowOff>
    </xdr:from>
    <xdr:to>
      <xdr:col>2</xdr:col>
      <xdr:colOff>466725</xdr:colOff>
      <xdr:row>43</xdr:row>
      <xdr:rowOff>481075</xdr:rowOff>
    </xdr:to>
    <xdr:pic>
      <xdr:nvPicPr>
        <xdr:cNvPr id="44" name="/xl/media/image0.png"/>
        <xdr:cNvPicPr>
          <a:picLocks noChangeAspect="1"/>
        </xdr:cNvPicPr>
      </xdr:nvPicPr>
      <xdr:blipFill rotWithShape="1">
        <a:blip xmlns:r="http://schemas.openxmlformats.org/officeDocument/2006/relationships" r:embed="rId1"/>
        <a:stretch>
          <a:fillRect/>
        </a:stretch>
      </xdr:blipFill>
      <xdr:spPr>
        <a:xfrm>
          <a:off x="4143375" y="49368076"/>
          <a:ext cx="342900" cy="742950"/>
        </a:xfrm>
        <a:prstGeom prst="rect">
          <a:avLst/>
        </a:prstGeom>
      </xdr:spPr>
    </xdr:pic>
    <xdr:clientData/>
  </xdr:twoCellAnchor>
  <xdr:twoCellAnchor editAs="oneCell">
    <xdr:from>
      <xdr:col>2</xdr:col>
      <xdr:colOff>295275</xdr:colOff>
      <xdr:row>44</xdr:row>
      <xdr:rowOff>109600</xdr:rowOff>
    </xdr:from>
    <xdr:to>
      <xdr:col>2</xdr:col>
      <xdr:colOff>466725</xdr:colOff>
      <xdr:row>44</xdr:row>
      <xdr:rowOff>481075</xdr:rowOff>
    </xdr:to>
    <xdr:pic>
      <xdr:nvPicPr>
        <xdr:cNvPr id="45" name="/xl/media/image0.png"/>
        <xdr:cNvPicPr>
          <a:picLocks noChangeAspect="1"/>
        </xdr:cNvPicPr>
      </xdr:nvPicPr>
      <xdr:blipFill rotWithShape="1">
        <a:blip xmlns:r="http://schemas.openxmlformats.org/officeDocument/2006/relationships" r:embed="rId1"/>
        <a:stretch>
          <a:fillRect/>
        </a:stretch>
      </xdr:blipFill>
      <xdr:spPr>
        <a:xfrm>
          <a:off x="4143375" y="50511076"/>
          <a:ext cx="342900" cy="742950"/>
        </a:xfrm>
        <a:prstGeom prst="rect">
          <a:avLst/>
        </a:prstGeom>
      </xdr:spPr>
    </xdr:pic>
    <xdr:clientData/>
  </xdr:twoCellAnchor>
  <xdr:twoCellAnchor editAs="oneCell">
    <xdr:from>
      <xdr:col>2</xdr:col>
      <xdr:colOff>295275</xdr:colOff>
      <xdr:row>45</xdr:row>
      <xdr:rowOff>109600</xdr:rowOff>
    </xdr:from>
    <xdr:to>
      <xdr:col>2</xdr:col>
      <xdr:colOff>466725</xdr:colOff>
      <xdr:row>45</xdr:row>
      <xdr:rowOff>481075</xdr:rowOff>
    </xdr:to>
    <xdr:pic>
      <xdr:nvPicPr>
        <xdr:cNvPr id="46" name="/xl/media/image0.png"/>
        <xdr:cNvPicPr>
          <a:picLocks noChangeAspect="1"/>
        </xdr:cNvPicPr>
      </xdr:nvPicPr>
      <xdr:blipFill rotWithShape="1">
        <a:blip xmlns:r="http://schemas.openxmlformats.org/officeDocument/2006/relationships" r:embed="rId1"/>
        <a:stretch>
          <a:fillRect/>
        </a:stretch>
      </xdr:blipFill>
      <xdr:spPr>
        <a:xfrm>
          <a:off x="4143375" y="51654076"/>
          <a:ext cx="342900" cy="742950"/>
        </a:xfrm>
        <a:prstGeom prst="rect">
          <a:avLst/>
        </a:prstGeom>
      </xdr:spPr>
    </xdr:pic>
    <xdr:clientData/>
  </xdr:twoCellAnchor>
  <xdr:twoCellAnchor editAs="oneCell">
    <xdr:from>
      <xdr:col>2</xdr:col>
      <xdr:colOff>295275</xdr:colOff>
      <xdr:row>46</xdr:row>
      <xdr:rowOff>109600</xdr:rowOff>
    </xdr:from>
    <xdr:to>
      <xdr:col>2</xdr:col>
      <xdr:colOff>466725</xdr:colOff>
      <xdr:row>46</xdr:row>
      <xdr:rowOff>481075</xdr:rowOff>
    </xdr:to>
    <xdr:pic>
      <xdr:nvPicPr>
        <xdr:cNvPr id="47" name="/xl/media/image0.png"/>
        <xdr:cNvPicPr>
          <a:picLocks noChangeAspect="1"/>
        </xdr:cNvPicPr>
      </xdr:nvPicPr>
      <xdr:blipFill rotWithShape="1">
        <a:blip xmlns:r="http://schemas.openxmlformats.org/officeDocument/2006/relationships" r:embed="rId1"/>
        <a:stretch>
          <a:fillRect/>
        </a:stretch>
      </xdr:blipFill>
      <xdr:spPr>
        <a:xfrm>
          <a:off x="4143375" y="52797076"/>
          <a:ext cx="342900" cy="742950"/>
        </a:xfrm>
        <a:prstGeom prst="rect">
          <a:avLst/>
        </a:prstGeom>
      </xdr:spPr>
    </xdr:pic>
    <xdr:clientData/>
  </xdr:twoCellAnchor>
  <xdr:twoCellAnchor editAs="oneCell">
    <xdr:from>
      <xdr:col>2</xdr:col>
      <xdr:colOff>295275</xdr:colOff>
      <xdr:row>47</xdr:row>
      <xdr:rowOff>109600</xdr:rowOff>
    </xdr:from>
    <xdr:to>
      <xdr:col>2</xdr:col>
      <xdr:colOff>466725</xdr:colOff>
      <xdr:row>47</xdr:row>
      <xdr:rowOff>481075</xdr:rowOff>
    </xdr:to>
    <xdr:pic>
      <xdr:nvPicPr>
        <xdr:cNvPr id="48" name="/xl/media/image0.png"/>
        <xdr:cNvPicPr>
          <a:picLocks noChangeAspect="1"/>
        </xdr:cNvPicPr>
      </xdr:nvPicPr>
      <xdr:blipFill rotWithShape="1">
        <a:blip xmlns:r="http://schemas.openxmlformats.org/officeDocument/2006/relationships" r:embed="rId1"/>
        <a:stretch>
          <a:fillRect/>
        </a:stretch>
      </xdr:blipFill>
      <xdr:spPr>
        <a:xfrm>
          <a:off x="4143375" y="53940076"/>
          <a:ext cx="342900" cy="742950"/>
        </a:xfrm>
        <a:prstGeom prst="rect">
          <a:avLst/>
        </a:prstGeom>
      </xdr:spPr>
    </xdr:pic>
    <xdr:clientData/>
  </xdr:twoCellAnchor>
  <xdr:twoCellAnchor editAs="oneCell">
    <xdr:from>
      <xdr:col>2</xdr:col>
      <xdr:colOff>295275</xdr:colOff>
      <xdr:row>48</xdr:row>
      <xdr:rowOff>109600</xdr:rowOff>
    </xdr:from>
    <xdr:to>
      <xdr:col>2</xdr:col>
      <xdr:colOff>466725</xdr:colOff>
      <xdr:row>48</xdr:row>
      <xdr:rowOff>481075</xdr:rowOff>
    </xdr:to>
    <xdr:pic>
      <xdr:nvPicPr>
        <xdr:cNvPr id="49" name="/xl/media/image0.png"/>
        <xdr:cNvPicPr>
          <a:picLocks noChangeAspect="1"/>
        </xdr:cNvPicPr>
      </xdr:nvPicPr>
      <xdr:blipFill rotWithShape="1">
        <a:blip xmlns:r="http://schemas.openxmlformats.org/officeDocument/2006/relationships" r:embed="rId1"/>
        <a:stretch>
          <a:fillRect/>
        </a:stretch>
      </xdr:blipFill>
      <xdr:spPr>
        <a:xfrm>
          <a:off x="4143375" y="55083076"/>
          <a:ext cx="342900" cy="742950"/>
        </a:xfrm>
        <a:prstGeom prst="rect">
          <a:avLst/>
        </a:prstGeom>
      </xdr:spPr>
    </xdr:pic>
    <xdr:clientData/>
  </xdr:twoCellAnchor>
  <xdr:twoCellAnchor editAs="oneCell">
    <xdr:from>
      <xdr:col>2</xdr:col>
      <xdr:colOff>295275</xdr:colOff>
      <xdr:row>49</xdr:row>
      <xdr:rowOff>109600</xdr:rowOff>
    </xdr:from>
    <xdr:to>
      <xdr:col>2</xdr:col>
      <xdr:colOff>466725</xdr:colOff>
      <xdr:row>49</xdr:row>
      <xdr:rowOff>481075</xdr:rowOff>
    </xdr:to>
    <xdr:pic>
      <xdr:nvPicPr>
        <xdr:cNvPr id="50" name="/xl/media/image0.png"/>
        <xdr:cNvPicPr>
          <a:picLocks noChangeAspect="1"/>
        </xdr:cNvPicPr>
      </xdr:nvPicPr>
      <xdr:blipFill rotWithShape="1">
        <a:blip xmlns:r="http://schemas.openxmlformats.org/officeDocument/2006/relationships" r:embed="rId1"/>
        <a:stretch>
          <a:fillRect/>
        </a:stretch>
      </xdr:blipFill>
      <xdr:spPr>
        <a:xfrm>
          <a:off x="4143375" y="56226076"/>
          <a:ext cx="342900" cy="742950"/>
        </a:xfrm>
        <a:prstGeom prst="rect">
          <a:avLst/>
        </a:prstGeom>
      </xdr:spPr>
    </xdr:pic>
    <xdr:clientData/>
  </xdr:twoCellAnchor>
  <xdr:twoCellAnchor editAs="oneCell">
    <xdr:from>
      <xdr:col>2</xdr:col>
      <xdr:colOff>295275</xdr:colOff>
      <xdr:row>50</xdr:row>
      <xdr:rowOff>109600</xdr:rowOff>
    </xdr:from>
    <xdr:to>
      <xdr:col>2</xdr:col>
      <xdr:colOff>466725</xdr:colOff>
      <xdr:row>50</xdr:row>
      <xdr:rowOff>481075</xdr:rowOff>
    </xdr:to>
    <xdr:pic>
      <xdr:nvPicPr>
        <xdr:cNvPr id="51" name="/xl/media/image0.png"/>
        <xdr:cNvPicPr>
          <a:picLocks noChangeAspect="1"/>
        </xdr:cNvPicPr>
      </xdr:nvPicPr>
      <xdr:blipFill rotWithShape="1">
        <a:blip xmlns:r="http://schemas.openxmlformats.org/officeDocument/2006/relationships" r:embed="rId1"/>
        <a:stretch>
          <a:fillRect/>
        </a:stretch>
      </xdr:blipFill>
      <xdr:spPr>
        <a:xfrm>
          <a:off x="4143375" y="57369076"/>
          <a:ext cx="342900" cy="742950"/>
        </a:xfrm>
        <a:prstGeom prst="rect">
          <a:avLst/>
        </a:prstGeom>
      </xdr:spPr>
    </xdr:pic>
    <xdr:clientData/>
  </xdr:twoCellAnchor>
  <xdr:twoCellAnchor editAs="oneCell">
    <xdr:from>
      <xdr:col>2</xdr:col>
      <xdr:colOff>295275</xdr:colOff>
      <xdr:row>51</xdr:row>
      <xdr:rowOff>109600</xdr:rowOff>
    </xdr:from>
    <xdr:to>
      <xdr:col>2</xdr:col>
      <xdr:colOff>466725</xdr:colOff>
      <xdr:row>51</xdr:row>
      <xdr:rowOff>481075</xdr:rowOff>
    </xdr:to>
    <xdr:pic>
      <xdr:nvPicPr>
        <xdr:cNvPr id="52" name="/xl/media/image0.png"/>
        <xdr:cNvPicPr>
          <a:picLocks noChangeAspect="1"/>
        </xdr:cNvPicPr>
      </xdr:nvPicPr>
      <xdr:blipFill rotWithShape="1">
        <a:blip xmlns:r="http://schemas.openxmlformats.org/officeDocument/2006/relationships" r:embed="rId1"/>
        <a:stretch>
          <a:fillRect/>
        </a:stretch>
      </xdr:blipFill>
      <xdr:spPr>
        <a:xfrm>
          <a:off x="4143375" y="58512076"/>
          <a:ext cx="342900" cy="742950"/>
        </a:xfrm>
        <a:prstGeom prst="rect">
          <a:avLst/>
        </a:prstGeom>
      </xdr:spPr>
    </xdr:pic>
    <xdr:clientData/>
  </xdr:twoCellAnchor>
  <xdr:twoCellAnchor editAs="oneCell">
    <xdr:from>
      <xdr:col>2</xdr:col>
      <xdr:colOff>295275</xdr:colOff>
      <xdr:row>52</xdr:row>
      <xdr:rowOff>109600</xdr:rowOff>
    </xdr:from>
    <xdr:to>
      <xdr:col>2</xdr:col>
      <xdr:colOff>466725</xdr:colOff>
      <xdr:row>52</xdr:row>
      <xdr:rowOff>481075</xdr:rowOff>
    </xdr:to>
    <xdr:pic>
      <xdr:nvPicPr>
        <xdr:cNvPr id="53" name="/xl/media/image0.png"/>
        <xdr:cNvPicPr>
          <a:picLocks noChangeAspect="1"/>
        </xdr:cNvPicPr>
      </xdr:nvPicPr>
      <xdr:blipFill rotWithShape="1">
        <a:blip xmlns:r="http://schemas.openxmlformats.org/officeDocument/2006/relationships" r:embed="rId1"/>
        <a:stretch>
          <a:fillRect/>
        </a:stretch>
      </xdr:blipFill>
      <xdr:spPr>
        <a:xfrm>
          <a:off x="4143375" y="59655076"/>
          <a:ext cx="342900" cy="742950"/>
        </a:xfrm>
        <a:prstGeom prst="rect">
          <a:avLst/>
        </a:prstGeom>
      </xdr:spPr>
    </xdr:pic>
    <xdr:clientData/>
  </xdr:twoCellAnchor>
  <xdr:twoCellAnchor editAs="oneCell">
    <xdr:from>
      <xdr:col>2</xdr:col>
      <xdr:colOff>295275</xdr:colOff>
      <xdr:row>53</xdr:row>
      <xdr:rowOff>109600</xdr:rowOff>
    </xdr:from>
    <xdr:to>
      <xdr:col>2</xdr:col>
      <xdr:colOff>466725</xdr:colOff>
      <xdr:row>53</xdr:row>
      <xdr:rowOff>481075</xdr:rowOff>
    </xdr:to>
    <xdr:pic>
      <xdr:nvPicPr>
        <xdr:cNvPr id="54" name="/xl/media/image0.png"/>
        <xdr:cNvPicPr>
          <a:picLocks noChangeAspect="1"/>
        </xdr:cNvPicPr>
      </xdr:nvPicPr>
      <xdr:blipFill rotWithShape="1">
        <a:blip xmlns:r="http://schemas.openxmlformats.org/officeDocument/2006/relationships" r:embed="rId1"/>
        <a:stretch>
          <a:fillRect/>
        </a:stretch>
      </xdr:blipFill>
      <xdr:spPr>
        <a:xfrm>
          <a:off x="4143375" y="60798076"/>
          <a:ext cx="342900" cy="742950"/>
        </a:xfrm>
        <a:prstGeom prst="rect">
          <a:avLst/>
        </a:prstGeom>
      </xdr:spPr>
    </xdr:pic>
    <xdr:clientData/>
  </xdr:twoCellAnchor>
  <xdr:twoCellAnchor editAs="oneCell">
    <xdr:from>
      <xdr:col>2</xdr:col>
      <xdr:colOff>295275</xdr:colOff>
      <xdr:row>54</xdr:row>
      <xdr:rowOff>109600</xdr:rowOff>
    </xdr:from>
    <xdr:to>
      <xdr:col>2</xdr:col>
      <xdr:colOff>466725</xdr:colOff>
      <xdr:row>54</xdr:row>
      <xdr:rowOff>481075</xdr:rowOff>
    </xdr:to>
    <xdr:pic>
      <xdr:nvPicPr>
        <xdr:cNvPr id="55" name="/xl/media/image0.png"/>
        <xdr:cNvPicPr>
          <a:picLocks noChangeAspect="1"/>
        </xdr:cNvPicPr>
      </xdr:nvPicPr>
      <xdr:blipFill rotWithShape="1">
        <a:blip xmlns:r="http://schemas.openxmlformats.org/officeDocument/2006/relationships" r:embed="rId1"/>
        <a:stretch>
          <a:fillRect/>
        </a:stretch>
      </xdr:blipFill>
      <xdr:spPr>
        <a:xfrm>
          <a:off x="4143375" y="61941076"/>
          <a:ext cx="342900" cy="742950"/>
        </a:xfrm>
        <a:prstGeom prst="rect">
          <a:avLst/>
        </a:prstGeom>
      </xdr:spPr>
    </xdr:pic>
    <xdr:clientData/>
  </xdr:twoCellAnchor>
  <xdr:twoCellAnchor editAs="oneCell">
    <xdr:from>
      <xdr:col>2</xdr:col>
      <xdr:colOff>295275</xdr:colOff>
      <xdr:row>55</xdr:row>
      <xdr:rowOff>109600</xdr:rowOff>
    </xdr:from>
    <xdr:to>
      <xdr:col>2</xdr:col>
      <xdr:colOff>466725</xdr:colOff>
      <xdr:row>55</xdr:row>
      <xdr:rowOff>481075</xdr:rowOff>
    </xdr:to>
    <xdr:pic>
      <xdr:nvPicPr>
        <xdr:cNvPr id="56" name="/xl/media/image0.png"/>
        <xdr:cNvPicPr>
          <a:picLocks noChangeAspect="1"/>
        </xdr:cNvPicPr>
      </xdr:nvPicPr>
      <xdr:blipFill rotWithShape="1">
        <a:blip xmlns:r="http://schemas.openxmlformats.org/officeDocument/2006/relationships" r:embed="rId1"/>
        <a:stretch>
          <a:fillRect/>
        </a:stretch>
      </xdr:blipFill>
      <xdr:spPr>
        <a:xfrm>
          <a:off x="4143375" y="63084076"/>
          <a:ext cx="342900" cy="742950"/>
        </a:xfrm>
        <a:prstGeom prst="rect">
          <a:avLst/>
        </a:prstGeom>
      </xdr:spPr>
    </xdr:pic>
    <xdr:clientData/>
  </xdr:twoCellAnchor>
  <xdr:twoCellAnchor editAs="oneCell">
    <xdr:from>
      <xdr:col>2</xdr:col>
      <xdr:colOff>295275</xdr:colOff>
      <xdr:row>56</xdr:row>
      <xdr:rowOff>109600</xdr:rowOff>
    </xdr:from>
    <xdr:to>
      <xdr:col>2</xdr:col>
      <xdr:colOff>466725</xdr:colOff>
      <xdr:row>56</xdr:row>
      <xdr:rowOff>481075</xdr:rowOff>
    </xdr:to>
    <xdr:pic>
      <xdr:nvPicPr>
        <xdr:cNvPr id="57" name="/xl/media/image0.png"/>
        <xdr:cNvPicPr>
          <a:picLocks noChangeAspect="1"/>
        </xdr:cNvPicPr>
      </xdr:nvPicPr>
      <xdr:blipFill rotWithShape="1">
        <a:blip xmlns:r="http://schemas.openxmlformats.org/officeDocument/2006/relationships" r:embed="rId1"/>
        <a:stretch>
          <a:fillRect/>
        </a:stretch>
      </xdr:blipFill>
      <xdr:spPr>
        <a:xfrm>
          <a:off x="4143375" y="64227076"/>
          <a:ext cx="342900" cy="742950"/>
        </a:xfrm>
        <a:prstGeom prst="rect">
          <a:avLst/>
        </a:prstGeom>
      </xdr:spPr>
    </xdr:pic>
    <xdr:clientData/>
  </xdr:twoCellAnchor>
  <xdr:twoCellAnchor editAs="oneCell">
    <xdr:from>
      <xdr:col>2</xdr:col>
      <xdr:colOff>295275</xdr:colOff>
      <xdr:row>57</xdr:row>
      <xdr:rowOff>109600</xdr:rowOff>
    </xdr:from>
    <xdr:to>
      <xdr:col>2</xdr:col>
      <xdr:colOff>466725</xdr:colOff>
      <xdr:row>57</xdr:row>
      <xdr:rowOff>481075</xdr:rowOff>
    </xdr:to>
    <xdr:pic>
      <xdr:nvPicPr>
        <xdr:cNvPr id="58" name="/xl/media/image0.png"/>
        <xdr:cNvPicPr>
          <a:picLocks noChangeAspect="1"/>
        </xdr:cNvPicPr>
      </xdr:nvPicPr>
      <xdr:blipFill rotWithShape="1">
        <a:blip xmlns:r="http://schemas.openxmlformats.org/officeDocument/2006/relationships" r:embed="rId1"/>
        <a:stretch>
          <a:fillRect/>
        </a:stretch>
      </xdr:blipFill>
      <xdr:spPr>
        <a:xfrm>
          <a:off x="4143375" y="65370076"/>
          <a:ext cx="342900" cy="742950"/>
        </a:xfrm>
        <a:prstGeom prst="rect">
          <a:avLst/>
        </a:prstGeom>
      </xdr:spPr>
    </xdr:pic>
    <xdr:clientData/>
  </xdr:twoCellAnchor>
  <xdr:twoCellAnchor editAs="oneCell">
    <xdr:from>
      <xdr:col>2</xdr:col>
      <xdr:colOff>295275</xdr:colOff>
      <xdr:row>58</xdr:row>
      <xdr:rowOff>109600</xdr:rowOff>
    </xdr:from>
    <xdr:to>
      <xdr:col>2</xdr:col>
      <xdr:colOff>466725</xdr:colOff>
      <xdr:row>58</xdr:row>
      <xdr:rowOff>481075</xdr:rowOff>
    </xdr:to>
    <xdr:pic>
      <xdr:nvPicPr>
        <xdr:cNvPr id="59" name="/xl/media/image0.png"/>
        <xdr:cNvPicPr>
          <a:picLocks noChangeAspect="1"/>
        </xdr:cNvPicPr>
      </xdr:nvPicPr>
      <xdr:blipFill rotWithShape="1">
        <a:blip xmlns:r="http://schemas.openxmlformats.org/officeDocument/2006/relationships" r:embed="rId1"/>
        <a:stretch>
          <a:fillRect/>
        </a:stretch>
      </xdr:blipFill>
      <xdr:spPr>
        <a:xfrm>
          <a:off x="4143375" y="66513076"/>
          <a:ext cx="342900" cy="742950"/>
        </a:xfrm>
        <a:prstGeom prst="rect">
          <a:avLst/>
        </a:prstGeom>
      </xdr:spPr>
    </xdr:pic>
    <xdr:clientData/>
  </xdr:twoCellAnchor>
  <xdr:twoCellAnchor editAs="oneCell">
    <xdr:from>
      <xdr:col>2</xdr:col>
      <xdr:colOff>295275</xdr:colOff>
      <xdr:row>59</xdr:row>
      <xdr:rowOff>109600</xdr:rowOff>
    </xdr:from>
    <xdr:to>
      <xdr:col>2</xdr:col>
      <xdr:colOff>466725</xdr:colOff>
      <xdr:row>59</xdr:row>
      <xdr:rowOff>481075</xdr:rowOff>
    </xdr:to>
    <xdr:pic>
      <xdr:nvPicPr>
        <xdr:cNvPr id="60" name="/xl/media/image0.png"/>
        <xdr:cNvPicPr>
          <a:picLocks noChangeAspect="1"/>
        </xdr:cNvPicPr>
      </xdr:nvPicPr>
      <xdr:blipFill rotWithShape="1">
        <a:blip xmlns:r="http://schemas.openxmlformats.org/officeDocument/2006/relationships" r:embed="rId1"/>
        <a:stretch>
          <a:fillRect/>
        </a:stretch>
      </xdr:blipFill>
      <xdr:spPr>
        <a:xfrm>
          <a:off x="4143375" y="67656072"/>
          <a:ext cx="342900" cy="742950"/>
        </a:xfrm>
        <a:prstGeom prst="rect">
          <a:avLst/>
        </a:prstGeom>
      </xdr:spPr>
    </xdr:pic>
    <xdr:clientData/>
  </xdr:twoCellAnchor>
  <xdr:twoCellAnchor editAs="oneCell">
    <xdr:from>
      <xdr:col>2</xdr:col>
      <xdr:colOff>295275</xdr:colOff>
      <xdr:row>60</xdr:row>
      <xdr:rowOff>109600</xdr:rowOff>
    </xdr:from>
    <xdr:to>
      <xdr:col>2</xdr:col>
      <xdr:colOff>466725</xdr:colOff>
      <xdr:row>60</xdr:row>
      <xdr:rowOff>481075</xdr:rowOff>
    </xdr:to>
    <xdr:pic>
      <xdr:nvPicPr>
        <xdr:cNvPr id="61" name="/xl/media/image0.png"/>
        <xdr:cNvPicPr>
          <a:picLocks noChangeAspect="1"/>
        </xdr:cNvPicPr>
      </xdr:nvPicPr>
      <xdr:blipFill rotWithShape="1">
        <a:blip xmlns:r="http://schemas.openxmlformats.org/officeDocument/2006/relationships" r:embed="rId1"/>
        <a:stretch>
          <a:fillRect/>
        </a:stretch>
      </xdr:blipFill>
      <xdr:spPr>
        <a:xfrm>
          <a:off x="4143375" y="68799080"/>
          <a:ext cx="342900" cy="742950"/>
        </a:xfrm>
        <a:prstGeom prst="rect">
          <a:avLst/>
        </a:prstGeom>
      </xdr:spPr>
    </xdr:pic>
    <xdr:clientData/>
  </xdr:twoCellAnchor>
  <xdr:twoCellAnchor editAs="oneCell">
    <xdr:from>
      <xdr:col>2</xdr:col>
      <xdr:colOff>295275</xdr:colOff>
      <xdr:row>61</xdr:row>
      <xdr:rowOff>109600</xdr:rowOff>
    </xdr:from>
    <xdr:to>
      <xdr:col>2</xdr:col>
      <xdr:colOff>466725</xdr:colOff>
      <xdr:row>61</xdr:row>
      <xdr:rowOff>481075</xdr:rowOff>
    </xdr:to>
    <xdr:pic>
      <xdr:nvPicPr>
        <xdr:cNvPr id="62" name="/xl/media/image0.png"/>
        <xdr:cNvPicPr>
          <a:picLocks noChangeAspect="1"/>
        </xdr:cNvPicPr>
      </xdr:nvPicPr>
      <xdr:blipFill rotWithShape="1">
        <a:blip xmlns:r="http://schemas.openxmlformats.org/officeDocument/2006/relationships" r:embed="rId1"/>
        <a:stretch>
          <a:fillRect/>
        </a:stretch>
      </xdr:blipFill>
      <xdr:spPr>
        <a:xfrm>
          <a:off x="4143375" y="69942072"/>
          <a:ext cx="342900" cy="742950"/>
        </a:xfrm>
        <a:prstGeom prst="rect">
          <a:avLst/>
        </a:prstGeom>
      </xdr:spPr>
    </xdr:pic>
    <xdr:clientData/>
  </xdr:twoCellAnchor>
  <xdr:twoCellAnchor editAs="oneCell">
    <xdr:from>
      <xdr:col>2</xdr:col>
      <xdr:colOff>295275</xdr:colOff>
      <xdr:row>62</xdr:row>
      <xdr:rowOff>109600</xdr:rowOff>
    </xdr:from>
    <xdr:to>
      <xdr:col>2</xdr:col>
      <xdr:colOff>466725</xdr:colOff>
      <xdr:row>62</xdr:row>
      <xdr:rowOff>481075</xdr:rowOff>
    </xdr:to>
    <xdr:pic>
      <xdr:nvPicPr>
        <xdr:cNvPr id="63" name="/xl/media/image0.png"/>
        <xdr:cNvPicPr>
          <a:picLocks noChangeAspect="1"/>
        </xdr:cNvPicPr>
      </xdr:nvPicPr>
      <xdr:blipFill rotWithShape="1">
        <a:blip xmlns:r="http://schemas.openxmlformats.org/officeDocument/2006/relationships" r:embed="rId1"/>
        <a:stretch>
          <a:fillRect/>
        </a:stretch>
      </xdr:blipFill>
      <xdr:spPr>
        <a:xfrm>
          <a:off x="4143375" y="71085080"/>
          <a:ext cx="342900" cy="742950"/>
        </a:xfrm>
        <a:prstGeom prst="rect">
          <a:avLst/>
        </a:prstGeom>
      </xdr:spPr>
    </xdr:pic>
    <xdr:clientData/>
  </xdr:twoCellAnchor>
  <xdr:twoCellAnchor editAs="oneCell">
    <xdr:from>
      <xdr:col>2</xdr:col>
      <xdr:colOff>295275</xdr:colOff>
      <xdr:row>63</xdr:row>
      <xdr:rowOff>109600</xdr:rowOff>
    </xdr:from>
    <xdr:to>
      <xdr:col>2</xdr:col>
      <xdr:colOff>466725</xdr:colOff>
      <xdr:row>63</xdr:row>
      <xdr:rowOff>481075</xdr:rowOff>
    </xdr:to>
    <xdr:pic>
      <xdr:nvPicPr>
        <xdr:cNvPr id="64" name="/xl/media/image0.png"/>
        <xdr:cNvPicPr>
          <a:picLocks noChangeAspect="1"/>
        </xdr:cNvPicPr>
      </xdr:nvPicPr>
      <xdr:blipFill rotWithShape="1">
        <a:blip xmlns:r="http://schemas.openxmlformats.org/officeDocument/2006/relationships" r:embed="rId1"/>
        <a:stretch>
          <a:fillRect/>
        </a:stretch>
      </xdr:blipFill>
      <xdr:spPr>
        <a:xfrm>
          <a:off x="4143375" y="72228072"/>
          <a:ext cx="342900" cy="742950"/>
        </a:xfrm>
        <a:prstGeom prst="rect">
          <a:avLst/>
        </a:prstGeom>
      </xdr:spPr>
    </xdr:pic>
    <xdr:clientData/>
  </xdr:twoCellAnchor>
  <xdr:twoCellAnchor editAs="oneCell">
    <xdr:from>
      <xdr:col>2</xdr:col>
      <xdr:colOff>295275</xdr:colOff>
      <xdr:row>64</xdr:row>
      <xdr:rowOff>109600</xdr:rowOff>
    </xdr:from>
    <xdr:to>
      <xdr:col>2</xdr:col>
      <xdr:colOff>466725</xdr:colOff>
      <xdr:row>64</xdr:row>
      <xdr:rowOff>481075</xdr:rowOff>
    </xdr:to>
    <xdr:pic>
      <xdr:nvPicPr>
        <xdr:cNvPr id="65" name="/xl/media/image0.png"/>
        <xdr:cNvPicPr>
          <a:picLocks noChangeAspect="1"/>
        </xdr:cNvPicPr>
      </xdr:nvPicPr>
      <xdr:blipFill rotWithShape="1">
        <a:blip xmlns:r="http://schemas.openxmlformats.org/officeDocument/2006/relationships" r:embed="rId1"/>
        <a:stretch>
          <a:fillRect/>
        </a:stretch>
      </xdr:blipFill>
      <xdr:spPr>
        <a:xfrm>
          <a:off x="4143375" y="73371080"/>
          <a:ext cx="342900" cy="742950"/>
        </a:xfrm>
        <a:prstGeom prst="rect">
          <a:avLst/>
        </a:prstGeom>
      </xdr:spPr>
    </xdr:pic>
    <xdr:clientData/>
  </xdr:twoCellAnchor>
  <xdr:twoCellAnchor editAs="oneCell">
    <xdr:from>
      <xdr:col>2</xdr:col>
      <xdr:colOff>295275</xdr:colOff>
      <xdr:row>65</xdr:row>
      <xdr:rowOff>109600</xdr:rowOff>
    </xdr:from>
    <xdr:to>
      <xdr:col>2</xdr:col>
      <xdr:colOff>466725</xdr:colOff>
      <xdr:row>65</xdr:row>
      <xdr:rowOff>481075</xdr:rowOff>
    </xdr:to>
    <xdr:pic>
      <xdr:nvPicPr>
        <xdr:cNvPr id="66" name="/xl/media/image0.png"/>
        <xdr:cNvPicPr>
          <a:picLocks noChangeAspect="1"/>
        </xdr:cNvPicPr>
      </xdr:nvPicPr>
      <xdr:blipFill rotWithShape="1">
        <a:blip xmlns:r="http://schemas.openxmlformats.org/officeDocument/2006/relationships" r:embed="rId1"/>
        <a:stretch>
          <a:fillRect/>
        </a:stretch>
      </xdr:blipFill>
      <xdr:spPr>
        <a:xfrm>
          <a:off x="4143375" y="74514072"/>
          <a:ext cx="342900" cy="742950"/>
        </a:xfrm>
        <a:prstGeom prst="rect">
          <a:avLst/>
        </a:prstGeom>
      </xdr:spPr>
    </xdr:pic>
    <xdr:clientData/>
  </xdr:twoCellAnchor>
  <xdr:twoCellAnchor editAs="oneCell">
    <xdr:from>
      <xdr:col>2</xdr:col>
      <xdr:colOff>295275</xdr:colOff>
      <xdr:row>66</xdr:row>
      <xdr:rowOff>109600</xdr:rowOff>
    </xdr:from>
    <xdr:to>
      <xdr:col>2</xdr:col>
      <xdr:colOff>466725</xdr:colOff>
      <xdr:row>66</xdr:row>
      <xdr:rowOff>481075</xdr:rowOff>
    </xdr:to>
    <xdr:pic>
      <xdr:nvPicPr>
        <xdr:cNvPr id="67" name="/xl/media/image0.png"/>
        <xdr:cNvPicPr>
          <a:picLocks noChangeAspect="1"/>
        </xdr:cNvPicPr>
      </xdr:nvPicPr>
      <xdr:blipFill rotWithShape="1">
        <a:blip xmlns:r="http://schemas.openxmlformats.org/officeDocument/2006/relationships" r:embed="rId1"/>
        <a:stretch>
          <a:fillRect/>
        </a:stretch>
      </xdr:blipFill>
      <xdr:spPr>
        <a:xfrm>
          <a:off x="4143375" y="75657080"/>
          <a:ext cx="342900" cy="742950"/>
        </a:xfrm>
        <a:prstGeom prst="rect">
          <a:avLst/>
        </a:prstGeom>
      </xdr:spPr>
    </xdr:pic>
    <xdr:clientData/>
  </xdr:twoCellAnchor>
  <xdr:twoCellAnchor editAs="oneCell">
    <xdr:from>
      <xdr:col>2</xdr:col>
      <xdr:colOff>295275</xdr:colOff>
      <xdr:row>67</xdr:row>
      <xdr:rowOff>109600</xdr:rowOff>
    </xdr:from>
    <xdr:to>
      <xdr:col>2</xdr:col>
      <xdr:colOff>466725</xdr:colOff>
      <xdr:row>67</xdr:row>
      <xdr:rowOff>481075</xdr:rowOff>
    </xdr:to>
    <xdr:pic>
      <xdr:nvPicPr>
        <xdr:cNvPr id="68" name="/xl/media/image0.png"/>
        <xdr:cNvPicPr>
          <a:picLocks noChangeAspect="1"/>
        </xdr:cNvPicPr>
      </xdr:nvPicPr>
      <xdr:blipFill rotWithShape="1">
        <a:blip xmlns:r="http://schemas.openxmlformats.org/officeDocument/2006/relationships" r:embed="rId1"/>
        <a:stretch>
          <a:fillRect/>
        </a:stretch>
      </xdr:blipFill>
      <xdr:spPr>
        <a:xfrm>
          <a:off x="4143375" y="76800072"/>
          <a:ext cx="342900" cy="742950"/>
        </a:xfrm>
        <a:prstGeom prst="rect">
          <a:avLst/>
        </a:prstGeom>
      </xdr:spPr>
    </xdr:pic>
    <xdr:clientData/>
  </xdr:twoCellAnchor>
  <xdr:twoCellAnchor editAs="oneCell">
    <xdr:from>
      <xdr:col>2</xdr:col>
      <xdr:colOff>295275</xdr:colOff>
      <xdr:row>68</xdr:row>
      <xdr:rowOff>109600</xdr:rowOff>
    </xdr:from>
    <xdr:to>
      <xdr:col>2</xdr:col>
      <xdr:colOff>466725</xdr:colOff>
      <xdr:row>68</xdr:row>
      <xdr:rowOff>481075</xdr:rowOff>
    </xdr:to>
    <xdr:pic>
      <xdr:nvPicPr>
        <xdr:cNvPr id="69" name="/xl/media/image0.png"/>
        <xdr:cNvPicPr>
          <a:picLocks noChangeAspect="1"/>
        </xdr:cNvPicPr>
      </xdr:nvPicPr>
      <xdr:blipFill rotWithShape="1">
        <a:blip xmlns:r="http://schemas.openxmlformats.org/officeDocument/2006/relationships" r:embed="rId1"/>
        <a:stretch>
          <a:fillRect/>
        </a:stretch>
      </xdr:blipFill>
      <xdr:spPr>
        <a:xfrm>
          <a:off x="4143375" y="77943080"/>
          <a:ext cx="342900" cy="742950"/>
        </a:xfrm>
        <a:prstGeom prst="rect">
          <a:avLst/>
        </a:prstGeom>
      </xdr:spPr>
    </xdr:pic>
    <xdr:clientData/>
  </xdr:twoCellAnchor>
  <xdr:twoCellAnchor editAs="oneCell">
    <xdr:from>
      <xdr:col>2</xdr:col>
      <xdr:colOff>295275</xdr:colOff>
      <xdr:row>69</xdr:row>
      <xdr:rowOff>109600</xdr:rowOff>
    </xdr:from>
    <xdr:to>
      <xdr:col>2</xdr:col>
      <xdr:colOff>466725</xdr:colOff>
      <xdr:row>69</xdr:row>
      <xdr:rowOff>481075</xdr:rowOff>
    </xdr:to>
    <xdr:pic>
      <xdr:nvPicPr>
        <xdr:cNvPr id="70" name="/xl/media/image0.png"/>
        <xdr:cNvPicPr>
          <a:picLocks noChangeAspect="1"/>
        </xdr:cNvPicPr>
      </xdr:nvPicPr>
      <xdr:blipFill rotWithShape="1">
        <a:blip xmlns:r="http://schemas.openxmlformats.org/officeDocument/2006/relationships" r:embed="rId1"/>
        <a:stretch>
          <a:fillRect/>
        </a:stretch>
      </xdr:blipFill>
      <xdr:spPr>
        <a:xfrm>
          <a:off x="4143375" y="79086072"/>
          <a:ext cx="342900" cy="742950"/>
        </a:xfrm>
        <a:prstGeom prst="rect">
          <a:avLst/>
        </a:prstGeom>
      </xdr:spPr>
    </xdr:pic>
    <xdr:clientData/>
  </xdr:twoCellAnchor>
  <xdr:twoCellAnchor editAs="oneCell">
    <xdr:from>
      <xdr:col>2</xdr:col>
      <xdr:colOff>295275</xdr:colOff>
      <xdr:row>70</xdr:row>
      <xdr:rowOff>109600</xdr:rowOff>
    </xdr:from>
    <xdr:to>
      <xdr:col>2</xdr:col>
      <xdr:colOff>466725</xdr:colOff>
      <xdr:row>70</xdr:row>
      <xdr:rowOff>481075</xdr:rowOff>
    </xdr:to>
    <xdr:pic>
      <xdr:nvPicPr>
        <xdr:cNvPr id="71" name="/xl/media/image0.png"/>
        <xdr:cNvPicPr>
          <a:picLocks noChangeAspect="1"/>
        </xdr:cNvPicPr>
      </xdr:nvPicPr>
      <xdr:blipFill rotWithShape="1">
        <a:blip xmlns:r="http://schemas.openxmlformats.org/officeDocument/2006/relationships" r:embed="rId1"/>
        <a:stretch>
          <a:fillRect/>
        </a:stretch>
      </xdr:blipFill>
      <xdr:spPr>
        <a:xfrm>
          <a:off x="4143375" y="80229080"/>
          <a:ext cx="342900" cy="742950"/>
        </a:xfrm>
        <a:prstGeom prst="rect">
          <a:avLst/>
        </a:prstGeom>
      </xdr:spPr>
    </xdr:pic>
    <xdr:clientData/>
  </xdr:twoCellAnchor>
  <xdr:twoCellAnchor editAs="oneCell">
    <xdr:from>
      <xdr:col>2</xdr:col>
      <xdr:colOff>295275</xdr:colOff>
      <xdr:row>71</xdr:row>
      <xdr:rowOff>109600</xdr:rowOff>
    </xdr:from>
    <xdr:to>
      <xdr:col>2</xdr:col>
      <xdr:colOff>466725</xdr:colOff>
      <xdr:row>71</xdr:row>
      <xdr:rowOff>481075</xdr:rowOff>
    </xdr:to>
    <xdr:pic>
      <xdr:nvPicPr>
        <xdr:cNvPr id="72" name="/xl/media/image0.png"/>
        <xdr:cNvPicPr>
          <a:picLocks noChangeAspect="1"/>
        </xdr:cNvPicPr>
      </xdr:nvPicPr>
      <xdr:blipFill rotWithShape="1">
        <a:blip xmlns:r="http://schemas.openxmlformats.org/officeDocument/2006/relationships" r:embed="rId1"/>
        <a:stretch>
          <a:fillRect/>
        </a:stretch>
      </xdr:blipFill>
      <xdr:spPr>
        <a:xfrm>
          <a:off x="4143375" y="81372072"/>
          <a:ext cx="342900" cy="742950"/>
        </a:xfrm>
        <a:prstGeom prst="rect">
          <a:avLst/>
        </a:prstGeom>
      </xdr:spPr>
    </xdr:pic>
    <xdr:clientData/>
  </xdr:twoCellAnchor>
  <xdr:twoCellAnchor editAs="oneCell">
    <xdr:from>
      <xdr:col>2</xdr:col>
      <xdr:colOff>295275</xdr:colOff>
      <xdr:row>72</xdr:row>
      <xdr:rowOff>109600</xdr:rowOff>
    </xdr:from>
    <xdr:to>
      <xdr:col>2</xdr:col>
      <xdr:colOff>466725</xdr:colOff>
      <xdr:row>72</xdr:row>
      <xdr:rowOff>481075</xdr:rowOff>
    </xdr:to>
    <xdr:pic>
      <xdr:nvPicPr>
        <xdr:cNvPr id="73" name="/xl/media/image0.png"/>
        <xdr:cNvPicPr>
          <a:picLocks noChangeAspect="1"/>
        </xdr:cNvPicPr>
      </xdr:nvPicPr>
      <xdr:blipFill rotWithShape="1">
        <a:blip xmlns:r="http://schemas.openxmlformats.org/officeDocument/2006/relationships" r:embed="rId1"/>
        <a:stretch>
          <a:fillRect/>
        </a:stretch>
      </xdr:blipFill>
      <xdr:spPr>
        <a:xfrm>
          <a:off x="4143375" y="82515080"/>
          <a:ext cx="342900" cy="742950"/>
        </a:xfrm>
        <a:prstGeom prst="rect">
          <a:avLst/>
        </a:prstGeom>
      </xdr:spPr>
    </xdr:pic>
    <xdr:clientData/>
  </xdr:twoCellAnchor>
  <xdr:twoCellAnchor editAs="oneCell">
    <xdr:from>
      <xdr:col>2</xdr:col>
      <xdr:colOff>295275</xdr:colOff>
      <xdr:row>73</xdr:row>
      <xdr:rowOff>109600</xdr:rowOff>
    </xdr:from>
    <xdr:to>
      <xdr:col>2</xdr:col>
      <xdr:colOff>466725</xdr:colOff>
      <xdr:row>73</xdr:row>
      <xdr:rowOff>481075</xdr:rowOff>
    </xdr:to>
    <xdr:pic>
      <xdr:nvPicPr>
        <xdr:cNvPr id="74" name="/xl/media/image0.png"/>
        <xdr:cNvPicPr>
          <a:picLocks noChangeAspect="1"/>
        </xdr:cNvPicPr>
      </xdr:nvPicPr>
      <xdr:blipFill rotWithShape="1">
        <a:blip xmlns:r="http://schemas.openxmlformats.org/officeDocument/2006/relationships" r:embed="rId1"/>
        <a:stretch>
          <a:fillRect/>
        </a:stretch>
      </xdr:blipFill>
      <xdr:spPr>
        <a:xfrm>
          <a:off x="4143375" y="83658072"/>
          <a:ext cx="342900" cy="742950"/>
        </a:xfrm>
        <a:prstGeom prst="rect">
          <a:avLst/>
        </a:prstGeom>
      </xdr:spPr>
    </xdr:pic>
    <xdr:clientData/>
  </xdr:twoCellAnchor>
  <xdr:twoCellAnchor editAs="oneCell">
    <xdr:from>
      <xdr:col>2</xdr:col>
      <xdr:colOff>295275</xdr:colOff>
      <xdr:row>74</xdr:row>
      <xdr:rowOff>109600</xdr:rowOff>
    </xdr:from>
    <xdr:to>
      <xdr:col>2</xdr:col>
      <xdr:colOff>466725</xdr:colOff>
      <xdr:row>74</xdr:row>
      <xdr:rowOff>481075</xdr:rowOff>
    </xdr:to>
    <xdr:pic>
      <xdr:nvPicPr>
        <xdr:cNvPr id="75" name="/xl/media/image0.png"/>
        <xdr:cNvPicPr>
          <a:picLocks noChangeAspect="1"/>
        </xdr:cNvPicPr>
      </xdr:nvPicPr>
      <xdr:blipFill rotWithShape="1">
        <a:blip xmlns:r="http://schemas.openxmlformats.org/officeDocument/2006/relationships" r:embed="rId1"/>
        <a:stretch>
          <a:fillRect/>
        </a:stretch>
      </xdr:blipFill>
      <xdr:spPr>
        <a:xfrm>
          <a:off x="4143375" y="84801080"/>
          <a:ext cx="342900" cy="742950"/>
        </a:xfrm>
        <a:prstGeom prst="rect">
          <a:avLst/>
        </a:prstGeom>
      </xdr:spPr>
    </xdr:pic>
    <xdr:clientData/>
  </xdr:twoCellAnchor>
  <xdr:twoCellAnchor editAs="oneCell">
    <xdr:from>
      <xdr:col>2</xdr:col>
      <xdr:colOff>295275</xdr:colOff>
      <xdr:row>75</xdr:row>
      <xdr:rowOff>109600</xdr:rowOff>
    </xdr:from>
    <xdr:to>
      <xdr:col>2</xdr:col>
      <xdr:colOff>466725</xdr:colOff>
      <xdr:row>75</xdr:row>
      <xdr:rowOff>481075</xdr:rowOff>
    </xdr:to>
    <xdr:pic>
      <xdr:nvPicPr>
        <xdr:cNvPr id="76" name="/xl/media/image0.png"/>
        <xdr:cNvPicPr>
          <a:picLocks noChangeAspect="1"/>
        </xdr:cNvPicPr>
      </xdr:nvPicPr>
      <xdr:blipFill rotWithShape="1">
        <a:blip xmlns:r="http://schemas.openxmlformats.org/officeDocument/2006/relationships" r:embed="rId1"/>
        <a:stretch>
          <a:fillRect/>
        </a:stretch>
      </xdr:blipFill>
      <xdr:spPr>
        <a:xfrm>
          <a:off x="4143375" y="85944072"/>
          <a:ext cx="342900" cy="742950"/>
        </a:xfrm>
        <a:prstGeom prst="rect">
          <a:avLst/>
        </a:prstGeom>
      </xdr:spPr>
    </xdr:pic>
    <xdr:clientData/>
  </xdr:twoCellAnchor>
  <xdr:twoCellAnchor editAs="oneCell">
    <xdr:from>
      <xdr:col>2</xdr:col>
      <xdr:colOff>295275</xdr:colOff>
      <xdr:row>76</xdr:row>
      <xdr:rowOff>109600</xdr:rowOff>
    </xdr:from>
    <xdr:to>
      <xdr:col>2</xdr:col>
      <xdr:colOff>466725</xdr:colOff>
      <xdr:row>76</xdr:row>
      <xdr:rowOff>481075</xdr:rowOff>
    </xdr:to>
    <xdr:pic>
      <xdr:nvPicPr>
        <xdr:cNvPr id="77" name="/xl/media/image0.png"/>
        <xdr:cNvPicPr>
          <a:picLocks noChangeAspect="1"/>
        </xdr:cNvPicPr>
      </xdr:nvPicPr>
      <xdr:blipFill rotWithShape="1">
        <a:blip xmlns:r="http://schemas.openxmlformats.org/officeDocument/2006/relationships" r:embed="rId1"/>
        <a:stretch>
          <a:fillRect/>
        </a:stretch>
      </xdr:blipFill>
      <xdr:spPr>
        <a:xfrm>
          <a:off x="4143375" y="87087080"/>
          <a:ext cx="342900" cy="742950"/>
        </a:xfrm>
        <a:prstGeom prst="rect">
          <a:avLst/>
        </a:prstGeom>
      </xdr:spPr>
    </xdr:pic>
    <xdr:clientData/>
  </xdr:twoCellAnchor>
  <xdr:twoCellAnchor editAs="oneCell">
    <xdr:from>
      <xdr:col>2</xdr:col>
      <xdr:colOff>295275</xdr:colOff>
      <xdr:row>77</xdr:row>
      <xdr:rowOff>109600</xdr:rowOff>
    </xdr:from>
    <xdr:to>
      <xdr:col>2</xdr:col>
      <xdr:colOff>466725</xdr:colOff>
      <xdr:row>77</xdr:row>
      <xdr:rowOff>481075</xdr:rowOff>
    </xdr:to>
    <xdr:pic>
      <xdr:nvPicPr>
        <xdr:cNvPr id="78" name="/xl/media/image0.png"/>
        <xdr:cNvPicPr>
          <a:picLocks noChangeAspect="1"/>
        </xdr:cNvPicPr>
      </xdr:nvPicPr>
      <xdr:blipFill rotWithShape="1">
        <a:blip xmlns:r="http://schemas.openxmlformats.org/officeDocument/2006/relationships" r:embed="rId1"/>
        <a:stretch>
          <a:fillRect/>
        </a:stretch>
      </xdr:blipFill>
      <xdr:spPr>
        <a:xfrm>
          <a:off x="4143375" y="88230072"/>
          <a:ext cx="342900" cy="742950"/>
        </a:xfrm>
        <a:prstGeom prst="rect">
          <a:avLst/>
        </a:prstGeom>
      </xdr:spPr>
    </xdr:pic>
    <xdr:clientData/>
  </xdr:twoCellAnchor>
  <xdr:twoCellAnchor editAs="oneCell">
    <xdr:from>
      <xdr:col>2</xdr:col>
      <xdr:colOff>295275</xdr:colOff>
      <xdr:row>78</xdr:row>
      <xdr:rowOff>109600</xdr:rowOff>
    </xdr:from>
    <xdr:to>
      <xdr:col>2</xdr:col>
      <xdr:colOff>466725</xdr:colOff>
      <xdr:row>78</xdr:row>
      <xdr:rowOff>481075</xdr:rowOff>
    </xdr:to>
    <xdr:pic>
      <xdr:nvPicPr>
        <xdr:cNvPr id="79" name="/xl/media/image0.png"/>
        <xdr:cNvPicPr>
          <a:picLocks noChangeAspect="1"/>
        </xdr:cNvPicPr>
      </xdr:nvPicPr>
      <xdr:blipFill rotWithShape="1">
        <a:blip xmlns:r="http://schemas.openxmlformats.org/officeDocument/2006/relationships" r:embed="rId1"/>
        <a:stretch>
          <a:fillRect/>
        </a:stretch>
      </xdr:blipFill>
      <xdr:spPr>
        <a:xfrm>
          <a:off x="4143375" y="89373080"/>
          <a:ext cx="342900" cy="742950"/>
        </a:xfrm>
        <a:prstGeom prst="rect">
          <a:avLst/>
        </a:prstGeom>
      </xdr:spPr>
    </xdr:pic>
    <xdr:clientData/>
  </xdr:twoCellAnchor>
  <xdr:twoCellAnchor editAs="oneCell">
    <xdr:from>
      <xdr:col>2</xdr:col>
      <xdr:colOff>295275</xdr:colOff>
      <xdr:row>79</xdr:row>
      <xdr:rowOff>123824</xdr:rowOff>
    </xdr:from>
    <xdr:to>
      <xdr:col>2</xdr:col>
      <xdr:colOff>466725</xdr:colOff>
      <xdr:row>79</xdr:row>
      <xdr:rowOff>485775</xdr:rowOff>
    </xdr:to>
    <xdr:pic>
      <xdr:nvPicPr>
        <xdr:cNvPr id="80" name="/xl/media/image0.png"/>
        <xdr:cNvPicPr>
          <a:picLocks noChangeAspect="1"/>
        </xdr:cNvPicPr>
      </xdr:nvPicPr>
      <xdr:blipFill rotWithShape="1">
        <a:blip xmlns:r="http://schemas.openxmlformats.org/officeDocument/2006/relationships" r:embed="rId1"/>
        <a:stretch>
          <a:fillRect/>
        </a:stretch>
      </xdr:blipFill>
      <xdr:spPr>
        <a:xfrm>
          <a:off x="4143375" y="90544648"/>
          <a:ext cx="342900" cy="723900"/>
        </a:xfrm>
        <a:prstGeom prst="rect">
          <a:avLst/>
        </a:prstGeom>
      </xdr:spPr>
    </xdr:pic>
    <xdr:clientData/>
  </xdr:twoCellAnchor>
  <xdr:twoCellAnchor editAs="oneCell">
    <xdr:from>
      <xdr:col>2</xdr:col>
      <xdr:colOff>295275</xdr:colOff>
      <xdr:row>80</xdr:row>
      <xdr:rowOff>109600</xdr:rowOff>
    </xdr:from>
    <xdr:to>
      <xdr:col>2</xdr:col>
      <xdr:colOff>466725</xdr:colOff>
      <xdr:row>80</xdr:row>
      <xdr:rowOff>481075</xdr:rowOff>
    </xdr:to>
    <xdr:pic>
      <xdr:nvPicPr>
        <xdr:cNvPr id="81" name="/xl/media/image0.png"/>
        <xdr:cNvPicPr>
          <a:picLocks noChangeAspect="1"/>
        </xdr:cNvPicPr>
      </xdr:nvPicPr>
      <xdr:blipFill rotWithShape="1">
        <a:blip xmlns:r="http://schemas.openxmlformats.org/officeDocument/2006/relationships" r:embed="rId1"/>
        <a:stretch>
          <a:fillRect/>
        </a:stretch>
      </xdr:blipFill>
      <xdr:spPr>
        <a:xfrm>
          <a:off x="4143375" y="91659072"/>
          <a:ext cx="342900" cy="742950"/>
        </a:xfrm>
        <a:prstGeom prst="rect">
          <a:avLst/>
        </a:prstGeom>
      </xdr:spPr>
    </xdr:pic>
    <xdr:clientData/>
  </xdr:twoCellAnchor>
  <xdr:twoCellAnchor editAs="oneCell">
    <xdr:from>
      <xdr:col>2</xdr:col>
      <xdr:colOff>295275</xdr:colOff>
      <xdr:row>81</xdr:row>
      <xdr:rowOff>109600</xdr:rowOff>
    </xdr:from>
    <xdr:to>
      <xdr:col>2</xdr:col>
      <xdr:colOff>466725</xdr:colOff>
      <xdr:row>81</xdr:row>
      <xdr:rowOff>481075</xdr:rowOff>
    </xdr:to>
    <xdr:pic>
      <xdr:nvPicPr>
        <xdr:cNvPr id="82" name="/xl/media/image0.png"/>
        <xdr:cNvPicPr>
          <a:picLocks noChangeAspect="1"/>
        </xdr:cNvPicPr>
      </xdr:nvPicPr>
      <xdr:blipFill rotWithShape="1">
        <a:blip xmlns:r="http://schemas.openxmlformats.org/officeDocument/2006/relationships" r:embed="rId1"/>
        <a:stretch>
          <a:fillRect/>
        </a:stretch>
      </xdr:blipFill>
      <xdr:spPr>
        <a:xfrm>
          <a:off x="4143375" y="92802080"/>
          <a:ext cx="342900" cy="742950"/>
        </a:xfrm>
        <a:prstGeom prst="rect">
          <a:avLst/>
        </a:prstGeom>
      </xdr:spPr>
    </xdr:pic>
    <xdr:clientData/>
  </xdr:twoCellAnchor>
  <xdr:twoCellAnchor editAs="oneCell">
    <xdr:from>
      <xdr:col>2</xdr:col>
      <xdr:colOff>295275</xdr:colOff>
      <xdr:row>82</xdr:row>
      <xdr:rowOff>109600</xdr:rowOff>
    </xdr:from>
    <xdr:to>
      <xdr:col>2</xdr:col>
      <xdr:colOff>466725</xdr:colOff>
      <xdr:row>82</xdr:row>
      <xdr:rowOff>481075</xdr:rowOff>
    </xdr:to>
    <xdr:pic>
      <xdr:nvPicPr>
        <xdr:cNvPr id="83" name="/xl/media/image0.png"/>
        <xdr:cNvPicPr>
          <a:picLocks noChangeAspect="1"/>
        </xdr:cNvPicPr>
      </xdr:nvPicPr>
      <xdr:blipFill rotWithShape="1">
        <a:blip xmlns:r="http://schemas.openxmlformats.org/officeDocument/2006/relationships" r:embed="rId1"/>
        <a:stretch>
          <a:fillRect/>
        </a:stretch>
      </xdr:blipFill>
      <xdr:spPr>
        <a:xfrm>
          <a:off x="4143375" y="93945080"/>
          <a:ext cx="342900" cy="742950"/>
        </a:xfrm>
        <a:prstGeom prst="rect">
          <a:avLst/>
        </a:prstGeom>
      </xdr:spPr>
    </xdr:pic>
    <xdr:clientData/>
  </xdr:twoCellAnchor>
  <xdr:twoCellAnchor editAs="oneCell">
    <xdr:from>
      <xdr:col>2</xdr:col>
      <xdr:colOff>295275</xdr:colOff>
      <xdr:row>83</xdr:row>
      <xdr:rowOff>109600</xdr:rowOff>
    </xdr:from>
    <xdr:to>
      <xdr:col>2</xdr:col>
      <xdr:colOff>466725</xdr:colOff>
      <xdr:row>83</xdr:row>
      <xdr:rowOff>481075</xdr:rowOff>
    </xdr:to>
    <xdr:pic>
      <xdr:nvPicPr>
        <xdr:cNvPr id="84" name="/xl/media/image0.png"/>
        <xdr:cNvPicPr>
          <a:picLocks noChangeAspect="1"/>
        </xdr:cNvPicPr>
      </xdr:nvPicPr>
      <xdr:blipFill rotWithShape="1">
        <a:blip xmlns:r="http://schemas.openxmlformats.org/officeDocument/2006/relationships" r:embed="rId1"/>
        <a:stretch>
          <a:fillRect/>
        </a:stretch>
      </xdr:blipFill>
      <xdr:spPr>
        <a:xfrm>
          <a:off x="4143375" y="95088072"/>
          <a:ext cx="342900" cy="742950"/>
        </a:xfrm>
        <a:prstGeom prst="rect">
          <a:avLst/>
        </a:prstGeom>
      </xdr:spPr>
    </xdr:pic>
    <xdr:clientData/>
  </xdr:twoCellAnchor>
  <xdr:twoCellAnchor editAs="oneCell">
    <xdr:from>
      <xdr:col>2</xdr:col>
      <xdr:colOff>295275</xdr:colOff>
      <xdr:row>84</xdr:row>
      <xdr:rowOff>109600</xdr:rowOff>
    </xdr:from>
    <xdr:to>
      <xdr:col>2</xdr:col>
      <xdr:colOff>466725</xdr:colOff>
      <xdr:row>84</xdr:row>
      <xdr:rowOff>481075</xdr:rowOff>
    </xdr:to>
    <xdr:pic>
      <xdr:nvPicPr>
        <xdr:cNvPr id="85" name="/xl/media/image0.png"/>
        <xdr:cNvPicPr>
          <a:picLocks noChangeAspect="1"/>
        </xdr:cNvPicPr>
      </xdr:nvPicPr>
      <xdr:blipFill rotWithShape="1">
        <a:blip xmlns:r="http://schemas.openxmlformats.org/officeDocument/2006/relationships" r:embed="rId1"/>
        <a:stretch>
          <a:fillRect/>
        </a:stretch>
      </xdr:blipFill>
      <xdr:spPr>
        <a:xfrm>
          <a:off x="4143375" y="96231072"/>
          <a:ext cx="342900" cy="742950"/>
        </a:xfrm>
        <a:prstGeom prst="rect">
          <a:avLst/>
        </a:prstGeom>
      </xdr:spPr>
    </xdr:pic>
    <xdr:clientData/>
  </xdr:twoCellAnchor>
  <xdr:twoCellAnchor editAs="oneCell">
    <xdr:from>
      <xdr:col>2</xdr:col>
      <xdr:colOff>295275</xdr:colOff>
      <xdr:row>85</xdr:row>
      <xdr:rowOff>109600</xdr:rowOff>
    </xdr:from>
    <xdr:to>
      <xdr:col>2</xdr:col>
      <xdr:colOff>466725</xdr:colOff>
      <xdr:row>85</xdr:row>
      <xdr:rowOff>481075</xdr:rowOff>
    </xdr:to>
    <xdr:pic>
      <xdr:nvPicPr>
        <xdr:cNvPr id="86" name="/xl/media/image0.png"/>
        <xdr:cNvPicPr>
          <a:picLocks noChangeAspect="1"/>
        </xdr:cNvPicPr>
      </xdr:nvPicPr>
      <xdr:blipFill rotWithShape="1">
        <a:blip xmlns:r="http://schemas.openxmlformats.org/officeDocument/2006/relationships" r:embed="rId1"/>
        <a:stretch>
          <a:fillRect/>
        </a:stretch>
      </xdr:blipFill>
      <xdr:spPr>
        <a:xfrm>
          <a:off x="4143375" y="97374080"/>
          <a:ext cx="342900" cy="742950"/>
        </a:xfrm>
        <a:prstGeom prst="rect">
          <a:avLst/>
        </a:prstGeom>
      </xdr:spPr>
    </xdr:pic>
    <xdr:clientData/>
  </xdr:twoCellAnchor>
  <xdr:twoCellAnchor editAs="oneCell">
    <xdr:from>
      <xdr:col>2</xdr:col>
      <xdr:colOff>295275</xdr:colOff>
      <xdr:row>86</xdr:row>
      <xdr:rowOff>109600</xdr:rowOff>
    </xdr:from>
    <xdr:to>
      <xdr:col>2</xdr:col>
      <xdr:colOff>466725</xdr:colOff>
      <xdr:row>86</xdr:row>
      <xdr:rowOff>481075</xdr:rowOff>
    </xdr:to>
    <xdr:pic>
      <xdr:nvPicPr>
        <xdr:cNvPr id="87" name="/xl/media/image0.png"/>
        <xdr:cNvPicPr>
          <a:picLocks noChangeAspect="1"/>
        </xdr:cNvPicPr>
      </xdr:nvPicPr>
      <xdr:blipFill rotWithShape="1">
        <a:blip xmlns:r="http://schemas.openxmlformats.org/officeDocument/2006/relationships" r:embed="rId1"/>
        <a:stretch>
          <a:fillRect/>
        </a:stretch>
      </xdr:blipFill>
      <xdr:spPr>
        <a:xfrm>
          <a:off x="4143375" y="98517080"/>
          <a:ext cx="342900" cy="742950"/>
        </a:xfrm>
        <a:prstGeom prst="rect">
          <a:avLst/>
        </a:prstGeom>
      </xdr:spPr>
    </xdr:pic>
    <xdr:clientData/>
  </xdr:twoCellAnchor>
  <xdr:twoCellAnchor editAs="oneCell">
    <xdr:from>
      <xdr:col>2</xdr:col>
      <xdr:colOff>295275</xdr:colOff>
      <xdr:row>87</xdr:row>
      <xdr:rowOff>109600</xdr:rowOff>
    </xdr:from>
    <xdr:to>
      <xdr:col>2</xdr:col>
      <xdr:colOff>466725</xdr:colOff>
      <xdr:row>87</xdr:row>
      <xdr:rowOff>481075</xdr:rowOff>
    </xdr:to>
    <xdr:pic>
      <xdr:nvPicPr>
        <xdr:cNvPr id="88" name="/xl/media/image0.png"/>
        <xdr:cNvPicPr>
          <a:picLocks noChangeAspect="1"/>
        </xdr:cNvPicPr>
      </xdr:nvPicPr>
      <xdr:blipFill rotWithShape="1">
        <a:blip xmlns:r="http://schemas.openxmlformats.org/officeDocument/2006/relationships" r:embed="rId1"/>
        <a:stretch>
          <a:fillRect/>
        </a:stretch>
      </xdr:blipFill>
      <xdr:spPr>
        <a:xfrm>
          <a:off x="4143375" y="99660072"/>
          <a:ext cx="342900" cy="742950"/>
        </a:xfrm>
        <a:prstGeom prst="rect">
          <a:avLst/>
        </a:prstGeom>
      </xdr:spPr>
    </xdr:pic>
    <xdr:clientData/>
  </xdr:twoCellAnchor>
  <xdr:twoCellAnchor editAs="oneCell">
    <xdr:from>
      <xdr:col>2</xdr:col>
      <xdr:colOff>295275</xdr:colOff>
      <xdr:row>88</xdr:row>
      <xdr:rowOff>109600</xdr:rowOff>
    </xdr:from>
    <xdr:to>
      <xdr:col>2</xdr:col>
      <xdr:colOff>466725</xdr:colOff>
      <xdr:row>88</xdr:row>
      <xdr:rowOff>481075</xdr:rowOff>
    </xdr:to>
    <xdr:pic>
      <xdr:nvPicPr>
        <xdr:cNvPr id="89" name="/xl/media/image0.png"/>
        <xdr:cNvPicPr>
          <a:picLocks noChangeAspect="1"/>
        </xdr:cNvPicPr>
      </xdr:nvPicPr>
      <xdr:blipFill rotWithShape="1">
        <a:blip xmlns:r="http://schemas.openxmlformats.org/officeDocument/2006/relationships" r:embed="rId1"/>
        <a:stretch>
          <a:fillRect/>
        </a:stretch>
      </xdr:blipFill>
      <xdr:spPr>
        <a:xfrm>
          <a:off x="4143375" y="100803072"/>
          <a:ext cx="342900" cy="742950"/>
        </a:xfrm>
        <a:prstGeom prst="rect">
          <a:avLst/>
        </a:prstGeom>
      </xdr:spPr>
    </xdr:pic>
    <xdr:clientData/>
  </xdr:twoCellAnchor>
  <xdr:twoCellAnchor editAs="oneCell">
    <xdr:from>
      <xdr:col>2</xdr:col>
      <xdr:colOff>295275</xdr:colOff>
      <xdr:row>89</xdr:row>
      <xdr:rowOff>109600</xdr:rowOff>
    </xdr:from>
    <xdr:to>
      <xdr:col>2</xdr:col>
      <xdr:colOff>466725</xdr:colOff>
      <xdr:row>89</xdr:row>
      <xdr:rowOff>481075</xdr:rowOff>
    </xdr:to>
    <xdr:pic>
      <xdr:nvPicPr>
        <xdr:cNvPr id="90" name="/xl/media/image0.png"/>
        <xdr:cNvPicPr>
          <a:picLocks noChangeAspect="1"/>
        </xdr:cNvPicPr>
      </xdr:nvPicPr>
      <xdr:blipFill rotWithShape="1">
        <a:blip xmlns:r="http://schemas.openxmlformats.org/officeDocument/2006/relationships" r:embed="rId1"/>
        <a:stretch>
          <a:fillRect/>
        </a:stretch>
      </xdr:blipFill>
      <xdr:spPr>
        <a:xfrm>
          <a:off x="4143375" y="101946080"/>
          <a:ext cx="342900" cy="742950"/>
        </a:xfrm>
        <a:prstGeom prst="rect">
          <a:avLst/>
        </a:prstGeom>
      </xdr:spPr>
    </xdr:pic>
    <xdr:clientData/>
  </xdr:twoCellAnchor>
  <xdr:twoCellAnchor editAs="oneCell">
    <xdr:from>
      <xdr:col>2</xdr:col>
      <xdr:colOff>295275</xdr:colOff>
      <xdr:row>90</xdr:row>
      <xdr:rowOff>109600</xdr:rowOff>
    </xdr:from>
    <xdr:to>
      <xdr:col>2</xdr:col>
      <xdr:colOff>466725</xdr:colOff>
      <xdr:row>90</xdr:row>
      <xdr:rowOff>481075</xdr:rowOff>
    </xdr:to>
    <xdr:pic>
      <xdr:nvPicPr>
        <xdr:cNvPr id="91" name="/xl/media/image0.png"/>
        <xdr:cNvPicPr>
          <a:picLocks noChangeAspect="1"/>
        </xdr:cNvPicPr>
      </xdr:nvPicPr>
      <xdr:blipFill rotWithShape="1">
        <a:blip xmlns:r="http://schemas.openxmlformats.org/officeDocument/2006/relationships" r:embed="rId1"/>
        <a:stretch>
          <a:fillRect/>
        </a:stretch>
      </xdr:blipFill>
      <xdr:spPr>
        <a:xfrm>
          <a:off x="4143375" y="103089080"/>
          <a:ext cx="342900" cy="742950"/>
        </a:xfrm>
        <a:prstGeom prst="rect">
          <a:avLst/>
        </a:prstGeom>
      </xdr:spPr>
    </xdr:pic>
    <xdr:clientData/>
  </xdr:twoCellAnchor>
  <xdr:twoCellAnchor editAs="oneCell">
    <xdr:from>
      <xdr:col>2</xdr:col>
      <xdr:colOff>295275</xdr:colOff>
      <xdr:row>91</xdr:row>
      <xdr:rowOff>109600</xdr:rowOff>
    </xdr:from>
    <xdr:to>
      <xdr:col>2</xdr:col>
      <xdr:colOff>466725</xdr:colOff>
      <xdr:row>91</xdr:row>
      <xdr:rowOff>481075</xdr:rowOff>
    </xdr:to>
    <xdr:pic>
      <xdr:nvPicPr>
        <xdr:cNvPr id="92" name="/xl/media/image0.png"/>
        <xdr:cNvPicPr>
          <a:picLocks noChangeAspect="1"/>
        </xdr:cNvPicPr>
      </xdr:nvPicPr>
      <xdr:blipFill rotWithShape="1">
        <a:blip xmlns:r="http://schemas.openxmlformats.org/officeDocument/2006/relationships" r:embed="rId1"/>
        <a:stretch>
          <a:fillRect/>
        </a:stretch>
      </xdr:blipFill>
      <xdr:spPr>
        <a:xfrm>
          <a:off x="4143375" y="104232072"/>
          <a:ext cx="342900" cy="742950"/>
        </a:xfrm>
        <a:prstGeom prst="rect">
          <a:avLst/>
        </a:prstGeom>
      </xdr:spPr>
    </xdr:pic>
    <xdr:clientData/>
  </xdr:twoCellAnchor>
  <xdr:twoCellAnchor editAs="oneCell">
    <xdr:from>
      <xdr:col>2</xdr:col>
      <xdr:colOff>295275</xdr:colOff>
      <xdr:row>92</xdr:row>
      <xdr:rowOff>109600</xdr:rowOff>
    </xdr:from>
    <xdr:to>
      <xdr:col>2</xdr:col>
      <xdr:colOff>466725</xdr:colOff>
      <xdr:row>92</xdr:row>
      <xdr:rowOff>481075</xdr:rowOff>
    </xdr:to>
    <xdr:pic>
      <xdr:nvPicPr>
        <xdr:cNvPr id="93" name="/xl/media/image0.png"/>
        <xdr:cNvPicPr>
          <a:picLocks noChangeAspect="1"/>
        </xdr:cNvPicPr>
      </xdr:nvPicPr>
      <xdr:blipFill rotWithShape="1">
        <a:blip xmlns:r="http://schemas.openxmlformats.org/officeDocument/2006/relationships" r:embed="rId1"/>
        <a:stretch>
          <a:fillRect/>
        </a:stretch>
      </xdr:blipFill>
      <xdr:spPr>
        <a:xfrm>
          <a:off x="4143375" y="105375072"/>
          <a:ext cx="342900" cy="742950"/>
        </a:xfrm>
        <a:prstGeom prst="rect">
          <a:avLst/>
        </a:prstGeom>
      </xdr:spPr>
    </xdr:pic>
    <xdr:clientData/>
  </xdr:twoCellAnchor>
  <xdr:twoCellAnchor editAs="oneCell">
    <xdr:from>
      <xdr:col>2</xdr:col>
      <xdr:colOff>295275</xdr:colOff>
      <xdr:row>93</xdr:row>
      <xdr:rowOff>109600</xdr:rowOff>
    </xdr:from>
    <xdr:to>
      <xdr:col>2</xdr:col>
      <xdr:colOff>466725</xdr:colOff>
      <xdr:row>93</xdr:row>
      <xdr:rowOff>481075</xdr:rowOff>
    </xdr:to>
    <xdr:pic>
      <xdr:nvPicPr>
        <xdr:cNvPr id="94" name="/xl/media/image0.png"/>
        <xdr:cNvPicPr>
          <a:picLocks noChangeAspect="1"/>
        </xdr:cNvPicPr>
      </xdr:nvPicPr>
      <xdr:blipFill rotWithShape="1">
        <a:blip xmlns:r="http://schemas.openxmlformats.org/officeDocument/2006/relationships" r:embed="rId1"/>
        <a:stretch>
          <a:fillRect/>
        </a:stretch>
      </xdr:blipFill>
      <xdr:spPr>
        <a:xfrm>
          <a:off x="4143375" y="106518080"/>
          <a:ext cx="342900" cy="742950"/>
        </a:xfrm>
        <a:prstGeom prst="rect">
          <a:avLst/>
        </a:prstGeom>
      </xdr:spPr>
    </xdr:pic>
    <xdr:clientData/>
  </xdr:twoCellAnchor>
  <xdr:twoCellAnchor editAs="oneCell">
    <xdr:from>
      <xdr:col>2</xdr:col>
      <xdr:colOff>295275</xdr:colOff>
      <xdr:row>94</xdr:row>
      <xdr:rowOff>109600</xdr:rowOff>
    </xdr:from>
    <xdr:to>
      <xdr:col>2</xdr:col>
      <xdr:colOff>466725</xdr:colOff>
      <xdr:row>94</xdr:row>
      <xdr:rowOff>481075</xdr:rowOff>
    </xdr:to>
    <xdr:pic>
      <xdr:nvPicPr>
        <xdr:cNvPr id="95" name="/xl/media/image0.png"/>
        <xdr:cNvPicPr>
          <a:picLocks noChangeAspect="1"/>
        </xdr:cNvPicPr>
      </xdr:nvPicPr>
      <xdr:blipFill rotWithShape="1">
        <a:blip xmlns:r="http://schemas.openxmlformats.org/officeDocument/2006/relationships" r:embed="rId1"/>
        <a:stretch>
          <a:fillRect/>
        </a:stretch>
      </xdr:blipFill>
      <xdr:spPr>
        <a:xfrm>
          <a:off x="4143375" y="107661080"/>
          <a:ext cx="342900" cy="742950"/>
        </a:xfrm>
        <a:prstGeom prst="rect">
          <a:avLst/>
        </a:prstGeom>
      </xdr:spPr>
    </xdr:pic>
    <xdr:clientData/>
  </xdr:twoCellAnchor>
  <xdr:twoCellAnchor editAs="oneCell">
    <xdr:from>
      <xdr:col>2</xdr:col>
      <xdr:colOff>295275</xdr:colOff>
      <xdr:row>95</xdr:row>
      <xdr:rowOff>109600</xdr:rowOff>
    </xdr:from>
    <xdr:to>
      <xdr:col>2</xdr:col>
      <xdr:colOff>466725</xdr:colOff>
      <xdr:row>95</xdr:row>
      <xdr:rowOff>481075</xdr:rowOff>
    </xdr:to>
    <xdr:pic>
      <xdr:nvPicPr>
        <xdr:cNvPr id="96" name="/xl/media/image0.png"/>
        <xdr:cNvPicPr>
          <a:picLocks noChangeAspect="1"/>
        </xdr:cNvPicPr>
      </xdr:nvPicPr>
      <xdr:blipFill rotWithShape="1">
        <a:blip xmlns:r="http://schemas.openxmlformats.org/officeDocument/2006/relationships" r:embed="rId1"/>
        <a:stretch>
          <a:fillRect/>
        </a:stretch>
      </xdr:blipFill>
      <xdr:spPr>
        <a:xfrm>
          <a:off x="4143375" y="108804072"/>
          <a:ext cx="342900" cy="742950"/>
        </a:xfrm>
        <a:prstGeom prst="rect">
          <a:avLst/>
        </a:prstGeom>
      </xdr:spPr>
    </xdr:pic>
    <xdr:clientData/>
  </xdr:twoCellAnchor>
  <xdr:twoCellAnchor editAs="oneCell">
    <xdr:from>
      <xdr:col>2</xdr:col>
      <xdr:colOff>295275</xdr:colOff>
      <xdr:row>96</xdr:row>
      <xdr:rowOff>109600</xdr:rowOff>
    </xdr:from>
    <xdr:to>
      <xdr:col>2</xdr:col>
      <xdr:colOff>466725</xdr:colOff>
      <xdr:row>96</xdr:row>
      <xdr:rowOff>481075</xdr:rowOff>
    </xdr:to>
    <xdr:pic>
      <xdr:nvPicPr>
        <xdr:cNvPr id="97" name="/xl/media/image0.png"/>
        <xdr:cNvPicPr>
          <a:picLocks noChangeAspect="1"/>
        </xdr:cNvPicPr>
      </xdr:nvPicPr>
      <xdr:blipFill rotWithShape="1">
        <a:blip xmlns:r="http://schemas.openxmlformats.org/officeDocument/2006/relationships" r:embed="rId1"/>
        <a:stretch>
          <a:fillRect/>
        </a:stretch>
      </xdr:blipFill>
      <xdr:spPr>
        <a:xfrm>
          <a:off x="4143375" y="109947072"/>
          <a:ext cx="342900" cy="742950"/>
        </a:xfrm>
        <a:prstGeom prst="rect">
          <a:avLst/>
        </a:prstGeom>
      </xdr:spPr>
    </xdr:pic>
    <xdr:clientData/>
  </xdr:twoCellAnchor>
  <xdr:twoCellAnchor editAs="oneCell">
    <xdr:from>
      <xdr:col>2</xdr:col>
      <xdr:colOff>295275</xdr:colOff>
      <xdr:row>97</xdr:row>
      <xdr:rowOff>109600</xdr:rowOff>
    </xdr:from>
    <xdr:to>
      <xdr:col>2</xdr:col>
      <xdr:colOff>466725</xdr:colOff>
      <xdr:row>97</xdr:row>
      <xdr:rowOff>481075</xdr:rowOff>
    </xdr:to>
    <xdr:pic>
      <xdr:nvPicPr>
        <xdr:cNvPr id="98" name="/xl/media/image0.png"/>
        <xdr:cNvPicPr>
          <a:picLocks noChangeAspect="1"/>
        </xdr:cNvPicPr>
      </xdr:nvPicPr>
      <xdr:blipFill rotWithShape="1">
        <a:blip xmlns:r="http://schemas.openxmlformats.org/officeDocument/2006/relationships" r:embed="rId1"/>
        <a:stretch>
          <a:fillRect/>
        </a:stretch>
      </xdr:blipFill>
      <xdr:spPr>
        <a:xfrm>
          <a:off x="4143375" y="111090080"/>
          <a:ext cx="342900" cy="742950"/>
        </a:xfrm>
        <a:prstGeom prst="rect">
          <a:avLst/>
        </a:prstGeom>
      </xdr:spPr>
    </xdr:pic>
    <xdr:clientData/>
  </xdr:twoCellAnchor>
  <xdr:twoCellAnchor editAs="oneCell">
    <xdr:from>
      <xdr:col>2</xdr:col>
      <xdr:colOff>295275</xdr:colOff>
      <xdr:row>98</xdr:row>
      <xdr:rowOff>109600</xdr:rowOff>
    </xdr:from>
    <xdr:to>
      <xdr:col>2</xdr:col>
      <xdr:colOff>466725</xdr:colOff>
      <xdr:row>98</xdr:row>
      <xdr:rowOff>481075</xdr:rowOff>
    </xdr:to>
    <xdr:pic>
      <xdr:nvPicPr>
        <xdr:cNvPr id="99" name="/xl/media/image0.png"/>
        <xdr:cNvPicPr>
          <a:picLocks noChangeAspect="1"/>
        </xdr:cNvPicPr>
      </xdr:nvPicPr>
      <xdr:blipFill rotWithShape="1">
        <a:blip xmlns:r="http://schemas.openxmlformats.org/officeDocument/2006/relationships" r:embed="rId1"/>
        <a:stretch>
          <a:fillRect/>
        </a:stretch>
      </xdr:blipFill>
      <xdr:spPr>
        <a:xfrm>
          <a:off x="4143375" y="112233080"/>
          <a:ext cx="342900" cy="742950"/>
        </a:xfrm>
        <a:prstGeom prst="rect">
          <a:avLst/>
        </a:prstGeom>
      </xdr:spPr>
    </xdr:pic>
    <xdr:clientData/>
  </xdr:twoCellAnchor>
  <xdr:twoCellAnchor editAs="oneCell">
    <xdr:from>
      <xdr:col>2</xdr:col>
      <xdr:colOff>295275</xdr:colOff>
      <xdr:row>99</xdr:row>
      <xdr:rowOff>109600</xdr:rowOff>
    </xdr:from>
    <xdr:to>
      <xdr:col>2</xdr:col>
      <xdr:colOff>466725</xdr:colOff>
      <xdr:row>99</xdr:row>
      <xdr:rowOff>481075</xdr:rowOff>
    </xdr:to>
    <xdr:pic>
      <xdr:nvPicPr>
        <xdr:cNvPr id="100" name="/xl/media/image0.png"/>
        <xdr:cNvPicPr>
          <a:picLocks noChangeAspect="1"/>
        </xdr:cNvPicPr>
      </xdr:nvPicPr>
      <xdr:blipFill rotWithShape="1">
        <a:blip xmlns:r="http://schemas.openxmlformats.org/officeDocument/2006/relationships" r:embed="rId1"/>
        <a:stretch>
          <a:fillRect/>
        </a:stretch>
      </xdr:blipFill>
      <xdr:spPr>
        <a:xfrm>
          <a:off x="4143375" y="113376072"/>
          <a:ext cx="342900" cy="742950"/>
        </a:xfrm>
        <a:prstGeom prst="rect">
          <a:avLst/>
        </a:prstGeom>
      </xdr:spPr>
    </xdr:pic>
    <xdr:clientData/>
  </xdr:twoCellAnchor>
  <xdr:twoCellAnchor editAs="oneCell">
    <xdr:from>
      <xdr:col>2</xdr:col>
      <xdr:colOff>295275</xdr:colOff>
      <xdr:row>100</xdr:row>
      <xdr:rowOff>109600</xdr:rowOff>
    </xdr:from>
    <xdr:to>
      <xdr:col>2</xdr:col>
      <xdr:colOff>466725</xdr:colOff>
      <xdr:row>100</xdr:row>
      <xdr:rowOff>481075</xdr:rowOff>
    </xdr:to>
    <xdr:pic>
      <xdr:nvPicPr>
        <xdr:cNvPr id="101" name="/xl/media/image0.png"/>
        <xdr:cNvPicPr>
          <a:picLocks noChangeAspect="1"/>
        </xdr:cNvPicPr>
      </xdr:nvPicPr>
      <xdr:blipFill rotWithShape="1">
        <a:blip xmlns:r="http://schemas.openxmlformats.org/officeDocument/2006/relationships" r:embed="rId1"/>
        <a:stretch>
          <a:fillRect/>
        </a:stretch>
      </xdr:blipFill>
      <xdr:spPr>
        <a:xfrm>
          <a:off x="4143375" y="114519072"/>
          <a:ext cx="342900" cy="742950"/>
        </a:xfrm>
        <a:prstGeom prst="rect">
          <a:avLst/>
        </a:prstGeom>
      </xdr:spPr>
    </xdr:pic>
    <xdr:clientData/>
  </xdr:twoCellAnchor>
  <xdr:twoCellAnchor editAs="oneCell">
    <xdr:from>
      <xdr:col>2</xdr:col>
      <xdr:colOff>295275</xdr:colOff>
      <xdr:row>101</xdr:row>
      <xdr:rowOff>109600</xdr:rowOff>
    </xdr:from>
    <xdr:to>
      <xdr:col>2</xdr:col>
      <xdr:colOff>466725</xdr:colOff>
      <xdr:row>101</xdr:row>
      <xdr:rowOff>481075</xdr:rowOff>
    </xdr:to>
    <xdr:pic>
      <xdr:nvPicPr>
        <xdr:cNvPr id="102" name="/xl/media/image0.png"/>
        <xdr:cNvPicPr>
          <a:picLocks noChangeAspect="1"/>
        </xdr:cNvPicPr>
      </xdr:nvPicPr>
      <xdr:blipFill rotWithShape="1">
        <a:blip xmlns:r="http://schemas.openxmlformats.org/officeDocument/2006/relationships" r:embed="rId1"/>
        <a:stretch>
          <a:fillRect/>
        </a:stretch>
      </xdr:blipFill>
      <xdr:spPr>
        <a:xfrm>
          <a:off x="4143375" y="115662080"/>
          <a:ext cx="342900" cy="742950"/>
        </a:xfrm>
        <a:prstGeom prst="rect">
          <a:avLst/>
        </a:prstGeom>
      </xdr:spPr>
    </xdr:pic>
    <xdr:clientData/>
  </xdr:twoCellAnchor>
  <xdr:twoCellAnchor editAs="oneCell">
    <xdr:from>
      <xdr:col>2</xdr:col>
      <xdr:colOff>295275</xdr:colOff>
      <xdr:row>102</xdr:row>
      <xdr:rowOff>109600</xdr:rowOff>
    </xdr:from>
    <xdr:to>
      <xdr:col>2</xdr:col>
      <xdr:colOff>466725</xdr:colOff>
      <xdr:row>102</xdr:row>
      <xdr:rowOff>481075</xdr:rowOff>
    </xdr:to>
    <xdr:pic>
      <xdr:nvPicPr>
        <xdr:cNvPr id="103" name="/xl/media/image0.png"/>
        <xdr:cNvPicPr>
          <a:picLocks noChangeAspect="1"/>
        </xdr:cNvPicPr>
      </xdr:nvPicPr>
      <xdr:blipFill rotWithShape="1">
        <a:blip xmlns:r="http://schemas.openxmlformats.org/officeDocument/2006/relationships" r:embed="rId1"/>
        <a:stretch>
          <a:fillRect/>
        </a:stretch>
      </xdr:blipFill>
      <xdr:spPr>
        <a:xfrm>
          <a:off x="4143375" y="116805080"/>
          <a:ext cx="342900" cy="742950"/>
        </a:xfrm>
        <a:prstGeom prst="rect">
          <a:avLst/>
        </a:prstGeom>
      </xdr:spPr>
    </xdr:pic>
    <xdr:clientData/>
  </xdr:twoCellAnchor>
  <xdr:twoCellAnchor editAs="oneCell">
    <xdr:from>
      <xdr:col>2</xdr:col>
      <xdr:colOff>295275</xdr:colOff>
      <xdr:row>103</xdr:row>
      <xdr:rowOff>109600</xdr:rowOff>
    </xdr:from>
    <xdr:to>
      <xdr:col>2</xdr:col>
      <xdr:colOff>466725</xdr:colOff>
      <xdr:row>103</xdr:row>
      <xdr:rowOff>481075</xdr:rowOff>
    </xdr:to>
    <xdr:pic>
      <xdr:nvPicPr>
        <xdr:cNvPr id="104" name="/xl/media/image0.png"/>
        <xdr:cNvPicPr>
          <a:picLocks noChangeAspect="1"/>
        </xdr:cNvPicPr>
      </xdr:nvPicPr>
      <xdr:blipFill rotWithShape="1">
        <a:blip xmlns:r="http://schemas.openxmlformats.org/officeDocument/2006/relationships" r:embed="rId1"/>
        <a:stretch>
          <a:fillRect/>
        </a:stretch>
      </xdr:blipFill>
      <xdr:spPr>
        <a:xfrm>
          <a:off x="4143375" y="117948072"/>
          <a:ext cx="342900" cy="742950"/>
        </a:xfrm>
        <a:prstGeom prst="rect">
          <a:avLst/>
        </a:prstGeom>
      </xdr:spPr>
    </xdr:pic>
    <xdr:clientData/>
  </xdr:twoCellAnchor>
  <xdr:twoCellAnchor editAs="oneCell">
    <xdr:from>
      <xdr:col>2</xdr:col>
      <xdr:colOff>295275</xdr:colOff>
      <xdr:row>104</xdr:row>
      <xdr:rowOff>109600</xdr:rowOff>
    </xdr:from>
    <xdr:to>
      <xdr:col>2</xdr:col>
      <xdr:colOff>466725</xdr:colOff>
      <xdr:row>104</xdr:row>
      <xdr:rowOff>481075</xdr:rowOff>
    </xdr:to>
    <xdr:pic>
      <xdr:nvPicPr>
        <xdr:cNvPr id="105" name="/xl/media/image0.png"/>
        <xdr:cNvPicPr>
          <a:picLocks noChangeAspect="1"/>
        </xdr:cNvPicPr>
      </xdr:nvPicPr>
      <xdr:blipFill rotWithShape="1">
        <a:blip xmlns:r="http://schemas.openxmlformats.org/officeDocument/2006/relationships" r:embed="rId1"/>
        <a:stretch>
          <a:fillRect/>
        </a:stretch>
      </xdr:blipFill>
      <xdr:spPr>
        <a:xfrm>
          <a:off x="4143375" y="119091072"/>
          <a:ext cx="342900" cy="742950"/>
        </a:xfrm>
        <a:prstGeom prst="rect">
          <a:avLst/>
        </a:prstGeom>
      </xdr:spPr>
    </xdr:pic>
    <xdr:clientData/>
  </xdr:twoCellAnchor>
  <xdr:twoCellAnchor editAs="oneCell">
    <xdr:from>
      <xdr:col>2</xdr:col>
      <xdr:colOff>295275</xdr:colOff>
      <xdr:row>105</xdr:row>
      <xdr:rowOff>109600</xdr:rowOff>
    </xdr:from>
    <xdr:to>
      <xdr:col>2</xdr:col>
      <xdr:colOff>466725</xdr:colOff>
      <xdr:row>105</xdr:row>
      <xdr:rowOff>481075</xdr:rowOff>
    </xdr:to>
    <xdr:pic>
      <xdr:nvPicPr>
        <xdr:cNvPr id="106" name="/xl/media/image0.png"/>
        <xdr:cNvPicPr>
          <a:picLocks noChangeAspect="1"/>
        </xdr:cNvPicPr>
      </xdr:nvPicPr>
      <xdr:blipFill rotWithShape="1">
        <a:blip xmlns:r="http://schemas.openxmlformats.org/officeDocument/2006/relationships" r:embed="rId1"/>
        <a:stretch>
          <a:fillRect/>
        </a:stretch>
      </xdr:blipFill>
      <xdr:spPr>
        <a:xfrm>
          <a:off x="4143375" y="120234080"/>
          <a:ext cx="342900" cy="742950"/>
        </a:xfrm>
        <a:prstGeom prst="rect">
          <a:avLst/>
        </a:prstGeom>
      </xdr:spPr>
    </xdr:pic>
    <xdr:clientData/>
  </xdr:twoCellAnchor>
  <xdr:twoCellAnchor editAs="oneCell">
    <xdr:from>
      <xdr:col>2</xdr:col>
      <xdr:colOff>295275</xdr:colOff>
      <xdr:row>106</xdr:row>
      <xdr:rowOff>109600</xdr:rowOff>
    </xdr:from>
    <xdr:to>
      <xdr:col>2</xdr:col>
      <xdr:colOff>466725</xdr:colOff>
      <xdr:row>106</xdr:row>
      <xdr:rowOff>481075</xdr:rowOff>
    </xdr:to>
    <xdr:pic>
      <xdr:nvPicPr>
        <xdr:cNvPr id="107" name="/xl/media/image0.png"/>
        <xdr:cNvPicPr>
          <a:picLocks noChangeAspect="1"/>
        </xdr:cNvPicPr>
      </xdr:nvPicPr>
      <xdr:blipFill rotWithShape="1">
        <a:blip xmlns:r="http://schemas.openxmlformats.org/officeDocument/2006/relationships" r:embed="rId1"/>
        <a:stretch>
          <a:fillRect/>
        </a:stretch>
      </xdr:blipFill>
      <xdr:spPr>
        <a:xfrm>
          <a:off x="4143375" y="121377080"/>
          <a:ext cx="342900" cy="742950"/>
        </a:xfrm>
        <a:prstGeom prst="rect">
          <a:avLst/>
        </a:prstGeom>
      </xdr:spPr>
    </xdr:pic>
    <xdr:clientData/>
  </xdr:twoCellAnchor>
  <xdr:twoCellAnchor editAs="oneCell">
    <xdr:from>
      <xdr:col>2</xdr:col>
      <xdr:colOff>295275</xdr:colOff>
      <xdr:row>107</xdr:row>
      <xdr:rowOff>109600</xdr:rowOff>
    </xdr:from>
    <xdr:to>
      <xdr:col>2</xdr:col>
      <xdr:colOff>466725</xdr:colOff>
      <xdr:row>107</xdr:row>
      <xdr:rowOff>481075</xdr:rowOff>
    </xdr:to>
    <xdr:pic>
      <xdr:nvPicPr>
        <xdr:cNvPr id="108" name="/xl/media/image0.png"/>
        <xdr:cNvPicPr>
          <a:picLocks noChangeAspect="1"/>
        </xdr:cNvPicPr>
      </xdr:nvPicPr>
      <xdr:blipFill rotWithShape="1">
        <a:blip xmlns:r="http://schemas.openxmlformats.org/officeDocument/2006/relationships" r:embed="rId1"/>
        <a:stretch>
          <a:fillRect/>
        </a:stretch>
      </xdr:blipFill>
      <xdr:spPr>
        <a:xfrm>
          <a:off x="4143375" y="122520072"/>
          <a:ext cx="342900" cy="742950"/>
        </a:xfrm>
        <a:prstGeom prst="rect">
          <a:avLst/>
        </a:prstGeom>
      </xdr:spPr>
    </xdr:pic>
    <xdr:clientData/>
  </xdr:twoCellAnchor>
  <xdr:twoCellAnchor editAs="oneCell">
    <xdr:from>
      <xdr:col>2</xdr:col>
      <xdr:colOff>295275</xdr:colOff>
      <xdr:row>108</xdr:row>
      <xdr:rowOff>109600</xdr:rowOff>
    </xdr:from>
    <xdr:to>
      <xdr:col>2</xdr:col>
      <xdr:colOff>466725</xdr:colOff>
      <xdr:row>108</xdr:row>
      <xdr:rowOff>481075</xdr:rowOff>
    </xdr:to>
    <xdr:pic>
      <xdr:nvPicPr>
        <xdr:cNvPr id="109" name="/xl/media/image0.png"/>
        <xdr:cNvPicPr>
          <a:picLocks noChangeAspect="1"/>
        </xdr:cNvPicPr>
      </xdr:nvPicPr>
      <xdr:blipFill rotWithShape="1">
        <a:blip xmlns:r="http://schemas.openxmlformats.org/officeDocument/2006/relationships" r:embed="rId1"/>
        <a:stretch>
          <a:fillRect/>
        </a:stretch>
      </xdr:blipFill>
      <xdr:spPr>
        <a:xfrm>
          <a:off x="4143375" y="123663072"/>
          <a:ext cx="342900" cy="742950"/>
        </a:xfrm>
        <a:prstGeom prst="rect">
          <a:avLst/>
        </a:prstGeom>
      </xdr:spPr>
    </xdr:pic>
    <xdr:clientData/>
  </xdr:twoCellAnchor>
  <xdr:twoCellAnchor editAs="oneCell">
    <xdr:from>
      <xdr:col>2</xdr:col>
      <xdr:colOff>295275</xdr:colOff>
      <xdr:row>109</xdr:row>
      <xdr:rowOff>109600</xdr:rowOff>
    </xdr:from>
    <xdr:to>
      <xdr:col>2</xdr:col>
      <xdr:colOff>466725</xdr:colOff>
      <xdr:row>109</xdr:row>
      <xdr:rowOff>481075</xdr:rowOff>
    </xdr:to>
    <xdr:pic>
      <xdr:nvPicPr>
        <xdr:cNvPr id="110" name="/xl/media/image0.png"/>
        <xdr:cNvPicPr>
          <a:picLocks noChangeAspect="1"/>
        </xdr:cNvPicPr>
      </xdr:nvPicPr>
      <xdr:blipFill rotWithShape="1">
        <a:blip xmlns:r="http://schemas.openxmlformats.org/officeDocument/2006/relationships" r:embed="rId1"/>
        <a:stretch>
          <a:fillRect/>
        </a:stretch>
      </xdr:blipFill>
      <xdr:spPr>
        <a:xfrm>
          <a:off x="4143375" y="124806080"/>
          <a:ext cx="342900" cy="742950"/>
        </a:xfrm>
        <a:prstGeom prst="rect">
          <a:avLst/>
        </a:prstGeom>
      </xdr:spPr>
    </xdr:pic>
    <xdr:clientData/>
  </xdr:twoCellAnchor>
  <xdr:twoCellAnchor editAs="oneCell">
    <xdr:from>
      <xdr:col>2</xdr:col>
      <xdr:colOff>295275</xdr:colOff>
      <xdr:row>110</xdr:row>
      <xdr:rowOff>109600</xdr:rowOff>
    </xdr:from>
    <xdr:to>
      <xdr:col>2</xdr:col>
      <xdr:colOff>466725</xdr:colOff>
      <xdr:row>110</xdr:row>
      <xdr:rowOff>481075</xdr:rowOff>
    </xdr:to>
    <xdr:pic>
      <xdr:nvPicPr>
        <xdr:cNvPr id="111" name="/xl/media/image0.png"/>
        <xdr:cNvPicPr>
          <a:picLocks noChangeAspect="1"/>
        </xdr:cNvPicPr>
      </xdr:nvPicPr>
      <xdr:blipFill rotWithShape="1">
        <a:blip xmlns:r="http://schemas.openxmlformats.org/officeDocument/2006/relationships" r:embed="rId1"/>
        <a:stretch>
          <a:fillRect/>
        </a:stretch>
      </xdr:blipFill>
      <xdr:spPr>
        <a:xfrm>
          <a:off x="4143375" y="125949080"/>
          <a:ext cx="342900" cy="742950"/>
        </a:xfrm>
        <a:prstGeom prst="rect">
          <a:avLst/>
        </a:prstGeom>
      </xdr:spPr>
    </xdr:pic>
    <xdr:clientData/>
  </xdr:twoCellAnchor>
  <xdr:twoCellAnchor editAs="oneCell">
    <xdr:from>
      <xdr:col>2</xdr:col>
      <xdr:colOff>295275</xdr:colOff>
      <xdr:row>111</xdr:row>
      <xdr:rowOff>109600</xdr:rowOff>
    </xdr:from>
    <xdr:to>
      <xdr:col>2</xdr:col>
      <xdr:colOff>466725</xdr:colOff>
      <xdr:row>111</xdr:row>
      <xdr:rowOff>481075</xdr:rowOff>
    </xdr:to>
    <xdr:pic>
      <xdr:nvPicPr>
        <xdr:cNvPr id="112" name="/xl/media/image0.png"/>
        <xdr:cNvPicPr>
          <a:picLocks noChangeAspect="1"/>
        </xdr:cNvPicPr>
      </xdr:nvPicPr>
      <xdr:blipFill rotWithShape="1">
        <a:blip xmlns:r="http://schemas.openxmlformats.org/officeDocument/2006/relationships" r:embed="rId1"/>
        <a:stretch>
          <a:fillRect/>
        </a:stretch>
      </xdr:blipFill>
      <xdr:spPr>
        <a:xfrm>
          <a:off x="4143375" y="127092072"/>
          <a:ext cx="342900" cy="742950"/>
        </a:xfrm>
        <a:prstGeom prst="rect">
          <a:avLst/>
        </a:prstGeom>
      </xdr:spPr>
    </xdr:pic>
    <xdr:clientData/>
  </xdr:twoCellAnchor>
  <xdr:twoCellAnchor editAs="oneCell">
    <xdr:from>
      <xdr:col>2</xdr:col>
      <xdr:colOff>295275</xdr:colOff>
      <xdr:row>112</xdr:row>
      <xdr:rowOff>109600</xdr:rowOff>
    </xdr:from>
    <xdr:to>
      <xdr:col>2</xdr:col>
      <xdr:colOff>466725</xdr:colOff>
      <xdr:row>112</xdr:row>
      <xdr:rowOff>481075</xdr:rowOff>
    </xdr:to>
    <xdr:pic>
      <xdr:nvPicPr>
        <xdr:cNvPr id="113" name="/xl/media/image0.png"/>
        <xdr:cNvPicPr>
          <a:picLocks noChangeAspect="1"/>
        </xdr:cNvPicPr>
      </xdr:nvPicPr>
      <xdr:blipFill rotWithShape="1">
        <a:blip xmlns:r="http://schemas.openxmlformats.org/officeDocument/2006/relationships" r:embed="rId1"/>
        <a:stretch>
          <a:fillRect/>
        </a:stretch>
      </xdr:blipFill>
      <xdr:spPr>
        <a:xfrm>
          <a:off x="4143375" y="128235072"/>
          <a:ext cx="342900" cy="742950"/>
        </a:xfrm>
        <a:prstGeom prst="rect">
          <a:avLst/>
        </a:prstGeom>
      </xdr:spPr>
    </xdr:pic>
    <xdr:clientData/>
  </xdr:twoCellAnchor>
  <xdr:twoCellAnchor editAs="oneCell">
    <xdr:from>
      <xdr:col>2</xdr:col>
      <xdr:colOff>295275</xdr:colOff>
      <xdr:row>113</xdr:row>
      <xdr:rowOff>109600</xdr:rowOff>
    </xdr:from>
    <xdr:to>
      <xdr:col>2</xdr:col>
      <xdr:colOff>466725</xdr:colOff>
      <xdr:row>113</xdr:row>
      <xdr:rowOff>481075</xdr:rowOff>
    </xdr:to>
    <xdr:pic>
      <xdr:nvPicPr>
        <xdr:cNvPr id="114" name="/xl/media/image0.png"/>
        <xdr:cNvPicPr>
          <a:picLocks noChangeAspect="1"/>
        </xdr:cNvPicPr>
      </xdr:nvPicPr>
      <xdr:blipFill rotWithShape="1">
        <a:blip xmlns:r="http://schemas.openxmlformats.org/officeDocument/2006/relationships" r:embed="rId1"/>
        <a:stretch>
          <a:fillRect/>
        </a:stretch>
      </xdr:blipFill>
      <xdr:spPr>
        <a:xfrm>
          <a:off x="4143375" y="129378080"/>
          <a:ext cx="342900" cy="742950"/>
        </a:xfrm>
        <a:prstGeom prst="rect">
          <a:avLst/>
        </a:prstGeom>
      </xdr:spPr>
    </xdr:pic>
    <xdr:clientData/>
  </xdr:twoCellAnchor>
  <xdr:twoCellAnchor editAs="oneCell">
    <xdr:from>
      <xdr:col>2</xdr:col>
      <xdr:colOff>295275</xdr:colOff>
      <xdr:row>114</xdr:row>
      <xdr:rowOff>109600</xdr:rowOff>
    </xdr:from>
    <xdr:to>
      <xdr:col>2</xdr:col>
      <xdr:colOff>466725</xdr:colOff>
      <xdr:row>114</xdr:row>
      <xdr:rowOff>481075</xdr:rowOff>
    </xdr:to>
    <xdr:pic>
      <xdr:nvPicPr>
        <xdr:cNvPr id="115" name="/xl/media/image0.png"/>
        <xdr:cNvPicPr>
          <a:picLocks noChangeAspect="1"/>
        </xdr:cNvPicPr>
      </xdr:nvPicPr>
      <xdr:blipFill rotWithShape="1">
        <a:blip xmlns:r="http://schemas.openxmlformats.org/officeDocument/2006/relationships" r:embed="rId1"/>
        <a:stretch>
          <a:fillRect/>
        </a:stretch>
      </xdr:blipFill>
      <xdr:spPr>
        <a:xfrm>
          <a:off x="4143375" y="130521080"/>
          <a:ext cx="342900" cy="742950"/>
        </a:xfrm>
        <a:prstGeom prst="rect">
          <a:avLst/>
        </a:prstGeom>
      </xdr:spPr>
    </xdr:pic>
    <xdr:clientData/>
  </xdr:twoCellAnchor>
  <xdr:twoCellAnchor editAs="oneCell">
    <xdr:from>
      <xdr:col>2</xdr:col>
      <xdr:colOff>295275</xdr:colOff>
      <xdr:row>115</xdr:row>
      <xdr:rowOff>109600</xdr:rowOff>
    </xdr:from>
    <xdr:to>
      <xdr:col>2</xdr:col>
      <xdr:colOff>466725</xdr:colOff>
      <xdr:row>115</xdr:row>
      <xdr:rowOff>481075</xdr:rowOff>
    </xdr:to>
    <xdr:pic>
      <xdr:nvPicPr>
        <xdr:cNvPr id="116" name="/xl/media/image0.png"/>
        <xdr:cNvPicPr>
          <a:picLocks noChangeAspect="1"/>
        </xdr:cNvPicPr>
      </xdr:nvPicPr>
      <xdr:blipFill rotWithShape="1">
        <a:blip xmlns:r="http://schemas.openxmlformats.org/officeDocument/2006/relationships" r:embed="rId1"/>
        <a:stretch>
          <a:fillRect/>
        </a:stretch>
      </xdr:blipFill>
      <xdr:spPr>
        <a:xfrm>
          <a:off x="4143375" y="131664072"/>
          <a:ext cx="342900" cy="742950"/>
        </a:xfrm>
        <a:prstGeom prst="rect">
          <a:avLst/>
        </a:prstGeom>
      </xdr:spPr>
    </xdr:pic>
    <xdr:clientData/>
  </xdr:twoCellAnchor>
  <xdr:twoCellAnchor editAs="oneCell">
    <xdr:from>
      <xdr:col>2</xdr:col>
      <xdr:colOff>295275</xdr:colOff>
      <xdr:row>116</xdr:row>
      <xdr:rowOff>109600</xdr:rowOff>
    </xdr:from>
    <xdr:to>
      <xdr:col>2</xdr:col>
      <xdr:colOff>466725</xdr:colOff>
      <xdr:row>116</xdr:row>
      <xdr:rowOff>481075</xdr:rowOff>
    </xdr:to>
    <xdr:pic>
      <xdr:nvPicPr>
        <xdr:cNvPr id="117" name="/xl/media/image0.png"/>
        <xdr:cNvPicPr>
          <a:picLocks noChangeAspect="1"/>
        </xdr:cNvPicPr>
      </xdr:nvPicPr>
      <xdr:blipFill rotWithShape="1">
        <a:blip xmlns:r="http://schemas.openxmlformats.org/officeDocument/2006/relationships" r:embed="rId1"/>
        <a:stretch>
          <a:fillRect/>
        </a:stretch>
      </xdr:blipFill>
      <xdr:spPr>
        <a:xfrm>
          <a:off x="4143375" y="132807072"/>
          <a:ext cx="342900" cy="742950"/>
        </a:xfrm>
        <a:prstGeom prst="rect">
          <a:avLst/>
        </a:prstGeom>
      </xdr:spPr>
    </xdr:pic>
    <xdr:clientData/>
  </xdr:twoCellAnchor>
  <xdr:twoCellAnchor editAs="oneCell">
    <xdr:from>
      <xdr:col>2</xdr:col>
      <xdr:colOff>295275</xdr:colOff>
      <xdr:row>117</xdr:row>
      <xdr:rowOff>109600</xdr:rowOff>
    </xdr:from>
    <xdr:to>
      <xdr:col>2</xdr:col>
      <xdr:colOff>466725</xdr:colOff>
      <xdr:row>117</xdr:row>
      <xdr:rowOff>481075</xdr:rowOff>
    </xdr:to>
    <xdr:pic>
      <xdr:nvPicPr>
        <xdr:cNvPr id="118" name="/xl/media/image0.png"/>
        <xdr:cNvPicPr>
          <a:picLocks noChangeAspect="1"/>
        </xdr:cNvPicPr>
      </xdr:nvPicPr>
      <xdr:blipFill rotWithShape="1">
        <a:blip xmlns:r="http://schemas.openxmlformats.org/officeDocument/2006/relationships" r:embed="rId1"/>
        <a:stretch>
          <a:fillRect/>
        </a:stretch>
      </xdr:blipFill>
      <xdr:spPr>
        <a:xfrm>
          <a:off x="4143375" y="133950080"/>
          <a:ext cx="342900" cy="742950"/>
        </a:xfrm>
        <a:prstGeom prst="rect">
          <a:avLst/>
        </a:prstGeom>
      </xdr:spPr>
    </xdr:pic>
    <xdr:clientData/>
  </xdr:twoCellAnchor>
  <xdr:twoCellAnchor editAs="oneCell">
    <xdr:from>
      <xdr:col>2</xdr:col>
      <xdr:colOff>295275</xdr:colOff>
      <xdr:row>118</xdr:row>
      <xdr:rowOff>109600</xdr:rowOff>
    </xdr:from>
    <xdr:to>
      <xdr:col>2</xdr:col>
      <xdr:colOff>466725</xdr:colOff>
      <xdr:row>118</xdr:row>
      <xdr:rowOff>481075</xdr:rowOff>
    </xdr:to>
    <xdr:pic>
      <xdr:nvPicPr>
        <xdr:cNvPr id="119" name="/xl/media/image0.png"/>
        <xdr:cNvPicPr>
          <a:picLocks noChangeAspect="1"/>
        </xdr:cNvPicPr>
      </xdr:nvPicPr>
      <xdr:blipFill rotWithShape="1">
        <a:blip xmlns:r="http://schemas.openxmlformats.org/officeDocument/2006/relationships" r:embed="rId1"/>
        <a:stretch>
          <a:fillRect/>
        </a:stretch>
      </xdr:blipFill>
      <xdr:spPr>
        <a:xfrm>
          <a:off x="4143375" y="135093072"/>
          <a:ext cx="342900" cy="742950"/>
        </a:xfrm>
        <a:prstGeom prst="rect">
          <a:avLst/>
        </a:prstGeom>
      </xdr:spPr>
    </xdr:pic>
    <xdr:clientData/>
  </xdr:twoCellAnchor>
  <xdr:twoCellAnchor editAs="oneCell">
    <xdr:from>
      <xdr:col>2</xdr:col>
      <xdr:colOff>295275</xdr:colOff>
      <xdr:row>119</xdr:row>
      <xdr:rowOff>109600</xdr:rowOff>
    </xdr:from>
    <xdr:to>
      <xdr:col>2</xdr:col>
      <xdr:colOff>466725</xdr:colOff>
      <xdr:row>119</xdr:row>
      <xdr:rowOff>481075</xdr:rowOff>
    </xdr:to>
    <xdr:pic>
      <xdr:nvPicPr>
        <xdr:cNvPr id="120" name="/xl/media/image0.png"/>
        <xdr:cNvPicPr>
          <a:picLocks noChangeAspect="1"/>
        </xdr:cNvPicPr>
      </xdr:nvPicPr>
      <xdr:blipFill rotWithShape="1">
        <a:blip xmlns:r="http://schemas.openxmlformats.org/officeDocument/2006/relationships" r:embed="rId1"/>
        <a:stretch>
          <a:fillRect/>
        </a:stretch>
      </xdr:blipFill>
      <xdr:spPr>
        <a:xfrm>
          <a:off x="4143375" y="136236080"/>
          <a:ext cx="342900" cy="742950"/>
        </a:xfrm>
        <a:prstGeom prst="rect">
          <a:avLst/>
        </a:prstGeom>
      </xdr:spPr>
    </xdr:pic>
    <xdr:clientData/>
  </xdr:twoCellAnchor>
  <xdr:twoCellAnchor editAs="oneCell">
    <xdr:from>
      <xdr:col>2</xdr:col>
      <xdr:colOff>295275</xdr:colOff>
      <xdr:row>120</xdr:row>
      <xdr:rowOff>109600</xdr:rowOff>
    </xdr:from>
    <xdr:to>
      <xdr:col>2</xdr:col>
      <xdr:colOff>466725</xdr:colOff>
      <xdr:row>120</xdr:row>
      <xdr:rowOff>481075</xdr:rowOff>
    </xdr:to>
    <xdr:pic>
      <xdr:nvPicPr>
        <xdr:cNvPr id="121" name="/xl/media/image0.png"/>
        <xdr:cNvPicPr>
          <a:picLocks noChangeAspect="1"/>
        </xdr:cNvPicPr>
      </xdr:nvPicPr>
      <xdr:blipFill rotWithShape="1">
        <a:blip xmlns:r="http://schemas.openxmlformats.org/officeDocument/2006/relationships" r:embed="rId1"/>
        <a:stretch>
          <a:fillRect/>
        </a:stretch>
      </xdr:blipFill>
      <xdr:spPr>
        <a:xfrm>
          <a:off x="4143375" y="137379072"/>
          <a:ext cx="342900" cy="742950"/>
        </a:xfrm>
        <a:prstGeom prst="rect">
          <a:avLst/>
        </a:prstGeom>
      </xdr:spPr>
    </xdr:pic>
    <xdr:clientData/>
  </xdr:twoCellAnchor>
  <xdr:twoCellAnchor editAs="oneCell">
    <xdr:from>
      <xdr:col>2</xdr:col>
      <xdr:colOff>295275</xdr:colOff>
      <xdr:row>121</xdr:row>
      <xdr:rowOff>109600</xdr:rowOff>
    </xdr:from>
    <xdr:to>
      <xdr:col>2</xdr:col>
      <xdr:colOff>466725</xdr:colOff>
      <xdr:row>121</xdr:row>
      <xdr:rowOff>481075</xdr:rowOff>
    </xdr:to>
    <xdr:pic>
      <xdr:nvPicPr>
        <xdr:cNvPr id="122" name="/xl/media/image0.png"/>
        <xdr:cNvPicPr>
          <a:picLocks noChangeAspect="1"/>
        </xdr:cNvPicPr>
      </xdr:nvPicPr>
      <xdr:blipFill rotWithShape="1">
        <a:blip xmlns:r="http://schemas.openxmlformats.org/officeDocument/2006/relationships" r:embed="rId1"/>
        <a:stretch>
          <a:fillRect/>
        </a:stretch>
      </xdr:blipFill>
      <xdr:spPr>
        <a:xfrm>
          <a:off x="4143375" y="138522080"/>
          <a:ext cx="342900" cy="742950"/>
        </a:xfrm>
        <a:prstGeom prst="rect">
          <a:avLst/>
        </a:prstGeom>
      </xdr:spPr>
    </xdr:pic>
    <xdr:clientData/>
  </xdr:twoCellAnchor>
  <xdr:twoCellAnchor editAs="oneCell">
    <xdr:from>
      <xdr:col>2</xdr:col>
      <xdr:colOff>295275</xdr:colOff>
      <xdr:row>122</xdr:row>
      <xdr:rowOff>109600</xdr:rowOff>
    </xdr:from>
    <xdr:to>
      <xdr:col>2</xdr:col>
      <xdr:colOff>466725</xdr:colOff>
      <xdr:row>122</xdr:row>
      <xdr:rowOff>481075</xdr:rowOff>
    </xdr:to>
    <xdr:pic>
      <xdr:nvPicPr>
        <xdr:cNvPr id="123" name="/xl/media/image0.png"/>
        <xdr:cNvPicPr>
          <a:picLocks noChangeAspect="1"/>
        </xdr:cNvPicPr>
      </xdr:nvPicPr>
      <xdr:blipFill rotWithShape="1">
        <a:blip xmlns:r="http://schemas.openxmlformats.org/officeDocument/2006/relationships" r:embed="rId1"/>
        <a:stretch>
          <a:fillRect/>
        </a:stretch>
      </xdr:blipFill>
      <xdr:spPr>
        <a:xfrm>
          <a:off x="4143375" y="139665072"/>
          <a:ext cx="342900" cy="742950"/>
        </a:xfrm>
        <a:prstGeom prst="rect">
          <a:avLst/>
        </a:prstGeom>
      </xdr:spPr>
    </xdr:pic>
    <xdr:clientData/>
  </xdr:twoCellAnchor>
  <xdr:twoCellAnchor editAs="oneCell">
    <xdr:from>
      <xdr:col>2</xdr:col>
      <xdr:colOff>295275</xdr:colOff>
      <xdr:row>123</xdr:row>
      <xdr:rowOff>109600</xdr:rowOff>
    </xdr:from>
    <xdr:to>
      <xdr:col>2</xdr:col>
      <xdr:colOff>466725</xdr:colOff>
      <xdr:row>123</xdr:row>
      <xdr:rowOff>481075</xdr:rowOff>
    </xdr:to>
    <xdr:pic>
      <xdr:nvPicPr>
        <xdr:cNvPr id="124" name="/xl/media/image0.png"/>
        <xdr:cNvPicPr>
          <a:picLocks noChangeAspect="1"/>
        </xdr:cNvPicPr>
      </xdr:nvPicPr>
      <xdr:blipFill rotWithShape="1">
        <a:blip xmlns:r="http://schemas.openxmlformats.org/officeDocument/2006/relationships" r:embed="rId1"/>
        <a:stretch>
          <a:fillRect/>
        </a:stretch>
      </xdr:blipFill>
      <xdr:spPr>
        <a:xfrm>
          <a:off x="4143375" y="140808080"/>
          <a:ext cx="342900" cy="742950"/>
        </a:xfrm>
        <a:prstGeom prst="rect">
          <a:avLst/>
        </a:prstGeom>
      </xdr:spPr>
    </xdr:pic>
    <xdr:clientData/>
  </xdr:twoCellAnchor>
  <xdr:twoCellAnchor editAs="oneCell">
    <xdr:from>
      <xdr:col>2</xdr:col>
      <xdr:colOff>295275</xdr:colOff>
      <xdr:row>124</xdr:row>
      <xdr:rowOff>109600</xdr:rowOff>
    </xdr:from>
    <xdr:to>
      <xdr:col>2</xdr:col>
      <xdr:colOff>466725</xdr:colOff>
      <xdr:row>124</xdr:row>
      <xdr:rowOff>481075</xdr:rowOff>
    </xdr:to>
    <xdr:pic>
      <xdr:nvPicPr>
        <xdr:cNvPr id="125" name="/xl/media/image0.png"/>
        <xdr:cNvPicPr>
          <a:picLocks noChangeAspect="1"/>
        </xdr:cNvPicPr>
      </xdr:nvPicPr>
      <xdr:blipFill rotWithShape="1">
        <a:blip xmlns:r="http://schemas.openxmlformats.org/officeDocument/2006/relationships" r:embed="rId1"/>
        <a:stretch>
          <a:fillRect/>
        </a:stretch>
      </xdr:blipFill>
      <xdr:spPr>
        <a:xfrm>
          <a:off x="4143375" y="141951072"/>
          <a:ext cx="342900" cy="742950"/>
        </a:xfrm>
        <a:prstGeom prst="rect">
          <a:avLst/>
        </a:prstGeom>
      </xdr:spPr>
    </xdr:pic>
    <xdr:clientData/>
  </xdr:twoCellAnchor>
  <xdr:twoCellAnchor editAs="oneCell">
    <xdr:from>
      <xdr:col>2</xdr:col>
      <xdr:colOff>295275</xdr:colOff>
      <xdr:row>125</xdr:row>
      <xdr:rowOff>109600</xdr:rowOff>
    </xdr:from>
    <xdr:to>
      <xdr:col>2</xdr:col>
      <xdr:colOff>466725</xdr:colOff>
      <xdr:row>125</xdr:row>
      <xdr:rowOff>481075</xdr:rowOff>
    </xdr:to>
    <xdr:pic>
      <xdr:nvPicPr>
        <xdr:cNvPr id="126" name="/xl/media/image0.png"/>
        <xdr:cNvPicPr>
          <a:picLocks noChangeAspect="1"/>
        </xdr:cNvPicPr>
      </xdr:nvPicPr>
      <xdr:blipFill rotWithShape="1">
        <a:blip xmlns:r="http://schemas.openxmlformats.org/officeDocument/2006/relationships" r:embed="rId1"/>
        <a:stretch>
          <a:fillRect/>
        </a:stretch>
      </xdr:blipFill>
      <xdr:spPr>
        <a:xfrm>
          <a:off x="4143375" y="143094080"/>
          <a:ext cx="342900" cy="742950"/>
        </a:xfrm>
        <a:prstGeom prst="rect">
          <a:avLst/>
        </a:prstGeom>
      </xdr:spPr>
    </xdr:pic>
    <xdr:clientData/>
  </xdr:twoCellAnchor>
  <xdr:twoCellAnchor editAs="oneCell">
    <xdr:from>
      <xdr:col>2</xdr:col>
      <xdr:colOff>295275</xdr:colOff>
      <xdr:row>126</xdr:row>
      <xdr:rowOff>109600</xdr:rowOff>
    </xdr:from>
    <xdr:to>
      <xdr:col>2</xdr:col>
      <xdr:colOff>466725</xdr:colOff>
      <xdr:row>126</xdr:row>
      <xdr:rowOff>481075</xdr:rowOff>
    </xdr:to>
    <xdr:pic>
      <xdr:nvPicPr>
        <xdr:cNvPr id="127" name="/xl/media/image0.png"/>
        <xdr:cNvPicPr>
          <a:picLocks noChangeAspect="1"/>
        </xdr:cNvPicPr>
      </xdr:nvPicPr>
      <xdr:blipFill rotWithShape="1">
        <a:blip xmlns:r="http://schemas.openxmlformats.org/officeDocument/2006/relationships" r:embed="rId1"/>
        <a:stretch>
          <a:fillRect/>
        </a:stretch>
      </xdr:blipFill>
      <xdr:spPr>
        <a:xfrm>
          <a:off x="4143375" y="144237072"/>
          <a:ext cx="342900" cy="742950"/>
        </a:xfrm>
        <a:prstGeom prst="rect">
          <a:avLst/>
        </a:prstGeom>
      </xdr:spPr>
    </xdr:pic>
    <xdr:clientData/>
  </xdr:twoCellAnchor>
  <xdr:twoCellAnchor editAs="oneCell">
    <xdr:from>
      <xdr:col>2</xdr:col>
      <xdr:colOff>295275</xdr:colOff>
      <xdr:row>127</xdr:row>
      <xdr:rowOff>109600</xdr:rowOff>
    </xdr:from>
    <xdr:to>
      <xdr:col>2</xdr:col>
      <xdr:colOff>466725</xdr:colOff>
      <xdr:row>127</xdr:row>
      <xdr:rowOff>481075</xdr:rowOff>
    </xdr:to>
    <xdr:pic>
      <xdr:nvPicPr>
        <xdr:cNvPr id="128" name="/xl/media/image0.png"/>
        <xdr:cNvPicPr>
          <a:picLocks noChangeAspect="1"/>
        </xdr:cNvPicPr>
      </xdr:nvPicPr>
      <xdr:blipFill rotWithShape="1">
        <a:blip xmlns:r="http://schemas.openxmlformats.org/officeDocument/2006/relationships" r:embed="rId1"/>
        <a:stretch>
          <a:fillRect/>
        </a:stretch>
      </xdr:blipFill>
      <xdr:spPr>
        <a:xfrm>
          <a:off x="4143375" y="145380080"/>
          <a:ext cx="342900" cy="742950"/>
        </a:xfrm>
        <a:prstGeom prst="rect">
          <a:avLst/>
        </a:prstGeom>
      </xdr:spPr>
    </xdr:pic>
    <xdr:clientData/>
  </xdr:twoCellAnchor>
  <xdr:twoCellAnchor editAs="oneCell">
    <xdr:from>
      <xdr:col>2</xdr:col>
      <xdr:colOff>295275</xdr:colOff>
      <xdr:row>128</xdr:row>
      <xdr:rowOff>109600</xdr:rowOff>
    </xdr:from>
    <xdr:to>
      <xdr:col>2</xdr:col>
      <xdr:colOff>466725</xdr:colOff>
      <xdr:row>128</xdr:row>
      <xdr:rowOff>481075</xdr:rowOff>
    </xdr:to>
    <xdr:pic>
      <xdr:nvPicPr>
        <xdr:cNvPr id="129" name="/xl/media/image0.png"/>
        <xdr:cNvPicPr>
          <a:picLocks noChangeAspect="1"/>
        </xdr:cNvPicPr>
      </xdr:nvPicPr>
      <xdr:blipFill rotWithShape="1">
        <a:blip xmlns:r="http://schemas.openxmlformats.org/officeDocument/2006/relationships" r:embed="rId1"/>
        <a:stretch>
          <a:fillRect/>
        </a:stretch>
      </xdr:blipFill>
      <xdr:spPr>
        <a:xfrm>
          <a:off x="4143375" y="146523072"/>
          <a:ext cx="342900" cy="742950"/>
        </a:xfrm>
        <a:prstGeom prst="rect">
          <a:avLst/>
        </a:prstGeom>
      </xdr:spPr>
    </xdr:pic>
    <xdr:clientData/>
  </xdr:twoCellAnchor>
  <xdr:twoCellAnchor editAs="oneCell">
    <xdr:from>
      <xdr:col>2</xdr:col>
      <xdr:colOff>295275</xdr:colOff>
      <xdr:row>129</xdr:row>
      <xdr:rowOff>109600</xdr:rowOff>
    </xdr:from>
    <xdr:to>
      <xdr:col>2</xdr:col>
      <xdr:colOff>466725</xdr:colOff>
      <xdr:row>129</xdr:row>
      <xdr:rowOff>481075</xdr:rowOff>
    </xdr:to>
    <xdr:pic>
      <xdr:nvPicPr>
        <xdr:cNvPr id="130" name="/xl/media/image0.png"/>
        <xdr:cNvPicPr>
          <a:picLocks noChangeAspect="1"/>
        </xdr:cNvPicPr>
      </xdr:nvPicPr>
      <xdr:blipFill rotWithShape="1">
        <a:blip xmlns:r="http://schemas.openxmlformats.org/officeDocument/2006/relationships" r:embed="rId1"/>
        <a:stretch>
          <a:fillRect/>
        </a:stretch>
      </xdr:blipFill>
      <xdr:spPr>
        <a:xfrm>
          <a:off x="4143375" y="147666080"/>
          <a:ext cx="342900" cy="742950"/>
        </a:xfrm>
        <a:prstGeom prst="rect">
          <a:avLst/>
        </a:prstGeom>
      </xdr:spPr>
    </xdr:pic>
    <xdr:clientData/>
  </xdr:twoCellAnchor>
  <xdr:twoCellAnchor editAs="oneCell">
    <xdr:from>
      <xdr:col>2</xdr:col>
      <xdr:colOff>295275</xdr:colOff>
      <xdr:row>130</xdr:row>
      <xdr:rowOff>109600</xdr:rowOff>
    </xdr:from>
    <xdr:to>
      <xdr:col>2</xdr:col>
      <xdr:colOff>466725</xdr:colOff>
      <xdr:row>130</xdr:row>
      <xdr:rowOff>481075</xdr:rowOff>
    </xdr:to>
    <xdr:pic>
      <xdr:nvPicPr>
        <xdr:cNvPr id="131" name="/xl/media/image0.png"/>
        <xdr:cNvPicPr>
          <a:picLocks noChangeAspect="1"/>
        </xdr:cNvPicPr>
      </xdr:nvPicPr>
      <xdr:blipFill rotWithShape="1">
        <a:blip xmlns:r="http://schemas.openxmlformats.org/officeDocument/2006/relationships" r:embed="rId1"/>
        <a:stretch>
          <a:fillRect/>
        </a:stretch>
      </xdr:blipFill>
      <xdr:spPr>
        <a:xfrm>
          <a:off x="4143375" y="148809072"/>
          <a:ext cx="342900" cy="742950"/>
        </a:xfrm>
        <a:prstGeom prst="rect">
          <a:avLst/>
        </a:prstGeom>
      </xdr:spPr>
    </xdr:pic>
    <xdr:clientData/>
  </xdr:twoCellAnchor>
  <xdr:twoCellAnchor editAs="oneCell">
    <xdr:from>
      <xdr:col>2</xdr:col>
      <xdr:colOff>295275</xdr:colOff>
      <xdr:row>131</xdr:row>
      <xdr:rowOff>109600</xdr:rowOff>
    </xdr:from>
    <xdr:to>
      <xdr:col>2</xdr:col>
      <xdr:colOff>466725</xdr:colOff>
      <xdr:row>131</xdr:row>
      <xdr:rowOff>481075</xdr:rowOff>
    </xdr:to>
    <xdr:pic>
      <xdr:nvPicPr>
        <xdr:cNvPr id="132" name="/xl/media/image0.png"/>
        <xdr:cNvPicPr>
          <a:picLocks noChangeAspect="1"/>
        </xdr:cNvPicPr>
      </xdr:nvPicPr>
      <xdr:blipFill rotWithShape="1">
        <a:blip xmlns:r="http://schemas.openxmlformats.org/officeDocument/2006/relationships" r:embed="rId1"/>
        <a:stretch>
          <a:fillRect/>
        </a:stretch>
      </xdr:blipFill>
      <xdr:spPr>
        <a:xfrm>
          <a:off x="4143375" y="149952080"/>
          <a:ext cx="342900" cy="742950"/>
        </a:xfrm>
        <a:prstGeom prst="rect">
          <a:avLst/>
        </a:prstGeom>
      </xdr:spPr>
    </xdr:pic>
    <xdr:clientData/>
  </xdr:twoCellAnchor>
  <xdr:twoCellAnchor editAs="oneCell">
    <xdr:from>
      <xdr:col>2</xdr:col>
      <xdr:colOff>295275</xdr:colOff>
      <xdr:row>132</xdr:row>
      <xdr:rowOff>109600</xdr:rowOff>
    </xdr:from>
    <xdr:to>
      <xdr:col>2</xdr:col>
      <xdr:colOff>466725</xdr:colOff>
      <xdr:row>132</xdr:row>
      <xdr:rowOff>481075</xdr:rowOff>
    </xdr:to>
    <xdr:pic>
      <xdr:nvPicPr>
        <xdr:cNvPr id="133" name="/xl/media/image0.png"/>
        <xdr:cNvPicPr>
          <a:picLocks noChangeAspect="1"/>
        </xdr:cNvPicPr>
      </xdr:nvPicPr>
      <xdr:blipFill rotWithShape="1">
        <a:blip xmlns:r="http://schemas.openxmlformats.org/officeDocument/2006/relationships" r:embed="rId1"/>
        <a:stretch>
          <a:fillRect/>
        </a:stretch>
      </xdr:blipFill>
      <xdr:spPr>
        <a:xfrm>
          <a:off x="4143375" y="151095072"/>
          <a:ext cx="342900" cy="742950"/>
        </a:xfrm>
        <a:prstGeom prst="rect">
          <a:avLst/>
        </a:prstGeom>
      </xdr:spPr>
    </xdr:pic>
    <xdr:clientData/>
  </xdr:twoCellAnchor>
  <xdr:twoCellAnchor editAs="oneCell">
    <xdr:from>
      <xdr:col>2</xdr:col>
      <xdr:colOff>295275</xdr:colOff>
      <xdr:row>133</xdr:row>
      <xdr:rowOff>109600</xdr:rowOff>
    </xdr:from>
    <xdr:to>
      <xdr:col>2</xdr:col>
      <xdr:colOff>466725</xdr:colOff>
      <xdr:row>133</xdr:row>
      <xdr:rowOff>481075</xdr:rowOff>
    </xdr:to>
    <xdr:pic>
      <xdr:nvPicPr>
        <xdr:cNvPr id="134" name="/xl/media/image0.png"/>
        <xdr:cNvPicPr>
          <a:picLocks noChangeAspect="1"/>
        </xdr:cNvPicPr>
      </xdr:nvPicPr>
      <xdr:blipFill rotWithShape="1">
        <a:blip xmlns:r="http://schemas.openxmlformats.org/officeDocument/2006/relationships" r:embed="rId1"/>
        <a:stretch>
          <a:fillRect/>
        </a:stretch>
      </xdr:blipFill>
      <xdr:spPr>
        <a:xfrm>
          <a:off x="4143375" y="152238080"/>
          <a:ext cx="342900" cy="742950"/>
        </a:xfrm>
        <a:prstGeom prst="rect">
          <a:avLst/>
        </a:prstGeom>
      </xdr:spPr>
    </xdr:pic>
    <xdr:clientData/>
  </xdr:twoCellAnchor>
  <xdr:twoCellAnchor editAs="oneCell">
    <xdr:from>
      <xdr:col>2</xdr:col>
      <xdr:colOff>295275</xdr:colOff>
      <xdr:row>134</xdr:row>
      <xdr:rowOff>109600</xdr:rowOff>
    </xdr:from>
    <xdr:to>
      <xdr:col>2</xdr:col>
      <xdr:colOff>466725</xdr:colOff>
      <xdr:row>134</xdr:row>
      <xdr:rowOff>481075</xdr:rowOff>
    </xdr:to>
    <xdr:pic>
      <xdr:nvPicPr>
        <xdr:cNvPr id="135" name="/xl/media/image0.png"/>
        <xdr:cNvPicPr>
          <a:picLocks noChangeAspect="1"/>
        </xdr:cNvPicPr>
      </xdr:nvPicPr>
      <xdr:blipFill rotWithShape="1">
        <a:blip xmlns:r="http://schemas.openxmlformats.org/officeDocument/2006/relationships" r:embed="rId1"/>
        <a:stretch>
          <a:fillRect/>
        </a:stretch>
      </xdr:blipFill>
      <xdr:spPr>
        <a:xfrm>
          <a:off x="4143375" y="153381072"/>
          <a:ext cx="342900" cy="742950"/>
        </a:xfrm>
        <a:prstGeom prst="rect">
          <a:avLst/>
        </a:prstGeom>
      </xdr:spPr>
    </xdr:pic>
    <xdr:clientData/>
  </xdr:twoCellAnchor>
  <xdr:twoCellAnchor editAs="oneCell">
    <xdr:from>
      <xdr:col>2</xdr:col>
      <xdr:colOff>295275</xdr:colOff>
      <xdr:row>135</xdr:row>
      <xdr:rowOff>109600</xdr:rowOff>
    </xdr:from>
    <xdr:to>
      <xdr:col>2</xdr:col>
      <xdr:colOff>466725</xdr:colOff>
      <xdr:row>135</xdr:row>
      <xdr:rowOff>481075</xdr:rowOff>
    </xdr:to>
    <xdr:pic>
      <xdr:nvPicPr>
        <xdr:cNvPr id="136" name="/xl/media/image0.png"/>
        <xdr:cNvPicPr>
          <a:picLocks noChangeAspect="1"/>
        </xdr:cNvPicPr>
      </xdr:nvPicPr>
      <xdr:blipFill rotWithShape="1">
        <a:blip xmlns:r="http://schemas.openxmlformats.org/officeDocument/2006/relationships" r:embed="rId1"/>
        <a:stretch>
          <a:fillRect/>
        </a:stretch>
      </xdr:blipFill>
      <xdr:spPr>
        <a:xfrm>
          <a:off x="4143375" y="154524080"/>
          <a:ext cx="342900" cy="742950"/>
        </a:xfrm>
        <a:prstGeom prst="rect">
          <a:avLst/>
        </a:prstGeom>
      </xdr:spPr>
    </xdr:pic>
    <xdr:clientData/>
  </xdr:twoCellAnchor>
  <xdr:twoCellAnchor editAs="oneCell">
    <xdr:from>
      <xdr:col>2</xdr:col>
      <xdr:colOff>295275</xdr:colOff>
      <xdr:row>136</xdr:row>
      <xdr:rowOff>109600</xdr:rowOff>
    </xdr:from>
    <xdr:to>
      <xdr:col>2</xdr:col>
      <xdr:colOff>466725</xdr:colOff>
      <xdr:row>136</xdr:row>
      <xdr:rowOff>481075</xdr:rowOff>
    </xdr:to>
    <xdr:pic>
      <xdr:nvPicPr>
        <xdr:cNvPr id="137" name="/xl/media/image0.png"/>
        <xdr:cNvPicPr>
          <a:picLocks noChangeAspect="1"/>
        </xdr:cNvPicPr>
      </xdr:nvPicPr>
      <xdr:blipFill rotWithShape="1">
        <a:blip xmlns:r="http://schemas.openxmlformats.org/officeDocument/2006/relationships" r:embed="rId1"/>
        <a:stretch>
          <a:fillRect/>
        </a:stretch>
      </xdr:blipFill>
      <xdr:spPr>
        <a:xfrm>
          <a:off x="4143375" y="155667072"/>
          <a:ext cx="342900" cy="742950"/>
        </a:xfrm>
        <a:prstGeom prst="rect">
          <a:avLst/>
        </a:prstGeom>
      </xdr:spPr>
    </xdr:pic>
    <xdr:clientData/>
  </xdr:twoCellAnchor>
  <xdr:twoCellAnchor editAs="oneCell">
    <xdr:from>
      <xdr:col>2</xdr:col>
      <xdr:colOff>295275</xdr:colOff>
      <xdr:row>137</xdr:row>
      <xdr:rowOff>109600</xdr:rowOff>
    </xdr:from>
    <xdr:to>
      <xdr:col>2</xdr:col>
      <xdr:colOff>466725</xdr:colOff>
      <xdr:row>137</xdr:row>
      <xdr:rowOff>481075</xdr:rowOff>
    </xdr:to>
    <xdr:pic>
      <xdr:nvPicPr>
        <xdr:cNvPr id="138" name="/xl/media/image0.png"/>
        <xdr:cNvPicPr>
          <a:picLocks noChangeAspect="1"/>
        </xdr:cNvPicPr>
      </xdr:nvPicPr>
      <xdr:blipFill rotWithShape="1">
        <a:blip xmlns:r="http://schemas.openxmlformats.org/officeDocument/2006/relationships" r:embed="rId1"/>
        <a:stretch>
          <a:fillRect/>
        </a:stretch>
      </xdr:blipFill>
      <xdr:spPr>
        <a:xfrm>
          <a:off x="4143375" y="156810080"/>
          <a:ext cx="342900" cy="742950"/>
        </a:xfrm>
        <a:prstGeom prst="rect">
          <a:avLst/>
        </a:prstGeom>
      </xdr:spPr>
    </xdr:pic>
    <xdr:clientData/>
  </xdr:twoCellAnchor>
  <xdr:twoCellAnchor editAs="oneCell">
    <xdr:from>
      <xdr:col>2</xdr:col>
      <xdr:colOff>295275</xdr:colOff>
      <xdr:row>138</xdr:row>
      <xdr:rowOff>109600</xdr:rowOff>
    </xdr:from>
    <xdr:to>
      <xdr:col>2</xdr:col>
      <xdr:colOff>466725</xdr:colOff>
      <xdr:row>138</xdr:row>
      <xdr:rowOff>481075</xdr:rowOff>
    </xdr:to>
    <xdr:pic>
      <xdr:nvPicPr>
        <xdr:cNvPr id="139" name="/xl/media/image0.png"/>
        <xdr:cNvPicPr>
          <a:picLocks noChangeAspect="1"/>
        </xdr:cNvPicPr>
      </xdr:nvPicPr>
      <xdr:blipFill rotWithShape="1">
        <a:blip xmlns:r="http://schemas.openxmlformats.org/officeDocument/2006/relationships" r:embed="rId1"/>
        <a:stretch>
          <a:fillRect/>
        </a:stretch>
      </xdr:blipFill>
      <xdr:spPr>
        <a:xfrm>
          <a:off x="4143375" y="157953072"/>
          <a:ext cx="342900" cy="742950"/>
        </a:xfrm>
        <a:prstGeom prst="rect">
          <a:avLst/>
        </a:prstGeom>
      </xdr:spPr>
    </xdr:pic>
    <xdr:clientData/>
  </xdr:twoCellAnchor>
  <xdr:twoCellAnchor editAs="oneCell">
    <xdr:from>
      <xdr:col>2</xdr:col>
      <xdr:colOff>295275</xdr:colOff>
      <xdr:row>139</xdr:row>
      <xdr:rowOff>109600</xdr:rowOff>
    </xdr:from>
    <xdr:to>
      <xdr:col>2</xdr:col>
      <xdr:colOff>466725</xdr:colOff>
      <xdr:row>139</xdr:row>
      <xdr:rowOff>481075</xdr:rowOff>
    </xdr:to>
    <xdr:pic>
      <xdr:nvPicPr>
        <xdr:cNvPr id="140" name="/xl/media/image0.png"/>
        <xdr:cNvPicPr>
          <a:picLocks noChangeAspect="1"/>
        </xdr:cNvPicPr>
      </xdr:nvPicPr>
      <xdr:blipFill rotWithShape="1">
        <a:blip xmlns:r="http://schemas.openxmlformats.org/officeDocument/2006/relationships" r:embed="rId1"/>
        <a:stretch>
          <a:fillRect/>
        </a:stretch>
      </xdr:blipFill>
      <xdr:spPr>
        <a:xfrm>
          <a:off x="4143375" y="159096080"/>
          <a:ext cx="342900" cy="742950"/>
        </a:xfrm>
        <a:prstGeom prst="rect">
          <a:avLst/>
        </a:prstGeom>
      </xdr:spPr>
    </xdr:pic>
    <xdr:clientData/>
  </xdr:twoCellAnchor>
  <xdr:twoCellAnchor editAs="oneCell">
    <xdr:from>
      <xdr:col>2</xdr:col>
      <xdr:colOff>295275</xdr:colOff>
      <xdr:row>140</xdr:row>
      <xdr:rowOff>109600</xdr:rowOff>
    </xdr:from>
    <xdr:to>
      <xdr:col>2</xdr:col>
      <xdr:colOff>466725</xdr:colOff>
      <xdr:row>140</xdr:row>
      <xdr:rowOff>481075</xdr:rowOff>
    </xdr:to>
    <xdr:pic>
      <xdr:nvPicPr>
        <xdr:cNvPr id="141" name="/xl/media/image0.png"/>
        <xdr:cNvPicPr>
          <a:picLocks noChangeAspect="1"/>
        </xdr:cNvPicPr>
      </xdr:nvPicPr>
      <xdr:blipFill rotWithShape="1">
        <a:blip xmlns:r="http://schemas.openxmlformats.org/officeDocument/2006/relationships" r:embed="rId1"/>
        <a:stretch>
          <a:fillRect/>
        </a:stretch>
      </xdr:blipFill>
      <xdr:spPr>
        <a:xfrm>
          <a:off x="4143375" y="160239072"/>
          <a:ext cx="342900" cy="742950"/>
        </a:xfrm>
        <a:prstGeom prst="rect">
          <a:avLst/>
        </a:prstGeom>
      </xdr:spPr>
    </xdr:pic>
    <xdr:clientData/>
  </xdr:twoCellAnchor>
  <xdr:twoCellAnchor editAs="oneCell">
    <xdr:from>
      <xdr:col>2</xdr:col>
      <xdr:colOff>295275</xdr:colOff>
      <xdr:row>141</xdr:row>
      <xdr:rowOff>109600</xdr:rowOff>
    </xdr:from>
    <xdr:to>
      <xdr:col>2</xdr:col>
      <xdr:colOff>466725</xdr:colOff>
      <xdr:row>141</xdr:row>
      <xdr:rowOff>481075</xdr:rowOff>
    </xdr:to>
    <xdr:pic>
      <xdr:nvPicPr>
        <xdr:cNvPr id="142" name="/xl/media/image0.png"/>
        <xdr:cNvPicPr>
          <a:picLocks noChangeAspect="1"/>
        </xdr:cNvPicPr>
      </xdr:nvPicPr>
      <xdr:blipFill rotWithShape="1">
        <a:blip xmlns:r="http://schemas.openxmlformats.org/officeDocument/2006/relationships" r:embed="rId1"/>
        <a:stretch>
          <a:fillRect/>
        </a:stretch>
      </xdr:blipFill>
      <xdr:spPr>
        <a:xfrm>
          <a:off x="4143375" y="161382080"/>
          <a:ext cx="342900" cy="742950"/>
        </a:xfrm>
        <a:prstGeom prst="rect">
          <a:avLst/>
        </a:prstGeom>
      </xdr:spPr>
    </xdr:pic>
    <xdr:clientData/>
  </xdr:twoCellAnchor>
  <xdr:twoCellAnchor editAs="oneCell">
    <xdr:from>
      <xdr:col>2</xdr:col>
      <xdr:colOff>295275</xdr:colOff>
      <xdr:row>142</xdr:row>
      <xdr:rowOff>109600</xdr:rowOff>
    </xdr:from>
    <xdr:to>
      <xdr:col>2</xdr:col>
      <xdr:colOff>466725</xdr:colOff>
      <xdr:row>142</xdr:row>
      <xdr:rowOff>481075</xdr:rowOff>
    </xdr:to>
    <xdr:pic>
      <xdr:nvPicPr>
        <xdr:cNvPr id="143" name="/xl/media/image0.png"/>
        <xdr:cNvPicPr>
          <a:picLocks noChangeAspect="1"/>
        </xdr:cNvPicPr>
      </xdr:nvPicPr>
      <xdr:blipFill rotWithShape="1">
        <a:blip xmlns:r="http://schemas.openxmlformats.org/officeDocument/2006/relationships" r:embed="rId1"/>
        <a:stretch>
          <a:fillRect/>
        </a:stretch>
      </xdr:blipFill>
      <xdr:spPr>
        <a:xfrm>
          <a:off x="4143375" y="162525072"/>
          <a:ext cx="342900" cy="742950"/>
        </a:xfrm>
        <a:prstGeom prst="rect">
          <a:avLst/>
        </a:prstGeom>
      </xdr:spPr>
    </xdr:pic>
    <xdr:clientData/>
  </xdr:twoCellAnchor>
  <xdr:twoCellAnchor editAs="oneCell">
    <xdr:from>
      <xdr:col>2</xdr:col>
      <xdr:colOff>295275</xdr:colOff>
      <xdr:row>143</xdr:row>
      <xdr:rowOff>109600</xdr:rowOff>
    </xdr:from>
    <xdr:to>
      <xdr:col>2</xdr:col>
      <xdr:colOff>466725</xdr:colOff>
      <xdr:row>143</xdr:row>
      <xdr:rowOff>481075</xdr:rowOff>
    </xdr:to>
    <xdr:pic>
      <xdr:nvPicPr>
        <xdr:cNvPr id="144" name="/xl/media/image0.png"/>
        <xdr:cNvPicPr>
          <a:picLocks noChangeAspect="1"/>
        </xdr:cNvPicPr>
      </xdr:nvPicPr>
      <xdr:blipFill rotWithShape="1">
        <a:blip xmlns:r="http://schemas.openxmlformats.org/officeDocument/2006/relationships" r:embed="rId1"/>
        <a:stretch>
          <a:fillRect/>
        </a:stretch>
      </xdr:blipFill>
      <xdr:spPr>
        <a:xfrm>
          <a:off x="4143375" y="163668080"/>
          <a:ext cx="342900" cy="742950"/>
        </a:xfrm>
        <a:prstGeom prst="rect">
          <a:avLst/>
        </a:prstGeom>
      </xdr:spPr>
    </xdr:pic>
    <xdr:clientData/>
  </xdr:twoCellAnchor>
  <xdr:twoCellAnchor editAs="oneCell">
    <xdr:from>
      <xdr:col>2</xdr:col>
      <xdr:colOff>295275</xdr:colOff>
      <xdr:row>144</xdr:row>
      <xdr:rowOff>109600</xdr:rowOff>
    </xdr:from>
    <xdr:to>
      <xdr:col>2</xdr:col>
      <xdr:colOff>466725</xdr:colOff>
      <xdr:row>144</xdr:row>
      <xdr:rowOff>481075</xdr:rowOff>
    </xdr:to>
    <xdr:pic>
      <xdr:nvPicPr>
        <xdr:cNvPr id="145" name="/xl/media/image0.png"/>
        <xdr:cNvPicPr>
          <a:picLocks noChangeAspect="1"/>
        </xdr:cNvPicPr>
      </xdr:nvPicPr>
      <xdr:blipFill rotWithShape="1">
        <a:blip xmlns:r="http://schemas.openxmlformats.org/officeDocument/2006/relationships" r:embed="rId1"/>
        <a:stretch>
          <a:fillRect/>
        </a:stretch>
      </xdr:blipFill>
      <xdr:spPr>
        <a:xfrm>
          <a:off x="4143375" y="164811072"/>
          <a:ext cx="342900" cy="742950"/>
        </a:xfrm>
        <a:prstGeom prst="rect">
          <a:avLst/>
        </a:prstGeom>
      </xdr:spPr>
    </xdr:pic>
    <xdr:clientData/>
  </xdr:twoCellAnchor>
  <xdr:twoCellAnchor editAs="oneCell">
    <xdr:from>
      <xdr:col>2</xdr:col>
      <xdr:colOff>295275</xdr:colOff>
      <xdr:row>145</xdr:row>
      <xdr:rowOff>109600</xdr:rowOff>
    </xdr:from>
    <xdr:to>
      <xdr:col>2</xdr:col>
      <xdr:colOff>466725</xdr:colOff>
      <xdr:row>145</xdr:row>
      <xdr:rowOff>481075</xdr:rowOff>
    </xdr:to>
    <xdr:pic>
      <xdr:nvPicPr>
        <xdr:cNvPr id="146" name="/xl/media/image0.png"/>
        <xdr:cNvPicPr>
          <a:picLocks noChangeAspect="1"/>
        </xdr:cNvPicPr>
      </xdr:nvPicPr>
      <xdr:blipFill rotWithShape="1">
        <a:blip xmlns:r="http://schemas.openxmlformats.org/officeDocument/2006/relationships" r:embed="rId1"/>
        <a:stretch>
          <a:fillRect/>
        </a:stretch>
      </xdr:blipFill>
      <xdr:spPr>
        <a:xfrm>
          <a:off x="4143375" y="165954080"/>
          <a:ext cx="342900" cy="742950"/>
        </a:xfrm>
        <a:prstGeom prst="rect">
          <a:avLst/>
        </a:prstGeom>
      </xdr:spPr>
    </xdr:pic>
    <xdr:clientData/>
  </xdr:twoCellAnchor>
  <xdr:twoCellAnchor editAs="oneCell">
    <xdr:from>
      <xdr:col>2</xdr:col>
      <xdr:colOff>295275</xdr:colOff>
      <xdr:row>146</xdr:row>
      <xdr:rowOff>109600</xdr:rowOff>
    </xdr:from>
    <xdr:to>
      <xdr:col>2</xdr:col>
      <xdr:colOff>466725</xdr:colOff>
      <xdr:row>146</xdr:row>
      <xdr:rowOff>481075</xdr:rowOff>
    </xdr:to>
    <xdr:pic>
      <xdr:nvPicPr>
        <xdr:cNvPr id="147" name="/xl/media/image0.png"/>
        <xdr:cNvPicPr>
          <a:picLocks noChangeAspect="1"/>
        </xdr:cNvPicPr>
      </xdr:nvPicPr>
      <xdr:blipFill rotWithShape="1">
        <a:blip xmlns:r="http://schemas.openxmlformats.org/officeDocument/2006/relationships" r:embed="rId1"/>
        <a:stretch>
          <a:fillRect/>
        </a:stretch>
      </xdr:blipFill>
      <xdr:spPr>
        <a:xfrm>
          <a:off x="4143375" y="167097072"/>
          <a:ext cx="342900" cy="742950"/>
        </a:xfrm>
        <a:prstGeom prst="rect">
          <a:avLst/>
        </a:prstGeom>
      </xdr:spPr>
    </xdr:pic>
    <xdr:clientData/>
  </xdr:twoCellAnchor>
  <xdr:twoCellAnchor editAs="oneCell">
    <xdr:from>
      <xdr:col>2</xdr:col>
      <xdr:colOff>295275</xdr:colOff>
      <xdr:row>147</xdr:row>
      <xdr:rowOff>109600</xdr:rowOff>
    </xdr:from>
    <xdr:to>
      <xdr:col>2</xdr:col>
      <xdr:colOff>466725</xdr:colOff>
      <xdr:row>147</xdr:row>
      <xdr:rowOff>481075</xdr:rowOff>
    </xdr:to>
    <xdr:pic>
      <xdr:nvPicPr>
        <xdr:cNvPr id="148" name="/xl/media/image0.png"/>
        <xdr:cNvPicPr>
          <a:picLocks noChangeAspect="1"/>
        </xdr:cNvPicPr>
      </xdr:nvPicPr>
      <xdr:blipFill rotWithShape="1">
        <a:blip xmlns:r="http://schemas.openxmlformats.org/officeDocument/2006/relationships" r:embed="rId1"/>
        <a:stretch>
          <a:fillRect/>
        </a:stretch>
      </xdr:blipFill>
      <xdr:spPr>
        <a:xfrm>
          <a:off x="4143375" y="168240080"/>
          <a:ext cx="342900" cy="742950"/>
        </a:xfrm>
        <a:prstGeom prst="rect">
          <a:avLst/>
        </a:prstGeom>
      </xdr:spPr>
    </xdr:pic>
    <xdr:clientData/>
  </xdr:twoCellAnchor>
  <xdr:twoCellAnchor editAs="oneCell">
    <xdr:from>
      <xdr:col>2</xdr:col>
      <xdr:colOff>295275</xdr:colOff>
      <xdr:row>148</xdr:row>
      <xdr:rowOff>109600</xdr:rowOff>
    </xdr:from>
    <xdr:to>
      <xdr:col>2</xdr:col>
      <xdr:colOff>466725</xdr:colOff>
      <xdr:row>148</xdr:row>
      <xdr:rowOff>481075</xdr:rowOff>
    </xdr:to>
    <xdr:pic>
      <xdr:nvPicPr>
        <xdr:cNvPr id="149" name="/xl/media/image0.png"/>
        <xdr:cNvPicPr>
          <a:picLocks noChangeAspect="1"/>
        </xdr:cNvPicPr>
      </xdr:nvPicPr>
      <xdr:blipFill rotWithShape="1">
        <a:blip xmlns:r="http://schemas.openxmlformats.org/officeDocument/2006/relationships" r:embed="rId1"/>
        <a:stretch>
          <a:fillRect/>
        </a:stretch>
      </xdr:blipFill>
      <xdr:spPr>
        <a:xfrm>
          <a:off x="4143375" y="169383072"/>
          <a:ext cx="342900" cy="742950"/>
        </a:xfrm>
        <a:prstGeom prst="rect">
          <a:avLst/>
        </a:prstGeom>
      </xdr:spPr>
    </xdr:pic>
    <xdr:clientData/>
  </xdr:twoCellAnchor>
  <xdr:twoCellAnchor editAs="oneCell">
    <xdr:from>
      <xdr:col>2</xdr:col>
      <xdr:colOff>295275</xdr:colOff>
      <xdr:row>149</xdr:row>
      <xdr:rowOff>109600</xdr:rowOff>
    </xdr:from>
    <xdr:to>
      <xdr:col>2</xdr:col>
      <xdr:colOff>466725</xdr:colOff>
      <xdr:row>149</xdr:row>
      <xdr:rowOff>481075</xdr:rowOff>
    </xdr:to>
    <xdr:pic>
      <xdr:nvPicPr>
        <xdr:cNvPr id="150" name="/xl/media/image0.png"/>
        <xdr:cNvPicPr>
          <a:picLocks noChangeAspect="1"/>
        </xdr:cNvPicPr>
      </xdr:nvPicPr>
      <xdr:blipFill rotWithShape="1">
        <a:blip xmlns:r="http://schemas.openxmlformats.org/officeDocument/2006/relationships" r:embed="rId1"/>
        <a:stretch>
          <a:fillRect/>
        </a:stretch>
      </xdr:blipFill>
      <xdr:spPr>
        <a:xfrm>
          <a:off x="4143375" y="170526080"/>
          <a:ext cx="342900" cy="742950"/>
        </a:xfrm>
        <a:prstGeom prst="rect">
          <a:avLst/>
        </a:prstGeom>
      </xdr:spPr>
    </xdr:pic>
    <xdr:clientData/>
  </xdr:twoCellAnchor>
  <xdr:twoCellAnchor editAs="oneCell">
    <xdr:from>
      <xdr:col>2</xdr:col>
      <xdr:colOff>295275</xdr:colOff>
      <xdr:row>150</xdr:row>
      <xdr:rowOff>109600</xdr:rowOff>
    </xdr:from>
    <xdr:to>
      <xdr:col>2</xdr:col>
      <xdr:colOff>466725</xdr:colOff>
      <xdr:row>150</xdr:row>
      <xdr:rowOff>481075</xdr:rowOff>
    </xdr:to>
    <xdr:pic>
      <xdr:nvPicPr>
        <xdr:cNvPr id="151" name="/xl/media/image0.png"/>
        <xdr:cNvPicPr>
          <a:picLocks noChangeAspect="1"/>
        </xdr:cNvPicPr>
      </xdr:nvPicPr>
      <xdr:blipFill rotWithShape="1">
        <a:blip xmlns:r="http://schemas.openxmlformats.org/officeDocument/2006/relationships" r:embed="rId1"/>
        <a:stretch>
          <a:fillRect/>
        </a:stretch>
      </xdr:blipFill>
      <xdr:spPr>
        <a:xfrm>
          <a:off x="4143375" y="171669072"/>
          <a:ext cx="342900" cy="742950"/>
        </a:xfrm>
        <a:prstGeom prst="rect">
          <a:avLst/>
        </a:prstGeom>
      </xdr:spPr>
    </xdr:pic>
    <xdr:clientData/>
  </xdr:twoCellAnchor>
  <xdr:twoCellAnchor editAs="oneCell">
    <xdr:from>
      <xdr:col>2</xdr:col>
      <xdr:colOff>295275</xdr:colOff>
      <xdr:row>151</xdr:row>
      <xdr:rowOff>109600</xdr:rowOff>
    </xdr:from>
    <xdr:to>
      <xdr:col>2</xdr:col>
      <xdr:colOff>466725</xdr:colOff>
      <xdr:row>151</xdr:row>
      <xdr:rowOff>481075</xdr:rowOff>
    </xdr:to>
    <xdr:pic>
      <xdr:nvPicPr>
        <xdr:cNvPr id="152" name="/xl/media/image0.png"/>
        <xdr:cNvPicPr>
          <a:picLocks noChangeAspect="1"/>
        </xdr:cNvPicPr>
      </xdr:nvPicPr>
      <xdr:blipFill rotWithShape="1">
        <a:blip xmlns:r="http://schemas.openxmlformats.org/officeDocument/2006/relationships" r:embed="rId1"/>
        <a:stretch>
          <a:fillRect/>
        </a:stretch>
      </xdr:blipFill>
      <xdr:spPr>
        <a:xfrm>
          <a:off x="4143375" y="172812080"/>
          <a:ext cx="342900" cy="742950"/>
        </a:xfrm>
        <a:prstGeom prst="rect">
          <a:avLst/>
        </a:prstGeom>
      </xdr:spPr>
    </xdr:pic>
    <xdr:clientData/>
  </xdr:twoCellAnchor>
  <xdr:twoCellAnchor editAs="oneCell">
    <xdr:from>
      <xdr:col>2</xdr:col>
      <xdr:colOff>295275</xdr:colOff>
      <xdr:row>152</xdr:row>
      <xdr:rowOff>109600</xdr:rowOff>
    </xdr:from>
    <xdr:to>
      <xdr:col>2</xdr:col>
      <xdr:colOff>466725</xdr:colOff>
      <xdr:row>152</xdr:row>
      <xdr:rowOff>481075</xdr:rowOff>
    </xdr:to>
    <xdr:pic>
      <xdr:nvPicPr>
        <xdr:cNvPr id="153" name="/xl/media/image0.png"/>
        <xdr:cNvPicPr>
          <a:picLocks noChangeAspect="1"/>
        </xdr:cNvPicPr>
      </xdr:nvPicPr>
      <xdr:blipFill rotWithShape="1">
        <a:blip xmlns:r="http://schemas.openxmlformats.org/officeDocument/2006/relationships" r:embed="rId1"/>
        <a:stretch>
          <a:fillRect/>
        </a:stretch>
      </xdr:blipFill>
      <xdr:spPr>
        <a:xfrm>
          <a:off x="4143375" y="173955072"/>
          <a:ext cx="342900" cy="742950"/>
        </a:xfrm>
        <a:prstGeom prst="rect">
          <a:avLst/>
        </a:prstGeom>
      </xdr:spPr>
    </xdr:pic>
    <xdr:clientData/>
  </xdr:twoCellAnchor>
  <xdr:twoCellAnchor editAs="oneCell">
    <xdr:from>
      <xdr:col>2</xdr:col>
      <xdr:colOff>295275</xdr:colOff>
      <xdr:row>153</xdr:row>
      <xdr:rowOff>123824</xdr:rowOff>
    </xdr:from>
    <xdr:to>
      <xdr:col>2</xdr:col>
      <xdr:colOff>466725</xdr:colOff>
      <xdr:row>153</xdr:row>
      <xdr:rowOff>485775</xdr:rowOff>
    </xdr:to>
    <xdr:pic>
      <xdr:nvPicPr>
        <xdr:cNvPr id="154" name="/xl/media/image0.png"/>
        <xdr:cNvPicPr>
          <a:picLocks noChangeAspect="1"/>
        </xdr:cNvPicPr>
      </xdr:nvPicPr>
      <xdr:blipFill rotWithShape="1">
        <a:blip xmlns:r="http://schemas.openxmlformats.org/officeDocument/2006/relationships" r:embed="rId1"/>
        <a:stretch>
          <a:fillRect/>
        </a:stretch>
      </xdr:blipFill>
      <xdr:spPr>
        <a:xfrm>
          <a:off x="4143375" y="175126640"/>
          <a:ext cx="342900" cy="723900"/>
        </a:xfrm>
        <a:prstGeom prst="rect">
          <a:avLst/>
        </a:prstGeom>
      </xdr:spPr>
    </xdr:pic>
    <xdr:clientData/>
  </xdr:twoCellAnchor>
  <xdr:twoCellAnchor editAs="oneCell">
    <xdr:from>
      <xdr:col>2</xdr:col>
      <xdr:colOff>295275</xdr:colOff>
      <xdr:row>154</xdr:row>
      <xdr:rowOff>109600</xdr:rowOff>
    </xdr:from>
    <xdr:to>
      <xdr:col>2</xdr:col>
      <xdr:colOff>466725</xdr:colOff>
      <xdr:row>154</xdr:row>
      <xdr:rowOff>481075</xdr:rowOff>
    </xdr:to>
    <xdr:pic>
      <xdr:nvPicPr>
        <xdr:cNvPr id="155" name="/xl/media/image0.png"/>
        <xdr:cNvPicPr>
          <a:picLocks noChangeAspect="1"/>
        </xdr:cNvPicPr>
      </xdr:nvPicPr>
      <xdr:blipFill rotWithShape="1">
        <a:blip xmlns:r="http://schemas.openxmlformats.org/officeDocument/2006/relationships" r:embed="rId1"/>
        <a:stretch>
          <a:fillRect/>
        </a:stretch>
      </xdr:blipFill>
      <xdr:spPr>
        <a:xfrm>
          <a:off x="4143375" y="176241072"/>
          <a:ext cx="342900" cy="742950"/>
        </a:xfrm>
        <a:prstGeom prst="rect">
          <a:avLst/>
        </a:prstGeom>
      </xdr:spPr>
    </xdr:pic>
    <xdr:clientData/>
  </xdr:twoCellAnchor>
  <xdr:twoCellAnchor editAs="oneCell">
    <xdr:from>
      <xdr:col>2</xdr:col>
      <xdr:colOff>295275</xdr:colOff>
      <xdr:row>155</xdr:row>
      <xdr:rowOff>109600</xdr:rowOff>
    </xdr:from>
    <xdr:to>
      <xdr:col>2</xdr:col>
      <xdr:colOff>466725</xdr:colOff>
      <xdr:row>155</xdr:row>
      <xdr:rowOff>481075</xdr:rowOff>
    </xdr:to>
    <xdr:pic>
      <xdr:nvPicPr>
        <xdr:cNvPr id="156" name="/xl/media/image0.png"/>
        <xdr:cNvPicPr>
          <a:picLocks noChangeAspect="1"/>
        </xdr:cNvPicPr>
      </xdr:nvPicPr>
      <xdr:blipFill rotWithShape="1">
        <a:blip xmlns:r="http://schemas.openxmlformats.org/officeDocument/2006/relationships" r:embed="rId1"/>
        <a:stretch>
          <a:fillRect/>
        </a:stretch>
      </xdr:blipFill>
      <xdr:spPr>
        <a:xfrm>
          <a:off x="4143375" y="177384080"/>
          <a:ext cx="342900" cy="742950"/>
        </a:xfrm>
        <a:prstGeom prst="rect">
          <a:avLst/>
        </a:prstGeom>
      </xdr:spPr>
    </xdr:pic>
    <xdr:clientData/>
  </xdr:twoCellAnchor>
  <xdr:twoCellAnchor editAs="oneCell">
    <xdr:from>
      <xdr:col>2</xdr:col>
      <xdr:colOff>295275</xdr:colOff>
      <xdr:row>156</xdr:row>
      <xdr:rowOff>109600</xdr:rowOff>
    </xdr:from>
    <xdr:to>
      <xdr:col>2</xdr:col>
      <xdr:colOff>466725</xdr:colOff>
      <xdr:row>156</xdr:row>
      <xdr:rowOff>481075</xdr:rowOff>
    </xdr:to>
    <xdr:pic>
      <xdr:nvPicPr>
        <xdr:cNvPr id="157" name="/xl/media/image0.png"/>
        <xdr:cNvPicPr>
          <a:picLocks noChangeAspect="1"/>
        </xdr:cNvPicPr>
      </xdr:nvPicPr>
      <xdr:blipFill rotWithShape="1">
        <a:blip xmlns:r="http://schemas.openxmlformats.org/officeDocument/2006/relationships" r:embed="rId1"/>
        <a:stretch>
          <a:fillRect/>
        </a:stretch>
      </xdr:blipFill>
      <xdr:spPr>
        <a:xfrm>
          <a:off x="4143375" y="178527072"/>
          <a:ext cx="342900" cy="742950"/>
        </a:xfrm>
        <a:prstGeom prst="rect">
          <a:avLst/>
        </a:prstGeom>
      </xdr:spPr>
    </xdr:pic>
    <xdr:clientData/>
  </xdr:twoCellAnchor>
  <xdr:twoCellAnchor editAs="oneCell">
    <xdr:from>
      <xdr:col>2</xdr:col>
      <xdr:colOff>295275</xdr:colOff>
      <xdr:row>157</xdr:row>
      <xdr:rowOff>109600</xdr:rowOff>
    </xdr:from>
    <xdr:to>
      <xdr:col>2</xdr:col>
      <xdr:colOff>466725</xdr:colOff>
      <xdr:row>157</xdr:row>
      <xdr:rowOff>481075</xdr:rowOff>
    </xdr:to>
    <xdr:pic>
      <xdr:nvPicPr>
        <xdr:cNvPr id="158" name="/xl/media/image0.png"/>
        <xdr:cNvPicPr>
          <a:picLocks noChangeAspect="1"/>
        </xdr:cNvPicPr>
      </xdr:nvPicPr>
      <xdr:blipFill rotWithShape="1">
        <a:blip xmlns:r="http://schemas.openxmlformats.org/officeDocument/2006/relationships" r:embed="rId1"/>
        <a:stretch>
          <a:fillRect/>
        </a:stretch>
      </xdr:blipFill>
      <xdr:spPr>
        <a:xfrm>
          <a:off x="4143375" y="179670080"/>
          <a:ext cx="342900" cy="742950"/>
        </a:xfrm>
        <a:prstGeom prst="rect">
          <a:avLst/>
        </a:prstGeom>
      </xdr:spPr>
    </xdr:pic>
    <xdr:clientData/>
  </xdr:twoCellAnchor>
  <xdr:twoCellAnchor editAs="oneCell">
    <xdr:from>
      <xdr:col>2</xdr:col>
      <xdr:colOff>295275</xdr:colOff>
      <xdr:row>158</xdr:row>
      <xdr:rowOff>109600</xdr:rowOff>
    </xdr:from>
    <xdr:to>
      <xdr:col>2</xdr:col>
      <xdr:colOff>466725</xdr:colOff>
      <xdr:row>158</xdr:row>
      <xdr:rowOff>481075</xdr:rowOff>
    </xdr:to>
    <xdr:pic>
      <xdr:nvPicPr>
        <xdr:cNvPr id="159" name="/xl/media/image0.png"/>
        <xdr:cNvPicPr>
          <a:picLocks noChangeAspect="1"/>
        </xdr:cNvPicPr>
      </xdr:nvPicPr>
      <xdr:blipFill rotWithShape="1">
        <a:blip xmlns:r="http://schemas.openxmlformats.org/officeDocument/2006/relationships" r:embed="rId1"/>
        <a:stretch>
          <a:fillRect/>
        </a:stretch>
      </xdr:blipFill>
      <xdr:spPr>
        <a:xfrm>
          <a:off x="4143375" y="180813072"/>
          <a:ext cx="342900" cy="742950"/>
        </a:xfrm>
        <a:prstGeom prst="rect">
          <a:avLst/>
        </a:prstGeom>
      </xdr:spPr>
    </xdr:pic>
    <xdr:clientData/>
  </xdr:twoCellAnchor>
  <xdr:twoCellAnchor editAs="oneCell">
    <xdr:from>
      <xdr:col>2</xdr:col>
      <xdr:colOff>295275</xdr:colOff>
      <xdr:row>159</xdr:row>
      <xdr:rowOff>109600</xdr:rowOff>
    </xdr:from>
    <xdr:to>
      <xdr:col>2</xdr:col>
      <xdr:colOff>466725</xdr:colOff>
      <xdr:row>159</xdr:row>
      <xdr:rowOff>481075</xdr:rowOff>
    </xdr:to>
    <xdr:pic>
      <xdr:nvPicPr>
        <xdr:cNvPr id="160" name="/xl/media/image0.png"/>
        <xdr:cNvPicPr>
          <a:picLocks noChangeAspect="1"/>
        </xdr:cNvPicPr>
      </xdr:nvPicPr>
      <xdr:blipFill rotWithShape="1">
        <a:blip xmlns:r="http://schemas.openxmlformats.org/officeDocument/2006/relationships" r:embed="rId1"/>
        <a:stretch>
          <a:fillRect/>
        </a:stretch>
      </xdr:blipFill>
      <xdr:spPr>
        <a:xfrm>
          <a:off x="4143375" y="181956080"/>
          <a:ext cx="342900" cy="742950"/>
        </a:xfrm>
        <a:prstGeom prst="rect">
          <a:avLst/>
        </a:prstGeom>
      </xdr:spPr>
    </xdr:pic>
    <xdr:clientData/>
  </xdr:twoCellAnchor>
  <xdr:twoCellAnchor editAs="oneCell">
    <xdr:from>
      <xdr:col>2</xdr:col>
      <xdr:colOff>295275</xdr:colOff>
      <xdr:row>160</xdr:row>
      <xdr:rowOff>109600</xdr:rowOff>
    </xdr:from>
    <xdr:to>
      <xdr:col>2</xdr:col>
      <xdr:colOff>466725</xdr:colOff>
      <xdr:row>160</xdr:row>
      <xdr:rowOff>481075</xdr:rowOff>
    </xdr:to>
    <xdr:pic>
      <xdr:nvPicPr>
        <xdr:cNvPr id="161" name="/xl/media/image0.png"/>
        <xdr:cNvPicPr>
          <a:picLocks noChangeAspect="1"/>
        </xdr:cNvPicPr>
      </xdr:nvPicPr>
      <xdr:blipFill rotWithShape="1">
        <a:blip xmlns:r="http://schemas.openxmlformats.org/officeDocument/2006/relationships" r:embed="rId1"/>
        <a:stretch>
          <a:fillRect/>
        </a:stretch>
      </xdr:blipFill>
      <xdr:spPr>
        <a:xfrm>
          <a:off x="4143375" y="183099072"/>
          <a:ext cx="342900" cy="742950"/>
        </a:xfrm>
        <a:prstGeom prst="rect">
          <a:avLst/>
        </a:prstGeom>
      </xdr:spPr>
    </xdr:pic>
    <xdr:clientData/>
  </xdr:twoCellAnchor>
  <xdr:twoCellAnchor editAs="oneCell">
    <xdr:from>
      <xdr:col>2</xdr:col>
      <xdr:colOff>295275</xdr:colOff>
      <xdr:row>161</xdr:row>
      <xdr:rowOff>109600</xdr:rowOff>
    </xdr:from>
    <xdr:to>
      <xdr:col>2</xdr:col>
      <xdr:colOff>466725</xdr:colOff>
      <xdr:row>161</xdr:row>
      <xdr:rowOff>481075</xdr:rowOff>
    </xdr:to>
    <xdr:pic>
      <xdr:nvPicPr>
        <xdr:cNvPr id="162" name="/xl/media/image0.png"/>
        <xdr:cNvPicPr>
          <a:picLocks noChangeAspect="1"/>
        </xdr:cNvPicPr>
      </xdr:nvPicPr>
      <xdr:blipFill rotWithShape="1">
        <a:blip xmlns:r="http://schemas.openxmlformats.org/officeDocument/2006/relationships" r:embed="rId1"/>
        <a:stretch>
          <a:fillRect/>
        </a:stretch>
      </xdr:blipFill>
      <xdr:spPr>
        <a:xfrm>
          <a:off x="4143375" y="184242064"/>
          <a:ext cx="342900" cy="742950"/>
        </a:xfrm>
        <a:prstGeom prst="rect">
          <a:avLst/>
        </a:prstGeom>
      </xdr:spPr>
    </xdr:pic>
    <xdr:clientData/>
  </xdr:twoCellAnchor>
  <xdr:twoCellAnchor editAs="oneCell">
    <xdr:from>
      <xdr:col>2</xdr:col>
      <xdr:colOff>295275</xdr:colOff>
      <xdr:row>162</xdr:row>
      <xdr:rowOff>109600</xdr:rowOff>
    </xdr:from>
    <xdr:to>
      <xdr:col>2</xdr:col>
      <xdr:colOff>466725</xdr:colOff>
      <xdr:row>162</xdr:row>
      <xdr:rowOff>481075</xdr:rowOff>
    </xdr:to>
    <xdr:pic>
      <xdr:nvPicPr>
        <xdr:cNvPr id="163" name="/xl/media/image0.png"/>
        <xdr:cNvPicPr>
          <a:picLocks noChangeAspect="1"/>
        </xdr:cNvPicPr>
      </xdr:nvPicPr>
      <xdr:blipFill rotWithShape="1">
        <a:blip xmlns:r="http://schemas.openxmlformats.org/officeDocument/2006/relationships" r:embed="rId1"/>
        <a:stretch>
          <a:fillRect/>
        </a:stretch>
      </xdr:blipFill>
      <xdr:spPr>
        <a:xfrm>
          <a:off x="4143375" y="185385072"/>
          <a:ext cx="342900" cy="742950"/>
        </a:xfrm>
        <a:prstGeom prst="rect">
          <a:avLst/>
        </a:prstGeom>
      </xdr:spPr>
    </xdr:pic>
    <xdr:clientData/>
  </xdr:twoCellAnchor>
  <xdr:twoCellAnchor editAs="oneCell">
    <xdr:from>
      <xdr:col>2</xdr:col>
      <xdr:colOff>295275</xdr:colOff>
      <xdr:row>163</xdr:row>
      <xdr:rowOff>109600</xdr:rowOff>
    </xdr:from>
    <xdr:to>
      <xdr:col>2</xdr:col>
      <xdr:colOff>466725</xdr:colOff>
      <xdr:row>163</xdr:row>
      <xdr:rowOff>481075</xdr:rowOff>
    </xdr:to>
    <xdr:pic>
      <xdr:nvPicPr>
        <xdr:cNvPr id="164" name="/xl/media/image0.png"/>
        <xdr:cNvPicPr>
          <a:picLocks noChangeAspect="1"/>
        </xdr:cNvPicPr>
      </xdr:nvPicPr>
      <xdr:blipFill rotWithShape="1">
        <a:blip xmlns:r="http://schemas.openxmlformats.org/officeDocument/2006/relationships" r:embed="rId1"/>
        <a:stretch>
          <a:fillRect/>
        </a:stretch>
      </xdr:blipFill>
      <xdr:spPr>
        <a:xfrm>
          <a:off x="4143375" y="186528080"/>
          <a:ext cx="342900" cy="742950"/>
        </a:xfrm>
        <a:prstGeom prst="rect">
          <a:avLst/>
        </a:prstGeom>
      </xdr:spPr>
    </xdr:pic>
    <xdr:clientData/>
  </xdr:twoCellAnchor>
  <xdr:twoCellAnchor editAs="oneCell">
    <xdr:from>
      <xdr:col>2</xdr:col>
      <xdr:colOff>295275</xdr:colOff>
      <xdr:row>164</xdr:row>
      <xdr:rowOff>109600</xdr:rowOff>
    </xdr:from>
    <xdr:to>
      <xdr:col>2</xdr:col>
      <xdr:colOff>466725</xdr:colOff>
      <xdr:row>164</xdr:row>
      <xdr:rowOff>481075</xdr:rowOff>
    </xdr:to>
    <xdr:pic>
      <xdr:nvPicPr>
        <xdr:cNvPr id="165" name="/xl/media/image0.png"/>
        <xdr:cNvPicPr>
          <a:picLocks noChangeAspect="1"/>
        </xdr:cNvPicPr>
      </xdr:nvPicPr>
      <xdr:blipFill rotWithShape="1">
        <a:blip xmlns:r="http://schemas.openxmlformats.org/officeDocument/2006/relationships" r:embed="rId1"/>
        <a:stretch>
          <a:fillRect/>
        </a:stretch>
      </xdr:blipFill>
      <xdr:spPr>
        <a:xfrm>
          <a:off x="4143375" y="187671088"/>
          <a:ext cx="342900" cy="742950"/>
        </a:xfrm>
        <a:prstGeom prst="rect">
          <a:avLst/>
        </a:prstGeom>
      </xdr:spPr>
    </xdr:pic>
    <xdr:clientData/>
  </xdr:twoCellAnchor>
  <xdr:twoCellAnchor editAs="oneCell">
    <xdr:from>
      <xdr:col>2</xdr:col>
      <xdr:colOff>295275</xdr:colOff>
      <xdr:row>165</xdr:row>
      <xdr:rowOff>109600</xdr:rowOff>
    </xdr:from>
    <xdr:to>
      <xdr:col>2</xdr:col>
      <xdr:colOff>466725</xdr:colOff>
      <xdr:row>165</xdr:row>
      <xdr:rowOff>481075</xdr:rowOff>
    </xdr:to>
    <xdr:pic>
      <xdr:nvPicPr>
        <xdr:cNvPr id="166" name="/xl/media/image0.png"/>
        <xdr:cNvPicPr>
          <a:picLocks noChangeAspect="1"/>
        </xdr:cNvPicPr>
      </xdr:nvPicPr>
      <xdr:blipFill rotWithShape="1">
        <a:blip xmlns:r="http://schemas.openxmlformats.org/officeDocument/2006/relationships" r:embed="rId1"/>
        <a:stretch>
          <a:fillRect/>
        </a:stretch>
      </xdr:blipFill>
      <xdr:spPr>
        <a:xfrm>
          <a:off x="4143375" y="188814080"/>
          <a:ext cx="342900" cy="742950"/>
        </a:xfrm>
        <a:prstGeom prst="rect">
          <a:avLst/>
        </a:prstGeom>
      </xdr:spPr>
    </xdr:pic>
    <xdr:clientData/>
  </xdr:twoCellAnchor>
  <xdr:twoCellAnchor editAs="oneCell">
    <xdr:from>
      <xdr:col>2</xdr:col>
      <xdr:colOff>295275</xdr:colOff>
      <xdr:row>166</xdr:row>
      <xdr:rowOff>109600</xdr:rowOff>
    </xdr:from>
    <xdr:to>
      <xdr:col>2</xdr:col>
      <xdr:colOff>466725</xdr:colOff>
      <xdr:row>166</xdr:row>
      <xdr:rowOff>481075</xdr:rowOff>
    </xdr:to>
    <xdr:pic>
      <xdr:nvPicPr>
        <xdr:cNvPr id="167" name="/xl/media/image0.png"/>
        <xdr:cNvPicPr>
          <a:picLocks noChangeAspect="1"/>
        </xdr:cNvPicPr>
      </xdr:nvPicPr>
      <xdr:blipFill rotWithShape="1">
        <a:blip xmlns:r="http://schemas.openxmlformats.org/officeDocument/2006/relationships" r:embed="rId1"/>
        <a:stretch>
          <a:fillRect/>
        </a:stretch>
      </xdr:blipFill>
      <xdr:spPr>
        <a:xfrm>
          <a:off x="4143375" y="189957072"/>
          <a:ext cx="342900" cy="742950"/>
        </a:xfrm>
        <a:prstGeom prst="rect">
          <a:avLst/>
        </a:prstGeom>
      </xdr:spPr>
    </xdr:pic>
    <xdr:clientData/>
  </xdr:twoCellAnchor>
  <xdr:twoCellAnchor editAs="oneCell">
    <xdr:from>
      <xdr:col>2</xdr:col>
      <xdr:colOff>295275</xdr:colOff>
      <xdr:row>167</xdr:row>
      <xdr:rowOff>109600</xdr:rowOff>
    </xdr:from>
    <xdr:to>
      <xdr:col>2</xdr:col>
      <xdr:colOff>466725</xdr:colOff>
      <xdr:row>167</xdr:row>
      <xdr:rowOff>481075</xdr:rowOff>
    </xdr:to>
    <xdr:pic>
      <xdr:nvPicPr>
        <xdr:cNvPr id="168" name="/xl/media/image0.png"/>
        <xdr:cNvPicPr>
          <a:picLocks noChangeAspect="1"/>
        </xdr:cNvPicPr>
      </xdr:nvPicPr>
      <xdr:blipFill rotWithShape="1">
        <a:blip xmlns:r="http://schemas.openxmlformats.org/officeDocument/2006/relationships" r:embed="rId1"/>
        <a:stretch>
          <a:fillRect/>
        </a:stretch>
      </xdr:blipFill>
      <xdr:spPr>
        <a:xfrm>
          <a:off x="4143375" y="191100080"/>
          <a:ext cx="342900" cy="742950"/>
        </a:xfrm>
        <a:prstGeom prst="rect">
          <a:avLst/>
        </a:prstGeom>
      </xdr:spPr>
    </xdr:pic>
    <xdr:clientData/>
  </xdr:twoCellAnchor>
  <xdr:twoCellAnchor editAs="oneCell">
    <xdr:from>
      <xdr:col>2</xdr:col>
      <xdr:colOff>295275</xdr:colOff>
      <xdr:row>168</xdr:row>
      <xdr:rowOff>109600</xdr:rowOff>
    </xdr:from>
    <xdr:to>
      <xdr:col>2</xdr:col>
      <xdr:colOff>466725</xdr:colOff>
      <xdr:row>168</xdr:row>
      <xdr:rowOff>481075</xdr:rowOff>
    </xdr:to>
    <xdr:pic>
      <xdr:nvPicPr>
        <xdr:cNvPr id="169" name="/xl/media/image0.png"/>
        <xdr:cNvPicPr>
          <a:picLocks noChangeAspect="1"/>
        </xdr:cNvPicPr>
      </xdr:nvPicPr>
      <xdr:blipFill rotWithShape="1">
        <a:blip xmlns:r="http://schemas.openxmlformats.org/officeDocument/2006/relationships" r:embed="rId1"/>
        <a:stretch>
          <a:fillRect/>
        </a:stretch>
      </xdr:blipFill>
      <xdr:spPr>
        <a:xfrm>
          <a:off x="4143375" y="192243072"/>
          <a:ext cx="342900" cy="742950"/>
        </a:xfrm>
        <a:prstGeom prst="rect">
          <a:avLst/>
        </a:prstGeom>
      </xdr:spPr>
    </xdr:pic>
    <xdr:clientData/>
  </xdr:twoCellAnchor>
  <xdr:twoCellAnchor editAs="oneCell">
    <xdr:from>
      <xdr:col>2</xdr:col>
      <xdr:colOff>295275</xdr:colOff>
      <xdr:row>169</xdr:row>
      <xdr:rowOff>109600</xdr:rowOff>
    </xdr:from>
    <xdr:to>
      <xdr:col>2</xdr:col>
      <xdr:colOff>466725</xdr:colOff>
      <xdr:row>169</xdr:row>
      <xdr:rowOff>481075</xdr:rowOff>
    </xdr:to>
    <xdr:pic>
      <xdr:nvPicPr>
        <xdr:cNvPr id="170" name="/xl/media/image0.png"/>
        <xdr:cNvPicPr>
          <a:picLocks noChangeAspect="1"/>
        </xdr:cNvPicPr>
      </xdr:nvPicPr>
      <xdr:blipFill rotWithShape="1">
        <a:blip xmlns:r="http://schemas.openxmlformats.org/officeDocument/2006/relationships" r:embed="rId1"/>
        <a:stretch>
          <a:fillRect/>
        </a:stretch>
      </xdr:blipFill>
      <xdr:spPr>
        <a:xfrm>
          <a:off x="4143375" y="193386064"/>
          <a:ext cx="342900" cy="742950"/>
        </a:xfrm>
        <a:prstGeom prst="rect">
          <a:avLst/>
        </a:prstGeom>
      </xdr:spPr>
    </xdr:pic>
    <xdr:clientData/>
  </xdr:twoCellAnchor>
  <xdr:twoCellAnchor editAs="oneCell">
    <xdr:from>
      <xdr:col>2</xdr:col>
      <xdr:colOff>295275</xdr:colOff>
      <xdr:row>170</xdr:row>
      <xdr:rowOff>109600</xdr:rowOff>
    </xdr:from>
    <xdr:to>
      <xdr:col>2</xdr:col>
      <xdr:colOff>466725</xdr:colOff>
      <xdr:row>170</xdr:row>
      <xdr:rowOff>481075</xdr:rowOff>
    </xdr:to>
    <xdr:pic>
      <xdr:nvPicPr>
        <xdr:cNvPr id="171" name="/xl/media/image0.png"/>
        <xdr:cNvPicPr>
          <a:picLocks noChangeAspect="1"/>
        </xdr:cNvPicPr>
      </xdr:nvPicPr>
      <xdr:blipFill rotWithShape="1">
        <a:blip xmlns:r="http://schemas.openxmlformats.org/officeDocument/2006/relationships" r:embed="rId1"/>
        <a:stretch>
          <a:fillRect/>
        </a:stretch>
      </xdr:blipFill>
      <xdr:spPr>
        <a:xfrm>
          <a:off x="4143375" y="194529072"/>
          <a:ext cx="342900" cy="742950"/>
        </a:xfrm>
        <a:prstGeom prst="rect">
          <a:avLst/>
        </a:prstGeom>
      </xdr:spPr>
    </xdr:pic>
    <xdr:clientData/>
  </xdr:twoCellAnchor>
  <xdr:twoCellAnchor editAs="oneCell">
    <xdr:from>
      <xdr:col>2</xdr:col>
      <xdr:colOff>295275</xdr:colOff>
      <xdr:row>171</xdr:row>
      <xdr:rowOff>109600</xdr:rowOff>
    </xdr:from>
    <xdr:to>
      <xdr:col>2</xdr:col>
      <xdr:colOff>466725</xdr:colOff>
      <xdr:row>171</xdr:row>
      <xdr:rowOff>481075</xdr:rowOff>
    </xdr:to>
    <xdr:pic>
      <xdr:nvPicPr>
        <xdr:cNvPr id="172" name="/xl/media/image0.png"/>
        <xdr:cNvPicPr>
          <a:picLocks noChangeAspect="1"/>
        </xdr:cNvPicPr>
      </xdr:nvPicPr>
      <xdr:blipFill rotWithShape="1">
        <a:blip xmlns:r="http://schemas.openxmlformats.org/officeDocument/2006/relationships" r:embed="rId1"/>
        <a:stretch>
          <a:fillRect/>
        </a:stretch>
      </xdr:blipFill>
      <xdr:spPr>
        <a:xfrm>
          <a:off x="4143375" y="195672080"/>
          <a:ext cx="342900" cy="742950"/>
        </a:xfrm>
        <a:prstGeom prst="rect">
          <a:avLst/>
        </a:prstGeom>
      </xdr:spPr>
    </xdr:pic>
    <xdr:clientData/>
  </xdr:twoCellAnchor>
  <xdr:twoCellAnchor editAs="oneCell">
    <xdr:from>
      <xdr:col>2</xdr:col>
      <xdr:colOff>295275</xdr:colOff>
      <xdr:row>172</xdr:row>
      <xdr:rowOff>109600</xdr:rowOff>
    </xdr:from>
    <xdr:to>
      <xdr:col>2</xdr:col>
      <xdr:colOff>466725</xdr:colOff>
      <xdr:row>172</xdr:row>
      <xdr:rowOff>481075</xdr:rowOff>
    </xdr:to>
    <xdr:pic>
      <xdr:nvPicPr>
        <xdr:cNvPr id="173" name="/xl/media/image0.png"/>
        <xdr:cNvPicPr>
          <a:picLocks noChangeAspect="1"/>
        </xdr:cNvPicPr>
      </xdr:nvPicPr>
      <xdr:blipFill rotWithShape="1">
        <a:blip xmlns:r="http://schemas.openxmlformats.org/officeDocument/2006/relationships" r:embed="rId1"/>
        <a:stretch>
          <a:fillRect/>
        </a:stretch>
      </xdr:blipFill>
      <xdr:spPr>
        <a:xfrm>
          <a:off x="4143375" y="196815088"/>
          <a:ext cx="342900" cy="742950"/>
        </a:xfrm>
        <a:prstGeom prst="rect">
          <a:avLst/>
        </a:prstGeom>
      </xdr:spPr>
    </xdr:pic>
    <xdr:clientData/>
  </xdr:twoCellAnchor>
  <xdr:twoCellAnchor editAs="oneCell">
    <xdr:from>
      <xdr:col>2</xdr:col>
      <xdr:colOff>295275</xdr:colOff>
      <xdr:row>173</xdr:row>
      <xdr:rowOff>109600</xdr:rowOff>
    </xdr:from>
    <xdr:to>
      <xdr:col>2</xdr:col>
      <xdr:colOff>466725</xdr:colOff>
      <xdr:row>173</xdr:row>
      <xdr:rowOff>481075</xdr:rowOff>
    </xdr:to>
    <xdr:pic>
      <xdr:nvPicPr>
        <xdr:cNvPr id="174" name="/xl/media/image0.png"/>
        <xdr:cNvPicPr>
          <a:picLocks noChangeAspect="1"/>
        </xdr:cNvPicPr>
      </xdr:nvPicPr>
      <xdr:blipFill rotWithShape="1">
        <a:blip xmlns:r="http://schemas.openxmlformats.org/officeDocument/2006/relationships" r:embed="rId1"/>
        <a:stretch>
          <a:fillRect/>
        </a:stretch>
      </xdr:blipFill>
      <xdr:spPr>
        <a:xfrm>
          <a:off x="4143375" y="197958080"/>
          <a:ext cx="342900" cy="742950"/>
        </a:xfrm>
        <a:prstGeom prst="rect">
          <a:avLst/>
        </a:prstGeom>
      </xdr:spPr>
    </xdr:pic>
    <xdr:clientData/>
  </xdr:twoCellAnchor>
  <xdr:twoCellAnchor editAs="oneCell">
    <xdr:from>
      <xdr:col>2</xdr:col>
      <xdr:colOff>295275</xdr:colOff>
      <xdr:row>174</xdr:row>
      <xdr:rowOff>109600</xdr:rowOff>
    </xdr:from>
    <xdr:to>
      <xdr:col>2</xdr:col>
      <xdr:colOff>466725</xdr:colOff>
      <xdr:row>174</xdr:row>
      <xdr:rowOff>481075</xdr:rowOff>
    </xdr:to>
    <xdr:pic>
      <xdr:nvPicPr>
        <xdr:cNvPr id="175" name="/xl/media/image0.png"/>
        <xdr:cNvPicPr>
          <a:picLocks noChangeAspect="1"/>
        </xdr:cNvPicPr>
      </xdr:nvPicPr>
      <xdr:blipFill rotWithShape="1">
        <a:blip xmlns:r="http://schemas.openxmlformats.org/officeDocument/2006/relationships" r:embed="rId1"/>
        <a:stretch>
          <a:fillRect/>
        </a:stretch>
      </xdr:blipFill>
      <xdr:spPr>
        <a:xfrm>
          <a:off x="4143375" y="199101072"/>
          <a:ext cx="342900" cy="742950"/>
        </a:xfrm>
        <a:prstGeom prst="rect">
          <a:avLst/>
        </a:prstGeom>
      </xdr:spPr>
    </xdr:pic>
    <xdr:clientData/>
  </xdr:twoCellAnchor>
  <xdr:twoCellAnchor editAs="oneCell">
    <xdr:from>
      <xdr:col>2</xdr:col>
      <xdr:colOff>295275</xdr:colOff>
      <xdr:row>175</xdr:row>
      <xdr:rowOff>109600</xdr:rowOff>
    </xdr:from>
    <xdr:to>
      <xdr:col>2</xdr:col>
      <xdr:colOff>466725</xdr:colOff>
      <xdr:row>175</xdr:row>
      <xdr:rowOff>481075</xdr:rowOff>
    </xdr:to>
    <xdr:pic>
      <xdr:nvPicPr>
        <xdr:cNvPr id="176" name="/xl/media/image0.png"/>
        <xdr:cNvPicPr>
          <a:picLocks noChangeAspect="1"/>
        </xdr:cNvPicPr>
      </xdr:nvPicPr>
      <xdr:blipFill rotWithShape="1">
        <a:blip xmlns:r="http://schemas.openxmlformats.org/officeDocument/2006/relationships" r:embed="rId1"/>
        <a:stretch>
          <a:fillRect/>
        </a:stretch>
      </xdr:blipFill>
      <xdr:spPr>
        <a:xfrm>
          <a:off x="4143375" y="200244080"/>
          <a:ext cx="342900" cy="742950"/>
        </a:xfrm>
        <a:prstGeom prst="rect">
          <a:avLst/>
        </a:prstGeom>
      </xdr:spPr>
    </xdr:pic>
    <xdr:clientData/>
  </xdr:twoCellAnchor>
  <xdr:twoCellAnchor editAs="oneCell">
    <xdr:from>
      <xdr:col>2</xdr:col>
      <xdr:colOff>295275</xdr:colOff>
      <xdr:row>176</xdr:row>
      <xdr:rowOff>109600</xdr:rowOff>
    </xdr:from>
    <xdr:to>
      <xdr:col>2</xdr:col>
      <xdr:colOff>466725</xdr:colOff>
      <xdr:row>176</xdr:row>
      <xdr:rowOff>481075</xdr:rowOff>
    </xdr:to>
    <xdr:pic>
      <xdr:nvPicPr>
        <xdr:cNvPr id="177" name="/xl/media/image0.png"/>
        <xdr:cNvPicPr>
          <a:picLocks noChangeAspect="1"/>
        </xdr:cNvPicPr>
      </xdr:nvPicPr>
      <xdr:blipFill rotWithShape="1">
        <a:blip xmlns:r="http://schemas.openxmlformats.org/officeDocument/2006/relationships" r:embed="rId1"/>
        <a:stretch>
          <a:fillRect/>
        </a:stretch>
      </xdr:blipFill>
      <xdr:spPr>
        <a:xfrm>
          <a:off x="4143375" y="201387072"/>
          <a:ext cx="342900" cy="742950"/>
        </a:xfrm>
        <a:prstGeom prst="rect">
          <a:avLst/>
        </a:prstGeom>
      </xdr:spPr>
    </xdr:pic>
    <xdr:clientData/>
  </xdr:twoCellAnchor>
  <xdr:twoCellAnchor editAs="oneCell">
    <xdr:from>
      <xdr:col>2</xdr:col>
      <xdr:colOff>295275</xdr:colOff>
      <xdr:row>177</xdr:row>
      <xdr:rowOff>109600</xdr:rowOff>
    </xdr:from>
    <xdr:to>
      <xdr:col>2</xdr:col>
      <xdr:colOff>466725</xdr:colOff>
      <xdr:row>177</xdr:row>
      <xdr:rowOff>481075</xdr:rowOff>
    </xdr:to>
    <xdr:pic>
      <xdr:nvPicPr>
        <xdr:cNvPr id="178" name="/xl/media/image0.png"/>
        <xdr:cNvPicPr>
          <a:picLocks noChangeAspect="1"/>
        </xdr:cNvPicPr>
      </xdr:nvPicPr>
      <xdr:blipFill rotWithShape="1">
        <a:blip xmlns:r="http://schemas.openxmlformats.org/officeDocument/2006/relationships" r:embed="rId1"/>
        <a:stretch>
          <a:fillRect/>
        </a:stretch>
      </xdr:blipFill>
      <xdr:spPr>
        <a:xfrm>
          <a:off x="4143375" y="202530064"/>
          <a:ext cx="342900" cy="742950"/>
        </a:xfrm>
        <a:prstGeom prst="rect">
          <a:avLst/>
        </a:prstGeom>
      </xdr:spPr>
    </xdr:pic>
    <xdr:clientData/>
  </xdr:twoCellAnchor>
  <xdr:twoCellAnchor editAs="oneCell">
    <xdr:from>
      <xdr:col>2</xdr:col>
      <xdr:colOff>295275</xdr:colOff>
      <xdr:row>178</xdr:row>
      <xdr:rowOff>109600</xdr:rowOff>
    </xdr:from>
    <xdr:to>
      <xdr:col>2</xdr:col>
      <xdr:colOff>466725</xdr:colOff>
      <xdr:row>178</xdr:row>
      <xdr:rowOff>481075</xdr:rowOff>
    </xdr:to>
    <xdr:pic>
      <xdr:nvPicPr>
        <xdr:cNvPr id="179" name="/xl/media/image0.png"/>
        <xdr:cNvPicPr>
          <a:picLocks noChangeAspect="1"/>
        </xdr:cNvPicPr>
      </xdr:nvPicPr>
      <xdr:blipFill rotWithShape="1">
        <a:blip xmlns:r="http://schemas.openxmlformats.org/officeDocument/2006/relationships" r:embed="rId1"/>
        <a:stretch>
          <a:fillRect/>
        </a:stretch>
      </xdr:blipFill>
      <xdr:spPr>
        <a:xfrm>
          <a:off x="4143375" y="203673072"/>
          <a:ext cx="342900" cy="742950"/>
        </a:xfrm>
        <a:prstGeom prst="rect">
          <a:avLst/>
        </a:prstGeom>
      </xdr:spPr>
    </xdr:pic>
    <xdr:clientData/>
  </xdr:twoCellAnchor>
  <xdr:twoCellAnchor editAs="oneCell">
    <xdr:from>
      <xdr:col>2</xdr:col>
      <xdr:colOff>295275</xdr:colOff>
      <xdr:row>179</xdr:row>
      <xdr:rowOff>109600</xdr:rowOff>
    </xdr:from>
    <xdr:to>
      <xdr:col>2</xdr:col>
      <xdr:colOff>466725</xdr:colOff>
      <xdr:row>179</xdr:row>
      <xdr:rowOff>481075</xdr:rowOff>
    </xdr:to>
    <xdr:pic>
      <xdr:nvPicPr>
        <xdr:cNvPr id="180" name="/xl/media/image0.png"/>
        <xdr:cNvPicPr>
          <a:picLocks noChangeAspect="1"/>
        </xdr:cNvPicPr>
      </xdr:nvPicPr>
      <xdr:blipFill rotWithShape="1">
        <a:blip xmlns:r="http://schemas.openxmlformats.org/officeDocument/2006/relationships" r:embed="rId1"/>
        <a:stretch>
          <a:fillRect/>
        </a:stretch>
      </xdr:blipFill>
      <xdr:spPr>
        <a:xfrm>
          <a:off x="4143375" y="204816080"/>
          <a:ext cx="342900" cy="742950"/>
        </a:xfrm>
        <a:prstGeom prst="rect">
          <a:avLst/>
        </a:prstGeom>
      </xdr:spPr>
    </xdr:pic>
    <xdr:clientData/>
  </xdr:twoCellAnchor>
  <xdr:twoCellAnchor editAs="oneCell">
    <xdr:from>
      <xdr:col>2</xdr:col>
      <xdr:colOff>295275</xdr:colOff>
      <xdr:row>180</xdr:row>
      <xdr:rowOff>109600</xdr:rowOff>
    </xdr:from>
    <xdr:to>
      <xdr:col>2</xdr:col>
      <xdr:colOff>466725</xdr:colOff>
      <xdr:row>180</xdr:row>
      <xdr:rowOff>481075</xdr:rowOff>
    </xdr:to>
    <xdr:pic>
      <xdr:nvPicPr>
        <xdr:cNvPr id="181" name="/xl/media/image0.png"/>
        <xdr:cNvPicPr>
          <a:picLocks noChangeAspect="1"/>
        </xdr:cNvPicPr>
      </xdr:nvPicPr>
      <xdr:blipFill rotWithShape="1">
        <a:blip xmlns:r="http://schemas.openxmlformats.org/officeDocument/2006/relationships" r:embed="rId1"/>
        <a:stretch>
          <a:fillRect/>
        </a:stretch>
      </xdr:blipFill>
      <xdr:spPr>
        <a:xfrm>
          <a:off x="4143375" y="205959088"/>
          <a:ext cx="342900" cy="742950"/>
        </a:xfrm>
        <a:prstGeom prst="rect">
          <a:avLst/>
        </a:prstGeom>
      </xdr:spPr>
    </xdr:pic>
    <xdr:clientData/>
  </xdr:twoCellAnchor>
  <xdr:twoCellAnchor editAs="oneCell">
    <xdr:from>
      <xdr:col>2</xdr:col>
      <xdr:colOff>295275</xdr:colOff>
      <xdr:row>181</xdr:row>
      <xdr:rowOff>109600</xdr:rowOff>
    </xdr:from>
    <xdr:to>
      <xdr:col>2</xdr:col>
      <xdr:colOff>466725</xdr:colOff>
      <xdr:row>181</xdr:row>
      <xdr:rowOff>481075</xdr:rowOff>
    </xdr:to>
    <xdr:pic>
      <xdr:nvPicPr>
        <xdr:cNvPr id="182" name="/xl/media/image0.png"/>
        <xdr:cNvPicPr>
          <a:picLocks noChangeAspect="1"/>
        </xdr:cNvPicPr>
      </xdr:nvPicPr>
      <xdr:blipFill rotWithShape="1">
        <a:blip xmlns:r="http://schemas.openxmlformats.org/officeDocument/2006/relationships" r:embed="rId1"/>
        <a:stretch>
          <a:fillRect/>
        </a:stretch>
      </xdr:blipFill>
      <xdr:spPr>
        <a:xfrm>
          <a:off x="4143375" y="207102080"/>
          <a:ext cx="342900" cy="742950"/>
        </a:xfrm>
        <a:prstGeom prst="rect">
          <a:avLst/>
        </a:prstGeom>
      </xdr:spPr>
    </xdr:pic>
    <xdr:clientData/>
  </xdr:twoCellAnchor>
  <xdr:twoCellAnchor editAs="oneCell">
    <xdr:from>
      <xdr:col>2</xdr:col>
      <xdr:colOff>295275</xdr:colOff>
      <xdr:row>182</xdr:row>
      <xdr:rowOff>109600</xdr:rowOff>
    </xdr:from>
    <xdr:to>
      <xdr:col>2</xdr:col>
      <xdr:colOff>466725</xdr:colOff>
      <xdr:row>182</xdr:row>
      <xdr:rowOff>481075</xdr:rowOff>
    </xdr:to>
    <xdr:pic>
      <xdr:nvPicPr>
        <xdr:cNvPr id="183" name="/xl/media/image0.png"/>
        <xdr:cNvPicPr>
          <a:picLocks noChangeAspect="1"/>
        </xdr:cNvPicPr>
      </xdr:nvPicPr>
      <xdr:blipFill rotWithShape="1">
        <a:blip xmlns:r="http://schemas.openxmlformats.org/officeDocument/2006/relationships" r:embed="rId1"/>
        <a:stretch>
          <a:fillRect/>
        </a:stretch>
      </xdr:blipFill>
      <xdr:spPr>
        <a:xfrm>
          <a:off x="4143375" y="208245072"/>
          <a:ext cx="342900" cy="742950"/>
        </a:xfrm>
        <a:prstGeom prst="rect">
          <a:avLst/>
        </a:prstGeom>
      </xdr:spPr>
    </xdr:pic>
    <xdr:clientData/>
  </xdr:twoCellAnchor>
  <xdr:twoCellAnchor editAs="oneCell">
    <xdr:from>
      <xdr:col>2</xdr:col>
      <xdr:colOff>295275</xdr:colOff>
      <xdr:row>183</xdr:row>
      <xdr:rowOff>109600</xdr:rowOff>
    </xdr:from>
    <xdr:to>
      <xdr:col>2</xdr:col>
      <xdr:colOff>466725</xdr:colOff>
      <xdr:row>183</xdr:row>
      <xdr:rowOff>481075</xdr:rowOff>
    </xdr:to>
    <xdr:pic>
      <xdr:nvPicPr>
        <xdr:cNvPr id="184" name="/xl/media/image0.png"/>
        <xdr:cNvPicPr>
          <a:picLocks noChangeAspect="1"/>
        </xdr:cNvPicPr>
      </xdr:nvPicPr>
      <xdr:blipFill rotWithShape="1">
        <a:blip xmlns:r="http://schemas.openxmlformats.org/officeDocument/2006/relationships" r:embed="rId1"/>
        <a:stretch>
          <a:fillRect/>
        </a:stretch>
      </xdr:blipFill>
      <xdr:spPr>
        <a:xfrm>
          <a:off x="4143375" y="209388080"/>
          <a:ext cx="342900" cy="742950"/>
        </a:xfrm>
        <a:prstGeom prst="rect">
          <a:avLst/>
        </a:prstGeom>
      </xdr:spPr>
    </xdr:pic>
    <xdr:clientData/>
  </xdr:twoCellAnchor>
  <xdr:twoCellAnchor editAs="oneCell">
    <xdr:from>
      <xdr:col>2</xdr:col>
      <xdr:colOff>295275</xdr:colOff>
      <xdr:row>184</xdr:row>
      <xdr:rowOff>109600</xdr:rowOff>
    </xdr:from>
    <xdr:to>
      <xdr:col>2</xdr:col>
      <xdr:colOff>466725</xdr:colOff>
      <xdr:row>184</xdr:row>
      <xdr:rowOff>481075</xdr:rowOff>
    </xdr:to>
    <xdr:pic>
      <xdr:nvPicPr>
        <xdr:cNvPr id="185" name="/xl/media/image0.png"/>
        <xdr:cNvPicPr>
          <a:picLocks noChangeAspect="1"/>
        </xdr:cNvPicPr>
      </xdr:nvPicPr>
      <xdr:blipFill rotWithShape="1">
        <a:blip xmlns:r="http://schemas.openxmlformats.org/officeDocument/2006/relationships" r:embed="rId1"/>
        <a:stretch>
          <a:fillRect/>
        </a:stretch>
      </xdr:blipFill>
      <xdr:spPr>
        <a:xfrm>
          <a:off x="4143375" y="210531072"/>
          <a:ext cx="342900" cy="742950"/>
        </a:xfrm>
        <a:prstGeom prst="rect">
          <a:avLst/>
        </a:prstGeom>
      </xdr:spPr>
    </xdr:pic>
    <xdr:clientData/>
  </xdr:twoCellAnchor>
  <xdr:twoCellAnchor editAs="oneCell">
    <xdr:from>
      <xdr:col>2</xdr:col>
      <xdr:colOff>295275</xdr:colOff>
      <xdr:row>185</xdr:row>
      <xdr:rowOff>109600</xdr:rowOff>
    </xdr:from>
    <xdr:to>
      <xdr:col>2</xdr:col>
      <xdr:colOff>466725</xdr:colOff>
      <xdr:row>185</xdr:row>
      <xdr:rowOff>481075</xdr:rowOff>
    </xdr:to>
    <xdr:pic>
      <xdr:nvPicPr>
        <xdr:cNvPr id="186" name="/xl/media/image0.png"/>
        <xdr:cNvPicPr>
          <a:picLocks noChangeAspect="1"/>
        </xdr:cNvPicPr>
      </xdr:nvPicPr>
      <xdr:blipFill rotWithShape="1">
        <a:blip xmlns:r="http://schemas.openxmlformats.org/officeDocument/2006/relationships" r:embed="rId1"/>
        <a:stretch>
          <a:fillRect/>
        </a:stretch>
      </xdr:blipFill>
      <xdr:spPr>
        <a:xfrm>
          <a:off x="4143375" y="211674064"/>
          <a:ext cx="342900" cy="742950"/>
        </a:xfrm>
        <a:prstGeom prst="rect">
          <a:avLst/>
        </a:prstGeom>
      </xdr:spPr>
    </xdr:pic>
    <xdr:clientData/>
  </xdr:twoCellAnchor>
  <xdr:twoCellAnchor editAs="oneCell">
    <xdr:from>
      <xdr:col>2</xdr:col>
      <xdr:colOff>295275</xdr:colOff>
      <xdr:row>186</xdr:row>
      <xdr:rowOff>109600</xdr:rowOff>
    </xdr:from>
    <xdr:to>
      <xdr:col>2</xdr:col>
      <xdr:colOff>466725</xdr:colOff>
      <xdr:row>186</xdr:row>
      <xdr:rowOff>481075</xdr:rowOff>
    </xdr:to>
    <xdr:pic>
      <xdr:nvPicPr>
        <xdr:cNvPr id="187" name="/xl/media/image0.png"/>
        <xdr:cNvPicPr>
          <a:picLocks noChangeAspect="1"/>
        </xdr:cNvPicPr>
      </xdr:nvPicPr>
      <xdr:blipFill rotWithShape="1">
        <a:blip xmlns:r="http://schemas.openxmlformats.org/officeDocument/2006/relationships" r:embed="rId1"/>
        <a:stretch>
          <a:fillRect/>
        </a:stretch>
      </xdr:blipFill>
      <xdr:spPr>
        <a:xfrm>
          <a:off x="4143375" y="212817072"/>
          <a:ext cx="342900" cy="742950"/>
        </a:xfrm>
        <a:prstGeom prst="rect">
          <a:avLst/>
        </a:prstGeom>
      </xdr:spPr>
    </xdr:pic>
    <xdr:clientData/>
  </xdr:twoCellAnchor>
  <xdr:twoCellAnchor editAs="oneCell">
    <xdr:from>
      <xdr:col>2</xdr:col>
      <xdr:colOff>295275</xdr:colOff>
      <xdr:row>187</xdr:row>
      <xdr:rowOff>109600</xdr:rowOff>
    </xdr:from>
    <xdr:to>
      <xdr:col>2</xdr:col>
      <xdr:colOff>466725</xdr:colOff>
      <xdr:row>187</xdr:row>
      <xdr:rowOff>481075</xdr:rowOff>
    </xdr:to>
    <xdr:pic>
      <xdr:nvPicPr>
        <xdr:cNvPr id="188" name="/xl/media/image0.png"/>
        <xdr:cNvPicPr>
          <a:picLocks noChangeAspect="1"/>
        </xdr:cNvPicPr>
      </xdr:nvPicPr>
      <xdr:blipFill rotWithShape="1">
        <a:blip xmlns:r="http://schemas.openxmlformats.org/officeDocument/2006/relationships" r:embed="rId1"/>
        <a:stretch>
          <a:fillRect/>
        </a:stretch>
      </xdr:blipFill>
      <xdr:spPr>
        <a:xfrm>
          <a:off x="4143375" y="213960080"/>
          <a:ext cx="342900" cy="742950"/>
        </a:xfrm>
        <a:prstGeom prst="rect">
          <a:avLst/>
        </a:prstGeom>
      </xdr:spPr>
    </xdr:pic>
    <xdr:clientData/>
  </xdr:twoCellAnchor>
  <xdr:twoCellAnchor editAs="oneCell">
    <xdr:from>
      <xdr:col>2</xdr:col>
      <xdr:colOff>295275</xdr:colOff>
      <xdr:row>188</xdr:row>
      <xdr:rowOff>109600</xdr:rowOff>
    </xdr:from>
    <xdr:to>
      <xdr:col>2</xdr:col>
      <xdr:colOff>466725</xdr:colOff>
      <xdr:row>188</xdr:row>
      <xdr:rowOff>481075</xdr:rowOff>
    </xdr:to>
    <xdr:pic>
      <xdr:nvPicPr>
        <xdr:cNvPr id="189" name="/xl/media/image0.png"/>
        <xdr:cNvPicPr>
          <a:picLocks noChangeAspect="1"/>
        </xdr:cNvPicPr>
      </xdr:nvPicPr>
      <xdr:blipFill rotWithShape="1">
        <a:blip xmlns:r="http://schemas.openxmlformats.org/officeDocument/2006/relationships" r:embed="rId1"/>
        <a:stretch>
          <a:fillRect/>
        </a:stretch>
      </xdr:blipFill>
      <xdr:spPr>
        <a:xfrm>
          <a:off x="4143375" y="215103088"/>
          <a:ext cx="342900" cy="742950"/>
        </a:xfrm>
        <a:prstGeom prst="rect">
          <a:avLst/>
        </a:prstGeom>
      </xdr:spPr>
    </xdr:pic>
    <xdr:clientData/>
  </xdr:twoCellAnchor>
  <xdr:twoCellAnchor editAs="oneCell">
    <xdr:from>
      <xdr:col>2</xdr:col>
      <xdr:colOff>295275</xdr:colOff>
      <xdr:row>189</xdr:row>
      <xdr:rowOff>109600</xdr:rowOff>
    </xdr:from>
    <xdr:to>
      <xdr:col>2</xdr:col>
      <xdr:colOff>466725</xdr:colOff>
      <xdr:row>189</xdr:row>
      <xdr:rowOff>481075</xdr:rowOff>
    </xdr:to>
    <xdr:pic>
      <xdr:nvPicPr>
        <xdr:cNvPr id="190" name="/xl/media/image0.png"/>
        <xdr:cNvPicPr>
          <a:picLocks noChangeAspect="1"/>
        </xdr:cNvPicPr>
      </xdr:nvPicPr>
      <xdr:blipFill rotWithShape="1">
        <a:blip xmlns:r="http://schemas.openxmlformats.org/officeDocument/2006/relationships" r:embed="rId1"/>
        <a:stretch>
          <a:fillRect/>
        </a:stretch>
      </xdr:blipFill>
      <xdr:spPr>
        <a:xfrm>
          <a:off x="4143375" y="216246080"/>
          <a:ext cx="342900" cy="742950"/>
        </a:xfrm>
        <a:prstGeom prst="rect">
          <a:avLst/>
        </a:prstGeom>
      </xdr:spPr>
    </xdr:pic>
    <xdr:clientData/>
  </xdr:twoCellAnchor>
  <xdr:twoCellAnchor editAs="oneCell">
    <xdr:from>
      <xdr:col>2</xdr:col>
      <xdr:colOff>295275</xdr:colOff>
      <xdr:row>190</xdr:row>
      <xdr:rowOff>109600</xdr:rowOff>
    </xdr:from>
    <xdr:to>
      <xdr:col>2</xdr:col>
      <xdr:colOff>466725</xdr:colOff>
      <xdr:row>190</xdr:row>
      <xdr:rowOff>481075</xdr:rowOff>
    </xdr:to>
    <xdr:pic>
      <xdr:nvPicPr>
        <xdr:cNvPr id="191" name="/xl/media/image0.png"/>
        <xdr:cNvPicPr>
          <a:picLocks noChangeAspect="1"/>
        </xdr:cNvPicPr>
      </xdr:nvPicPr>
      <xdr:blipFill rotWithShape="1">
        <a:blip xmlns:r="http://schemas.openxmlformats.org/officeDocument/2006/relationships" r:embed="rId1"/>
        <a:stretch>
          <a:fillRect/>
        </a:stretch>
      </xdr:blipFill>
      <xdr:spPr>
        <a:xfrm>
          <a:off x="4143375" y="217389072"/>
          <a:ext cx="342900" cy="742950"/>
        </a:xfrm>
        <a:prstGeom prst="rect">
          <a:avLst/>
        </a:prstGeom>
      </xdr:spPr>
    </xdr:pic>
    <xdr:clientData/>
  </xdr:twoCellAnchor>
  <xdr:twoCellAnchor editAs="oneCell">
    <xdr:from>
      <xdr:col>2</xdr:col>
      <xdr:colOff>295275</xdr:colOff>
      <xdr:row>191</xdr:row>
      <xdr:rowOff>109600</xdr:rowOff>
    </xdr:from>
    <xdr:to>
      <xdr:col>2</xdr:col>
      <xdr:colOff>466725</xdr:colOff>
      <xdr:row>191</xdr:row>
      <xdr:rowOff>481075</xdr:rowOff>
    </xdr:to>
    <xdr:pic>
      <xdr:nvPicPr>
        <xdr:cNvPr id="192" name="/xl/media/image0.png"/>
        <xdr:cNvPicPr>
          <a:picLocks noChangeAspect="1"/>
        </xdr:cNvPicPr>
      </xdr:nvPicPr>
      <xdr:blipFill rotWithShape="1">
        <a:blip xmlns:r="http://schemas.openxmlformats.org/officeDocument/2006/relationships" r:embed="rId1"/>
        <a:stretch>
          <a:fillRect/>
        </a:stretch>
      </xdr:blipFill>
      <xdr:spPr>
        <a:xfrm>
          <a:off x="4143375" y="218532080"/>
          <a:ext cx="342900" cy="742950"/>
        </a:xfrm>
        <a:prstGeom prst="rect">
          <a:avLst/>
        </a:prstGeom>
      </xdr:spPr>
    </xdr:pic>
    <xdr:clientData/>
  </xdr:twoCellAnchor>
  <xdr:twoCellAnchor editAs="oneCell">
    <xdr:from>
      <xdr:col>2</xdr:col>
      <xdr:colOff>295275</xdr:colOff>
      <xdr:row>192</xdr:row>
      <xdr:rowOff>109600</xdr:rowOff>
    </xdr:from>
    <xdr:to>
      <xdr:col>2</xdr:col>
      <xdr:colOff>466725</xdr:colOff>
      <xdr:row>192</xdr:row>
      <xdr:rowOff>481075</xdr:rowOff>
    </xdr:to>
    <xdr:pic>
      <xdr:nvPicPr>
        <xdr:cNvPr id="193" name="/xl/media/image0.png"/>
        <xdr:cNvPicPr>
          <a:picLocks noChangeAspect="1"/>
        </xdr:cNvPicPr>
      </xdr:nvPicPr>
      <xdr:blipFill rotWithShape="1">
        <a:blip xmlns:r="http://schemas.openxmlformats.org/officeDocument/2006/relationships" r:embed="rId1"/>
        <a:stretch>
          <a:fillRect/>
        </a:stretch>
      </xdr:blipFill>
      <xdr:spPr>
        <a:xfrm>
          <a:off x="4143375" y="219675072"/>
          <a:ext cx="342900" cy="742950"/>
        </a:xfrm>
        <a:prstGeom prst="rect">
          <a:avLst/>
        </a:prstGeom>
      </xdr:spPr>
    </xdr:pic>
    <xdr:clientData/>
  </xdr:twoCellAnchor>
  <xdr:twoCellAnchor editAs="oneCell">
    <xdr:from>
      <xdr:col>2</xdr:col>
      <xdr:colOff>295275</xdr:colOff>
      <xdr:row>193</xdr:row>
      <xdr:rowOff>109600</xdr:rowOff>
    </xdr:from>
    <xdr:to>
      <xdr:col>2</xdr:col>
      <xdr:colOff>466725</xdr:colOff>
      <xdr:row>193</xdr:row>
      <xdr:rowOff>481075</xdr:rowOff>
    </xdr:to>
    <xdr:pic>
      <xdr:nvPicPr>
        <xdr:cNvPr id="194" name="/xl/media/image0.png"/>
        <xdr:cNvPicPr>
          <a:picLocks noChangeAspect="1"/>
        </xdr:cNvPicPr>
      </xdr:nvPicPr>
      <xdr:blipFill rotWithShape="1">
        <a:blip xmlns:r="http://schemas.openxmlformats.org/officeDocument/2006/relationships" r:embed="rId1"/>
        <a:stretch>
          <a:fillRect/>
        </a:stretch>
      </xdr:blipFill>
      <xdr:spPr>
        <a:xfrm>
          <a:off x="4143375" y="220818064"/>
          <a:ext cx="342900" cy="742950"/>
        </a:xfrm>
        <a:prstGeom prst="rect">
          <a:avLst/>
        </a:prstGeom>
      </xdr:spPr>
    </xdr:pic>
    <xdr:clientData/>
  </xdr:twoCellAnchor>
  <xdr:twoCellAnchor editAs="oneCell">
    <xdr:from>
      <xdr:col>2</xdr:col>
      <xdr:colOff>295275</xdr:colOff>
      <xdr:row>194</xdr:row>
      <xdr:rowOff>109600</xdr:rowOff>
    </xdr:from>
    <xdr:to>
      <xdr:col>2</xdr:col>
      <xdr:colOff>466725</xdr:colOff>
      <xdr:row>194</xdr:row>
      <xdr:rowOff>481075</xdr:rowOff>
    </xdr:to>
    <xdr:pic>
      <xdr:nvPicPr>
        <xdr:cNvPr id="195" name="/xl/media/image0.png"/>
        <xdr:cNvPicPr>
          <a:picLocks noChangeAspect="1"/>
        </xdr:cNvPicPr>
      </xdr:nvPicPr>
      <xdr:blipFill rotWithShape="1">
        <a:blip xmlns:r="http://schemas.openxmlformats.org/officeDocument/2006/relationships" r:embed="rId1"/>
        <a:stretch>
          <a:fillRect/>
        </a:stretch>
      </xdr:blipFill>
      <xdr:spPr>
        <a:xfrm>
          <a:off x="4143375" y="221961072"/>
          <a:ext cx="342900" cy="742950"/>
        </a:xfrm>
        <a:prstGeom prst="rect">
          <a:avLst/>
        </a:prstGeom>
      </xdr:spPr>
    </xdr:pic>
    <xdr:clientData/>
  </xdr:twoCellAnchor>
  <xdr:twoCellAnchor editAs="oneCell">
    <xdr:from>
      <xdr:col>2</xdr:col>
      <xdr:colOff>295275</xdr:colOff>
      <xdr:row>195</xdr:row>
      <xdr:rowOff>109600</xdr:rowOff>
    </xdr:from>
    <xdr:to>
      <xdr:col>2</xdr:col>
      <xdr:colOff>466725</xdr:colOff>
      <xdr:row>195</xdr:row>
      <xdr:rowOff>481075</xdr:rowOff>
    </xdr:to>
    <xdr:pic>
      <xdr:nvPicPr>
        <xdr:cNvPr id="196" name="/xl/media/image0.png"/>
        <xdr:cNvPicPr>
          <a:picLocks noChangeAspect="1"/>
        </xdr:cNvPicPr>
      </xdr:nvPicPr>
      <xdr:blipFill rotWithShape="1">
        <a:blip xmlns:r="http://schemas.openxmlformats.org/officeDocument/2006/relationships" r:embed="rId1"/>
        <a:stretch>
          <a:fillRect/>
        </a:stretch>
      </xdr:blipFill>
      <xdr:spPr>
        <a:xfrm>
          <a:off x="4143375" y="223104080"/>
          <a:ext cx="342900" cy="742950"/>
        </a:xfrm>
        <a:prstGeom prst="rect">
          <a:avLst/>
        </a:prstGeom>
      </xdr:spPr>
    </xdr:pic>
    <xdr:clientData/>
  </xdr:twoCellAnchor>
  <xdr:twoCellAnchor editAs="oneCell">
    <xdr:from>
      <xdr:col>2</xdr:col>
      <xdr:colOff>295275</xdr:colOff>
      <xdr:row>196</xdr:row>
      <xdr:rowOff>109600</xdr:rowOff>
    </xdr:from>
    <xdr:to>
      <xdr:col>2</xdr:col>
      <xdr:colOff>466725</xdr:colOff>
      <xdr:row>196</xdr:row>
      <xdr:rowOff>481075</xdr:rowOff>
    </xdr:to>
    <xdr:pic>
      <xdr:nvPicPr>
        <xdr:cNvPr id="197" name="/xl/media/image0.png"/>
        <xdr:cNvPicPr>
          <a:picLocks noChangeAspect="1"/>
        </xdr:cNvPicPr>
      </xdr:nvPicPr>
      <xdr:blipFill rotWithShape="1">
        <a:blip xmlns:r="http://schemas.openxmlformats.org/officeDocument/2006/relationships" r:embed="rId1"/>
        <a:stretch>
          <a:fillRect/>
        </a:stretch>
      </xdr:blipFill>
      <xdr:spPr>
        <a:xfrm>
          <a:off x="4143375" y="224247088"/>
          <a:ext cx="342900" cy="742950"/>
        </a:xfrm>
        <a:prstGeom prst="rect">
          <a:avLst/>
        </a:prstGeom>
      </xdr:spPr>
    </xdr:pic>
    <xdr:clientData/>
  </xdr:twoCellAnchor>
  <xdr:twoCellAnchor editAs="oneCell">
    <xdr:from>
      <xdr:col>2</xdr:col>
      <xdr:colOff>295275</xdr:colOff>
      <xdr:row>197</xdr:row>
      <xdr:rowOff>109600</xdr:rowOff>
    </xdr:from>
    <xdr:to>
      <xdr:col>2</xdr:col>
      <xdr:colOff>466725</xdr:colOff>
      <xdr:row>197</xdr:row>
      <xdr:rowOff>481075</xdr:rowOff>
    </xdr:to>
    <xdr:pic>
      <xdr:nvPicPr>
        <xdr:cNvPr id="198" name="/xl/media/image0.png"/>
        <xdr:cNvPicPr>
          <a:picLocks noChangeAspect="1"/>
        </xdr:cNvPicPr>
      </xdr:nvPicPr>
      <xdr:blipFill rotWithShape="1">
        <a:blip xmlns:r="http://schemas.openxmlformats.org/officeDocument/2006/relationships" r:embed="rId1"/>
        <a:stretch>
          <a:fillRect/>
        </a:stretch>
      </xdr:blipFill>
      <xdr:spPr>
        <a:xfrm>
          <a:off x="4143375" y="225390080"/>
          <a:ext cx="342900" cy="742950"/>
        </a:xfrm>
        <a:prstGeom prst="rect">
          <a:avLst/>
        </a:prstGeom>
      </xdr:spPr>
    </xdr:pic>
    <xdr:clientData/>
  </xdr:twoCellAnchor>
  <xdr:twoCellAnchor editAs="oneCell">
    <xdr:from>
      <xdr:col>2</xdr:col>
      <xdr:colOff>295275</xdr:colOff>
      <xdr:row>198</xdr:row>
      <xdr:rowOff>109600</xdr:rowOff>
    </xdr:from>
    <xdr:to>
      <xdr:col>2</xdr:col>
      <xdr:colOff>466725</xdr:colOff>
      <xdr:row>198</xdr:row>
      <xdr:rowOff>481075</xdr:rowOff>
    </xdr:to>
    <xdr:pic>
      <xdr:nvPicPr>
        <xdr:cNvPr id="199" name="/xl/media/image0.png"/>
        <xdr:cNvPicPr>
          <a:picLocks noChangeAspect="1"/>
        </xdr:cNvPicPr>
      </xdr:nvPicPr>
      <xdr:blipFill rotWithShape="1">
        <a:blip xmlns:r="http://schemas.openxmlformats.org/officeDocument/2006/relationships" r:embed="rId1"/>
        <a:stretch>
          <a:fillRect/>
        </a:stretch>
      </xdr:blipFill>
      <xdr:spPr>
        <a:xfrm>
          <a:off x="4143375" y="226533072"/>
          <a:ext cx="342900" cy="742950"/>
        </a:xfrm>
        <a:prstGeom prst="rect">
          <a:avLst/>
        </a:prstGeom>
      </xdr:spPr>
    </xdr:pic>
    <xdr:clientData/>
  </xdr:twoCellAnchor>
  <xdr:twoCellAnchor editAs="oneCell">
    <xdr:from>
      <xdr:col>2</xdr:col>
      <xdr:colOff>295275</xdr:colOff>
      <xdr:row>199</xdr:row>
      <xdr:rowOff>109600</xdr:rowOff>
    </xdr:from>
    <xdr:to>
      <xdr:col>2</xdr:col>
      <xdr:colOff>466725</xdr:colOff>
      <xdr:row>199</xdr:row>
      <xdr:rowOff>481075</xdr:rowOff>
    </xdr:to>
    <xdr:pic>
      <xdr:nvPicPr>
        <xdr:cNvPr id="200" name="/xl/media/image0.png"/>
        <xdr:cNvPicPr>
          <a:picLocks noChangeAspect="1"/>
        </xdr:cNvPicPr>
      </xdr:nvPicPr>
      <xdr:blipFill rotWithShape="1">
        <a:blip xmlns:r="http://schemas.openxmlformats.org/officeDocument/2006/relationships" r:embed="rId1"/>
        <a:stretch>
          <a:fillRect/>
        </a:stretch>
      </xdr:blipFill>
      <xdr:spPr>
        <a:xfrm>
          <a:off x="4143375" y="227676080"/>
          <a:ext cx="342900" cy="742950"/>
        </a:xfrm>
        <a:prstGeom prst="rect">
          <a:avLst/>
        </a:prstGeom>
      </xdr:spPr>
    </xdr:pic>
    <xdr:clientData/>
  </xdr:twoCellAnchor>
  <xdr:twoCellAnchor editAs="oneCell">
    <xdr:from>
      <xdr:col>2</xdr:col>
      <xdr:colOff>295275</xdr:colOff>
      <xdr:row>200</xdr:row>
      <xdr:rowOff>109600</xdr:rowOff>
    </xdr:from>
    <xdr:to>
      <xdr:col>2</xdr:col>
      <xdr:colOff>466725</xdr:colOff>
      <xdr:row>200</xdr:row>
      <xdr:rowOff>481075</xdr:rowOff>
    </xdr:to>
    <xdr:pic>
      <xdr:nvPicPr>
        <xdr:cNvPr id="201" name="/xl/media/image0.png"/>
        <xdr:cNvPicPr>
          <a:picLocks noChangeAspect="1"/>
        </xdr:cNvPicPr>
      </xdr:nvPicPr>
      <xdr:blipFill rotWithShape="1">
        <a:blip xmlns:r="http://schemas.openxmlformats.org/officeDocument/2006/relationships" r:embed="rId1"/>
        <a:stretch>
          <a:fillRect/>
        </a:stretch>
      </xdr:blipFill>
      <xdr:spPr>
        <a:xfrm>
          <a:off x="4143375" y="228819072"/>
          <a:ext cx="342900" cy="742950"/>
        </a:xfrm>
        <a:prstGeom prst="rect">
          <a:avLst/>
        </a:prstGeom>
      </xdr:spPr>
    </xdr:pic>
    <xdr:clientData/>
  </xdr:twoCellAnchor>
  <xdr:twoCellAnchor editAs="oneCell">
    <xdr:from>
      <xdr:col>2</xdr:col>
      <xdr:colOff>295275</xdr:colOff>
      <xdr:row>201</xdr:row>
      <xdr:rowOff>109600</xdr:rowOff>
    </xdr:from>
    <xdr:to>
      <xdr:col>2</xdr:col>
      <xdr:colOff>466725</xdr:colOff>
      <xdr:row>201</xdr:row>
      <xdr:rowOff>481075</xdr:rowOff>
    </xdr:to>
    <xdr:pic>
      <xdr:nvPicPr>
        <xdr:cNvPr id="202" name="/xl/media/image0.png"/>
        <xdr:cNvPicPr>
          <a:picLocks noChangeAspect="1"/>
        </xdr:cNvPicPr>
      </xdr:nvPicPr>
      <xdr:blipFill rotWithShape="1">
        <a:blip xmlns:r="http://schemas.openxmlformats.org/officeDocument/2006/relationships" r:embed="rId1"/>
        <a:stretch>
          <a:fillRect/>
        </a:stretch>
      </xdr:blipFill>
      <xdr:spPr>
        <a:xfrm>
          <a:off x="4143375" y="229962064"/>
          <a:ext cx="342900" cy="742950"/>
        </a:xfrm>
        <a:prstGeom prst="rect">
          <a:avLst/>
        </a:prstGeom>
      </xdr:spPr>
    </xdr:pic>
    <xdr:clientData/>
  </xdr:twoCellAnchor>
  <xdr:twoCellAnchor editAs="oneCell">
    <xdr:from>
      <xdr:col>2</xdr:col>
      <xdr:colOff>295275</xdr:colOff>
      <xdr:row>202</xdr:row>
      <xdr:rowOff>109600</xdr:rowOff>
    </xdr:from>
    <xdr:to>
      <xdr:col>2</xdr:col>
      <xdr:colOff>466725</xdr:colOff>
      <xdr:row>202</xdr:row>
      <xdr:rowOff>481075</xdr:rowOff>
    </xdr:to>
    <xdr:pic>
      <xdr:nvPicPr>
        <xdr:cNvPr id="203" name="/xl/media/image0.png"/>
        <xdr:cNvPicPr>
          <a:picLocks noChangeAspect="1"/>
        </xdr:cNvPicPr>
      </xdr:nvPicPr>
      <xdr:blipFill rotWithShape="1">
        <a:blip xmlns:r="http://schemas.openxmlformats.org/officeDocument/2006/relationships" r:embed="rId1"/>
        <a:stretch>
          <a:fillRect/>
        </a:stretch>
      </xdr:blipFill>
      <xdr:spPr>
        <a:xfrm>
          <a:off x="4143375" y="231105072"/>
          <a:ext cx="342900" cy="742950"/>
        </a:xfrm>
        <a:prstGeom prst="rect">
          <a:avLst/>
        </a:prstGeom>
      </xdr:spPr>
    </xdr:pic>
    <xdr:clientData/>
  </xdr:twoCellAnchor>
  <xdr:twoCellAnchor editAs="oneCell">
    <xdr:from>
      <xdr:col>2</xdr:col>
      <xdr:colOff>295275</xdr:colOff>
      <xdr:row>203</xdr:row>
      <xdr:rowOff>109600</xdr:rowOff>
    </xdr:from>
    <xdr:to>
      <xdr:col>2</xdr:col>
      <xdr:colOff>466725</xdr:colOff>
      <xdr:row>203</xdr:row>
      <xdr:rowOff>481075</xdr:rowOff>
    </xdr:to>
    <xdr:pic>
      <xdr:nvPicPr>
        <xdr:cNvPr id="204" name="/xl/media/image0.png"/>
        <xdr:cNvPicPr>
          <a:picLocks noChangeAspect="1"/>
        </xdr:cNvPicPr>
      </xdr:nvPicPr>
      <xdr:blipFill rotWithShape="1">
        <a:blip xmlns:r="http://schemas.openxmlformats.org/officeDocument/2006/relationships" r:embed="rId1"/>
        <a:stretch>
          <a:fillRect/>
        </a:stretch>
      </xdr:blipFill>
      <xdr:spPr>
        <a:xfrm>
          <a:off x="4143375" y="232248080"/>
          <a:ext cx="342900" cy="742950"/>
        </a:xfrm>
        <a:prstGeom prst="rect">
          <a:avLst/>
        </a:prstGeom>
      </xdr:spPr>
    </xdr:pic>
    <xdr:clientData/>
  </xdr:twoCellAnchor>
  <xdr:twoCellAnchor editAs="oneCell">
    <xdr:from>
      <xdr:col>2</xdr:col>
      <xdr:colOff>295275</xdr:colOff>
      <xdr:row>204</xdr:row>
      <xdr:rowOff>109600</xdr:rowOff>
    </xdr:from>
    <xdr:to>
      <xdr:col>2</xdr:col>
      <xdr:colOff>466725</xdr:colOff>
      <xdr:row>204</xdr:row>
      <xdr:rowOff>481075</xdr:rowOff>
    </xdr:to>
    <xdr:pic>
      <xdr:nvPicPr>
        <xdr:cNvPr id="205" name="/xl/media/image0.png"/>
        <xdr:cNvPicPr>
          <a:picLocks noChangeAspect="1"/>
        </xdr:cNvPicPr>
      </xdr:nvPicPr>
      <xdr:blipFill rotWithShape="1">
        <a:blip xmlns:r="http://schemas.openxmlformats.org/officeDocument/2006/relationships" r:embed="rId1"/>
        <a:stretch>
          <a:fillRect/>
        </a:stretch>
      </xdr:blipFill>
      <xdr:spPr>
        <a:xfrm>
          <a:off x="4143375" y="233391088"/>
          <a:ext cx="342900" cy="742950"/>
        </a:xfrm>
        <a:prstGeom prst="rect">
          <a:avLst/>
        </a:prstGeom>
      </xdr:spPr>
    </xdr:pic>
    <xdr:clientData/>
  </xdr:twoCellAnchor>
  <xdr:twoCellAnchor editAs="oneCell">
    <xdr:from>
      <xdr:col>2</xdr:col>
      <xdr:colOff>295275</xdr:colOff>
      <xdr:row>205</xdr:row>
      <xdr:rowOff>109600</xdr:rowOff>
    </xdr:from>
    <xdr:to>
      <xdr:col>2</xdr:col>
      <xdr:colOff>466725</xdr:colOff>
      <xdr:row>205</xdr:row>
      <xdr:rowOff>481075</xdr:rowOff>
    </xdr:to>
    <xdr:pic>
      <xdr:nvPicPr>
        <xdr:cNvPr id="206" name="/xl/media/image0.png"/>
        <xdr:cNvPicPr>
          <a:picLocks noChangeAspect="1"/>
        </xdr:cNvPicPr>
      </xdr:nvPicPr>
      <xdr:blipFill rotWithShape="1">
        <a:blip xmlns:r="http://schemas.openxmlformats.org/officeDocument/2006/relationships" r:embed="rId1"/>
        <a:stretch>
          <a:fillRect/>
        </a:stretch>
      </xdr:blipFill>
      <xdr:spPr>
        <a:xfrm>
          <a:off x="4143375" y="234534080"/>
          <a:ext cx="342900" cy="742950"/>
        </a:xfrm>
        <a:prstGeom prst="rect">
          <a:avLst/>
        </a:prstGeom>
      </xdr:spPr>
    </xdr:pic>
    <xdr:clientData/>
  </xdr:twoCellAnchor>
  <xdr:twoCellAnchor editAs="oneCell">
    <xdr:from>
      <xdr:col>2</xdr:col>
      <xdr:colOff>295275</xdr:colOff>
      <xdr:row>206</xdr:row>
      <xdr:rowOff>109600</xdr:rowOff>
    </xdr:from>
    <xdr:to>
      <xdr:col>2</xdr:col>
      <xdr:colOff>466725</xdr:colOff>
      <xdr:row>206</xdr:row>
      <xdr:rowOff>481075</xdr:rowOff>
    </xdr:to>
    <xdr:pic>
      <xdr:nvPicPr>
        <xdr:cNvPr id="207" name="/xl/media/image0.png"/>
        <xdr:cNvPicPr>
          <a:picLocks noChangeAspect="1"/>
        </xdr:cNvPicPr>
      </xdr:nvPicPr>
      <xdr:blipFill rotWithShape="1">
        <a:blip xmlns:r="http://schemas.openxmlformats.org/officeDocument/2006/relationships" r:embed="rId1"/>
        <a:stretch>
          <a:fillRect/>
        </a:stretch>
      </xdr:blipFill>
      <xdr:spPr>
        <a:xfrm>
          <a:off x="4143375" y="235677072"/>
          <a:ext cx="342900" cy="742950"/>
        </a:xfrm>
        <a:prstGeom prst="rect">
          <a:avLst/>
        </a:prstGeom>
      </xdr:spPr>
    </xdr:pic>
    <xdr:clientData/>
  </xdr:twoCellAnchor>
  <xdr:twoCellAnchor editAs="oneCell">
    <xdr:from>
      <xdr:col>2</xdr:col>
      <xdr:colOff>295275</xdr:colOff>
      <xdr:row>207</xdr:row>
      <xdr:rowOff>109600</xdr:rowOff>
    </xdr:from>
    <xdr:to>
      <xdr:col>2</xdr:col>
      <xdr:colOff>466725</xdr:colOff>
      <xdr:row>207</xdr:row>
      <xdr:rowOff>481075</xdr:rowOff>
    </xdr:to>
    <xdr:pic>
      <xdr:nvPicPr>
        <xdr:cNvPr id="208" name="/xl/media/image0.png"/>
        <xdr:cNvPicPr>
          <a:picLocks noChangeAspect="1"/>
        </xdr:cNvPicPr>
      </xdr:nvPicPr>
      <xdr:blipFill rotWithShape="1">
        <a:blip xmlns:r="http://schemas.openxmlformats.org/officeDocument/2006/relationships" r:embed="rId1"/>
        <a:stretch>
          <a:fillRect/>
        </a:stretch>
      </xdr:blipFill>
      <xdr:spPr>
        <a:xfrm>
          <a:off x="4143375" y="236820080"/>
          <a:ext cx="342900" cy="742950"/>
        </a:xfrm>
        <a:prstGeom prst="rect">
          <a:avLst/>
        </a:prstGeom>
      </xdr:spPr>
    </xdr:pic>
    <xdr:clientData/>
  </xdr:twoCellAnchor>
  <xdr:twoCellAnchor editAs="oneCell">
    <xdr:from>
      <xdr:col>2</xdr:col>
      <xdr:colOff>295275</xdr:colOff>
      <xdr:row>208</xdr:row>
      <xdr:rowOff>109600</xdr:rowOff>
    </xdr:from>
    <xdr:to>
      <xdr:col>2</xdr:col>
      <xdr:colOff>466725</xdr:colOff>
      <xdr:row>208</xdr:row>
      <xdr:rowOff>481075</xdr:rowOff>
    </xdr:to>
    <xdr:pic>
      <xdr:nvPicPr>
        <xdr:cNvPr id="209" name="/xl/media/image0.png"/>
        <xdr:cNvPicPr>
          <a:picLocks noChangeAspect="1"/>
        </xdr:cNvPicPr>
      </xdr:nvPicPr>
      <xdr:blipFill rotWithShape="1">
        <a:blip xmlns:r="http://schemas.openxmlformats.org/officeDocument/2006/relationships" r:embed="rId1"/>
        <a:stretch>
          <a:fillRect/>
        </a:stretch>
      </xdr:blipFill>
      <xdr:spPr>
        <a:xfrm>
          <a:off x="4143375" y="237963072"/>
          <a:ext cx="342900" cy="742950"/>
        </a:xfrm>
        <a:prstGeom prst="rect">
          <a:avLst/>
        </a:prstGeom>
      </xdr:spPr>
    </xdr:pic>
    <xdr:clientData/>
  </xdr:twoCellAnchor>
  <xdr:twoCellAnchor editAs="oneCell">
    <xdr:from>
      <xdr:col>2</xdr:col>
      <xdr:colOff>295275</xdr:colOff>
      <xdr:row>209</xdr:row>
      <xdr:rowOff>109600</xdr:rowOff>
    </xdr:from>
    <xdr:to>
      <xdr:col>2</xdr:col>
      <xdr:colOff>466725</xdr:colOff>
      <xdr:row>209</xdr:row>
      <xdr:rowOff>481075</xdr:rowOff>
    </xdr:to>
    <xdr:pic>
      <xdr:nvPicPr>
        <xdr:cNvPr id="210" name="/xl/media/image0.png"/>
        <xdr:cNvPicPr>
          <a:picLocks noChangeAspect="1"/>
        </xdr:cNvPicPr>
      </xdr:nvPicPr>
      <xdr:blipFill rotWithShape="1">
        <a:blip xmlns:r="http://schemas.openxmlformats.org/officeDocument/2006/relationships" r:embed="rId1"/>
        <a:stretch>
          <a:fillRect/>
        </a:stretch>
      </xdr:blipFill>
      <xdr:spPr>
        <a:xfrm>
          <a:off x="4143375" y="239106064"/>
          <a:ext cx="342900" cy="742950"/>
        </a:xfrm>
        <a:prstGeom prst="rect">
          <a:avLst/>
        </a:prstGeom>
      </xdr:spPr>
    </xdr:pic>
    <xdr:clientData/>
  </xdr:twoCellAnchor>
  <xdr:twoCellAnchor editAs="oneCell">
    <xdr:from>
      <xdr:col>2</xdr:col>
      <xdr:colOff>295275</xdr:colOff>
      <xdr:row>210</xdr:row>
      <xdr:rowOff>109600</xdr:rowOff>
    </xdr:from>
    <xdr:to>
      <xdr:col>2</xdr:col>
      <xdr:colOff>466725</xdr:colOff>
      <xdr:row>210</xdr:row>
      <xdr:rowOff>481075</xdr:rowOff>
    </xdr:to>
    <xdr:pic>
      <xdr:nvPicPr>
        <xdr:cNvPr id="211" name="/xl/media/image0.png"/>
        <xdr:cNvPicPr>
          <a:picLocks noChangeAspect="1"/>
        </xdr:cNvPicPr>
      </xdr:nvPicPr>
      <xdr:blipFill rotWithShape="1">
        <a:blip xmlns:r="http://schemas.openxmlformats.org/officeDocument/2006/relationships" r:embed="rId1"/>
        <a:stretch>
          <a:fillRect/>
        </a:stretch>
      </xdr:blipFill>
      <xdr:spPr>
        <a:xfrm>
          <a:off x="4143375" y="240249072"/>
          <a:ext cx="342900" cy="742950"/>
        </a:xfrm>
        <a:prstGeom prst="rect">
          <a:avLst/>
        </a:prstGeom>
      </xdr:spPr>
    </xdr:pic>
    <xdr:clientData/>
  </xdr:twoCellAnchor>
  <xdr:twoCellAnchor editAs="oneCell">
    <xdr:from>
      <xdr:col>2</xdr:col>
      <xdr:colOff>295275</xdr:colOff>
      <xdr:row>211</xdr:row>
      <xdr:rowOff>109600</xdr:rowOff>
    </xdr:from>
    <xdr:to>
      <xdr:col>2</xdr:col>
      <xdr:colOff>466725</xdr:colOff>
      <xdr:row>211</xdr:row>
      <xdr:rowOff>481075</xdr:rowOff>
    </xdr:to>
    <xdr:pic>
      <xdr:nvPicPr>
        <xdr:cNvPr id="212" name="/xl/media/image0.png"/>
        <xdr:cNvPicPr>
          <a:picLocks noChangeAspect="1"/>
        </xdr:cNvPicPr>
      </xdr:nvPicPr>
      <xdr:blipFill rotWithShape="1">
        <a:blip xmlns:r="http://schemas.openxmlformats.org/officeDocument/2006/relationships" r:embed="rId1"/>
        <a:stretch>
          <a:fillRect/>
        </a:stretch>
      </xdr:blipFill>
      <xdr:spPr>
        <a:xfrm>
          <a:off x="4143375" y="241392080"/>
          <a:ext cx="342900" cy="742950"/>
        </a:xfrm>
        <a:prstGeom prst="rect">
          <a:avLst/>
        </a:prstGeom>
      </xdr:spPr>
    </xdr:pic>
    <xdr:clientData/>
  </xdr:twoCellAnchor>
  <xdr:twoCellAnchor editAs="oneCell">
    <xdr:from>
      <xdr:col>2</xdr:col>
      <xdr:colOff>295275</xdr:colOff>
      <xdr:row>212</xdr:row>
      <xdr:rowOff>109600</xdr:rowOff>
    </xdr:from>
    <xdr:to>
      <xdr:col>2</xdr:col>
      <xdr:colOff>466725</xdr:colOff>
      <xdr:row>212</xdr:row>
      <xdr:rowOff>481075</xdr:rowOff>
    </xdr:to>
    <xdr:pic>
      <xdr:nvPicPr>
        <xdr:cNvPr id="213" name="/xl/media/image0.png"/>
        <xdr:cNvPicPr>
          <a:picLocks noChangeAspect="1"/>
        </xdr:cNvPicPr>
      </xdr:nvPicPr>
      <xdr:blipFill rotWithShape="1">
        <a:blip xmlns:r="http://schemas.openxmlformats.org/officeDocument/2006/relationships" r:embed="rId1"/>
        <a:stretch>
          <a:fillRect/>
        </a:stretch>
      </xdr:blipFill>
      <xdr:spPr>
        <a:xfrm>
          <a:off x="4143375" y="242535088"/>
          <a:ext cx="342900" cy="742950"/>
        </a:xfrm>
        <a:prstGeom prst="rect">
          <a:avLst/>
        </a:prstGeom>
      </xdr:spPr>
    </xdr:pic>
    <xdr:clientData/>
  </xdr:twoCellAnchor>
  <xdr:twoCellAnchor editAs="oneCell">
    <xdr:from>
      <xdr:col>2</xdr:col>
      <xdr:colOff>295275</xdr:colOff>
      <xdr:row>213</xdr:row>
      <xdr:rowOff>109600</xdr:rowOff>
    </xdr:from>
    <xdr:to>
      <xdr:col>2</xdr:col>
      <xdr:colOff>466725</xdr:colOff>
      <xdr:row>213</xdr:row>
      <xdr:rowOff>481075</xdr:rowOff>
    </xdr:to>
    <xdr:pic>
      <xdr:nvPicPr>
        <xdr:cNvPr id="214" name="/xl/media/image0.png"/>
        <xdr:cNvPicPr>
          <a:picLocks noChangeAspect="1"/>
        </xdr:cNvPicPr>
      </xdr:nvPicPr>
      <xdr:blipFill rotWithShape="1">
        <a:blip xmlns:r="http://schemas.openxmlformats.org/officeDocument/2006/relationships" r:embed="rId1"/>
        <a:stretch>
          <a:fillRect/>
        </a:stretch>
      </xdr:blipFill>
      <xdr:spPr>
        <a:xfrm>
          <a:off x="4143375" y="243678080"/>
          <a:ext cx="342900" cy="742950"/>
        </a:xfrm>
        <a:prstGeom prst="rect">
          <a:avLst/>
        </a:prstGeom>
      </xdr:spPr>
    </xdr:pic>
    <xdr:clientData/>
  </xdr:twoCellAnchor>
  <xdr:twoCellAnchor editAs="oneCell">
    <xdr:from>
      <xdr:col>2</xdr:col>
      <xdr:colOff>295275</xdr:colOff>
      <xdr:row>214</xdr:row>
      <xdr:rowOff>109600</xdr:rowOff>
    </xdr:from>
    <xdr:to>
      <xdr:col>2</xdr:col>
      <xdr:colOff>466725</xdr:colOff>
      <xdr:row>214</xdr:row>
      <xdr:rowOff>481075</xdr:rowOff>
    </xdr:to>
    <xdr:pic>
      <xdr:nvPicPr>
        <xdr:cNvPr id="215" name="/xl/media/image0.png"/>
        <xdr:cNvPicPr>
          <a:picLocks noChangeAspect="1"/>
        </xdr:cNvPicPr>
      </xdr:nvPicPr>
      <xdr:blipFill rotWithShape="1">
        <a:blip xmlns:r="http://schemas.openxmlformats.org/officeDocument/2006/relationships" r:embed="rId1"/>
        <a:stretch>
          <a:fillRect/>
        </a:stretch>
      </xdr:blipFill>
      <xdr:spPr>
        <a:xfrm>
          <a:off x="4143375" y="244821072"/>
          <a:ext cx="342900" cy="742950"/>
        </a:xfrm>
        <a:prstGeom prst="rect">
          <a:avLst/>
        </a:prstGeom>
      </xdr:spPr>
    </xdr:pic>
    <xdr:clientData/>
  </xdr:twoCellAnchor>
  <xdr:twoCellAnchor editAs="oneCell">
    <xdr:from>
      <xdr:col>2</xdr:col>
      <xdr:colOff>295275</xdr:colOff>
      <xdr:row>215</xdr:row>
      <xdr:rowOff>109600</xdr:rowOff>
    </xdr:from>
    <xdr:to>
      <xdr:col>2</xdr:col>
      <xdr:colOff>466725</xdr:colOff>
      <xdr:row>215</xdr:row>
      <xdr:rowOff>481075</xdr:rowOff>
    </xdr:to>
    <xdr:pic>
      <xdr:nvPicPr>
        <xdr:cNvPr id="216" name="/xl/media/image0.png"/>
        <xdr:cNvPicPr>
          <a:picLocks noChangeAspect="1"/>
        </xdr:cNvPicPr>
      </xdr:nvPicPr>
      <xdr:blipFill rotWithShape="1">
        <a:blip xmlns:r="http://schemas.openxmlformats.org/officeDocument/2006/relationships" r:embed="rId1"/>
        <a:stretch>
          <a:fillRect/>
        </a:stretch>
      </xdr:blipFill>
      <xdr:spPr>
        <a:xfrm>
          <a:off x="4143375" y="245964080"/>
          <a:ext cx="342900" cy="742950"/>
        </a:xfrm>
        <a:prstGeom prst="rect">
          <a:avLst/>
        </a:prstGeom>
      </xdr:spPr>
    </xdr:pic>
    <xdr:clientData/>
  </xdr:twoCellAnchor>
  <xdr:twoCellAnchor editAs="oneCell">
    <xdr:from>
      <xdr:col>2</xdr:col>
      <xdr:colOff>295275</xdr:colOff>
      <xdr:row>216</xdr:row>
      <xdr:rowOff>109600</xdr:rowOff>
    </xdr:from>
    <xdr:to>
      <xdr:col>2</xdr:col>
      <xdr:colOff>466725</xdr:colOff>
      <xdr:row>216</xdr:row>
      <xdr:rowOff>481075</xdr:rowOff>
    </xdr:to>
    <xdr:pic>
      <xdr:nvPicPr>
        <xdr:cNvPr id="217" name="/xl/media/image0.png"/>
        <xdr:cNvPicPr>
          <a:picLocks noChangeAspect="1"/>
        </xdr:cNvPicPr>
      </xdr:nvPicPr>
      <xdr:blipFill rotWithShape="1">
        <a:blip xmlns:r="http://schemas.openxmlformats.org/officeDocument/2006/relationships" r:embed="rId1"/>
        <a:stretch>
          <a:fillRect/>
        </a:stretch>
      </xdr:blipFill>
      <xdr:spPr>
        <a:xfrm>
          <a:off x="4143375" y="247107072"/>
          <a:ext cx="342900" cy="742950"/>
        </a:xfrm>
        <a:prstGeom prst="rect">
          <a:avLst/>
        </a:prstGeom>
      </xdr:spPr>
    </xdr:pic>
    <xdr:clientData/>
  </xdr:twoCellAnchor>
  <xdr:twoCellAnchor editAs="oneCell">
    <xdr:from>
      <xdr:col>2</xdr:col>
      <xdr:colOff>295275</xdr:colOff>
      <xdr:row>217</xdr:row>
      <xdr:rowOff>109600</xdr:rowOff>
    </xdr:from>
    <xdr:to>
      <xdr:col>2</xdr:col>
      <xdr:colOff>466725</xdr:colOff>
      <xdr:row>217</xdr:row>
      <xdr:rowOff>481075</xdr:rowOff>
    </xdr:to>
    <xdr:pic>
      <xdr:nvPicPr>
        <xdr:cNvPr id="218" name="/xl/media/image0.png"/>
        <xdr:cNvPicPr>
          <a:picLocks noChangeAspect="1"/>
        </xdr:cNvPicPr>
      </xdr:nvPicPr>
      <xdr:blipFill rotWithShape="1">
        <a:blip xmlns:r="http://schemas.openxmlformats.org/officeDocument/2006/relationships" r:embed="rId1"/>
        <a:stretch>
          <a:fillRect/>
        </a:stretch>
      </xdr:blipFill>
      <xdr:spPr>
        <a:xfrm>
          <a:off x="4143375" y="248250064"/>
          <a:ext cx="342900" cy="742950"/>
        </a:xfrm>
        <a:prstGeom prst="rect">
          <a:avLst/>
        </a:prstGeom>
      </xdr:spPr>
    </xdr:pic>
    <xdr:clientData/>
  </xdr:twoCellAnchor>
  <xdr:twoCellAnchor editAs="oneCell">
    <xdr:from>
      <xdr:col>2</xdr:col>
      <xdr:colOff>295275</xdr:colOff>
      <xdr:row>218</xdr:row>
      <xdr:rowOff>109600</xdr:rowOff>
    </xdr:from>
    <xdr:to>
      <xdr:col>2</xdr:col>
      <xdr:colOff>466725</xdr:colOff>
      <xdr:row>218</xdr:row>
      <xdr:rowOff>481075</xdr:rowOff>
    </xdr:to>
    <xdr:pic>
      <xdr:nvPicPr>
        <xdr:cNvPr id="219" name="/xl/media/image0.png"/>
        <xdr:cNvPicPr>
          <a:picLocks noChangeAspect="1"/>
        </xdr:cNvPicPr>
      </xdr:nvPicPr>
      <xdr:blipFill rotWithShape="1">
        <a:blip xmlns:r="http://schemas.openxmlformats.org/officeDocument/2006/relationships" r:embed="rId1"/>
        <a:stretch>
          <a:fillRect/>
        </a:stretch>
      </xdr:blipFill>
      <xdr:spPr>
        <a:xfrm>
          <a:off x="4143375" y="249393072"/>
          <a:ext cx="342900" cy="742950"/>
        </a:xfrm>
        <a:prstGeom prst="rect">
          <a:avLst/>
        </a:prstGeom>
      </xdr:spPr>
    </xdr:pic>
    <xdr:clientData/>
  </xdr:twoCellAnchor>
  <xdr:twoCellAnchor editAs="oneCell">
    <xdr:from>
      <xdr:col>2</xdr:col>
      <xdr:colOff>295275</xdr:colOff>
      <xdr:row>219</xdr:row>
      <xdr:rowOff>109600</xdr:rowOff>
    </xdr:from>
    <xdr:to>
      <xdr:col>2</xdr:col>
      <xdr:colOff>466725</xdr:colOff>
      <xdr:row>219</xdr:row>
      <xdr:rowOff>481075</xdr:rowOff>
    </xdr:to>
    <xdr:pic>
      <xdr:nvPicPr>
        <xdr:cNvPr id="220" name="/xl/media/image0.png"/>
        <xdr:cNvPicPr>
          <a:picLocks noChangeAspect="1"/>
        </xdr:cNvPicPr>
      </xdr:nvPicPr>
      <xdr:blipFill rotWithShape="1">
        <a:blip xmlns:r="http://schemas.openxmlformats.org/officeDocument/2006/relationships" r:embed="rId1"/>
        <a:stretch>
          <a:fillRect/>
        </a:stretch>
      </xdr:blipFill>
      <xdr:spPr>
        <a:xfrm>
          <a:off x="4143375" y="250536080"/>
          <a:ext cx="342900" cy="742950"/>
        </a:xfrm>
        <a:prstGeom prst="rect">
          <a:avLst/>
        </a:prstGeom>
      </xdr:spPr>
    </xdr:pic>
    <xdr:clientData/>
  </xdr:twoCellAnchor>
  <xdr:twoCellAnchor editAs="oneCell">
    <xdr:from>
      <xdr:col>2</xdr:col>
      <xdr:colOff>295275</xdr:colOff>
      <xdr:row>220</xdr:row>
      <xdr:rowOff>109600</xdr:rowOff>
    </xdr:from>
    <xdr:to>
      <xdr:col>2</xdr:col>
      <xdr:colOff>466725</xdr:colOff>
      <xdr:row>220</xdr:row>
      <xdr:rowOff>481075</xdr:rowOff>
    </xdr:to>
    <xdr:pic>
      <xdr:nvPicPr>
        <xdr:cNvPr id="221" name="/xl/media/image0.png"/>
        <xdr:cNvPicPr>
          <a:picLocks noChangeAspect="1"/>
        </xdr:cNvPicPr>
      </xdr:nvPicPr>
      <xdr:blipFill rotWithShape="1">
        <a:blip xmlns:r="http://schemas.openxmlformats.org/officeDocument/2006/relationships" r:embed="rId1"/>
        <a:stretch>
          <a:fillRect/>
        </a:stretch>
      </xdr:blipFill>
      <xdr:spPr>
        <a:xfrm>
          <a:off x="4143375" y="251679088"/>
          <a:ext cx="342900" cy="742950"/>
        </a:xfrm>
        <a:prstGeom prst="rect">
          <a:avLst/>
        </a:prstGeom>
      </xdr:spPr>
    </xdr:pic>
    <xdr:clientData/>
  </xdr:twoCellAnchor>
  <xdr:twoCellAnchor editAs="oneCell">
    <xdr:from>
      <xdr:col>2</xdr:col>
      <xdr:colOff>295275</xdr:colOff>
      <xdr:row>221</xdr:row>
      <xdr:rowOff>109600</xdr:rowOff>
    </xdr:from>
    <xdr:to>
      <xdr:col>2</xdr:col>
      <xdr:colOff>466725</xdr:colOff>
      <xdr:row>221</xdr:row>
      <xdr:rowOff>481075</xdr:rowOff>
    </xdr:to>
    <xdr:pic>
      <xdr:nvPicPr>
        <xdr:cNvPr id="222" name="/xl/media/image0.png"/>
        <xdr:cNvPicPr>
          <a:picLocks noChangeAspect="1"/>
        </xdr:cNvPicPr>
      </xdr:nvPicPr>
      <xdr:blipFill rotWithShape="1">
        <a:blip xmlns:r="http://schemas.openxmlformats.org/officeDocument/2006/relationships" r:embed="rId1"/>
        <a:stretch>
          <a:fillRect/>
        </a:stretch>
      </xdr:blipFill>
      <xdr:spPr>
        <a:xfrm>
          <a:off x="4143375" y="252822080"/>
          <a:ext cx="342900" cy="742950"/>
        </a:xfrm>
        <a:prstGeom prst="rect">
          <a:avLst/>
        </a:prstGeom>
      </xdr:spPr>
    </xdr:pic>
    <xdr:clientData/>
  </xdr:twoCellAnchor>
  <xdr:twoCellAnchor editAs="oneCell">
    <xdr:from>
      <xdr:col>2</xdr:col>
      <xdr:colOff>295275</xdr:colOff>
      <xdr:row>222</xdr:row>
      <xdr:rowOff>109600</xdr:rowOff>
    </xdr:from>
    <xdr:to>
      <xdr:col>2</xdr:col>
      <xdr:colOff>466725</xdr:colOff>
      <xdr:row>222</xdr:row>
      <xdr:rowOff>481075</xdr:rowOff>
    </xdr:to>
    <xdr:pic>
      <xdr:nvPicPr>
        <xdr:cNvPr id="223" name="/xl/media/image0.png"/>
        <xdr:cNvPicPr>
          <a:picLocks noChangeAspect="1"/>
        </xdr:cNvPicPr>
      </xdr:nvPicPr>
      <xdr:blipFill rotWithShape="1">
        <a:blip xmlns:r="http://schemas.openxmlformats.org/officeDocument/2006/relationships" r:embed="rId1"/>
        <a:stretch>
          <a:fillRect/>
        </a:stretch>
      </xdr:blipFill>
      <xdr:spPr>
        <a:xfrm>
          <a:off x="4143375" y="253965072"/>
          <a:ext cx="342900" cy="742950"/>
        </a:xfrm>
        <a:prstGeom prst="rect">
          <a:avLst/>
        </a:prstGeom>
      </xdr:spPr>
    </xdr:pic>
    <xdr:clientData/>
  </xdr:twoCellAnchor>
  <xdr:twoCellAnchor editAs="oneCell">
    <xdr:from>
      <xdr:col>2</xdr:col>
      <xdr:colOff>295275</xdr:colOff>
      <xdr:row>223</xdr:row>
      <xdr:rowOff>109600</xdr:rowOff>
    </xdr:from>
    <xdr:to>
      <xdr:col>2</xdr:col>
      <xdr:colOff>466725</xdr:colOff>
      <xdr:row>223</xdr:row>
      <xdr:rowOff>481075</xdr:rowOff>
    </xdr:to>
    <xdr:pic>
      <xdr:nvPicPr>
        <xdr:cNvPr id="224" name="/xl/media/image0.png"/>
        <xdr:cNvPicPr>
          <a:picLocks noChangeAspect="1"/>
        </xdr:cNvPicPr>
      </xdr:nvPicPr>
      <xdr:blipFill rotWithShape="1">
        <a:blip xmlns:r="http://schemas.openxmlformats.org/officeDocument/2006/relationships" r:embed="rId1"/>
        <a:stretch>
          <a:fillRect/>
        </a:stretch>
      </xdr:blipFill>
      <xdr:spPr>
        <a:xfrm>
          <a:off x="4143375" y="255108080"/>
          <a:ext cx="342900" cy="742950"/>
        </a:xfrm>
        <a:prstGeom prst="rect">
          <a:avLst/>
        </a:prstGeom>
      </xdr:spPr>
    </xdr:pic>
    <xdr:clientData/>
  </xdr:twoCellAnchor>
  <xdr:twoCellAnchor editAs="oneCell">
    <xdr:from>
      <xdr:col>2</xdr:col>
      <xdr:colOff>295275</xdr:colOff>
      <xdr:row>224</xdr:row>
      <xdr:rowOff>109600</xdr:rowOff>
    </xdr:from>
    <xdr:to>
      <xdr:col>2</xdr:col>
      <xdr:colOff>466725</xdr:colOff>
      <xdr:row>224</xdr:row>
      <xdr:rowOff>481075</xdr:rowOff>
    </xdr:to>
    <xdr:pic>
      <xdr:nvPicPr>
        <xdr:cNvPr id="225" name="/xl/media/image0.png"/>
        <xdr:cNvPicPr>
          <a:picLocks noChangeAspect="1"/>
        </xdr:cNvPicPr>
      </xdr:nvPicPr>
      <xdr:blipFill rotWithShape="1">
        <a:blip xmlns:r="http://schemas.openxmlformats.org/officeDocument/2006/relationships" r:embed="rId1"/>
        <a:stretch>
          <a:fillRect/>
        </a:stretch>
      </xdr:blipFill>
      <xdr:spPr>
        <a:xfrm>
          <a:off x="4143375" y="256251072"/>
          <a:ext cx="342900" cy="742950"/>
        </a:xfrm>
        <a:prstGeom prst="rect">
          <a:avLst/>
        </a:prstGeom>
      </xdr:spPr>
    </xdr:pic>
    <xdr:clientData/>
  </xdr:twoCellAnchor>
  <xdr:twoCellAnchor editAs="oneCell">
    <xdr:from>
      <xdr:col>2</xdr:col>
      <xdr:colOff>295275</xdr:colOff>
      <xdr:row>225</xdr:row>
      <xdr:rowOff>109600</xdr:rowOff>
    </xdr:from>
    <xdr:to>
      <xdr:col>2</xdr:col>
      <xdr:colOff>466725</xdr:colOff>
      <xdr:row>225</xdr:row>
      <xdr:rowOff>481075</xdr:rowOff>
    </xdr:to>
    <xdr:pic>
      <xdr:nvPicPr>
        <xdr:cNvPr id="226" name="/xl/media/image0.png"/>
        <xdr:cNvPicPr>
          <a:picLocks noChangeAspect="1"/>
        </xdr:cNvPicPr>
      </xdr:nvPicPr>
      <xdr:blipFill rotWithShape="1">
        <a:blip xmlns:r="http://schemas.openxmlformats.org/officeDocument/2006/relationships" r:embed="rId1"/>
        <a:stretch>
          <a:fillRect/>
        </a:stretch>
      </xdr:blipFill>
      <xdr:spPr>
        <a:xfrm>
          <a:off x="4143375" y="257394064"/>
          <a:ext cx="342900" cy="742950"/>
        </a:xfrm>
        <a:prstGeom prst="rect">
          <a:avLst/>
        </a:prstGeom>
      </xdr:spPr>
    </xdr:pic>
    <xdr:clientData/>
  </xdr:twoCellAnchor>
  <xdr:twoCellAnchor editAs="oneCell">
    <xdr:from>
      <xdr:col>2</xdr:col>
      <xdr:colOff>295275</xdr:colOff>
      <xdr:row>226</xdr:row>
      <xdr:rowOff>109600</xdr:rowOff>
    </xdr:from>
    <xdr:to>
      <xdr:col>2</xdr:col>
      <xdr:colOff>466725</xdr:colOff>
      <xdr:row>226</xdr:row>
      <xdr:rowOff>481075</xdr:rowOff>
    </xdr:to>
    <xdr:pic>
      <xdr:nvPicPr>
        <xdr:cNvPr id="227" name="/xl/media/image0.png"/>
        <xdr:cNvPicPr>
          <a:picLocks noChangeAspect="1"/>
        </xdr:cNvPicPr>
      </xdr:nvPicPr>
      <xdr:blipFill rotWithShape="1">
        <a:blip xmlns:r="http://schemas.openxmlformats.org/officeDocument/2006/relationships" r:embed="rId1"/>
        <a:stretch>
          <a:fillRect/>
        </a:stretch>
      </xdr:blipFill>
      <xdr:spPr>
        <a:xfrm>
          <a:off x="4143375" y="258537072"/>
          <a:ext cx="342900" cy="742950"/>
        </a:xfrm>
        <a:prstGeom prst="rect">
          <a:avLst/>
        </a:prstGeom>
      </xdr:spPr>
    </xdr:pic>
    <xdr:clientData/>
  </xdr:twoCellAnchor>
  <xdr:twoCellAnchor editAs="oneCell">
    <xdr:from>
      <xdr:col>2</xdr:col>
      <xdr:colOff>295275</xdr:colOff>
      <xdr:row>227</xdr:row>
      <xdr:rowOff>109600</xdr:rowOff>
    </xdr:from>
    <xdr:to>
      <xdr:col>2</xdr:col>
      <xdr:colOff>466725</xdr:colOff>
      <xdr:row>227</xdr:row>
      <xdr:rowOff>481075</xdr:rowOff>
    </xdr:to>
    <xdr:pic>
      <xdr:nvPicPr>
        <xdr:cNvPr id="228" name="/xl/media/image0.png"/>
        <xdr:cNvPicPr>
          <a:picLocks noChangeAspect="1"/>
        </xdr:cNvPicPr>
      </xdr:nvPicPr>
      <xdr:blipFill rotWithShape="1">
        <a:blip xmlns:r="http://schemas.openxmlformats.org/officeDocument/2006/relationships" r:embed="rId1"/>
        <a:stretch>
          <a:fillRect/>
        </a:stretch>
      </xdr:blipFill>
      <xdr:spPr>
        <a:xfrm>
          <a:off x="4143375" y="259680080"/>
          <a:ext cx="342900" cy="742950"/>
        </a:xfrm>
        <a:prstGeom prst="rect">
          <a:avLst/>
        </a:prstGeom>
      </xdr:spPr>
    </xdr:pic>
    <xdr:clientData/>
  </xdr:twoCellAnchor>
  <xdr:twoCellAnchor editAs="oneCell">
    <xdr:from>
      <xdr:col>2</xdr:col>
      <xdr:colOff>295275</xdr:colOff>
      <xdr:row>228</xdr:row>
      <xdr:rowOff>109600</xdr:rowOff>
    </xdr:from>
    <xdr:to>
      <xdr:col>2</xdr:col>
      <xdr:colOff>466725</xdr:colOff>
      <xdr:row>228</xdr:row>
      <xdr:rowOff>481075</xdr:rowOff>
    </xdr:to>
    <xdr:pic>
      <xdr:nvPicPr>
        <xdr:cNvPr id="229" name="/xl/media/image0.png"/>
        <xdr:cNvPicPr>
          <a:picLocks noChangeAspect="1"/>
        </xdr:cNvPicPr>
      </xdr:nvPicPr>
      <xdr:blipFill rotWithShape="1">
        <a:blip xmlns:r="http://schemas.openxmlformats.org/officeDocument/2006/relationships" r:embed="rId1"/>
        <a:stretch>
          <a:fillRect/>
        </a:stretch>
      </xdr:blipFill>
      <xdr:spPr>
        <a:xfrm>
          <a:off x="4143375" y="260823088"/>
          <a:ext cx="342900" cy="742950"/>
        </a:xfrm>
        <a:prstGeom prst="rect">
          <a:avLst/>
        </a:prstGeom>
      </xdr:spPr>
    </xdr:pic>
    <xdr:clientData/>
  </xdr:twoCellAnchor>
  <xdr:twoCellAnchor editAs="oneCell">
    <xdr:from>
      <xdr:col>2</xdr:col>
      <xdr:colOff>295275</xdr:colOff>
      <xdr:row>229</xdr:row>
      <xdr:rowOff>109600</xdr:rowOff>
    </xdr:from>
    <xdr:to>
      <xdr:col>2</xdr:col>
      <xdr:colOff>466725</xdr:colOff>
      <xdr:row>229</xdr:row>
      <xdr:rowOff>481075</xdr:rowOff>
    </xdr:to>
    <xdr:pic>
      <xdr:nvPicPr>
        <xdr:cNvPr id="230" name="/xl/media/image0.png"/>
        <xdr:cNvPicPr>
          <a:picLocks noChangeAspect="1"/>
        </xdr:cNvPicPr>
      </xdr:nvPicPr>
      <xdr:blipFill rotWithShape="1">
        <a:blip xmlns:r="http://schemas.openxmlformats.org/officeDocument/2006/relationships" r:embed="rId1"/>
        <a:stretch>
          <a:fillRect/>
        </a:stretch>
      </xdr:blipFill>
      <xdr:spPr>
        <a:xfrm>
          <a:off x="4143375" y="261966080"/>
          <a:ext cx="342900" cy="742950"/>
        </a:xfrm>
        <a:prstGeom prst="rect">
          <a:avLst/>
        </a:prstGeom>
      </xdr:spPr>
    </xdr:pic>
    <xdr:clientData/>
  </xdr:twoCellAnchor>
  <xdr:twoCellAnchor editAs="oneCell">
    <xdr:from>
      <xdr:col>2</xdr:col>
      <xdr:colOff>295275</xdr:colOff>
      <xdr:row>230</xdr:row>
      <xdr:rowOff>109600</xdr:rowOff>
    </xdr:from>
    <xdr:to>
      <xdr:col>2</xdr:col>
      <xdr:colOff>466725</xdr:colOff>
      <xdr:row>230</xdr:row>
      <xdr:rowOff>481075</xdr:rowOff>
    </xdr:to>
    <xdr:pic>
      <xdr:nvPicPr>
        <xdr:cNvPr id="231" name="/xl/media/image0.png"/>
        <xdr:cNvPicPr>
          <a:picLocks noChangeAspect="1"/>
        </xdr:cNvPicPr>
      </xdr:nvPicPr>
      <xdr:blipFill rotWithShape="1">
        <a:blip xmlns:r="http://schemas.openxmlformats.org/officeDocument/2006/relationships" r:embed="rId1"/>
        <a:stretch>
          <a:fillRect/>
        </a:stretch>
      </xdr:blipFill>
      <xdr:spPr>
        <a:xfrm>
          <a:off x="4143375" y="263109072"/>
          <a:ext cx="342900" cy="742950"/>
        </a:xfrm>
        <a:prstGeom prst="rect">
          <a:avLst/>
        </a:prstGeom>
      </xdr:spPr>
    </xdr:pic>
    <xdr:clientData/>
  </xdr:twoCellAnchor>
  <xdr:twoCellAnchor editAs="oneCell">
    <xdr:from>
      <xdr:col>2</xdr:col>
      <xdr:colOff>295275</xdr:colOff>
      <xdr:row>231</xdr:row>
      <xdr:rowOff>109600</xdr:rowOff>
    </xdr:from>
    <xdr:to>
      <xdr:col>2</xdr:col>
      <xdr:colOff>466725</xdr:colOff>
      <xdr:row>231</xdr:row>
      <xdr:rowOff>481075</xdr:rowOff>
    </xdr:to>
    <xdr:pic>
      <xdr:nvPicPr>
        <xdr:cNvPr id="232" name="/xl/media/image0.png"/>
        <xdr:cNvPicPr>
          <a:picLocks noChangeAspect="1"/>
        </xdr:cNvPicPr>
      </xdr:nvPicPr>
      <xdr:blipFill rotWithShape="1">
        <a:blip xmlns:r="http://schemas.openxmlformats.org/officeDocument/2006/relationships" r:embed="rId1"/>
        <a:stretch>
          <a:fillRect/>
        </a:stretch>
      </xdr:blipFill>
      <xdr:spPr>
        <a:xfrm>
          <a:off x="4143375" y="264252080"/>
          <a:ext cx="342900" cy="742950"/>
        </a:xfrm>
        <a:prstGeom prst="rect">
          <a:avLst/>
        </a:prstGeom>
      </xdr:spPr>
    </xdr:pic>
    <xdr:clientData/>
  </xdr:twoCellAnchor>
  <xdr:twoCellAnchor editAs="oneCell">
    <xdr:from>
      <xdr:col>2</xdr:col>
      <xdr:colOff>295275</xdr:colOff>
      <xdr:row>232</xdr:row>
      <xdr:rowOff>109600</xdr:rowOff>
    </xdr:from>
    <xdr:to>
      <xdr:col>2</xdr:col>
      <xdr:colOff>466725</xdr:colOff>
      <xdr:row>232</xdr:row>
      <xdr:rowOff>481075</xdr:rowOff>
    </xdr:to>
    <xdr:pic>
      <xdr:nvPicPr>
        <xdr:cNvPr id="233" name="/xl/media/image0.png"/>
        <xdr:cNvPicPr>
          <a:picLocks noChangeAspect="1"/>
        </xdr:cNvPicPr>
      </xdr:nvPicPr>
      <xdr:blipFill rotWithShape="1">
        <a:blip xmlns:r="http://schemas.openxmlformats.org/officeDocument/2006/relationships" r:embed="rId1"/>
        <a:stretch>
          <a:fillRect/>
        </a:stretch>
      </xdr:blipFill>
      <xdr:spPr>
        <a:xfrm>
          <a:off x="4143375" y="265395072"/>
          <a:ext cx="342900" cy="742950"/>
        </a:xfrm>
        <a:prstGeom prst="rect">
          <a:avLst/>
        </a:prstGeom>
      </xdr:spPr>
    </xdr:pic>
    <xdr:clientData/>
  </xdr:twoCellAnchor>
  <xdr:twoCellAnchor editAs="oneCell">
    <xdr:from>
      <xdr:col>2</xdr:col>
      <xdr:colOff>295275</xdr:colOff>
      <xdr:row>233</xdr:row>
      <xdr:rowOff>109600</xdr:rowOff>
    </xdr:from>
    <xdr:to>
      <xdr:col>2</xdr:col>
      <xdr:colOff>466725</xdr:colOff>
      <xdr:row>233</xdr:row>
      <xdr:rowOff>481075</xdr:rowOff>
    </xdr:to>
    <xdr:pic>
      <xdr:nvPicPr>
        <xdr:cNvPr id="234" name="/xl/media/image0.png"/>
        <xdr:cNvPicPr>
          <a:picLocks noChangeAspect="1"/>
        </xdr:cNvPicPr>
      </xdr:nvPicPr>
      <xdr:blipFill rotWithShape="1">
        <a:blip xmlns:r="http://schemas.openxmlformats.org/officeDocument/2006/relationships" r:embed="rId1"/>
        <a:stretch>
          <a:fillRect/>
        </a:stretch>
      </xdr:blipFill>
      <xdr:spPr>
        <a:xfrm>
          <a:off x="4143375" y="266538064"/>
          <a:ext cx="342900" cy="742950"/>
        </a:xfrm>
        <a:prstGeom prst="rect">
          <a:avLst/>
        </a:prstGeom>
      </xdr:spPr>
    </xdr:pic>
    <xdr:clientData/>
  </xdr:twoCellAnchor>
  <xdr:twoCellAnchor editAs="oneCell">
    <xdr:from>
      <xdr:col>2</xdr:col>
      <xdr:colOff>295275</xdr:colOff>
      <xdr:row>234</xdr:row>
      <xdr:rowOff>109600</xdr:rowOff>
    </xdr:from>
    <xdr:to>
      <xdr:col>2</xdr:col>
      <xdr:colOff>466725</xdr:colOff>
      <xdr:row>234</xdr:row>
      <xdr:rowOff>481075</xdr:rowOff>
    </xdr:to>
    <xdr:pic>
      <xdr:nvPicPr>
        <xdr:cNvPr id="235" name="/xl/media/image0.png"/>
        <xdr:cNvPicPr>
          <a:picLocks noChangeAspect="1"/>
        </xdr:cNvPicPr>
      </xdr:nvPicPr>
      <xdr:blipFill rotWithShape="1">
        <a:blip xmlns:r="http://schemas.openxmlformats.org/officeDocument/2006/relationships" r:embed="rId1"/>
        <a:stretch>
          <a:fillRect/>
        </a:stretch>
      </xdr:blipFill>
      <xdr:spPr>
        <a:xfrm>
          <a:off x="4143375" y="267681072"/>
          <a:ext cx="342900" cy="742950"/>
        </a:xfrm>
        <a:prstGeom prst="rect">
          <a:avLst/>
        </a:prstGeom>
      </xdr:spPr>
    </xdr:pic>
    <xdr:clientData/>
  </xdr:twoCellAnchor>
  <xdr:twoCellAnchor editAs="oneCell">
    <xdr:from>
      <xdr:col>2</xdr:col>
      <xdr:colOff>295275</xdr:colOff>
      <xdr:row>235</xdr:row>
      <xdr:rowOff>109600</xdr:rowOff>
    </xdr:from>
    <xdr:to>
      <xdr:col>2</xdr:col>
      <xdr:colOff>466725</xdr:colOff>
      <xdr:row>235</xdr:row>
      <xdr:rowOff>481075</xdr:rowOff>
    </xdr:to>
    <xdr:pic>
      <xdr:nvPicPr>
        <xdr:cNvPr id="236" name="/xl/media/image0.png"/>
        <xdr:cNvPicPr>
          <a:picLocks noChangeAspect="1"/>
        </xdr:cNvPicPr>
      </xdr:nvPicPr>
      <xdr:blipFill rotWithShape="1">
        <a:blip xmlns:r="http://schemas.openxmlformats.org/officeDocument/2006/relationships" r:embed="rId1"/>
        <a:stretch>
          <a:fillRect/>
        </a:stretch>
      </xdr:blipFill>
      <xdr:spPr>
        <a:xfrm>
          <a:off x="4143375" y="268824096"/>
          <a:ext cx="342900" cy="742950"/>
        </a:xfrm>
        <a:prstGeom prst="rect">
          <a:avLst/>
        </a:prstGeom>
      </xdr:spPr>
    </xdr:pic>
    <xdr:clientData/>
  </xdr:twoCellAnchor>
  <xdr:twoCellAnchor editAs="oneCell">
    <xdr:from>
      <xdr:col>2</xdr:col>
      <xdr:colOff>295275</xdr:colOff>
      <xdr:row>236</xdr:row>
      <xdr:rowOff>109600</xdr:rowOff>
    </xdr:from>
    <xdr:to>
      <xdr:col>2</xdr:col>
      <xdr:colOff>466725</xdr:colOff>
      <xdr:row>236</xdr:row>
      <xdr:rowOff>481075</xdr:rowOff>
    </xdr:to>
    <xdr:pic>
      <xdr:nvPicPr>
        <xdr:cNvPr id="237" name="/xl/media/image0.png"/>
        <xdr:cNvPicPr>
          <a:picLocks noChangeAspect="1"/>
        </xdr:cNvPicPr>
      </xdr:nvPicPr>
      <xdr:blipFill rotWithShape="1">
        <a:blip xmlns:r="http://schemas.openxmlformats.org/officeDocument/2006/relationships" r:embed="rId1"/>
        <a:stretch>
          <a:fillRect/>
        </a:stretch>
      </xdr:blipFill>
      <xdr:spPr>
        <a:xfrm>
          <a:off x="4143375" y="269967072"/>
          <a:ext cx="342900" cy="742950"/>
        </a:xfrm>
        <a:prstGeom prst="rect">
          <a:avLst/>
        </a:prstGeom>
      </xdr:spPr>
    </xdr:pic>
    <xdr:clientData/>
  </xdr:twoCellAnchor>
  <xdr:twoCellAnchor editAs="oneCell">
    <xdr:from>
      <xdr:col>2</xdr:col>
      <xdr:colOff>295275</xdr:colOff>
      <xdr:row>237</xdr:row>
      <xdr:rowOff>109600</xdr:rowOff>
    </xdr:from>
    <xdr:to>
      <xdr:col>2</xdr:col>
      <xdr:colOff>466725</xdr:colOff>
      <xdr:row>237</xdr:row>
      <xdr:rowOff>481075</xdr:rowOff>
    </xdr:to>
    <xdr:pic>
      <xdr:nvPicPr>
        <xdr:cNvPr id="238" name="/xl/media/image0.png"/>
        <xdr:cNvPicPr>
          <a:picLocks noChangeAspect="1"/>
        </xdr:cNvPicPr>
      </xdr:nvPicPr>
      <xdr:blipFill rotWithShape="1">
        <a:blip xmlns:r="http://schemas.openxmlformats.org/officeDocument/2006/relationships" r:embed="rId1"/>
        <a:stretch>
          <a:fillRect/>
        </a:stretch>
      </xdr:blipFill>
      <xdr:spPr>
        <a:xfrm>
          <a:off x="4143375" y="271110080"/>
          <a:ext cx="342900" cy="742950"/>
        </a:xfrm>
        <a:prstGeom prst="rect">
          <a:avLst/>
        </a:prstGeom>
      </xdr:spPr>
    </xdr:pic>
    <xdr:clientData/>
  </xdr:twoCellAnchor>
  <xdr:twoCellAnchor editAs="oneCell">
    <xdr:from>
      <xdr:col>2</xdr:col>
      <xdr:colOff>295275</xdr:colOff>
      <xdr:row>238</xdr:row>
      <xdr:rowOff>109600</xdr:rowOff>
    </xdr:from>
    <xdr:to>
      <xdr:col>2</xdr:col>
      <xdr:colOff>466725</xdr:colOff>
      <xdr:row>238</xdr:row>
      <xdr:rowOff>481075</xdr:rowOff>
    </xdr:to>
    <xdr:pic>
      <xdr:nvPicPr>
        <xdr:cNvPr id="239" name="/xl/media/image0.png"/>
        <xdr:cNvPicPr>
          <a:picLocks noChangeAspect="1"/>
        </xdr:cNvPicPr>
      </xdr:nvPicPr>
      <xdr:blipFill rotWithShape="1">
        <a:blip xmlns:r="http://schemas.openxmlformats.org/officeDocument/2006/relationships" r:embed="rId1"/>
        <a:stretch>
          <a:fillRect/>
        </a:stretch>
      </xdr:blipFill>
      <xdr:spPr>
        <a:xfrm>
          <a:off x="4143375" y="272253088"/>
          <a:ext cx="342900" cy="742950"/>
        </a:xfrm>
        <a:prstGeom prst="rect">
          <a:avLst/>
        </a:prstGeom>
      </xdr:spPr>
    </xdr:pic>
    <xdr:clientData/>
  </xdr:twoCellAnchor>
  <xdr:twoCellAnchor editAs="oneCell">
    <xdr:from>
      <xdr:col>2</xdr:col>
      <xdr:colOff>295275</xdr:colOff>
      <xdr:row>239</xdr:row>
      <xdr:rowOff>109600</xdr:rowOff>
    </xdr:from>
    <xdr:to>
      <xdr:col>2</xdr:col>
      <xdr:colOff>466725</xdr:colOff>
      <xdr:row>239</xdr:row>
      <xdr:rowOff>481075</xdr:rowOff>
    </xdr:to>
    <xdr:pic>
      <xdr:nvPicPr>
        <xdr:cNvPr id="240" name="/xl/media/image0.png"/>
        <xdr:cNvPicPr>
          <a:picLocks noChangeAspect="1"/>
        </xdr:cNvPicPr>
      </xdr:nvPicPr>
      <xdr:blipFill rotWithShape="1">
        <a:blip xmlns:r="http://schemas.openxmlformats.org/officeDocument/2006/relationships" r:embed="rId1"/>
        <a:stretch>
          <a:fillRect/>
        </a:stretch>
      </xdr:blipFill>
      <xdr:spPr>
        <a:xfrm>
          <a:off x="4143375" y="273396064"/>
          <a:ext cx="342900" cy="742950"/>
        </a:xfrm>
        <a:prstGeom prst="rect">
          <a:avLst/>
        </a:prstGeom>
      </xdr:spPr>
    </xdr:pic>
    <xdr:clientData/>
  </xdr:twoCellAnchor>
  <xdr:twoCellAnchor editAs="oneCell">
    <xdr:from>
      <xdr:col>2</xdr:col>
      <xdr:colOff>295275</xdr:colOff>
      <xdr:row>240</xdr:row>
      <xdr:rowOff>109600</xdr:rowOff>
    </xdr:from>
    <xdr:to>
      <xdr:col>2</xdr:col>
      <xdr:colOff>466725</xdr:colOff>
      <xdr:row>240</xdr:row>
      <xdr:rowOff>481075</xdr:rowOff>
    </xdr:to>
    <xdr:pic>
      <xdr:nvPicPr>
        <xdr:cNvPr id="241" name="/xl/media/image0.png"/>
        <xdr:cNvPicPr>
          <a:picLocks noChangeAspect="1"/>
        </xdr:cNvPicPr>
      </xdr:nvPicPr>
      <xdr:blipFill rotWithShape="1">
        <a:blip xmlns:r="http://schemas.openxmlformats.org/officeDocument/2006/relationships" r:embed="rId1"/>
        <a:stretch>
          <a:fillRect/>
        </a:stretch>
      </xdr:blipFill>
      <xdr:spPr>
        <a:xfrm>
          <a:off x="4143375" y="274539072"/>
          <a:ext cx="342900" cy="742950"/>
        </a:xfrm>
        <a:prstGeom prst="rect">
          <a:avLst/>
        </a:prstGeom>
      </xdr:spPr>
    </xdr:pic>
    <xdr:clientData/>
  </xdr:twoCellAnchor>
  <xdr:twoCellAnchor editAs="oneCell">
    <xdr:from>
      <xdr:col>2</xdr:col>
      <xdr:colOff>295275</xdr:colOff>
      <xdr:row>241</xdr:row>
      <xdr:rowOff>109600</xdr:rowOff>
    </xdr:from>
    <xdr:to>
      <xdr:col>2</xdr:col>
      <xdr:colOff>466725</xdr:colOff>
      <xdr:row>241</xdr:row>
      <xdr:rowOff>481075</xdr:rowOff>
    </xdr:to>
    <xdr:pic>
      <xdr:nvPicPr>
        <xdr:cNvPr id="242" name="/xl/media/image0.png"/>
        <xdr:cNvPicPr>
          <a:picLocks noChangeAspect="1"/>
        </xdr:cNvPicPr>
      </xdr:nvPicPr>
      <xdr:blipFill rotWithShape="1">
        <a:blip xmlns:r="http://schemas.openxmlformats.org/officeDocument/2006/relationships" r:embed="rId1"/>
        <a:stretch>
          <a:fillRect/>
        </a:stretch>
      </xdr:blipFill>
      <xdr:spPr>
        <a:xfrm>
          <a:off x="4143375" y="275682080"/>
          <a:ext cx="342900" cy="742950"/>
        </a:xfrm>
        <a:prstGeom prst="rect">
          <a:avLst/>
        </a:prstGeom>
      </xdr:spPr>
    </xdr:pic>
    <xdr:clientData/>
  </xdr:twoCellAnchor>
  <xdr:twoCellAnchor editAs="oneCell">
    <xdr:from>
      <xdr:col>2</xdr:col>
      <xdr:colOff>295275</xdr:colOff>
      <xdr:row>242</xdr:row>
      <xdr:rowOff>109600</xdr:rowOff>
    </xdr:from>
    <xdr:to>
      <xdr:col>2</xdr:col>
      <xdr:colOff>466725</xdr:colOff>
      <xdr:row>242</xdr:row>
      <xdr:rowOff>481075</xdr:rowOff>
    </xdr:to>
    <xdr:pic>
      <xdr:nvPicPr>
        <xdr:cNvPr id="243" name="/xl/media/image0.png"/>
        <xdr:cNvPicPr>
          <a:picLocks noChangeAspect="1"/>
        </xdr:cNvPicPr>
      </xdr:nvPicPr>
      <xdr:blipFill rotWithShape="1">
        <a:blip xmlns:r="http://schemas.openxmlformats.org/officeDocument/2006/relationships" r:embed="rId1"/>
        <a:stretch>
          <a:fillRect/>
        </a:stretch>
      </xdr:blipFill>
      <xdr:spPr>
        <a:xfrm>
          <a:off x="4143375" y="276825056"/>
          <a:ext cx="342900" cy="742950"/>
        </a:xfrm>
        <a:prstGeom prst="rect">
          <a:avLst/>
        </a:prstGeom>
      </xdr:spPr>
    </xdr:pic>
    <xdr:clientData/>
  </xdr:twoCellAnchor>
  <xdr:twoCellAnchor editAs="oneCell">
    <xdr:from>
      <xdr:col>2</xdr:col>
      <xdr:colOff>295275</xdr:colOff>
      <xdr:row>243</xdr:row>
      <xdr:rowOff>109600</xdr:rowOff>
    </xdr:from>
    <xdr:to>
      <xdr:col>2</xdr:col>
      <xdr:colOff>466725</xdr:colOff>
      <xdr:row>243</xdr:row>
      <xdr:rowOff>481075</xdr:rowOff>
    </xdr:to>
    <xdr:pic>
      <xdr:nvPicPr>
        <xdr:cNvPr id="244" name="/xl/media/image0.png"/>
        <xdr:cNvPicPr>
          <a:picLocks noChangeAspect="1"/>
        </xdr:cNvPicPr>
      </xdr:nvPicPr>
      <xdr:blipFill rotWithShape="1">
        <a:blip xmlns:r="http://schemas.openxmlformats.org/officeDocument/2006/relationships" r:embed="rId1"/>
        <a:stretch>
          <a:fillRect/>
        </a:stretch>
      </xdr:blipFill>
      <xdr:spPr>
        <a:xfrm>
          <a:off x="4143375" y="277968096"/>
          <a:ext cx="342900" cy="742950"/>
        </a:xfrm>
        <a:prstGeom prst="rect">
          <a:avLst/>
        </a:prstGeom>
      </xdr:spPr>
    </xdr:pic>
    <xdr:clientData/>
  </xdr:twoCellAnchor>
  <xdr:twoCellAnchor editAs="oneCell">
    <xdr:from>
      <xdr:col>2</xdr:col>
      <xdr:colOff>295275</xdr:colOff>
      <xdr:row>244</xdr:row>
      <xdr:rowOff>109600</xdr:rowOff>
    </xdr:from>
    <xdr:to>
      <xdr:col>2</xdr:col>
      <xdr:colOff>466725</xdr:colOff>
      <xdr:row>244</xdr:row>
      <xdr:rowOff>481075</xdr:rowOff>
    </xdr:to>
    <xdr:pic>
      <xdr:nvPicPr>
        <xdr:cNvPr id="245" name="/xl/media/image0.png"/>
        <xdr:cNvPicPr>
          <a:picLocks noChangeAspect="1"/>
        </xdr:cNvPicPr>
      </xdr:nvPicPr>
      <xdr:blipFill rotWithShape="1">
        <a:blip xmlns:r="http://schemas.openxmlformats.org/officeDocument/2006/relationships" r:embed="rId1"/>
        <a:stretch>
          <a:fillRect/>
        </a:stretch>
      </xdr:blipFill>
      <xdr:spPr>
        <a:xfrm>
          <a:off x="4143375" y="279111072"/>
          <a:ext cx="342900" cy="742950"/>
        </a:xfrm>
        <a:prstGeom prst="rect">
          <a:avLst/>
        </a:prstGeom>
      </xdr:spPr>
    </xdr:pic>
    <xdr:clientData/>
  </xdr:twoCellAnchor>
  <xdr:twoCellAnchor editAs="oneCell">
    <xdr:from>
      <xdr:col>2</xdr:col>
      <xdr:colOff>295275</xdr:colOff>
      <xdr:row>245</xdr:row>
      <xdr:rowOff>109600</xdr:rowOff>
    </xdr:from>
    <xdr:to>
      <xdr:col>2</xdr:col>
      <xdr:colOff>466725</xdr:colOff>
      <xdr:row>245</xdr:row>
      <xdr:rowOff>481075</xdr:rowOff>
    </xdr:to>
    <xdr:pic>
      <xdr:nvPicPr>
        <xdr:cNvPr id="246" name="/xl/media/image0.png"/>
        <xdr:cNvPicPr>
          <a:picLocks noChangeAspect="1"/>
        </xdr:cNvPicPr>
      </xdr:nvPicPr>
      <xdr:blipFill rotWithShape="1">
        <a:blip xmlns:r="http://schemas.openxmlformats.org/officeDocument/2006/relationships" r:embed="rId1"/>
        <a:stretch>
          <a:fillRect/>
        </a:stretch>
      </xdr:blipFill>
      <xdr:spPr>
        <a:xfrm>
          <a:off x="4143375" y="280254080"/>
          <a:ext cx="342900" cy="742950"/>
        </a:xfrm>
        <a:prstGeom prst="rect">
          <a:avLst/>
        </a:prstGeom>
      </xdr:spPr>
    </xdr:pic>
    <xdr:clientData/>
  </xdr:twoCellAnchor>
  <xdr:twoCellAnchor editAs="oneCell">
    <xdr:from>
      <xdr:col>2</xdr:col>
      <xdr:colOff>295275</xdr:colOff>
      <xdr:row>246</xdr:row>
      <xdr:rowOff>109600</xdr:rowOff>
    </xdr:from>
    <xdr:to>
      <xdr:col>2</xdr:col>
      <xdr:colOff>466725</xdr:colOff>
      <xdr:row>246</xdr:row>
      <xdr:rowOff>481075</xdr:rowOff>
    </xdr:to>
    <xdr:pic>
      <xdr:nvPicPr>
        <xdr:cNvPr id="247" name="/xl/media/image0.png"/>
        <xdr:cNvPicPr>
          <a:picLocks noChangeAspect="1"/>
        </xdr:cNvPicPr>
      </xdr:nvPicPr>
      <xdr:blipFill rotWithShape="1">
        <a:blip xmlns:r="http://schemas.openxmlformats.org/officeDocument/2006/relationships" r:embed="rId1"/>
        <a:stretch>
          <a:fillRect/>
        </a:stretch>
      </xdr:blipFill>
      <xdr:spPr>
        <a:xfrm>
          <a:off x="4143375" y="281397088"/>
          <a:ext cx="342900" cy="742950"/>
        </a:xfrm>
        <a:prstGeom prst="rect">
          <a:avLst/>
        </a:prstGeom>
      </xdr:spPr>
    </xdr:pic>
    <xdr:clientData/>
  </xdr:twoCellAnchor>
  <xdr:twoCellAnchor editAs="oneCell">
    <xdr:from>
      <xdr:col>2</xdr:col>
      <xdr:colOff>295275</xdr:colOff>
      <xdr:row>247</xdr:row>
      <xdr:rowOff>109600</xdr:rowOff>
    </xdr:from>
    <xdr:to>
      <xdr:col>2</xdr:col>
      <xdr:colOff>466725</xdr:colOff>
      <xdr:row>247</xdr:row>
      <xdr:rowOff>481075</xdr:rowOff>
    </xdr:to>
    <xdr:pic>
      <xdr:nvPicPr>
        <xdr:cNvPr id="248" name="/xl/media/image0.png"/>
        <xdr:cNvPicPr>
          <a:picLocks noChangeAspect="1"/>
        </xdr:cNvPicPr>
      </xdr:nvPicPr>
      <xdr:blipFill rotWithShape="1">
        <a:blip xmlns:r="http://schemas.openxmlformats.org/officeDocument/2006/relationships" r:embed="rId1"/>
        <a:stretch>
          <a:fillRect/>
        </a:stretch>
      </xdr:blipFill>
      <xdr:spPr>
        <a:xfrm>
          <a:off x="4143375" y="282540064"/>
          <a:ext cx="342900" cy="742950"/>
        </a:xfrm>
        <a:prstGeom prst="rect">
          <a:avLst/>
        </a:prstGeom>
      </xdr:spPr>
    </xdr:pic>
    <xdr:clientData/>
  </xdr:twoCellAnchor>
  <xdr:twoCellAnchor editAs="oneCell">
    <xdr:from>
      <xdr:col>2</xdr:col>
      <xdr:colOff>295275</xdr:colOff>
      <xdr:row>248</xdr:row>
      <xdr:rowOff>109600</xdr:rowOff>
    </xdr:from>
    <xdr:to>
      <xdr:col>2</xdr:col>
      <xdr:colOff>466725</xdr:colOff>
      <xdr:row>248</xdr:row>
      <xdr:rowOff>481075</xdr:rowOff>
    </xdr:to>
    <xdr:pic>
      <xdr:nvPicPr>
        <xdr:cNvPr id="249" name="/xl/media/image0.png"/>
        <xdr:cNvPicPr>
          <a:picLocks noChangeAspect="1"/>
        </xdr:cNvPicPr>
      </xdr:nvPicPr>
      <xdr:blipFill rotWithShape="1">
        <a:blip xmlns:r="http://schemas.openxmlformats.org/officeDocument/2006/relationships" r:embed="rId1"/>
        <a:stretch>
          <a:fillRect/>
        </a:stretch>
      </xdr:blipFill>
      <xdr:spPr>
        <a:xfrm>
          <a:off x="4143375" y="283683072"/>
          <a:ext cx="342900" cy="742950"/>
        </a:xfrm>
        <a:prstGeom prst="rect">
          <a:avLst/>
        </a:prstGeom>
      </xdr:spPr>
    </xdr:pic>
    <xdr:clientData/>
  </xdr:twoCellAnchor>
  <xdr:twoCellAnchor editAs="oneCell">
    <xdr:from>
      <xdr:col>2</xdr:col>
      <xdr:colOff>295275</xdr:colOff>
      <xdr:row>249</xdr:row>
      <xdr:rowOff>109600</xdr:rowOff>
    </xdr:from>
    <xdr:to>
      <xdr:col>2</xdr:col>
      <xdr:colOff>466725</xdr:colOff>
      <xdr:row>249</xdr:row>
      <xdr:rowOff>481075</xdr:rowOff>
    </xdr:to>
    <xdr:pic>
      <xdr:nvPicPr>
        <xdr:cNvPr id="250" name="/xl/media/image0.png"/>
        <xdr:cNvPicPr>
          <a:picLocks noChangeAspect="1"/>
        </xdr:cNvPicPr>
      </xdr:nvPicPr>
      <xdr:blipFill rotWithShape="1">
        <a:blip xmlns:r="http://schemas.openxmlformats.org/officeDocument/2006/relationships" r:embed="rId1"/>
        <a:stretch>
          <a:fillRect/>
        </a:stretch>
      </xdr:blipFill>
      <xdr:spPr>
        <a:xfrm>
          <a:off x="4143375" y="284826080"/>
          <a:ext cx="342900" cy="742950"/>
        </a:xfrm>
        <a:prstGeom prst="rect">
          <a:avLst/>
        </a:prstGeom>
      </xdr:spPr>
    </xdr:pic>
    <xdr:clientData/>
  </xdr:twoCellAnchor>
  <xdr:twoCellAnchor editAs="oneCell">
    <xdr:from>
      <xdr:col>2</xdr:col>
      <xdr:colOff>295275</xdr:colOff>
      <xdr:row>250</xdr:row>
      <xdr:rowOff>109600</xdr:rowOff>
    </xdr:from>
    <xdr:to>
      <xdr:col>2</xdr:col>
      <xdr:colOff>466725</xdr:colOff>
      <xdr:row>250</xdr:row>
      <xdr:rowOff>481075</xdr:rowOff>
    </xdr:to>
    <xdr:pic>
      <xdr:nvPicPr>
        <xdr:cNvPr id="251" name="/xl/media/image0.png"/>
        <xdr:cNvPicPr>
          <a:picLocks noChangeAspect="1"/>
        </xdr:cNvPicPr>
      </xdr:nvPicPr>
      <xdr:blipFill rotWithShape="1">
        <a:blip xmlns:r="http://schemas.openxmlformats.org/officeDocument/2006/relationships" r:embed="rId1"/>
        <a:stretch>
          <a:fillRect/>
        </a:stretch>
      </xdr:blipFill>
      <xdr:spPr>
        <a:xfrm>
          <a:off x="4143375" y="285969056"/>
          <a:ext cx="342900" cy="742950"/>
        </a:xfrm>
        <a:prstGeom prst="rect">
          <a:avLst/>
        </a:prstGeom>
      </xdr:spPr>
    </xdr:pic>
    <xdr:clientData/>
  </xdr:twoCellAnchor>
  <xdr:twoCellAnchor editAs="oneCell">
    <xdr:from>
      <xdr:col>2</xdr:col>
      <xdr:colOff>295275</xdr:colOff>
      <xdr:row>251</xdr:row>
      <xdr:rowOff>109600</xdr:rowOff>
    </xdr:from>
    <xdr:to>
      <xdr:col>2</xdr:col>
      <xdr:colOff>466725</xdr:colOff>
      <xdr:row>251</xdr:row>
      <xdr:rowOff>481075</xdr:rowOff>
    </xdr:to>
    <xdr:pic>
      <xdr:nvPicPr>
        <xdr:cNvPr id="252" name="/xl/media/image0.png"/>
        <xdr:cNvPicPr>
          <a:picLocks noChangeAspect="1"/>
        </xdr:cNvPicPr>
      </xdr:nvPicPr>
      <xdr:blipFill rotWithShape="1">
        <a:blip xmlns:r="http://schemas.openxmlformats.org/officeDocument/2006/relationships" r:embed="rId1"/>
        <a:stretch>
          <a:fillRect/>
        </a:stretch>
      </xdr:blipFill>
      <xdr:spPr>
        <a:xfrm>
          <a:off x="4143375" y="287112096"/>
          <a:ext cx="342900" cy="742950"/>
        </a:xfrm>
        <a:prstGeom prst="rect">
          <a:avLst/>
        </a:prstGeom>
      </xdr:spPr>
    </xdr:pic>
    <xdr:clientData/>
  </xdr:twoCellAnchor>
  <xdr:twoCellAnchor editAs="oneCell">
    <xdr:from>
      <xdr:col>2</xdr:col>
      <xdr:colOff>295275</xdr:colOff>
      <xdr:row>252</xdr:row>
      <xdr:rowOff>109600</xdr:rowOff>
    </xdr:from>
    <xdr:to>
      <xdr:col>2</xdr:col>
      <xdr:colOff>466725</xdr:colOff>
      <xdr:row>252</xdr:row>
      <xdr:rowOff>481075</xdr:rowOff>
    </xdr:to>
    <xdr:pic>
      <xdr:nvPicPr>
        <xdr:cNvPr id="253" name="/xl/media/image0.png"/>
        <xdr:cNvPicPr>
          <a:picLocks noChangeAspect="1"/>
        </xdr:cNvPicPr>
      </xdr:nvPicPr>
      <xdr:blipFill rotWithShape="1">
        <a:blip xmlns:r="http://schemas.openxmlformats.org/officeDocument/2006/relationships" r:embed="rId1"/>
        <a:stretch>
          <a:fillRect/>
        </a:stretch>
      </xdr:blipFill>
      <xdr:spPr>
        <a:xfrm>
          <a:off x="4143375" y="288255072"/>
          <a:ext cx="342900" cy="742950"/>
        </a:xfrm>
        <a:prstGeom prst="rect">
          <a:avLst/>
        </a:prstGeom>
      </xdr:spPr>
    </xdr:pic>
    <xdr:clientData/>
  </xdr:twoCellAnchor>
  <xdr:twoCellAnchor editAs="oneCell">
    <xdr:from>
      <xdr:col>2</xdr:col>
      <xdr:colOff>295275</xdr:colOff>
      <xdr:row>253</xdr:row>
      <xdr:rowOff>109600</xdr:rowOff>
    </xdr:from>
    <xdr:to>
      <xdr:col>2</xdr:col>
      <xdr:colOff>466725</xdr:colOff>
      <xdr:row>253</xdr:row>
      <xdr:rowOff>481075</xdr:rowOff>
    </xdr:to>
    <xdr:pic>
      <xdr:nvPicPr>
        <xdr:cNvPr id="254" name="/xl/media/image0.png"/>
        <xdr:cNvPicPr>
          <a:picLocks noChangeAspect="1"/>
        </xdr:cNvPicPr>
      </xdr:nvPicPr>
      <xdr:blipFill rotWithShape="1">
        <a:blip xmlns:r="http://schemas.openxmlformats.org/officeDocument/2006/relationships" r:embed="rId1"/>
        <a:stretch>
          <a:fillRect/>
        </a:stretch>
      </xdr:blipFill>
      <xdr:spPr>
        <a:xfrm>
          <a:off x="4143375" y="289398080"/>
          <a:ext cx="342900" cy="742950"/>
        </a:xfrm>
        <a:prstGeom prst="rect">
          <a:avLst/>
        </a:prstGeom>
      </xdr:spPr>
    </xdr:pic>
    <xdr:clientData/>
  </xdr:twoCellAnchor>
  <xdr:twoCellAnchor editAs="oneCell">
    <xdr:from>
      <xdr:col>2</xdr:col>
      <xdr:colOff>295275</xdr:colOff>
      <xdr:row>254</xdr:row>
      <xdr:rowOff>109600</xdr:rowOff>
    </xdr:from>
    <xdr:to>
      <xdr:col>2</xdr:col>
      <xdr:colOff>466725</xdr:colOff>
      <xdr:row>254</xdr:row>
      <xdr:rowOff>481075</xdr:rowOff>
    </xdr:to>
    <xdr:pic>
      <xdr:nvPicPr>
        <xdr:cNvPr id="255" name="/xl/media/image0.png"/>
        <xdr:cNvPicPr>
          <a:picLocks noChangeAspect="1"/>
        </xdr:cNvPicPr>
      </xdr:nvPicPr>
      <xdr:blipFill rotWithShape="1">
        <a:blip xmlns:r="http://schemas.openxmlformats.org/officeDocument/2006/relationships" r:embed="rId1"/>
        <a:stretch>
          <a:fillRect/>
        </a:stretch>
      </xdr:blipFill>
      <xdr:spPr>
        <a:xfrm>
          <a:off x="4143375" y="290541088"/>
          <a:ext cx="342900" cy="742950"/>
        </a:xfrm>
        <a:prstGeom prst="rect">
          <a:avLst/>
        </a:prstGeom>
      </xdr:spPr>
    </xdr:pic>
    <xdr:clientData/>
  </xdr:twoCellAnchor>
  <xdr:twoCellAnchor editAs="oneCell">
    <xdr:from>
      <xdr:col>2</xdr:col>
      <xdr:colOff>295275</xdr:colOff>
      <xdr:row>255</xdr:row>
      <xdr:rowOff>109600</xdr:rowOff>
    </xdr:from>
    <xdr:to>
      <xdr:col>2</xdr:col>
      <xdr:colOff>466725</xdr:colOff>
      <xdr:row>255</xdr:row>
      <xdr:rowOff>481075</xdr:rowOff>
    </xdr:to>
    <xdr:pic>
      <xdr:nvPicPr>
        <xdr:cNvPr id="256" name="/xl/media/image0.png"/>
        <xdr:cNvPicPr>
          <a:picLocks noChangeAspect="1"/>
        </xdr:cNvPicPr>
      </xdr:nvPicPr>
      <xdr:blipFill rotWithShape="1">
        <a:blip xmlns:r="http://schemas.openxmlformats.org/officeDocument/2006/relationships" r:embed="rId1"/>
        <a:stretch>
          <a:fillRect/>
        </a:stretch>
      </xdr:blipFill>
      <xdr:spPr>
        <a:xfrm>
          <a:off x="4143375" y="291684064"/>
          <a:ext cx="342900" cy="742950"/>
        </a:xfrm>
        <a:prstGeom prst="rect">
          <a:avLst/>
        </a:prstGeom>
      </xdr:spPr>
    </xdr:pic>
    <xdr:clientData/>
  </xdr:twoCellAnchor>
  <xdr:twoCellAnchor editAs="oneCell">
    <xdr:from>
      <xdr:col>2</xdr:col>
      <xdr:colOff>295275</xdr:colOff>
      <xdr:row>256</xdr:row>
      <xdr:rowOff>109600</xdr:rowOff>
    </xdr:from>
    <xdr:to>
      <xdr:col>2</xdr:col>
      <xdr:colOff>466725</xdr:colOff>
      <xdr:row>256</xdr:row>
      <xdr:rowOff>481075</xdr:rowOff>
    </xdr:to>
    <xdr:pic>
      <xdr:nvPicPr>
        <xdr:cNvPr id="257" name="/xl/media/image0.png"/>
        <xdr:cNvPicPr>
          <a:picLocks noChangeAspect="1"/>
        </xdr:cNvPicPr>
      </xdr:nvPicPr>
      <xdr:blipFill rotWithShape="1">
        <a:blip xmlns:r="http://schemas.openxmlformats.org/officeDocument/2006/relationships" r:embed="rId1"/>
        <a:stretch>
          <a:fillRect/>
        </a:stretch>
      </xdr:blipFill>
      <xdr:spPr>
        <a:xfrm>
          <a:off x="4143375" y="292827072"/>
          <a:ext cx="342900" cy="742950"/>
        </a:xfrm>
        <a:prstGeom prst="rect">
          <a:avLst/>
        </a:prstGeom>
      </xdr:spPr>
    </xdr:pic>
    <xdr:clientData/>
  </xdr:twoCellAnchor>
  <xdr:twoCellAnchor editAs="oneCell">
    <xdr:from>
      <xdr:col>2</xdr:col>
      <xdr:colOff>295275</xdr:colOff>
      <xdr:row>257</xdr:row>
      <xdr:rowOff>109600</xdr:rowOff>
    </xdr:from>
    <xdr:to>
      <xdr:col>2</xdr:col>
      <xdr:colOff>466725</xdr:colOff>
      <xdr:row>257</xdr:row>
      <xdr:rowOff>481075</xdr:rowOff>
    </xdr:to>
    <xdr:pic>
      <xdr:nvPicPr>
        <xdr:cNvPr id="258" name="/xl/media/image0.png"/>
        <xdr:cNvPicPr>
          <a:picLocks noChangeAspect="1"/>
        </xdr:cNvPicPr>
      </xdr:nvPicPr>
      <xdr:blipFill rotWithShape="1">
        <a:blip xmlns:r="http://schemas.openxmlformats.org/officeDocument/2006/relationships" r:embed="rId1"/>
        <a:stretch>
          <a:fillRect/>
        </a:stretch>
      </xdr:blipFill>
      <xdr:spPr>
        <a:xfrm>
          <a:off x="4143375" y="293970080"/>
          <a:ext cx="342900" cy="742950"/>
        </a:xfrm>
        <a:prstGeom prst="rect">
          <a:avLst/>
        </a:prstGeom>
      </xdr:spPr>
    </xdr:pic>
    <xdr:clientData/>
  </xdr:twoCellAnchor>
  <xdr:twoCellAnchor editAs="oneCell">
    <xdr:from>
      <xdr:col>2</xdr:col>
      <xdr:colOff>295275</xdr:colOff>
      <xdr:row>258</xdr:row>
      <xdr:rowOff>109600</xdr:rowOff>
    </xdr:from>
    <xdr:to>
      <xdr:col>2</xdr:col>
      <xdr:colOff>466725</xdr:colOff>
      <xdr:row>258</xdr:row>
      <xdr:rowOff>481075</xdr:rowOff>
    </xdr:to>
    <xdr:pic>
      <xdr:nvPicPr>
        <xdr:cNvPr id="259" name="/xl/media/image0.png"/>
        <xdr:cNvPicPr>
          <a:picLocks noChangeAspect="1"/>
        </xdr:cNvPicPr>
      </xdr:nvPicPr>
      <xdr:blipFill rotWithShape="1">
        <a:blip xmlns:r="http://schemas.openxmlformats.org/officeDocument/2006/relationships" r:embed="rId1"/>
        <a:stretch>
          <a:fillRect/>
        </a:stretch>
      </xdr:blipFill>
      <xdr:spPr>
        <a:xfrm>
          <a:off x="4143375" y="295113056"/>
          <a:ext cx="342900" cy="742950"/>
        </a:xfrm>
        <a:prstGeom prst="rect">
          <a:avLst/>
        </a:prstGeom>
      </xdr:spPr>
    </xdr:pic>
    <xdr:clientData/>
  </xdr:twoCellAnchor>
  <xdr:twoCellAnchor editAs="oneCell">
    <xdr:from>
      <xdr:col>2</xdr:col>
      <xdr:colOff>295275</xdr:colOff>
      <xdr:row>259</xdr:row>
      <xdr:rowOff>109600</xdr:rowOff>
    </xdr:from>
    <xdr:to>
      <xdr:col>2</xdr:col>
      <xdr:colOff>466725</xdr:colOff>
      <xdr:row>259</xdr:row>
      <xdr:rowOff>481075</xdr:rowOff>
    </xdr:to>
    <xdr:pic>
      <xdr:nvPicPr>
        <xdr:cNvPr id="260" name="/xl/media/image0.png"/>
        <xdr:cNvPicPr>
          <a:picLocks noChangeAspect="1"/>
        </xdr:cNvPicPr>
      </xdr:nvPicPr>
      <xdr:blipFill rotWithShape="1">
        <a:blip xmlns:r="http://schemas.openxmlformats.org/officeDocument/2006/relationships" r:embed="rId1"/>
        <a:stretch>
          <a:fillRect/>
        </a:stretch>
      </xdr:blipFill>
      <xdr:spPr>
        <a:xfrm>
          <a:off x="4143375" y="296256096"/>
          <a:ext cx="342900" cy="742950"/>
        </a:xfrm>
        <a:prstGeom prst="rect">
          <a:avLst/>
        </a:prstGeom>
      </xdr:spPr>
    </xdr:pic>
    <xdr:clientData/>
  </xdr:twoCellAnchor>
  <xdr:twoCellAnchor editAs="oneCell">
    <xdr:from>
      <xdr:col>2</xdr:col>
      <xdr:colOff>295275</xdr:colOff>
      <xdr:row>260</xdr:row>
      <xdr:rowOff>109600</xdr:rowOff>
    </xdr:from>
    <xdr:to>
      <xdr:col>2</xdr:col>
      <xdr:colOff>466725</xdr:colOff>
      <xdr:row>260</xdr:row>
      <xdr:rowOff>481075</xdr:rowOff>
    </xdr:to>
    <xdr:pic>
      <xdr:nvPicPr>
        <xdr:cNvPr id="261" name="/xl/media/image0.png"/>
        <xdr:cNvPicPr>
          <a:picLocks noChangeAspect="1"/>
        </xdr:cNvPicPr>
      </xdr:nvPicPr>
      <xdr:blipFill rotWithShape="1">
        <a:blip xmlns:r="http://schemas.openxmlformats.org/officeDocument/2006/relationships" r:embed="rId1"/>
        <a:stretch>
          <a:fillRect/>
        </a:stretch>
      </xdr:blipFill>
      <xdr:spPr>
        <a:xfrm>
          <a:off x="4143375" y="297399072"/>
          <a:ext cx="342900" cy="742950"/>
        </a:xfrm>
        <a:prstGeom prst="rect">
          <a:avLst/>
        </a:prstGeom>
      </xdr:spPr>
    </xdr:pic>
    <xdr:clientData/>
  </xdr:twoCellAnchor>
  <xdr:twoCellAnchor editAs="oneCell">
    <xdr:from>
      <xdr:col>2</xdr:col>
      <xdr:colOff>295275</xdr:colOff>
      <xdr:row>261</xdr:row>
      <xdr:rowOff>109600</xdr:rowOff>
    </xdr:from>
    <xdr:to>
      <xdr:col>2</xdr:col>
      <xdr:colOff>466725</xdr:colOff>
      <xdr:row>261</xdr:row>
      <xdr:rowOff>481075</xdr:rowOff>
    </xdr:to>
    <xdr:pic>
      <xdr:nvPicPr>
        <xdr:cNvPr id="262" name="/xl/media/image0.png"/>
        <xdr:cNvPicPr>
          <a:picLocks noChangeAspect="1"/>
        </xdr:cNvPicPr>
      </xdr:nvPicPr>
      <xdr:blipFill rotWithShape="1">
        <a:blip xmlns:r="http://schemas.openxmlformats.org/officeDocument/2006/relationships" r:embed="rId1"/>
        <a:stretch>
          <a:fillRect/>
        </a:stretch>
      </xdr:blipFill>
      <xdr:spPr>
        <a:xfrm>
          <a:off x="4143375" y="298542080"/>
          <a:ext cx="342900" cy="742950"/>
        </a:xfrm>
        <a:prstGeom prst="rect">
          <a:avLst/>
        </a:prstGeom>
      </xdr:spPr>
    </xdr:pic>
    <xdr:clientData/>
  </xdr:twoCellAnchor>
  <xdr:twoCellAnchor editAs="oneCell">
    <xdr:from>
      <xdr:col>2</xdr:col>
      <xdr:colOff>295275</xdr:colOff>
      <xdr:row>262</xdr:row>
      <xdr:rowOff>109600</xdr:rowOff>
    </xdr:from>
    <xdr:to>
      <xdr:col>2</xdr:col>
      <xdr:colOff>466725</xdr:colOff>
      <xdr:row>262</xdr:row>
      <xdr:rowOff>481075</xdr:rowOff>
    </xdr:to>
    <xdr:pic>
      <xdr:nvPicPr>
        <xdr:cNvPr id="263" name="/xl/media/image0.png"/>
        <xdr:cNvPicPr>
          <a:picLocks noChangeAspect="1"/>
        </xdr:cNvPicPr>
      </xdr:nvPicPr>
      <xdr:blipFill rotWithShape="1">
        <a:blip xmlns:r="http://schemas.openxmlformats.org/officeDocument/2006/relationships" r:embed="rId1"/>
        <a:stretch>
          <a:fillRect/>
        </a:stretch>
      </xdr:blipFill>
      <xdr:spPr>
        <a:xfrm>
          <a:off x="4143375" y="299685088"/>
          <a:ext cx="342900" cy="742950"/>
        </a:xfrm>
        <a:prstGeom prst="rect">
          <a:avLst/>
        </a:prstGeom>
      </xdr:spPr>
    </xdr:pic>
    <xdr:clientData/>
  </xdr:twoCellAnchor>
  <xdr:twoCellAnchor editAs="oneCell">
    <xdr:from>
      <xdr:col>2</xdr:col>
      <xdr:colOff>295275</xdr:colOff>
      <xdr:row>263</xdr:row>
      <xdr:rowOff>109600</xdr:rowOff>
    </xdr:from>
    <xdr:to>
      <xdr:col>2</xdr:col>
      <xdr:colOff>466725</xdr:colOff>
      <xdr:row>263</xdr:row>
      <xdr:rowOff>481075</xdr:rowOff>
    </xdr:to>
    <xdr:pic>
      <xdr:nvPicPr>
        <xdr:cNvPr id="264" name="/xl/media/image0.png"/>
        <xdr:cNvPicPr>
          <a:picLocks noChangeAspect="1"/>
        </xdr:cNvPicPr>
      </xdr:nvPicPr>
      <xdr:blipFill rotWithShape="1">
        <a:blip xmlns:r="http://schemas.openxmlformats.org/officeDocument/2006/relationships" r:embed="rId1"/>
        <a:stretch>
          <a:fillRect/>
        </a:stretch>
      </xdr:blipFill>
      <xdr:spPr>
        <a:xfrm>
          <a:off x="4143375" y="300828064"/>
          <a:ext cx="342900" cy="742950"/>
        </a:xfrm>
        <a:prstGeom prst="rect">
          <a:avLst/>
        </a:prstGeom>
      </xdr:spPr>
    </xdr:pic>
    <xdr:clientData/>
  </xdr:twoCellAnchor>
  <xdr:twoCellAnchor editAs="oneCell">
    <xdr:from>
      <xdr:col>2</xdr:col>
      <xdr:colOff>295275</xdr:colOff>
      <xdr:row>264</xdr:row>
      <xdr:rowOff>109600</xdr:rowOff>
    </xdr:from>
    <xdr:to>
      <xdr:col>2</xdr:col>
      <xdr:colOff>466725</xdr:colOff>
      <xdr:row>264</xdr:row>
      <xdr:rowOff>481075</xdr:rowOff>
    </xdr:to>
    <xdr:pic>
      <xdr:nvPicPr>
        <xdr:cNvPr id="265" name="/xl/media/image0.png"/>
        <xdr:cNvPicPr>
          <a:picLocks noChangeAspect="1"/>
        </xdr:cNvPicPr>
      </xdr:nvPicPr>
      <xdr:blipFill rotWithShape="1">
        <a:blip xmlns:r="http://schemas.openxmlformats.org/officeDocument/2006/relationships" r:embed="rId1"/>
        <a:stretch>
          <a:fillRect/>
        </a:stretch>
      </xdr:blipFill>
      <xdr:spPr>
        <a:xfrm>
          <a:off x="4143375" y="301971072"/>
          <a:ext cx="342900" cy="742950"/>
        </a:xfrm>
        <a:prstGeom prst="rect">
          <a:avLst/>
        </a:prstGeom>
      </xdr:spPr>
    </xdr:pic>
    <xdr:clientData/>
  </xdr:twoCellAnchor>
  <xdr:twoCellAnchor editAs="oneCell">
    <xdr:from>
      <xdr:col>2</xdr:col>
      <xdr:colOff>295275</xdr:colOff>
      <xdr:row>265</xdr:row>
      <xdr:rowOff>109600</xdr:rowOff>
    </xdr:from>
    <xdr:to>
      <xdr:col>2</xdr:col>
      <xdr:colOff>466725</xdr:colOff>
      <xdr:row>265</xdr:row>
      <xdr:rowOff>481075</xdr:rowOff>
    </xdr:to>
    <xdr:pic>
      <xdr:nvPicPr>
        <xdr:cNvPr id="266" name="/xl/media/image0.png"/>
        <xdr:cNvPicPr>
          <a:picLocks noChangeAspect="1"/>
        </xdr:cNvPicPr>
      </xdr:nvPicPr>
      <xdr:blipFill rotWithShape="1">
        <a:blip xmlns:r="http://schemas.openxmlformats.org/officeDocument/2006/relationships" r:embed="rId1"/>
        <a:stretch>
          <a:fillRect/>
        </a:stretch>
      </xdr:blipFill>
      <xdr:spPr>
        <a:xfrm>
          <a:off x="4143375" y="303114080"/>
          <a:ext cx="342900" cy="742950"/>
        </a:xfrm>
        <a:prstGeom prst="rect">
          <a:avLst/>
        </a:prstGeom>
      </xdr:spPr>
    </xdr:pic>
    <xdr:clientData/>
  </xdr:twoCellAnchor>
  <xdr:twoCellAnchor editAs="oneCell">
    <xdr:from>
      <xdr:col>2</xdr:col>
      <xdr:colOff>295275</xdr:colOff>
      <xdr:row>266</xdr:row>
      <xdr:rowOff>109600</xdr:rowOff>
    </xdr:from>
    <xdr:to>
      <xdr:col>2</xdr:col>
      <xdr:colOff>466725</xdr:colOff>
      <xdr:row>266</xdr:row>
      <xdr:rowOff>481075</xdr:rowOff>
    </xdr:to>
    <xdr:pic>
      <xdr:nvPicPr>
        <xdr:cNvPr id="267" name="/xl/media/image0.png"/>
        <xdr:cNvPicPr>
          <a:picLocks noChangeAspect="1"/>
        </xdr:cNvPicPr>
      </xdr:nvPicPr>
      <xdr:blipFill rotWithShape="1">
        <a:blip xmlns:r="http://schemas.openxmlformats.org/officeDocument/2006/relationships" r:embed="rId1"/>
        <a:stretch>
          <a:fillRect/>
        </a:stretch>
      </xdr:blipFill>
      <xdr:spPr>
        <a:xfrm>
          <a:off x="4143375" y="304257056"/>
          <a:ext cx="342900" cy="742950"/>
        </a:xfrm>
        <a:prstGeom prst="rect">
          <a:avLst/>
        </a:prstGeom>
      </xdr:spPr>
    </xdr:pic>
    <xdr:clientData/>
  </xdr:twoCellAnchor>
  <xdr:twoCellAnchor editAs="oneCell">
    <xdr:from>
      <xdr:col>2</xdr:col>
      <xdr:colOff>295275</xdr:colOff>
      <xdr:row>267</xdr:row>
      <xdr:rowOff>109600</xdr:rowOff>
    </xdr:from>
    <xdr:to>
      <xdr:col>2</xdr:col>
      <xdr:colOff>466725</xdr:colOff>
      <xdr:row>267</xdr:row>
      <xdr:rowOff>481075</xdr:rowOff>
    </xdr:to>
    <xdr:pic>
      <xdr:nvPicPr>
        <xdr:cNvPr id="268" name="/xl/media/image0.png"/>
        <xdr:cNvPicPr>
          <a:picLocks noChangeAspect="1"/>
        </xdr:cNvPicPr>
      </xdr:nvPicPr>
      <xdr:blipFill rotWithShape="1">
        <a:blip xmlns:r="http://schemas.openxmlformats.org/officeDocument/2006/relationships" r:embed="rId1"/>
        <a:stretch>
          <a:fillRect/>
        </a:stretch>
      </xdr:blipFill>
      <xdr:spPr>
        <a:xfrm>
          <a:off x="4143375" y="305400096"/>
          <a:ext cx="342900" cy="742950"/>
        </a:xfrm>
        <a:prstGeom prst="rect">
          <a:avLst/>
        </a:prstGeom>
      </xdr:spPr>
    </xdr:pic>
    <xdr:clientData/>
  </xdr:twoCellAnchor>
  <xdr:twoCellAnchor editAs="oneCell">
    <xdr:from>
      <xdr:col>2</xdr:col>
      <xdr:colOff>295275</xdr:colOff>
      <xdr:row>268</xdr:row>
      <xdr:rowOff>109600</xdr:rowOff>
    </xdr:from>
    <xdr:to>
      <xdr:col>2</xdr:col>
      <xdr:colOff>466725</xdr:colOff>
      <xdr:row>268</xdr:row>
      <xdr:rowOff>481075</xdr:rowOff>
    </xdr:to>
    <xdr:pic>
      <xdr:nvPicPr>
        <xdr:cNvPr id="269" name="/xl/media/image0.png"/>
        <xdr:cNvPicPr>
          <a:picLocks noChangeAspect="1"/>
        </xdr:cNvPicPr>
      </xdr:nvPicPr>
      <xdr:blipFill rotWithShape="1">
        <a:blip xmlns:r="http://schemas.openxmlformats.org/officeDocument/2006/relationships" r:embed="rId1"/>
        <a:stretch>
          <a:fillRect/>
        </a:stretch>
      </xdr:blipFill>
      <xdr:spPr>
        <a:xfrm>
          <a:off x="4143375" y="306543072"/>
          <a:ext cx="342900" cy="742950"/>
        </a:xfrm>
        <a:prstGeom prst="rect">
          <a:avLst/>
        </a:prstGeom>
      </xdr:spPr>
    </xdr:pic>
    <xdr:clientData/>
  </xdr:twoCellAnchor>
  <xdr:twoCellAnchor editAs="oneCell">
    <xdr:from>
      <xdr:col>2</xdr:col>
      <xdr:colOff>295275</xdr:colOff>
      <xdr:row>269</xdr:row>
      <xdr:rowOff>109600</xdr:rowOff>
    </xdr:from>
    <xdr:to>
      <xdr:col>2</xdr:col>
      <xdr:colOff>466725</xdr:colOff>
      <xdr:row>269</xdr:row>
      <xdr:rowOff>481075</xdr:rowOff>
    </xdr:to>
    <xdr:pic>
      <xdr:nvPicPr>
        <xdr:cNvPr id="270" name="/xl/media/image0.png"/>
        <xdr:cNvPicPr>
          <a:picLocks noChangeAspect="1"/>
        </xdr:cNvPicPr>
      </xdr:nvPicPr>
      <xdr:blipFill rotWithShape="1">
        <a:blip xmlns:r="http://schemas.openxmlformats.org/officeDocument/2006/relationships" r:embed="rId1"/>
        <a:stretch>
          <a:fillRect/>
        </a:stretch>
      </xdr:blipFill>
      <xdr:spPr>
        <a:xfrm>
          <a:off x="4143375" y="307686080"/>
          <a:ext cx="342900" cy="742950"/>
        </a:xfrm>
        <a:prstGeom prst="rect">
          <a:avLst/>
        </a:prstGeom>
      </xdr:spPr>
    </xdr:pic>
    <xdr:clientData/>
  </xdr:twoCellAnchor>
  <xdr:twoCellAnchor editAs="oneCell">
    <xdr:from>
      <xdr:col>2</xdr:col>
      <xdr:colOff>295275</xdr:colOff>
      <xdr:row>270</xdr:row>
      <xdr:rowOff>109600</xdr:rowOff>
    </xdr:from>
    <xdr:to>
      <xdr:col>2</xdr:col>
      <xdr:colOff>466725</xdr:colOff>
      <xdr:row>270</xdr:row>
      <xdr:rowOff>481075</xdr:rowOff>
    </xdr:to>
    <xdr:pic>
      <xdr:nvPicPr>
        <xdr:cNvPr id="271" name="/xl/media/image0.png"/>
        <xdr:cNvPicPr>
          <a:picLocks noChangeAspect="1"/>
        </xdr:cNvPicPr>
      </xdr:nvPicPr>
      <xdr:blipFill rotWithShape="1">
        <a:blip xmlns:r="http://schemas.openxmlformats.org/officeDocument/2006/relationships" r:embed="rId1"/>
        <a:stretch>
          <a:fillRect/>
        </a:stretch>
      </xdr:blipFill>
      <xdr:spPr>
        <a:xfrm>
          <a:off x="4143375" y="308829088"/>
          <a:ext cx="342900" cy="742950"/>
        </a:xfrm>
        <a:prstGeom prst="rect">
          <a:avLst/>
        </a:prstGeom>
      </xdr:spPr>
    </xdr:pic>
    <xdr:clientData/>
  </xdr:twoCellAnchor>
  <xdr:twoCellAnchor editAs="oneCell">
    <xdr:from>
      <xdr:col>2</xdr:col>
      <xdr:colOff>295275</xdr:colOff>
      <xdr:row>271</xdr:row>
      <xdr:rowOff>109600</xdr:rowOff>
    </xdr:from>
    <xdr:to>
      <xdr:col>2</xdr:col>
      <xdr:colOff>466725</xdr:colOff>
      <xdr:row>271</xdr:row>
      <xdr:rowOff>481075</xdr:rowOff>
    </xdr:to>
    <xdr:pic>
      <xdr:nvPicPr>
        <xdr:cNvPr id="272" name="/xl/media/image0.png"/>
        <xdr:cNvPicPr>
          <a:picLocks noChangeAspect="1"/>
        </xdr:cNvPicPr>
      </xdr:nvPicPr>
      <xdr:blipFill rotWithShape="1">
        <a:blip xmlns:r="http://schemas.openxmlformats.org/officeDocument/2006/relationships" r:embed="rId1"/>
        <a:stretch>
          <a:fillRect/>
        </a:stretch>
      </xdr:blipFill>
      <xdr:spPr>
        <a:xfrm>
          <a:off x="4143375" y="309972064"/>
          <a:ext cx="342900" cy="742950"/>
        </a:xfrm>
        <a:prstGeom prst="rect">
          <a:avLst/>
        </a:prstGeom>
      </xdr:spPr>
    </xdr:pic>
    <xdr:clientData/>
  </xdr:twoCellAnchor>
  <xdr:twoCellAnchor editAs="oneCell">
    <xdr:from>
      <xdr:col>2</xdr:col>
      <xdr:colOff>295275</xdr:colOff>
      <xdr:row>272</xdr:row>
      <xdr:rowOff>109600</xdr:rowOff>
    </xdr:from>
    <xdr:to>
      <xdr:col>2</xdr:col>
      <xdr:colOff>466725</xdr:colOff>
      <xdr:row>272</xdr:row>
      <xdr:rowOff>481075</xdr:rowOff>
    </xdr:to>
    <xdr:pic>
      <xdr:nvPicPr>
        <xdr:cNvPr id="273" name="/xl/media/image0.png"/>
        <xdr:cNvPicPr>
          <a:picLocks noChangeAspect="1"/>
        </xdr:cNvPicPr>
      </xdr:nvPicPr>
      <xdr:blipFill rotWithShape="1">
        <a:blip xmlns:r="http://schemas.openxmlformats.org/officeDocument/2006/relationships" r:embed="rId1"/>
        <a:stretch>
          <a:fillRect/>
        </a:stretch>
      </xdr:blipFill>
      <xdr:spPr>
        <a:xfrm>
          <a:off x="4143375" y="311115072"/>
          <a:ext cx="342900" cy="742950"/>
        </a:xfrm>
        <a:prstGeom prst="rect">
          <a:avLst/>
        </a:prstGeom>
      </xdr:spPr>
    </xdr:pic>
    <xdr:clientData/>
  </xdr:twoCellAnchor>
  <xdr:twoCellAnchor editAs="oneCell">
    <xdr:from>
      <xdr:col>2</xdr:col>
      <xdr:colOff>295275</xdr:colOff>
      <xdr:row>273</xdr:row>
      <xdr:rowOff>109600</xdr:rowOff>
    </xdr:from>
    <xdr:to>
      <xdr:col>2</xdr:col>
      <xdr:colOff>466725</xdr:colOff>
      <xdr:row>273</xdr:row>
      <xdr:rowOff>481075</xdr:rowOff>
    </xdr:to>
    <xdr:pic>
      <xdr:nvPicPr>
        <xdr:cNvPr id="274" name="/xl/media/image0.png"/>
        <xdr:cNvPicPr>
          <a:picLocks noChangeAspect="1"/>
        </xdr:cNvPicPr>
      </xdr:nvPicPr>
      <xdr:blipFill rotWithShape="1">
        <a:blip xmlns:r="http://schemas.openxmlformats.org/officeDocument/2006/relationships" r:embed="rId1"/>
        <a:stretch>
          <a:fillRect/>
        </a:stretch>
      </xdr:blipFill>
      <xdr:spPr>
        <a:xfrm>
          <a:off x="4143375" y="312258080"/>
          <a:ext cx="342900" cy="742950"/>
        </a:xfrm>
        <a:prstGeom prst="rect">
          <a:avLst/>
        </a:prstGeom>
      </xdr:spPr>
    </xdr:pic>
    <xdr:clientData/>
  </xdr:twoCellAnchor>
  <xdr:twoCellAnchor editAs="oneCell">
    <xdr:from>
      <xdr:col>2</xdr:col>
      <xdr:colOff>295275</xdr:colOff>
      <xdr:row>274</xdr:row>
      <xdr:rowOff>109600</xdr:rowOff>
    </xdr:from>
    <xdr:to>
      <xdr:col>2</xdr:col>
      <xdr:colOff>466725</xdr:colOff>
      <xdr:row>274</xdr:row>
      <xdr:rowOff>481075</xdr:rowOff>
    </xdr:to>
    <xdr:pic>
      <xdr:nvPicPr>
        <xdr:cNvPr id="275" name="/xl/media/image0.png"/>
        <xdr:cNvPicPr>
          <a:picLocks noChangeAspect="1"/>
        </xdr:cNvPicPr>
      </xdr:nvPicPr>
      <xdr:blipFill rotWithShape="1">
        <a:blip xmlns:r="http://schemas.openxmlformats.org/officeDocument/2006/relationships" r:embed="rId1"/>
        <a:stretch>
          <a:fillRect/>
        </a:stretch>
      </xdr:blipFill>
      <xdr:spPr>
        <a:xfrm>
          <a:off x="4143375" y="313401056"/>
          <a:ext cx="342900" cy="742950"/>
        </a:xfrm>
        <a:prstGeom prst="rect">
          <a:avLst/>
        </a:prstGeom>
      </xdr:spPr>
    </xdr:pic>
    <xdr:clientData/>
  </xdr:twoCellAnchor>
  <xdr:twoCellAnchor editAs="oneCell">
    <xdr:from>
      <xdr:col>2</xdr:col>
      <xdr:colOff>295275</xdr:colOff>
      <xdr:row>275</xdr:row>
      <xdr:rowOff>109600</xdr:rowOff>
    </xdr:from>
    <xdr:to>
      <xdr:col>2</xdr:col>
      <xdr:colOff>466725</xdr:colOff>
      <xdr:row>275</xdr:row>
      <xdr:rowOff>481075</xdr:rowOff>
    </xdr:to>
    <xdr:pic>
      <xdr:nvPicPr>
        <xdr:cNvPr id="276" name="/xl/media/image0.png"/>
        <xdr:cNvPicPr>
          <a:picLocks noChangeAspect="1"/>
        </xdr:cNvPicPr>
      </xdr:nvPicPr>
      <xdr:blipFill rotWithShape="1">
        <a:blip xmlns:r="http://schemas.openxmlformats.org/officeDocument/2006/relationships" r:embed="rId1"/>
        <a:stretch>
          <a:fillRect/>
        </a:stretch>
      </xdr:blipFill>
      <xdr:spPr>
        <a:xfrm>
          <a:off x="4143375" y="314544096"/>
          <a:ext cx="342900" cy="742950"/>
        </a:xfrm>
        <a:prstGeom prst="rect">
          <a:avLst/>
        </a:prstGeom>
      </xdr:spPr>
    </xdr:pic>
    <xdr:clientData/>
  </xdr:twoCellAnchor>
  <xdr:twoCellAnchor editAs="oneCell">
    <xdr:from>
      <xdr:col>2</xdr:col>
      <xdr:colOff>295275</xdr:colOff>
      <xdr:row>276</xdr:row>
      <xdr:rowOff>109600</xdr:rowOff>
    </xdr:from>
    <xdr:to>
      <xdr:col>2</xdr:col>
      <xdr:colOff>466725</xdr:colOff>
      <xdr:row>276</xdr:row>
      <xdr:rowOff>481075</xdr:rowOff>
    </xdr:to>
    <xdr:pic>
      <xdr:nvPicPr>
        <xdr:cNvPr id="277" name="/xl/media/image0.png"/>
        <xdr:cNvPicPr>
          <a:picLocks noChangeAspect="1"/>
        </xdr:cNvPicPr>
      </xdr:nvPicPr>
      <xdr:blipFill rotWithShape="1">
        <a:blip xmlns:r="http://schemas.openxmlformats.org/officeDocument/2006/relationships" r:embed="rId1"/>
        <a:stretch>
          <a:fillRect/>
        </a:stretch>
      </xdr:blipFill>
      <xdr:spPr>
        <a:xfrm>
          <a:off x="4143375" y="315687072"/>
          <a:ext cx="342900" cy="742950"/>
        </a:xfrm>
        <a:prstGeom prst="rect">
          <a:avLst/>
        </a:prstGeom>
      </xdr:spPr>
    </xdr:pic>
    <xdr:clientData/>
  </xdr:twoCellAnchor>
  <xdr:twoCellAnchor editAs="oneCell">
    <xdr:from>
      <xdr:col>2</xdr:col>
      <xdr:colOff>295275</xdr:colOff>
      <xdr:row>277</xdr:row>
      <xdr:rowOff>109600</xdr:rowOff>
    </xdr:from>
    <xdr:to>
      <xdr:col>2</xdr:col>
      <xdr:colOff>466725</xdr:colOff>
      <xdr:row>277</xdr:row>
      <xdr:rowOff>481075</xdr:rowOff>
    </xdr:to>
    <xdr:pic>
      <xdr:nvPicPr>
        <xdr:cNvPr id="278" name="/xl/media/image0.png"/>
        <xdr:cNvPicPr>
          <a:picLocks noChangeAspect="1"/>
        </xdr:cNvPicPr>
      </xdr:nvPicPr>
      <xdr:blipFill rotWithShape="1">
        <a:blip xmlns:r="http://schemas.openxmlformats.org/officeDocument/2006/relationships" r:embed="rId1"/>
        <a:stretch>
          <a:fillRect/>
        </a:stretch>
      </xdr:blipFill>
      <xdr:spPr>
        <a:xfrm>
          <a:off x="4143375" y="316830080"/>
          <a:ext cx="342900" cy="742950"/>
        </a:xfrm>
        <a:prstGeom prst="rect">
          <a:avLst/>
        </a:prstGeom>
      </xdr:spPr>
    </xdr:pic>
    <xdr:clientData/>
  </xdr:twoCellAnchor>
  <xdr:twoCellAnchor editAs="oneCell">
    <xdr:from>
      <xdr:col>2</xdr:col>
      <xdr:colOff>295275</xdr:colOff>
      <xdr:row>278</xdr:row>
      <xdr:rowOff>109600</xdr:rowOff>
    </xdr:from>
    <xdr:to>
      <xdr:col>2</xdr:col>
      <xdr:colOff>466725</xdr:colOff>
      <xdr:row>278</xdr:row>
      <xdr:rowOff>481075</xdr:rowOff>
    </xdr:to>
    <xdr:pic>
      <xdr:nvPicPr>
        <xdr:cNvPr id="279" name="/xl/media/image0.png"/>
        <xdr:cNvPicPr>
          <a:picLocks noChangeAspect="1"/>
        </xdr:cNvPicPr>
      </xdr:nvPicPr>
      <xdr:blipFill rotWithShape="1">
        <a:blip xmlns:r="http://schemas.openxmlformats.org/officeDocument/2006/relationships" r:embed="rId1"/>
        <a:stretch>
          <a:fillRect/>
        </a:stretch>
      </xdr:blipFill>
      <xdr:spPr>
        <a:xfrm>
          <a:off x="4143375" y="317973088"/>
          <a:ext cx="342900" cy="742950"/>
        </a:xfrm>
        <a:prstGeom prst="rect">
          <a:avLst/>
        </a:prstGeom>
      </xdr:spPr>
    </xdr:pic>
    <xdr:clientData/>
  </xdr:twoCellAnchor>
  <xdr:twoCellAnchor editAs="oneCell">
    <xdr:from>
      <xdr:col>2</xdr:col>
      <xdr:colOff>295275</xdr:colOff>
      <xdr:row>279</xdr:row>
      <xdr:rowOff>109600</xdr:rowOff>
    </xdr:from>
    <xdr:to>
      <xdr:col>2</xdr:col>
      <xdr:colOff>466725</xdr:colOff>
      <xdr:row>279</xdr:row>
      <xdr:rowOff>481075</xdr:rowOff>
    </xdr:to>
    <xdr:pic>
      <xdr:nvPicPr>
        <xdr:cNvPr id="280" name="/xl/media/image0.png"/>
        <xdr:cNvPicPr>
          <a:picLocks noChangeAspect="1"/>
        </xdr:cNvPicPr>
      </xdr:nvPicPr>
      <xdr:blipFill rotWithShape="1">
        <a:blip xmlns:r="http://schemas.openxmlformats.org/officeDocument/2006/relationships" r:embed="rId1"/>
        <a:stretch>
          <a:fillRect/>
        </a:stretch>
      </xdr:blipFill>
      <xdr:spPr>
        <a:xfrm>
          <a:off x="4143375" y="319116064"/>
          <a:ext cx="342900" cy="742950"/>
        </a:xfrm>
        <a:prstGeom prst="rect">
          <a:avLst/>
        </a:prstGeom>
      </xdr:spPr>
    </xdr:pic>
    <xdr:clientData/>
  </xdr:twoCellAnchor>
  <xdr:twoCellAnchor editAs="oneCell">
    <xdr:from>
      <xdr:col>2</xdr:col>
      <xdr:colOff>295275</xdr:colOff>
      <xdr:row>280</xdr:row>
      <xdr:rowOff>109600</xdr:rowOff>
    </xdr:from>
    <xdr:to>
      <xdr:col>2</xdr:col>
      <xdr:colOff>466725</xdr:colOff>
      <xdr:row>280</xdr:row>
      <xdr:rowOff>481075</xdr:rowOff>
    </xdr:to>
    <xdr:pic>
      <xdr:nvPicPr>
        <xdr:cNvPr id="281" name="/xl/media/image0.png"/>
        <xdr:cNvPicPr>
          <a:picLocks noChangeAspect="1"/>
        </xdr:cNvPicPr>
      </xdr:nvPicPr>
      <xdr:blipFill rotWithShape="1">
        <a:blip xmlns:r="http://schemas.openxmlformats.org/officeDocument/2006/relationships" r:embed="rId1"/>
        <a:stretch>
          <a:fillRect/>
        </a:stretch>
      </xdr:blipFill>
      <xdr:spPr>
        <a:xfrm>
          <a:off x="4143375" y="320259072"/>
          <a:ext cx="342900" cy="742950"/>
        </a:xfrm>
        <a:prstGeom prst="rect">
          <a:avLst/>
        </a:prstGeom>
      </xdr:spPr>
    </xdr:pic>
    <xdr:clientData/>
  </xdr:twoCellAnchor>
  <xdr:twoCellAnchor editAs="oneCell">
    <xdr:from>
      <xdr:col>2</xdr:col>
      <xdr:colOff>295275</xdr:colOff>
      <xdr:row>281</xdr:row>
      <xdr:rowOff>109600</xdr:rowOff>
    </xdr:from>
    <xdr:to>
      <xdr:col>2</xdr:col>
      <xdr:colOff>466725</xdr:colOff>
      <xdr:row>281</xdr:row>
      <xdr:rowOff>481075</xdr:rowOff>
    </xdr:to>
    <xdr:pic>
      <xdr:nvPicPr>
        <xdr:cNvPr id="282" name="/xl/media/image0.png"/>
        <xdr:cNvPicPr>
          <a:picLocks noChangeAspect="1"/>
        </xdr:cNvPicPr>
      </xdr:nvPicPr>
      <xdr:blipFill rotWithShape="1">
        <a:blip xmlns:r="http://schemas.openxmlformats.org/officeDocument/2006/relationships" r:embed="rId1"/>
        <a:stretch>
          <a:fillRect/>
        </a:stretch>
      </xdr:blipFill>
      <xdr:spPr>
        <a:xfrm>
          <a:off x="4143375" y="321402080"/>
          <a:ext cx="342900" cy="742950"/>
        </a:xfrm>
        <a:prstGeom prst="rect">
          <a:avLst/>
        </a:prstGeom>
      </xdr:spPr>
    </xdr:pic>
    <xdr:clientData/>
  </xdr:twoCellAnchor>
  <xdr:twoCellAnchor editAs="oneCell">
    <xdr:from>
      <xdr:col>2</xdr:col>
      <xdr:colOff>295275</xdr:colOff>
      <xdr:row>282</xdr:row>
      <xdr:rowOff>109600</xdr:rowOff>
    </xdr:from>
    <xdr:to>
      <xdr:col>2</xdr:col>
      <xdr:colOff>466725</xdr:colOff>
      <xdr:row>282</xdr:row>
      <xdr:rowOff>481075</xdr:rowOff>
    </xdr:to>
    <xdr:pic>
      <xdr:nvPicPr>
        <xdr:cNvPr id="283" name="/xl/media/image0.png"/>
        <xdr:cNvPicPr>
          <a:picLocks noChangeAspect="1"/>
        </xdr:cNvPicPr>
      </xdr:nvPicPr>
      <xdr:blipFill rotWithShape="1">
        <a:blip xmlns:r="http://schemas.openxmlformats.org/officeDocument/2006/relationships" r:embed="rId1"/>
        <a:stretch>
          <a:fillRect/>
        </a:stretch>
      </xdr:blipFill>
      <xdr:spPr>
        <a:xfrm>
          <a:off x="4143375" y="322545056"/>
          <a:ext cx="342900" cy="742950"/>
        </a:xfrm>
        <a:prstGeom prst="rect">
          <a:avLst/>
        </a:prstGeom>
      </xdr:spPr>
    </xdr:pic>
    <xdr:clientData/>
  </xdr:twoCellAnchor>
  <xdr:twoCellAnchor editAs="oneCell">
    <xdr:from>
      <xdr:col>2</xdr:col>
      <xdr:colOff>295275</xdr:colOff>
      <xdr:row>283</xdr:row>
      <xdr:rowOff>109600</xdr:rowOff>
    </xdr:from>
    <xdr:to>
      <xdr:col>2</xdr:col>
      <xdr:colOff>466725</xdr:colOff>
      <xdr:row>283</xdr:row>
      <xdr:rowOff>481075</xdr:rowOff>
    </xdr:to>
    <xdr:pic>
      <xdr:nvPicPr>
        <xdr:cNvPr id="284" name="/xl/media/image0.png"/>
        <xdr:cNvPicPr>
          <a:picLocks noChangeAspect="1"/>
        </xdr:cNvPicPr>
      </xdr:nvPicPr>
      <xdr:blipFill rotWithShape="1">
        <a:blip xmlns:r="http://schemas.openxmlformats.org/officeDocument/2006/relationships" r:embed="rId1"/>
        <a:stretch>
          <a:fillRect/>
        </a:stretch>
      </xdr:blipFill>
      <xdr:spPr>
        <a:xfrm>
          <a:off x="4143375" y="323688096"/>
          <a:ext cx="342900" cy="742950"/>
        </a:xfrm>
        <a:prstGeom prst="rect">
          <a:avLst/>
        </a:prstGeom>
      </xdr:spPr>
    </xdr:pic>
    <xdr:clientData/>
  </xdr:twoCellAnchor>
  <xdr:twoCellAnchor editAs="oneCell">
    <xdr:from>
      <xdr:col>2</xdr:col>
      <xdr:colOff>295275</xdr:colOff>
      <xdr:row>284</xdr:row>
      <xdr:rowOff>109600</xdr:rowOff>
    </xdr:from>
    <xdr:to>
      <xdr:col>2</xdr:col>
      <xdr:colOff>466725</xdr:colOff>
      <xdr:row>284</xdr:row>
      <xdr:rowOff>481075</xdr:rowOff>
    </xdr:to>
    <xdr:pic>
      <xdr:nvPicPr>
        <xdr:cNvPr id="285" name="/xl/media/image0.png"/>
        <xdr:cNvPicPr>
          <a:picLocks noChangeAspect="1"/>
        </xdr:cNvPicPr>
      </xdr:nvPicPr>
      <xdr:blipFill rotWithShape="1">
        <a:blip xmlns:r="http://schemas.openxmlformats.org/officeDocument/2006/relationships" r:embed="rId1"/>
        <a:stretch>
          <a:fillRect/>
        </a:stretch>
      </xdr:blipFill>
      <xdr:spPr>
        <a:xfrm>
          <a:off x="4143375" y="324831072"/>
          <a:ext cx="342900" cy="742950"/>
        </a:xfrm>
        <a:prstGeom prst="rect">
          <a:avLst/>
        </a:prstGeom>
      </xdr:spPr>
    </xdr:pic>
    <xdr:clientData/>
  </xdr:twoCellAnchor>
  <xdr:twoCellAnchor editAs="oneCell">
    <xdr:from>
      <xdr:col>2</xdr:col>
      <xdr:colOff>295275</xdr:colOff>
      <xdr:row>285</xdr:row>
      <xdr:rowOff>109600</xdr:rowOff>
    </xdr:from>
    <xdr:to>
      <xdr:col>2</xdr:col>
      <xdr:colOff>466725</xdr:colOff>
      <xdr:row>285</xdr:row>
      <xdr:rowOff>481075</xdr:rowOff>
    </xdr:to>
    <xdr:pic>
      <xdr:nvPicPr>
        <xdr:cNvPr id="286" name="/xl/media/image0.png"/>
        <xdr:cNvPicPr>
          <a:picLocks noChangeAspect="1"/>
        </xdr:cNvPicPr>
      </xdr:nvPicPr>
      <xdr:blipFill rotWithShape="1">
        <a:blip xmlns:r="http://schemas.openxmlformats.org/officeDocument/2006/relationships" r:embed="rId1"/>
        <a:stretch>
          <a:fillRect/>
        </a:stretch>
      </xdr:blipFill>
      <xdr:spPr>
        <a:xfrm>
          <a:off x="4143375" y="325974080"/>
          <a:ext cx="342900" cy="742950"/>
        </a:xfrm>
        <a:prstGeom prst="rect">
          <a:avLst/>
        </a:prstGeom>
      </xdr:spPr>
    </xdr:pic>
    <xdr:clientData/>
  </xdr:twoCellAnchor>
  <xdr:twoCellAnchor editAs="oneCell">
    <xdr:from>
      <xdr:col>2</xdr:col>
      <xdr:colOff>295275</xdr:colOff>
      <xdr:row>286</xdr:row>
      <xdr:rowOff>109600</xdr:rowOff>
    </xdr:from>
    <xdr:to>
      <xdr:col>2</xdr:col>
      <xdr:colOff>466725</xdr:colOff>
      <xdr:row>286</xdr:row>
      <xdr:rowOff>481075</xdr:rowOff>
    </xdr:to>
    <xdr:pic>
      <xdr:nvPicPr>
        <xdr:cNvPr id="287" name="/xl/media/image0.png"/>
        <xdr:cNvPicPr>
          <a:picLocks noChangeAspect="1"/>
        </xdr:cNvPicPr>
      </xdr:nvPicPr>
      <xdr:blipFill rotWithShape="1">
        <a:blip xmlns:r="http://schemas.openxmlformats.org/officeDocument/2006/relationships" r:embed="rId1"/>
        <a:stretch>
          <a:fillRect/>
        </a:stretch>
      </xdr:blipFill>
      <xdr:spPr>
        <a:xfrm>
          <a:off x="4143375" y="327117088"/>
          <a:ext cx="342900" cy="742950"/>
        </a:xfrm>
        <a:prstGeom prst="rect">
          <a:avLst/>
        </a:prstGeom>
      </xdr:spPr>
    </xdr:pic>
    <xdr:clientData/>
  </xdr:twoCellAnchor>
  <xdr:twoCellAnchor editAs="oneCell">
    <xdr:from>
      <xdr:col>2</xdr:col>
      <xdr:colOff>295275</xdr:colOff>
      <xdr:row>287</xdr:row>
      <xdr:rowOff>109600</xdr:rowOff>
    </xdr:from>
    <xdr:to>
      <xdr:col>2</xdr:col>
      <xdr:colOff>466725</xdr:colOff>
      <xdr:row>287</xdr:row>
      <xdr:rowOff>481075</xdr:rowOff>
    </xdr:to>
    <xdr:pic>
      <xdr:nvPicPr>
        <xdr:cNvPr id="288" name="/xl/media/image0.png"/>
        <xdr:cNvPicPr>
          <a:picLocks noChangeAspect="1"/>
        </xdr:cNvPicPr>
      </xdr:nvPicPr>
      <xdr:blipFill rotWithShape="1">
        <a:blip xmlns:r="http://schemas.openxmlformats.org/officeDocument/2006/relationships" r:embed="rId1"/>
        <a:stretch>
          <a:fillRect/>
        </a:stretch>
      </xdr:blipFill>
      <xdr:spPr>
        <a:xfrm>
          <a:off x="4143375" y="328260064"/>
          <a:ext cx="342900" cy="742950"/>
        </a:xfrm>
        <a:prstGeom prst="rect">
          <a:avLst/>
        </a:prstGeom>
      </xdr:spPr>
    </xdr:pic>
    <xdr:clientData/>
  </xdr:twoCellAnchor>
  <xdr:twoCellAnchor editAs="oneCell">
    <xdr:from>
      <xdr:col>2</xdr:col>
      <xdr:colOff>295275</xdr:colOff>
      <xdr:row>288</xdr:row>
      <xdr:rowOff>109600</xdr:rowOff>
    </xdr:from>
    <xdr:to>
      <xdr:col>2</xdr:col>
      <xdr:colOff>466725</xdr:colOff>
      <xdr:row>288</xdr:row>
      <xdr:rowOff>481075</xdr:rowOff>
    </xdr:to>
    <xdr:pic>
      <xdr:nvPicPr>
        <xdr:cNvPr id="289" name="/xl/media/image0.png"/>
        <xdr:cNvPicPr>
          <a:picLocks noChangeAspect="1"/>
        </xdr:cNvPicPr>
      </xdr:nvPicPr>
      <xdr:blipFill rotWithShape="1">
        <a:blip xmlns:r="http://schemas.openxmlformats.org/officeDocument/2006/relationships" r:embed="rId1"/>
        <a:stretch>
          <a:fillRect/>
        </a:stretch>
      </xdr:blipFill>
      <xdr:spPr>
        <a:xfrm>
          <a:off x="4143375" y="329403072"/>
          <a:ext cx="342900" cy="742950"/>
        </a:xfrm>
        <a:prstGeom prst="rect">
          <a:avLst/>
        </a:prstGeom>
      </xdr:spPr>
    </xdr:pic>
    <xdr:clientData/>
  </xdr:twoCellAnchor>
  <xdr:twoCellAnchor editAs="oneCell">
    <xdr:from>
      <xdr:col>2</xdr:col>
      <xdr:colOff>295275</xdr:colOff>
      <xdr:row>289</xdr:row>
      <xdr:rowOff>109600</xdr:rowOff>
    </xdr:from>
    <xdr:to>
      <xdr:col>2</xdr:col>
      <xdr:colOff>466725</xdr:colOff>
      <xdr:row>289</xdr:row>
      <xdr:rowOff>481075</xdr:rowOff>
    </xdr:to>
    <xdr:pic>
      <xdr:nvPicPr>
        <xdr:cNvPr id="290" name="/xl/media/image0.png"/>
        <xdr:cNvPicPr>
          <a:picLocks noChangeAspect="1"/>
        </xdr:cNvPicPr>
      </xdr:nvPicPr>
      <xdr:blipFill rotWithShape="1">
        <a:blip xmlns:r="http://schemas.openxmlformats.org/officeDocument/2006/relationships" r:embed="rId1"/>
        <a:stretch>
          <a:fillRect/>
        </a:stretch>
      </xdr:blipFill>
      <xdr:spPr>
        <a:xfrm>
          <a:off x="4143375" y="330546080"/>
          <a:ext cx="342900" cy="742950"/>
        </a:xfrm>
        <a:prstGeom prst="rect">
          <a:avLst/>
        </a:prstGeom>
      </xdr:spPr>
    </xdr:pic>
    <xdr:clientData/>
  </xdr:twoCellAnchor>
  <xdr:twoCellAnchor editAs="oneCell">
    <xdr:from>
      <xdr:col>2</xdr:col>
      <xdr:colOff>295275</xdr:colOff>
      <xdr:row>290</xdr:row>
      <xdr:rowOff>109600</xdr:rowOff>
    </xdr:from>
    <xdr:to>
      <xdr:col>2</xdr:col>
      <xdr:colOff>466725</xdr:colOff>
      <xdr:row>290</xdr:row>
      <xdr:rowOff>481075</xdr:rowOff>
    </xdr:to>
    <xdr:pic>
      <xdr:nvPicPr>
        <xdr:cNvPr id="291" name="/xl/media/image0.png"/>
        <xdr:cNvPicPr>
          <a:picLocks noChangeAspect="1"/>
        </xdr:cNvPicPr>
      </xdr:nvPicPr>
      <xdr:blipFill rotWithShape="1">
        <a:blip xmlns:r="http://schemas.openxmlformats.org/officeDocument/2006/relationships" r:embed="rId1"/>
        <a:stretch>
          <a:fillRect/>
        </a:stretch>
      </xdr:blipFill>
      <xdr:spPr>
        <a:xfrm>
          <a:off x="4143375" y="331689056"/>
          <a:ext cx="342900" cy="742950"/>
        </a:xfrm>
        <a:prstGeom prst="rect">
          <a:avLst/>
        </a:prstGeom>
      </xdr:spPr>
    </xdr:pic>
    <xdr:clientData/>
  </xdr:twoCellAnchor>
  <xdr:twoCellAnchor editAs="oneCell">
    <xdr:from>
      <xdr:col>2</xdr:col>
      <xdr:colOff>295275</xdr:colOff>
      <xdr:row>291</xdr:row>
      <xdr:rowOff>109600</xdr:rowOff>
    </xdr:from>
    <xdr:to>
      <xdr:col>2</xdr:col>
      <xdr:colOff>466725</xdr:colOff>
      <xdr:row>291</xdr:row>
      <xdr:rowOff>481075</xdr:rowOff>
    </xdr:to>
    <xdr:pic>
      <xdr:nvPicPr>
        <xdr:cNvPr id="292" name="/xl/media/image0.png"/>
        <xdr:cNvPicPr>
          <a:picLocks noChangeAspect="1"/>
        </xdr:cNvPicPr>
      </xdr:nvPicPr>
      <xdr:blipFill rotWithShape="1">
        <a:blip xmlns:r="http://schemas.openxmlformats.org/officeDocument/2006/relationships" r:embed="rId1"/>
        <a:stretch>
          <a:fillRect/>
        </a:stretch>
      </xdr:blipFill>
      <xdr:spPr>
        <a:xfrm>
          <a:off x="4143375" y="332832096"/>
          <a:ext cx="342900" cy="742950"/>
        </a:xfrm>
        <a:prstGeom prst="rect">
          <a:avLst/>
        </a:prstGeom>
      </xdr:spPr>
    </xdr:pic>
    <xdr:clientData/>
  </xdr:twoCellAnchor>
  <xdr:twoCellAnchor editAs="oneCell">
    <xdr:from>
      <xdr:col>2</xdr:col>
      <xdr:colOff>295275</xdr:colOff>
      <xdr:row>292</xdr:row>
      <xdr:rowOff>109600</xdr:rowOff>
    </xdr:from>
    <xdr:to>
      <xdr:col>2</xdr:col>
      <xdr:colOff>466725</xdr:colOff>
      <xdr:row>292</xdr:row>
      <xdr:rowOff>481075</xdr:rowOff>
    </xdr:to>
    <xdr:pic>
      <xdr:nvPicPr>
        <xdr:cNvPr id="293" name="/xl/media/image0.png"/>
        <xdr:cNvPicPr>
          <a:picLocks noChangeAspect="1"/>
        </xdr:cNvPicPr>
      </xdr:nvPicPr>
      <xdr:blipFill rotWithShape="1">
        <a:blip xmlns:r="http://schemas.openxmlformats.org/officeDocument/2006/relationships" r:embed="rId1"/>
        <a:stretch>
          <a:fillRect/>
        </a:stretch>
      </xdr:blipFill>
      <xdr:spPr>
        <a:xfrm>
          <a:off x="4143375" y="333975072"/>
          <a:ext cx="342900" cy="742950"/>
        </a:xfrm>
        <a:prstGeom prst="rect">
          <a:avLst/>
        </a:prstGeom>
      </xdr:spPr>
    </xdr:pic>
    <xdr:clientData/>
  </xdr:twoCellAnchor>
  <xdr:twoCellAnchor editAs="oneCell">
    <xdr:from>
      <xdr:col>2</xdr:col>
      <xdr:colOff>295275</xdr:colOff>
      <xdr:row>293</xdr:row>
      <xdr:rowOff>109600</xdr:rowOff>
    </xdr:from>
    <xdr:to>
      <xdr:col>2</xdr:col>
      <xdr:colOff>466725</xdr:colOff>
      <xdr:row>293</xdr:row>
      <xdr:rowOff>481075</xdr:rowOff>
    </xdr:to>
    <xdr:pic>
      <xdr:nvPicPr>
        <xdr:cNvPr id="294" name="/xl/media/image0.png"/>
        <xdr:cNvPicPr>
          <a:picLocks noChangeAspect="1"/>
        </xdr:cNvPicPr>
      </xdr:nvPicPr>
      <xdr:blipFill rotWithShape="1">
        <a:blip xmlns:r="http://schemas.openxmlformats.org/officeDocument/2006/relationships" r:embed="rId1"/>
        <a:stretch>
          <a:fillRect/>
        </a:stretch>
      </xdr:blipFill>
      <xdr:spPr>
        <a:xfrm>
          <a:off x="4143375" y="335118080"/>
          <a:ext cx="342900" cy="742950"/>
        </a:xfrm>
        <a:prstGeom prst="rect">
          <a:avLst/>
        </a:prstGeom>
      </xdr:spPr>
    </xdr:pic>
    <xdr:clientData/>
  </xdr:twoCellAnchor>
  <xdr:twoCellAnchor editAs="oneCell">
    <xdr:from>
      <xdr:col>2</xdr:col>
      <xdr:colOff>295275</xdr:colOff>
      <xdr:row>294</xdr:row>
      <xdr:rowOff>109600</xdr:rowOff>
    </xdr:from>
    <xdr:to>
      <xdr:col>2</xdr:col>
      <xdr:colOff>466725</xdr:colOff>
      <xdr:row>294</xdr:row>
      <xdr:rowOff>481075</xdr:rowOff>
    </xdr:to>
    <xdr:pic>
      <xdr:nvPicPr>
        <xdr:cNvPr id="295" name="/xl/media/image0.png"/>
        <xdr:cNvPicPr>
          <a:picLocks noChangeAspect="1"/>
        </xdr:cNvPicPr>
      </xdr:nvPicPr>
      <xdr:blipFill rotWithShape="1">
        <a:blip xmlns:r="http://schemas.openxmlformats.org/officeDocument/2006/relationships" r:embed="rId1"/>
        <a:stretch>
          <a:fillRect/>
        </a:stretch>
      </xdr:blipFill>
      <xdr:spPr>
        <a:xfrm>
          <a:off x="4143375" y="336261088"/>
          <a:ext cx="342900" cy="742950"/>
        </a:xfrm>
        <a:prstGeom prst="rect">
          <a:avLst/>
        </a:prstGeom>
      </xdr:spPr>
    </xdr:pic>
    <xdr:clientData/>
  </xdr:twoCellAnchor>
  <xdr:twoCellAnchor editAs="oneCell">
    <xdr:from>
      <xdr:col>2</xdr:col>
      <xdr:colOff>295275</xdr:colOff>
      <xdr:row>295</xdr:row>
      <xdr:rowOff>109600</xdr:rowOff>
    </xdr:from>
    <xdr:to>
      <xdr:col>2</xdr:col>
      <xdr:colOff>466725</xdr:colOff>
      <xdr:row>295</xdr:row>
      <xdr:rowOff>481075</xdr:rowOff>
    </xdr:to>
    <xdr:pic>
      <xdr:nvPicPr>
        <xdr:cNvPr id="296" name="/xl/media/image0.png"/>
        <xdr:cNvPicPr>
          <a:picLocks noChangeAspect="1"/>
        </xdr:cNvPicPr>
      </xdr:nvPicPr>
      <xdr:blipFill rotWithShape="1">
        <a:blip xmlns:r="http://schemas.openxmlformats.org/officeDocument/2006/relationships" r:embed="rId1"/>
        <a:stretch>
          <a:fillRect/>
        </a:stretch>
      </xdr:blipFill>
      <xdr:spPr>
        <a:xfrm>
          <a:off x="4143375" y="337404064"/>
          <a:ext cx="342900" cy="742950"/>
        </a:xfrm>
        <a:prstGeom prst="rect">
          <a:avLst/>
        </a:prstGeom>
      </xdr:spPr>
    </xdr:pic>
    <xdr:clientData/>
  </xdr:twoCellAnchor>
  <xdr:twoCellAnchor editAs="oneCell">
    <xdr:from>
      <xdr:col>2</xdr:col>
      <xdr:colOff>295275</xdr:colOff>
      <xdr:row>296</xdr:row>
      <xdr:rowOff>109600</xdr:rowOff>
    </xdr:from>
    <xdr:to>
      <xdr:col>2</xdr:col>
      <xdr:colOff>466725</xdr:colOff>
      <xdr:row>296</xdr:row>
      <xdr:rowOff>481075</xdr:rowOff>
    </xdr:to>
    <xdr:pic>
      <xdr:nvPicPr>
        <xdr:cNvPr id="297" name="/xl/media/image0.png"/>
        <xdr:cNvPicPr>
          <a:picLocks noChangeAspect="1"/>
        </xdr:cNvPicPr>
      </xdr:nvPicPr>
      <xdr:blipFill rotWithShape="1">
        <a:blip xmlns:r="http://schemas.openxmlformats.org/officeDocument/2006/relationships" r:embed="rId1"/>
        <a:stretch>
          <a:fillRect/>
        </a:stretch>
      </xdr:blipFill>
      <xdr:spPr>
        <a:xfrm>
          <a:off x="4143375" y="338547072"/>
          <a:ext cx="342900" cy="742950"/>
        </a:xfrm>
        <a:prstGeom prst="rect">
          <a:avLst/>
        </a:prstGeom>
      </xdr:spPr>
    </xdr:pic>
    <xdr:clientData/>
  </xdr:twoCellAnchor>
  <xdr:twoCellAnchor editAs="oneCell">
    <xdr:from>
      <xdr:col>2</xdr:col>
      <xdr:colOff>295275</xdr:colOff>
      <xdr:row>297</xdr:row>
      <xdr:rowOff>109600</xdr:rowOff>
    </xdr:from>
    <xdr:to>
      <xdr:col>2</xdr:col>
      <xdr:colOff>466725</xdr:colOff>
      <xdr:row>297</xdr:row>
      <xdr:rowOff>481075</xdr:rowOff>
    </xdr:to>
    <xdr:pic>
      <xdr:nvPicPr>
        <xdr:cNvPr id="298" name="/xl/media/image0.png"/>
        <xdr:cNvPicPr>
          <a:picLocks noChangeAspect="1"/>
        </xdr:cNvPicPr>
      </xdr:nvPicPr>
      <xdr:blipFill rotWithShape="1">
        <a:blip xmlns:r="http://schemas.openxmlformats.org/officeDocument/2006/relationships" r:embed="rId1"/>
        <a:stretch>
          <a:fillRect/>
        </a:stretch>
      </xdr:blipFill>
      <xdr:spPr>
        <a:xfrm>
          <a:off x="4143375" y="339690080"/>
          <a:ext cx="342900" cy="742950"/>
        </a:xfrm>
        <a:prstGeom prst="rect">
          <a:avLst/>
        </a:prstGeom>
      </xdr:spPr>
    </xdr:pic>
    <xdr:clientData/>
  </xdr:twoCellAnchor>
  <xdr:twoCellAnchor editAs="oneCell">
    <xdr:from>
      <xdr:col>2</xdr:col>
      <xdr:colOff>295275</xdr:colOff>
      <xdr:row>298</xdr:row>
      <xdr:rowOff>109600</xdr:rowOff>
    </xdr:from>
    <xdr:to>
      <xdr:col>2</xdr:col>
      <xdr:colOff>466725</xdr:colOff>
      <xdr:row>298</xdr:row>
      <xdr:rowOff>481075</xdr:rowOff>
    </xdr:to>
    <xdr:pic>
      <xdr:nvPicPr>
        <xdr:cNvPr id="299" name="/xl/media/image0.png"/>
        <xdr:cNvPicPr>
          <a:picLocks noChangeAspect="1"/>
        </xdr:cNvPicPr>
      </xdr:nvPicPr>
      <xdr:blipFill rotWithShape="1">
        <a:blip xmlns:r="http://schemas.openxmlformats.org/officeDocument/2006/relationships" r:embed="rId1"/>
        <a:stretch>
          <a:fillRect/>
        </a:stretch>
      </xdr:blipFill>
      <xdr:spPr>
        <a:xfrm>
          <a:off x="4143375" y="340833056"/>
          <a:ext cx="342900" cy="742950"/>
        </a:xfrm>
        <a:prstGeom prst="rect">
          <a:avLst/>
        </a:prstGeom>
      </xdr:spPr>
    </xdr:pic>
    <xdr:clientData/>
  </xdr:twoCellAnchor>
  <xdr:twoCellAnchor editAs="oneCell">
    <xdr:from>
      <xdr:col>2</xdr:col>
      <xdr:colOff>295275</xdr:colOff>
      <xdr:row>299</xdr:row>
      <xdr:rowOff>109600</xdr:rowOff>
    </xdr:from>
    <xdr:to>
      <xdr:col>2</xdr:col>
      <xdr:colOff>466725</xdr:colOff>
      <xdr:row>299</xdr:row>
      <xdr:rowOff>481075</xdr:rowOff>
    </xdr:to>
    <xdr:pic>
      <xdr:nvPicPr>
        <xdr:cNvPr id="300" name="/xl/media/image0.png"/>
        <xdr:cNvPicPr>
          <a:picLocks noChangeAspect="1"/>
        </xdr:cNvPicPr>
      </xdr:nvPicPr>
      <xdr:blipFill rotWithShape="1">
        <a:blip xmlns:r="http://schemas.openxmlformats.org/officeDocument/2006/relationships" r:embed="rId1"/>
        <a:stretch>
          <a:fillRect/>
        </a:stretch>
      </xdr:blipFill>
      <xdr:spPr>
        <a:xfrm>
          <a:off x="4143375" y="341976096"/>
          <a:ext cx="342900" cy="742950"/>
        </a:xfrm>
        <a:prstGeom prst="rect">
          <a:avLst/>
        </a:prstGeom>
      </xdr:spPr>
    </xdr:pic>
    <xdr:clientData/>
  </xdr:twoCellAnchor>
  <xdr:twoCellAnchor editAs="oneCell">
    <xdr:from>
      <xdr:col>2</xdr:col>
      <xdr:colOff>295275</xdr:colOff>
      <xdr:row>300</xdr:row>
      <xdr:rowOff>109600</xdr:rowOff>
    </xdr:from>
    <xdr:to>
      <xdr:col>2</xdr:col>
      <xdr:colOff>466725</xdr:colOff>
      <xdr:row>300</xdr:row>
      <xdr:rowOff>481075</xdr:rowOff>
    </xdr:to>
    <xdr:pic>
      <xdr:nvPicPr>
        <xdr:cNvPr id="301" name="/xl/media/image0.png"/>
        <xdr:cNvPicPr>
          <a:picLocks noChangeAspect="1"/>
        </xdr:cNvPicPr>
      </xdr:nvPicPr>
      <xdr:blipFill rotWithShape="1">
        <a:blip xmlns:r="http://schemas.openxmlformats.org/officeDocument/2006/relationships" r:embed="rId1"/>
        <a:stretch>
          <a:fillRect/>
        </a:stretch>
      </xdr:blipFill>
      <xdr:spPr>
        <a:xfrm>
          <a:off x="4143375" y="343119072"/>
          <a:ext cx="342900" cy="742950"/>
        </a:xfrm>
        <a:prstGeom prst="rect">
          <a:avLst/>
        </a:prstGeom>
      </xdr:spPr>
    </xdr:pic>
    <xdr:clientData/>
  </xdr:twoCellAnchor>
  <xdr:twoCellAnchor editAs="oneCell">
    <xdr:from>
      <xdr:col>2</xdr:col>
      <xdr:colOff>295275</xdr:colOff>
      <xdr:row>301</xdr:row>
      <xdr:rowOff>109600</xdr:rowOff>
    </xdr:from>
    <xdr:to>
      <xdr:col>2</xdr:col>
      <xdr:colOff>466725</xdr:colOff>
      <xdr:row>301</xdr:row>
      <xdr:rowOff>481075</xdr:rowOff>
    </xdr:to>
    <xdr:pic>
      <xdr:nvPicPr>
        <xdr:cNvPr id="302" name="/xl/media/image0.png"/>
        <xdr:cNvPicPr>
          <a:picLocks noChangeAspect="1"/>
        </xdr:cNvPicPr>
      </xdr:nvPicPr>
      <xdr:blipFill rotWithShape="1">
        <a:blip xmlns:r="http://schemas.openxmlformats.org/officeDocument/2006/relationships" r:embed="rId1"/>
        <a:stretch>
          <a:fillRect/>
        </a:stretch>
      </xdr:blipFill>
      <xdr:spPr>
        <a:xfrm>
          <a:off x="4143375" y="344262080"/>
          <a:ext cx="342900" cy="742950"/>
        </a:xfrm>
        <a:prstGeom prst="rect">
          <a:avLst/>
        </a:prstGeom>
      </xdr:spPr>
    </xdr:pic>
    <xdr:clientData/>
  </xdr:twoCellAnchor>
  <xdr:twoCellAnchor editAs="oneCell">
    <xdr:from>
      <xdr:col>2</xdr:col>
      <xdr:colOff>295275</xdr:colOff>
      <xdr:row>302</xdr:row>
      <xdr:rowOff>109600</xdr:rowOff>
    </xdr:from>
    <xdr:to>
      <xdr:col>2</xdr:col>
      <xdr:colOff>466725</xdr:colOff>
      <xdr:row>302</xdr:row>
      <xdr:rowOff>481075</xdr:rowOff>
    </xdr:to>
    <xdr:pic>
      <xdr:nvPicPr>
        <xdr:cNvPr id="303" name="/xl/media/image0.png"/>
        <xdr:cNvPicPr>
          <a:picLocks noChangeAspect="1"/>
        </xdr:cNvPicPr>
      </xdr:nvPicPr>
      <xdr:blipFill rotWithShape="1">
        <a:blip xmlns:r="http://schemas.openxmlformats.org/officeDocument/2006/relationships" r:embed="rId1"/>
        <a:stretch>
          <a:fillRect/>
        </a:stretch>
      </xdr:blipFill>
      <xdr:spPr>
        <a:xfrm>
          <a:off x="4143375" y="345405088"/>
          <a:ext cx="342900" cy="742950"/>
        </a:xfrm>
        <a:prstGeom prst="rect">
          <a:avLst/>
        </a:prstGeom>
      </xdr:spPr>
    </xdr:pic>
    <xdr:clientData/>
  </xdr:twoCellAnchor>
  <xdr:twoCellAnchor editAs="oneCell">
    <xdr:from>
      <xdr:col>2</xdr:col>
      <xdr:colOff>295275</xdr:colOff>
      <xdr:row>303</xdr:row>
      <xdr:rowOff>109600</xdr:rowOff>
    </xdr:from>
    <xdr:to>
      <xdr:col>2</xdr:col>
      <xdr:colOff>466725</xdr:colOff>
      <xdr:row>303</xdr:row>
      <xdr:rowOff>481075</xdr:rowOff>
    </xdr:to>
    <xdr:pic>
      <xdr:nvPicPr>
        <xdr:cNvPr id="304" name="/xl/media/image0.png"/>
        <xdr:cNvPicPr>
          <a:picLocks noChangeAspect="1"/>
        </xdr:cNvPicPr>
      </xdr:nvPicPr>
      <xdr:blipFill rotWithShape="1">
        <a:blip xmlns:r="http://schemas.openxmlformats.org/officeDocument/2006/relationships" r:embed="rId1"/>
        <a:stretch>
          <a:fillRect/>
        </a:stretch>
      </xdr:blipFill>
      <xdr:spPr>
        <a:xfrm>
          <a:off x="4143375" y="346548064"/>
          <a:ext cx="342900" cy="742950"/>
        </a:xfrm>
        <a:prstGeom prst="rect">
          <a:avLst/>
        </a:prstGeom>
      </xdr:spPr>
    </xdr:pic>
    <xdr:clientData/>
  </xdr:twoCellAnchor>
  <xdr:twoCellAnchor editAs="oneCell">
    <xdr:from>
      <xdr:col>2</xdr:col>
      <xdr:colOff>295275</xdr:colOff>
      <xdr:row>304</xdr:row>
      <xdr:rowOff>109600</xdr:rowOff>
    </xdr:from>
    <xdr:to>
      <xdr:col>2</xdr:col>
      <xdr:colOff>466725</xdr:colOff>
      <xdr:row>304</xdr:row>
      <xdr:rowOff>481075</xdr:rowOff>
    </xdr:to>
    <xdr:pic>
      <xdr:nvPicPr>
        <xdr:cNvPr id="305" name="/xl/media/image0.png"/>
        <xdr:cNvPicPr>
          <a:picLocks noChangeAspect="1"/>
        </xdr:cNvPicPr>
      </xdr:nvPicPr>
      <xdr:blipFill rotWithShape="1">
        <a:blip xmlns:r="http://schemas.openxmlformats.org/officeDocument/2006/relationships" r:embed="rId1"/>
        <a:stretch>
          <a:fillRect/>
        </a:stretch>
      </xdr:blipFill>
      <xdr:spPr>
        <a:xfrm>
          <a:off x="4143375" y="347691072"/>
          <a:ext cx="342900" cy="742950"/>
        </a:xfrm>
        <a:prstGeom prst="rect">
          <a:avLst/>
        </a:prstGeom>
      </xdr:spPr>
    </xdr:pic>
    <xdr:clientData/>
  </xdr:twoCellAnchor>
  <xdr:twoCellAnchor editAs="oneCell">
    <xdr:from>
      <xdr:col>2</xdr:col>
      <xdr:colOff>295275</xdr:colOff>
      <xdr:row>305</xdr:row>
      <xdr:rowOff>109600</xdr:rowOff>
    </xdr:from>
    <xdr:to>
      <xdr:col>2</xdr:col>
      <xdr:colOff>466725</xdr:colOff>
      <xdr:row>305</xdr:row>
      <xdr:rowOff>481075</xdr:rowOff>
    </xdr:to>
    <xdr:pic>
      <xdr:nvPicPr>
        <xdr:cNvPr id="306" name="/xl/media/image0.png"/>
        <xdr:cNvPicPr>
          <a:picLocks noChangeAspect="1"/>
        </xdr:cNvPicPr>
      </xdr:nvPicPr>
      <xdr:blipFill rotWithShape="1">
        <a:blip xmlns:r="http://schemas.openxmlformats.org/officeDocument/2006/relationships" r:embed="rId1"/>
        <a:stretch>
          <a:fillRect/>
        </a:stretch>
      </xdr:blipFill>
      <xdr:spPr>
        <a:xfrm>
          <a:off x="4143375" y="348834080"/>
          <a:ext cx="342900" cy="742950"/>
        </a:xfrm>
        <a:prstGeom prst="rect">
          <a:avLst/>
        </a:prstGeom>
      </xdr:spPr>
    </xdr:pic>
    <xdr:clientData/>
  </xdr:twoCellAnchor>
  <xdr:twoCellAnchor editAs="oneCell">
    <xdr:from>
      <xdr:col>2</xdr:col>
      <xdr:colOff>295275</xdr:colOff>
      <xdr:row>306</xdr:row>
      <xdr:rowOff>109600</xdr:rowOff>
    </xdr:from>
    <xdr:to>
      <xdr:col>2</xdr:col>
      <xdr:colOff>466725</xdr:colOff>
      <xdr:row>306</xdr:row>
      <xdr:rowOff>481075</xdr:rowOff>
    </xdr:to>
    <xdr:pic>
      <xdr:nvPicPr>
        <xdr:cNvPr id="307" name="/xl/media/image0.png"/>
        <xdr:cNvPicPr>
          <a:picLocks noChangeAspect="1"/>
        </xdr:cNvPicPr>
      </xdr:nvPicPr>
      <xdr:blipFill rotWithShape="1">
        <a:blip xmlns:r="http://schemas.openxmlformats.org/officeDocument/2006/relationships" r:embed="rId1"/>
        <a:stretch>
          <a:fillRect/>
        </a:stretch>
      </xdr:blipFill>
      <xdr:spPr>
        <a:xfrm>
          <a:off x="4143375" y="349977056"/>
          <a:ext cx="342900" cy="742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152400</xdr:colOff>
      <xdr:row>1</xdr:row>
      <xdr:rowOff>152400</xdr:rowOff>
    </xdr:from>
    <xdr:to>
      <xdr:col>2</xdr:col>
      <xdr:colOff>742950</xdr:colOff>
      <xdr:row>1</xdr:row>
      <xdr:rowOff>571500</xdr:rowOff>
    </xdr:to>
    <xdr:pic>
      <xdr:nvPicPr>
        <xdr:cNvPr id="2" name="/xl/media/image2.jpeg"/>
        <xdr:cNvPicPr>
          <a:picLocks noChangeAspect="1"/>
        </xdr:cNvPicPr>
      </xdr:nvPicPr>
      <xdr:blipFill rotWithShape="1">
        <a:blip xmlns:r="http://schemas.openxmlformats.org/officeDocument/2006/relationships" r:embed="rId1"/>
        <a:stretch>
          <a:fillRect/>
        </a:stretch>
      </xdr:blipFill>
      <xdr:spPr>
        <a:xfrm>
          <a:off x="4488656" y="1119187"/>
          <a:ext cx="1178718" cy="833437"/>
        </a:xfrm>
        <a:prstGeom prst="rect">
          <a:avLst/>
        </a:prstGeom>
      </xdr:spPr>
    </xdr:pic>
    <xdr:clientData/>
  </xdr:twoCellAnchor>
  <xdr:twoCellAnchor editAs="oneCell">
    <xdr:from>
      <xdr:col>2</xdr:col>
      <xdr:colOff>142875</xdr:colOff>
      <xdr:row>2</xdr:row>
      <xdr:rowOff>104775</xdr:rowOff>
    </xdr:from>
    <xdr:to>
      <xdr:col>2</xdr:col>
      <xdr:colOff>762000</xdr:colOff>
      <xdr:row>2</xdr:row>
      <xdr:rowOff>600075</xdr:rowOff>
    </xdr:to>
    <xdr:pic>
      <xdr:nvPicPr>
        <xdr:cNvPr id="3" name="/xl/media/image3.jpeg"/>
        <xdr:cNvPicPr>
          <a:picLocks noChangeAspect="1"/>
        </xdr:cNvPicPr>
      </xdr:nvPicPr>
      <xdr:blipFill rotWithShape="1">
        <a:blip xmlns:r="http://schemas.openxmlformats.org/officeDocument/2006/relationships" r:embed="rId2"/>
        <a:stretch>
          <a:fillRect/>
        </a:stretch>
      </xdr:blipFill>
      <xdr:spPr>
        <a:xfrm>
          <a:off x="4464843" y="2393156"/>
          <a:ext cx="1238250" cy="976312"/>
        </a:xfrm>
        <a:prstGeom prst="rect">
          <a:avLst/>
        </a:prstGeom>
      </xdr:spPr>
    </xdr:pic>
    <xdr:clientData/>
  </xdr:twoCellAnchor>
  <xdr:twoCellAnchor editAs="oneCell">
    <xdr:from>
      <xdr:col>2</xdr:col>
      <xdr:colOff>85724</xdr:colOff>
      <xdr:row>13</xdr:row>
      <xdr:rowOff>152400</xdr:rowOff>
    </xdr:from>
    <xdr:to>
      <xdr:col>2</xdr:col>
      <xdr:colOff>800100</xdr:colOff>
      <xdr:row>13</xdr:row>
      <xdr:rowOff>476250</xdr:rowOff>
    </xdr:to>
    <xdr:pic>
      <xdr:nvPicPr>
        <xdr:cNvPr id="4" name="/xl/media/image1.jpeg"/>
        <xdr:cNvPicPr>
          <a:picLocks noChangeAspect="1"/>
        </xdr:cNvPicPr>
      </xdr:nvPicPr>
      <xdr:blipFill rotWithShape="1">
        <a:blip xmlns:r="http://schemas.openxmlformats.org/officeDocument/2006/relationships" r:embed="rId3"/>
        <a:stretch>
          <a:fillRect/>
        </a:stretch>
      </xdr:blipFill>
      <xdr:spPr>
        <a:xfrm>
          <a:off x="4345781" y="17549812"/>
          <a:ext cx="1428750" cy="642937"/>
        </a:xfrm>
        <a:prstGeom prst="rect">
          <a:avLst/>
        </a:prstGeom>
      </xdr:spPr>
    </xdr:pic>
    <xdr:clientData/>
  </xdr:twoCellAnchor>
  <xdr:twoCellAnchor editAs="oneCell">
    <xdr:from>
      <xdr:col>2</xdr:col>
      <xdr:colOff>238125</xdr:colOff>
      <xdr:row>14</xdr:row>
      <xdr:rowOff>57150</xdr:rowOff>
    </xdr:from>
    <xdr:to>
      <xdr:col>2</xdr:col>
      <xdr:colOff>657225</xdr:colOff>
      <xdr:row>14</xdr:row>
      <xdr:rowOff>638175</xdr:rowOff>
    </xdr:to>
    <xdr:pic>
      <xdr:nvPicPr>
        <xdr:cNvPr id="5" name="/xl/media/image1.jpeg"/>
        <xdr:cNvPicPr>
          <a:picLocks noChangeAspect="1"/>
        </xdr:cNvPicPr>
      </xdr:nvPicPr>
      <xdr:blipFill rotWithShape="1">
        <a:blip xmlns:r="http://schemas.openxmlformats.org/officeDocument/2006/relationships" r:embed="rId3"/>
        <a:stretch>
          <a:fillRect/>
        </a:stretch>
      </xdr:blipFill>
      <xdr:spPr>
        <a:xfrm>
          <a:off x="4655343" y="18728530"/>
          <a:ext cx="833437" cy="1154906"/>
        </a:xfrm>
        <a:prstGeom prst="rect">
          <a:avLst/>
        </a:prstGeom>
      </xdr:spPr>
    </xdr:pic>
    <xdr:clientData/>
  </xdr:twoCellAnchor>
  <xdr:twoCellAnchor editAs="oneCell">
    <xdr:from>
      <xdr:col>2</xdr:col>
      <xdr:colOff>238125</xdr:colOff>
      <xdr:row>15</xdr:row>
      <xdr:rowOff>95250</xdr:rowOff>
    </xdr:from>
    <xdr:to>
      <xdr:col>2</xdr:col>
      <xdr:colOff>657225</xdr:colOff>
      <xdr:row>15</xdr:row>
      <xdr:rowOff>600075</xdr:rowOff>
    </xdr:to>
    <xdr:pic>
      <xdr:nvPicPr>
        <xdr:cNvPr id="6" name="/xl/media/image1.jpeg"/>
        <xdr:cNvPicPr>
          <a:picLocks noChangeAspect="1"/>
        </xdr:cNvPicPr>
      </xdr:nvPicPr>
      <xdr:blipFill rotWithShape="1">
        <a:blip xmlns:r="http://schemas.openxmlformats.org/officeDocument/2006/relationships" r:embed="rId3"/>
        <a:stretch>
          <a:fillRect/>
        </a:stretch>
      </xdr:blipFill>
      <xdr:spPr>
        <a:xfrm>
          <a:off x="4655343" y="20169188"/>
          <a:ext cx="833437" cy="1000125"/>
        </a:xfrm>
        <a:prstGeom prst="rect">
          <a:avLst/>
        </a:prstGeom>
      </xdr:spPr>
    </xdr:pic>
    <xdr:clientData/>
  </xdr:twoCellAnchor>
  <xdr:twoCellAnchor editAs="oneCell">
    <xdr:from>
      <xdr:col>2</xdr:col>
      <xdr:colOff>171449</xdr:colOff>
      <xdr:row>16</xdr:row>
      <xdr:rowOff>142875</xdr:rowOff>
    </xdr:from>
    <xdr:to>
      <xdr:col>2</xdr:col>
      <xdr:colOff>809625</xdr:colOff>
      <xdr:row>16</xdr:row>
      <xdr:rowOff>552450</xdr:rowOff>
    </xdr:to>
    <xdr:pic>
      <xdr:nvPicPr>
        <xdr:cNvPr id="7" name="/xl/media/image1.jpeg"/>
        <xdr:cNvPicPr>
          <a:picLocks noChangeAspect="1"/>
        </xdr:cNvPicPr>
      </xdr:nvPicPr>
      <xdr:blipFill rotWithShape="1">
        <a:blip xmlns:r="http://schemas.openxmlformats.org/officeDocument/2006/relationships" r:embed="rId3"/>
        <a:stretch>
          <a:fillRect/>
        </a:stretch>
      </xdr:blipFill>
      <xdr:spPr>
        <a:xfrm>
          <a:off x="4524375" y="21633656"/>
          <a:ext cx="1273968" cy="809625"/>
        </a:xfrm>
        <a:prstGeom prst="rect">
          <a:avLst/>
        </a:prstGeom>
      </xdr:spPr>
    </xdr:pic>
    <xdr:clientData/>
  </xdr:twoCellAnchor>
  <xdr:twoCellAnchor editAs="oneCell">
    <xdr:from>
      <xdr:col>2</xdr:col>
      <xdr:colOff>247649</xdr:colOff>
      <xdr:row>17</xdr:row>
      <xdr:rowOff>85724</xdr:rowOff>
    </xdr:from>
    <xdr:to>
      <xdr:col>2</xdr:col>
      <xdr:colOff>628650</xdr:colOff>
      <xdr:row>17</xdr:row>
      <xdr:rowOff>590550</xdr:rowOff>
    </xdr:to>
    <xdr:pic>
      <xdr:nvPicPr>
        <xdr:cNvPr id="8" name="/xl/media/image1.jpeg"/>
        <xdr:cNvPicPr>
          <a:picLocks noChangeAspect="1"/>
        </xdr:cNvPicPr>
      </xdr:nvPicPr>
      <xdr:blipFill rotWithShape="1">
        <a:blip xmlns:r="http://schemas.openxmlformats.org/officeDocument/2006/relationships" r:embed="rId3"/>
        <a:stretch>
          <a:fillRect/>
        </a:stretch>
      </xdr:blipFill>
      <xdr:spPr>
        <a:xfrm>
          <a:off x="4679156" y="22883814"/>
          <a:ext cx="762000" cy="1012031"/>
        </a:xfrm>
        <a:prstGeom prst="rect">
          <a:avLst/>
        </a:prstGeom>
      </xdr:spPr>
    </xdr:pic>
    <xdr:clientData/>
  </xdr:twoCellAnchor>
  <xdr:twoCellAnchor editAs="oneCell">
    <xdr:from>
      <xdr:col>2</xdr:col>
      <xdr:colOff>171449</xdr:colOff>
      <xdr:row>18</xdr:row>
      <xdr:rowOff>104775</xdr:rowOff>
    </xdr:from>
    <xdr:to>
      <xdr:col>2</xdr:col>
      <xdr:colOff>742950</xdr:colOff>
      <xdr:row>18</xdr:row>
      <xdr:rowOff>600075</xdr:rowOff>
    </xdr:to>
    <xdr:pic>
      <xdr:nvPicPr>
        <xdr:cNvPr id="9" name="/xl/media/image1.jpeg"/>
        <xdr:cNvPicPr>
          <a:picLocks noChangeAspect="1"/>
        </xdr:cNvPicPr>
      </xdr:nvPicPr>
      <xdr:blipFill rotWithShape="1">
        <a:blip xmlns:r="http://schemas.openxmlformats.org/officeDocument/2006/relationships" r:embed="rId3"/>
        <a:stretch>
          <a:fillRect/>
        </a:stretch>
      </xdr:blipFill>
      <xdr:spPr>
        <a:xfrm>
          <a:off x="4524375" y="24300656"/>
          <a:ext cx="1143000" cy="976312"/>
        </a:xfrm>
        <a:prstGeom prst="rect">
          <a:avLst/>
        </a:prstGeom>
      </xdr:spPr>
    </xdr:pic>
    <xdr:clientData/>
  </xdr:twoCellAnchor>
  <xdr:twoCellAnchor editAs="oneCell">
    <xdr:from>
      <xdr:col>2</xdr:col>
      <xdr:colOff>123824</xdr:colOff>
      <xdr:row>20</xdr:row>
      <xdr:rowOff>66675</xdr:rowOff>
    </xdr:from>
    <xdr:to>
      <xdr:col>2</xdr:col>
      <xdr:colOff>819150</xdr:colOff>
      <xdr:row>20</xdr:row>
      <xdr:rowOff>638175</xdr:rowOff>
    </xdr:to>
    <xdr:pic>
      <xdr:nvPicPr>
        <xdr:cNvPr id="10" name="/xl/media/image1.jpeg"/>
        <xdr:cNvPicPr>
          <a:picLocks noChangeAspect="1"/>
        </xdr:cNvPicPr>
      </xdr:nvPicPr>
      <xdr:blipFill rotWithShape="1">
        <a:blip xmlns:r="http://schemas.openxmlformats.org/officeDocument/2006/relationships" r:embed="rId3"/>
        <a:stretch>
          <a:fillRect/>
        </a:stretch>
      </xdr:blipFill>
      <xdr:spPr>
        <a:xfrm>
          <a:off x="4429125" y="26955750"/>
          <a:ext cx="1393031" cy="1143000"/>
        </a:xfrm>
        <a:prstGeom prst="rect">
          <a:avLst/>
        </a:prstGeom>
      </xdr:spPr>
    </xdr:pic>
    <xdr:clientData/>
  </xdr:twoCellAnchor>
  <xdr:twoCellAnchor editAs="oneCell">
    <xdr:from>
      <xdr:col>2</xdr:col>
      <xdr:colOff>152400</xdr:colOff>
      <xdr:row>21</xdr:row>
      <xdr:rowOff>123824</xdr:rowOff>
    </xdr:from>
    <xdr:to>
      <xdr:col>2</xdr:col>
      <xdr:colOff>742950</xdr:colOff>
      <xdr:row>21</xdr:row>
      <xdr:rowOff>571500</xdr:rowOff>
    </xdr:to>
    <xdr:pic>
      <xdr:nvPicPr>
        <xdr:cNvPr id="11" name="/xl/media/image1.jpeg"/>
        <xdr:cNvPicPr>
          <a:picLocks noChangeAspect="1"/>
        </xdr:cNvPicPr>
      </xdr:nvPicPr>
      <xdr:blipFill rotWithShape="1">
        <a:blip xmlns:r="http://schemas.openxmlformats.org/officeDocument/2006/relationships" r:embed="rId3"/>
        <a:stretch>
          <a:fillRect/>
        </a:stretch>
      </xdr:blipFill>
      <xdr:spPr>
        <a:xfrm>
          <a:off x="4488656" y="28444032"/>
          <a:ext cx="1178718" cy="892968"/>
        </a:xfrm>
        <a:prstGeom prst="rect">
          <a:avLst/>
        </a:prstGeom>
      </xdr:spPr>
    </xdr:pic>
    <xdr:clientData/>
  </xdr:twoCellAnchor>
  <xdr:twoCellAnchor editAs="oneCell">
    <xdr:from>
      <xdr:col>2</xdr:col>
      <xdr:colOff>142875</xdr:colOff>
      <xdr:row>19</xdr:row>
      <xdr:rowOff>85724</xdr:rowOff>
    </xdr:from>
    <xdr:to>
      <xdr:col>2</xdr:col>
      <xdr:colOff>733425</xdr:colOff>
      <xdr:row>19</xdr:row>
      <xdr:rowOff>590550</xdr:rowOff>
    </xdr:to>
    <xdr:pic>
      <xdr:nvPicPr>
        <xdr:cNvPr id="12" name="/xl/media/image1.jpeg"/>
        <xdr:cNvPicPr>
          <a:picLocks noChangeAspect="1"/>
        </xdr:cNvPicPr>
      </xdr:nvPicPr>
      <xdr:blipFill rotWithShape="1">
        <a:blip xmlns:r="http://schemas.openxmlformats.org/officeDocument/2006/relationships" r:embed="rId3"/>
        <a:stretch>
          <a:fillRect/>
        </a:stretch>
      </xdr:blipFill>
      <xdr:spPr>
        <a:xfrm>
          <a:off x="4464843" y="25622250"/>
          <a:ext cx="1178718" cy="1012031"/>
        </a:xfrm>
        <a:prstGeom prst="rect">
          <a:avLst/>
        </a:prstGeom>
      </xdr:spPr>
    </xdr:pic>
    <xdr:clientData/>
  </xdr:twoCellAnchor>
  <xdr:twoCellAnchor editAs="oneCell">
    <xdr:from>
      <xdr:col>2</xdr:col>
      <xdr:colOff>209550</xdr:colOff>
      <xdr:row>22</xdr:row>
      <xdr:rowOff>95250</xdr:rowOff>
    </xdr:from>
    <xdr:to>
      <xdr:col>2</xdr:col>
      <xdr:colOff>704850</xdr:colOff>
      <xdr:row>22</xdr:row>
      <xdr:rowOff>581025</xdr:rowOff>
    </xdr:to>
    <xdr:pic>
      <xdr:nvPicPr>
        <xdr:cNvPr id="13" name="/xl/media/image1.jpeg"/>
        <xdr:cNvPicPr>
          <a:picLocks noChangeAspect="1"/>
        </xdr:cNvPicPr>
      </xdr:nvPicPr>
      <xdr:blipFill rotWithShape="1">
        <a:blip xmlns:r="http://schemas.openxmlformats.org/officeDocument/2006/relationships" r:embed="rId3"/>
        <a:stretch>
          <a:fillRect/>
        </a:stretch>
      </xdr:blipFill>
      <xdr:spPr>
        <a:xfrm>
          <a:off x="4595812" y="29753720"/>
          <a:ext cx="988218" cy="964406"/>
        </a:xfrm>
        <a:prstGeom prst="rect">
          <a:avLst/>
        </a:prstGeom>
      </xdr:spPr>
    </xdr:pic>
    <xdr:clientData/>
  </xdr:twoCellAnchor>
  <xdr:twoCellAnchor editAs="oneCell">
    <xdr:from>
      <xdr:col>2</xdr:col>
      <xdr:colOff>390525</xdr:colOff>
      <xdr:row>23</xdr:row>
      <xdr:rowOff>76200</xdr:rowOff>
    </xdr:from>
    <xdr:to>
      <xdr:col>2</xdr:col>
      <xdr:colOff>571500</xdr:colOff>
      <xdr:row>23</xdr:row>
      <xdr:rowOff>609600</xdr:rowOff>
    </xdr:to>
    <xdr:pic>
      <xdr:nvPicPr>
        <xdr:cNvPr id="14" name="/xl/media/image1.jpeg"/>
        <xdr:cNvPicPr>
          <a:picLocks noChangeAspect="1"/>
        </xdr:cNvPicPr>
      </xdr:nvPicPr>
      <xdr:blipFill rotWithShape="1">
        <a:blip xmlns:r="http://schemas.openxmlformats.org/officeDocument/2006/relationships" r:embed="rId3"/>
        <a:stretch>
          <a:fillRect/>
        </a:stretch>
      </xdr:blipFill>
      <xdr:spPr>
        <a:xfrm>
          <a:off x="4964906" y="31087218"/>
          <a:ext cx="357187" cy="1059656"/>
        </a:xfrm>
        <a:prstGeom prst="rect">
          <a:avLst/>
        </a:prstGeom>
      </xdr:spPr>
    </xdr:pic>
    <xdr:clientData/>
  </xdr:twoCellAnchor>
  <xdr:twoCellAnchor editAs="oneCell">
    <xdr:from>
      <xdr:col>2</xdr:col>
      <xdr:colOff>190500</xdr:colOff>
      <xdr:row>24</xdr:row>
      <xdr:rowOff>142875</xdr:rowOff>
    </xdr:from>
    <xdr:to>
      <xdr:col>2</xdr:col>
      <xdr:colOff>685799</xdr:colOff>
      <xdr:row>24</xdr:row>
      <xdr:rowOff>552450</xdr:rowOff>
    </xdr:to>
    <xdr:pic>
      <xdr:nvPicPr>
        <xdr:cNvPr id="15" name="/xl/media/image1.jpeg"/>
        <xdr:cNvPicPr>
          <a:picLocks noChangeAspect="1"/>
        </xdr:cNvPicPr>
      </xdr:nvPicPr>
      <xdr:blipFill rotWithShape="1">
        <a:blip xmlns:r="http://schemas.openxmlformats.org/officeDocument/2006/relationships" r:embed="rId3"/>
        <a:stretch>
          <a:fillRect/>
        </a:stretch>
      </xdr:blipFill>
      <xdr:spPr>
        <a:xfrm>
          <a:off x="4560093" y="32587406"/>
          <a:ext cx="988218" cy="809625"/>
        </a:xfrm>
        <a:prstGeom prst="rect">
          <a:avLst/>
        </a:prstGeom>
      </xdr:spPr>
    </xdr:pic>
    <xdr:clientData/>
  </xdr:twoCellAnchor>
  <xdr:twoCellAnchor editAs="oneCell">
    <xdr:from>
      <xdr:col>2</xdr:col>
      <xdr:colOff>314325</xdr:colOff>
      <xdr:row>25</xdr:row>
      <xdr:rowOff>47625</xdr:rowOff>
    </xdr:from>
    <xdr:to>
      <xdr:col>2</xdr:col>
      <xdr:colOff>590550</xdr:colOff>
      <xdr:row>25</xdr:row>
      <xdr:rowOff>657225</xdr:rowOff>
    </xdr:to>
    <xdr:pic>
      <xdr:nvPicPr>
        <xdr:cNvPr id="16" name="/xl/media/image1.jpeg"/>
        <xdr:cNvPicPr>
          <a:picLocks noChangeAspect="1"/>
        </xdr:cNvPicPr>
      </xdr:nvPicPr>
      <xdr:blipFill rotWithShape="1">
        <a:blip xmlns:r="http://schemas.openxmlformats.org/officeDocument/2006/relationships" r:embed="rId3"/>
        <a:stretch>
          <a:fillRect/>
        </a:stretch>
      </xdr:blipFill>
      <xdr:spPr>
        <a:xfrm>
          <a:off x="4810125" y="33766124"/>
          <a:ext cx="547687" cy="1214437"/>
        </a:xfrm>
        <a:prstGeom prst="rect">
          <a:avLst/>
        </a:prstGeom>
      </xdr:spPr>
    </xdr:pic>
    <xdr:clientData/>
  </xdr:twoCellAnchor>
  <xdr:twoCellAnchor editAs="oneCell">
    <xdr:from>
      <xdr:col>2</xdr:col>
      <xdr:colOff>314325</xdr:colOff>
      <xdr:row>26</xdr:row>
      <xdr:rowOff>57150</xdr:rowOff>
    </xdr:from>
    <xdr:to>
      <xdr:col>2</xdr:col>
      <xdr:colOff>590550</xdr:colOff>
      <xdr:row>26</xdr:row>
      <xdr:rowOff>666750</xdr:rowOff>
    </xdr:to>
    <xdr:pic>
      <xdr:nvPicPr>
        <xdr:cNvPr id="17" name="/xl/media/image1.jpeg"/>
        <xdr:cNvPicPr>
          <a:picLocks noChangeAspect="1"/>
        </xdr:cNvPicPr>
      </xdr:nvPicPr>
      <xdr:blipFill rotWithShape="1">
        <a:blip xmlns:r="http://schemas.openxmlformats.org/officeDocument/2006/relationships" r:embed="rId3"/>
        <a:stretch>
          <a:fillRect/>
        </a:stretch>
      </xdr:blipFill>
      <xdr:spPr>
        <a:xfrm>
          <a:off x="4810125" y="35159156"/>
          <a:ext cx="547687" cy="1214437"/>
        </a:xfrm>
        <a:prstGeom prst="rect">
          <a:avLst/>
        </a:prstGeom>
      </xdr:spPr>
    </xdr:pic>
    <xdr:clientData/>
  </xdr:twoCellAnchor>
  <xdr:twoCellAnchor editAs="oneCell">
    <xdr:from>
      <xdr:col>2</xdr:col>
      <xdr:colOff>266700</xdr:colOff>
      <xdr:row>27</xdr:row>
      <xdr:rowOff>57150</xdr:rowOff>
    </xdr:from>
    <xdr:to>
      <xdr:col>2</xdr:col>
      <xdr:colOff>628650</xdr:colOff>
      <xdr:row>27</xdr:row>
      <xdr:rowOff>638175</xdr:rowOff>
    </xdr:to>
    <xdr:pic>
      <xdr:nvPicPr>
        <xdr:cNvPr id="18" name="/xl/media/image1.jpeg"/>
        <xdr:cNvPicPr>
          <a:picLocks noChangeAspect="1"/>
        </xdr:cNvPicPr>
      </xdr:nvPicPr>
      <xdr:blipFill rotWithShape="1">
        <a:blip xmlns:r="http://schemas.openxmlformats.org/officeDocument/2006/relationships" r:embed="rId3"/>
        <a:stretch>
          <a:fillRect/>
        </a:stretch>
      </xdr:blipFill>
      <xdr:spPr>
        <a:xfrm>
          <a:off x="4714875" y="36528376"/>
          <a:ext cx="726281" cy="1154906"/>
        </a:xfrm>
        <a:prstGeom prst="rect">
          <a:avLst/>
        </a:prstGeom>
      </xdr:spPr>
    </xdr:pic>
    <xdr:clientData/>
  </xdr:twoCellAnchor>
  <xdr:twoCellAnchor editAs="oneCell">
    <xdr:from>
      <xdr:col>2</xdr:col>
      <xdr:colOff>209550</xdr:colOff>
      <xdr:row>28</xdr:row>
      <xdr:rowOff>161925</xdr:rowOff>
    </xdr:from>
    <xdr:to>
      <xdr:col>2</xdr:col>
      <xdr:colOff>685799</xdr:colOff>
      <xdr:row>28</xdr:row>
      <xdr:rowOff>504825</xdr:rowOff>
    </xdr:to>
    <xdr:pic>
      <xdr:nvPicPr>
        <xdr:cNvPr id="19" name="/xl/media/image1.jpeg"/>
        <xdr:cNvPicPr>
          <a:picLocks noChangeAspect="1"/>
        </xdr:cNvPicPr>
      </xdr:nvPicPr>
      <xdr:blipFill rotWithShape="1">
        <a:blip xmlns:r="http://schemas.openxmlformats.org/officeDocument/2006/relationships" r:embed="rId3"/>
        <a:stretch>
          <a:fillRect/>
        </a:stretch>
      </xdr:blipFill>
      <xdr:spPr>
        <a:xfrm>
          <a:off x="4595812" y="38100000"/>
          <a:ext cx="952500" cy="678656"/>
        </a:xfrm>
        <a:prstGeom prst="rect">
          <a:avLst/>
        </a:prstGeom>
      </xdr:spPr>
    </xdr:pic>
    <xdr:clientData/>
  </xdr:twoCellAnchor>
  <xdr:twoCellAnchor editAs="oneCell">
    <xdr:from>
      <xdr:col>2</xdr:col>
      <xdr:colOff>209550</xdr:colOff>
      <xdr:row>29</xdr:row>
      <xdr:rowOff>104775</xdr:rowOff>
    </xdr:from>
    <xdr:to>
      <xdr:col>2</xdr:col>
      <xdr:colOff>657225</xdr:colOff>
      <xdr:row>29</xdr:row>
      <xdr:rowOff>571500</xdr:rowOff>
    </xdr:to>
    <xdr:pic>
      <xdr:nvPicPr>
        <xdr:cNvPr id="20" name="/xl/media/image1.jpeg"/>
        <xdr:cNvPicPr>
          <a:picLocks noChangeAspect="1"/>
        </xdr:cNvPicPr>
      </xdr:nvPicPr>
      <xdr:blipFill rotWithShape="1">
        <a:blip xmlns:r="http://schemas.openxmlformats.org/officeDocument/2006/relationships" r:embed="rId3"/>
        <a:stretch>
          <a:fillRect/>
        </a:stretch>
      </xdr:blipFill>
      <xdr:spPr>
        <a:xfrm>
          <a:off x="4595812" y="39362060"/>
          <a:ext cx="892968" cy="928687"/>
        </a:xfrm>
        <a:prstGeom prst="rect">
          <a:avLst/>
        </a:prstGeom>
      </xdr:spPr>
    </xdr:pic>
    <xdr:clientData/>
  </xdr:twoCellAnchor>
  <xdr:twoCellAnchor editAs="oneCell">
    <xdr:from>
      <xdr:col>2</xdr:col>
      <xdr:colOff>238125</xdr:colOff>
      <xdr:row>30</xdr:row>
      <xdr:rowOff>76200</xdr:rowOff>
    </xdr:from>
    <xdr:to>
      <xdr:col>2</xdr:col>
      <xdr:colOff>695325</xdr:colOff>
      <xdr:row>30</xdr:row>
      <xdr:rowOff>571500</xdr:rowOff>
    </xdr:to>
    <xdr:pic>
      <xdr:nvPicPr>
        <xdr:cNvPr id="21" name="/xl/media/image4.png"/>
        <xdr:cNvPicPr>
          <a:picLocks noChangeAspect="1"/>
        </xdr:cNvPicPr>
      </xdr:nvPicPr>
      <xdr:blipFill rotWithShape="1">
        <a:blip xmlns:r="http://schemas.openxmlformats.org/officeDocument/2006/relationships" r:embed="rId4"/>
        <a:stretch>
          <a:fillRect/>
        </a:stretch>
      </xdr:blipFill>
      <xdr:spPr>
        <a:xfrm>
          <a:off x="4655343" y="40671748"/>
          <a:ext cx="916781" cy="988218"/>
        </a:xfrm>
        <a:prstGeom prst="rect">
          <a:avLst/>
        </a:prstGeom>
      </xdr:spPr>
    </xdr:pic>
    <xdr:clientData/>
  </xdr:twoCellAnchor>
  <xdr:twoCellAnchor editAs="oneCell">
    <xdr:from>
      <xdr:col>2</xdr:col>
      <xdr:colOff>257175</xdr:colOff>
      <xdr:row>31</xdr:row>
      <xdr:rowOff>76200</xdr:rowOff>
    </xdr:from>
    <xdr:to>
      <xdr:col>2</xdr:col>
      <xdr:colOff>676275</xdr:colOff>
      <xdr:row>31</xdr:row>
      <xdr:rowOff>600075</xdr:rowOff>
    </xdr:to>
    <xdr:pic>
      <xdr:nvPicPr>
        <xdr:cNvPr id="22" name="/xl/media/image4.png"/>
        <xdr:cNvPicPr>
          <a:picLocks noChangeAspect="1"/>
        </xdr:cNvPicPr>
      </xdr:nvPicPr>
      <xdr:blipFill rotWithShape="1">
        <a:blip xmlns:r="http://schemas.openxmlformats.org/officeDocument/2006/relationships" r:embed="rId4"/>
        <a:stretch>
          <a:fillRect/>
        </a:stretch>
      </xdr:blipFill>
      <xdr:spPr>
        <a:xfrm>
          <a:off x="4691062" y="42040968"/>
          <a:ext cx="845343" cy="1035843"/>
        </a:xfrm>
        <a:prstGeom prst="rect">
          <a:avLst/>
        </a:prstGeom>
      </xdr:spPr>
    </xdr:pic>
    <xdr:clientData/>
  </xdr:twoCellAnchor>
  <xdr:twoCellAnchor editAs="oneCell">
    <xdr:from>
      <xdr:col>2</xdr:col>
      <xdr:colOff>209550</xdr:colOff>
      <xdr:row>32</xdr:row>
      <xdr:rowOff>85724</xdr:rowOff>
    </xdr:from>
    <xdr:to>
      <xdr:col>6</xdr:col>
      <xdr:colOff>157225</xdr:colOff>
      <xdr:row>41</xdr:row>
      <xdr:rowOff>66675</xdr:rowOff>
    </xdr:to>
    <xdr:pic>
      <xdr:nvPicPr>
        <xdr:cNvPr id="23" name="/xl/media/image5.png"/>
        <xdr:cNvPicPr>
          <a:picLocks noChangeAspect="1"/>
        </xdr:cNvPicPr>
      </xdr:nvPicPr>
      <xdr:blipFill rotWithShape="1">
        <a:blip xmlns:r="http://schemas.openxmlformats.org/officeDocument/2006/relationships" r:embed="rId5"/>
        <a:stretch>
          <a:fillRect/>
        </a:stretch>
      </xdr:blipFill>
      <xdr:spPr>
        <a:xfrm>
          <a:off x="4595812" y="43422092"/>
          <a:ext cx="11703844" cy="12287251"/>
        </a:xfrm>
        <a:prstGeom prst="rect">
          <a:avLst/>
        </a:prstGeom>
      </xdr:spPr>
    </xdr:pic>
    <xdr:clientData/>
  </xdr:twoCellAnchor>
  <xdr:twoCellAnchor editAs="oneCell">
    <xdr:from>
      <xdr:col>2</xdr:col>
      <xdr:colOff>209550</xdr:colOff>
      <xdr:row>33</xdr:row>
      <xdr:rowOff>85724</xdr:rowOff>
    </xdr:from>
    <xdr:to>
      <xdr:col>2</xdr:col>
      <xdr:colOff>657225</xdr:colOff>
      <xdr:row>33</xdr:row>
      <xdr:rowOff>600075</xdr:rowOff>
    </xdr:to>
    <xdr:pic>
      <xdr:nvPicPr>
        <xdr:cNvPr id="24" name="/xl/media/image6.png"/>
        <xdr:cNvPicPr>
          <a:picLocks noChangeAspect="1"/>
        </xdr:cNvPicPr>
      </xdr:nvPicPr>
      <xdr:blipFill rotWithShape="1">
        <a:blip xmlns:r="http://schemas.openxmlformats.org/officeDocument/2006/relationships" r:embed="rId6"/>
        <a:stretch>
          <a:fillRect/>
        </a:stretch>
      </xdr:blipFill>
      <xdr:spPr>
        <a:xfrm>
          <a:off x="4595812" y="44791312"/>
          <a:ext cx="892968" cy="1023937"/>
        </a:xfrm>
        <a:prstGeom prst="rect">
          <a:avLst/>
        </a:prstGeom>
      </xdr:spPr>
    </xdr:pic>
    <xdr:clientData/>
  </xdr:twoCellAnchor>
  <xdr:twoCellAnchor editAs="oneCell">
    <xdr:from>
      <xdr:col>2</xdr:col>
      <xdr:colOff>238125</xdr:colOff>
      <xdr:row>34</xdr:row>
      <xdr:rowOff>66675</xdr:rowOff>
    </xdr:from>
    <xdr:to>
      <xdr:col>2</xdr:col>
      <xdr:colOff>695325</xdr:colOff>
      <xdr:row>34</xdr:row>
      <xdr:rowOff>619125</xdr:rowOff>
    </xdr:to>
    <xdr:pic>
      <xdr:nvPicPr>
        <xdr:cNvPr id="25" name="/xl/media/image7.png"/>
        <xdr:cNvPicPr>
          <a:picLocks noChangeAspect="1"/>
        </xdr:cNvPicPr>
      </xdr:nvPicPr>
      <xdr:blipFill rotWithShape="1">
        <a:blip xmlns:r="http://schemas.openxmlformats.org/officeDocument/2006/relationships" r:embed="rId7"/>
        <a:stretch>
          <a:fillRect/>
        </a:stretch>
      </xdr:blipFill>
      <xdr:spPr>
        <a:xfrm>
          <a:off x="4655343" y="46124812"/>
          <a:ext cx="916781" cy="1107281"/>
        </a:xfrm>
        <a:prstGeom prst="rect">
          <a:avLst/>
        </a:prstGeom>
      </xdr:spPr>
    </xdr:pic>
    <xdr:clientData/>
  </xdr:twoCellAnchor>
  <xdr:twoCellAnchor editAs="oneCell">
    <xdr:from>
      <xdr:col>2</xdr:col>
      <xdr:colOff>161925</xdr:colOff>
      <xdr:row>35</xdr:row>
      <xdr:rowOff>133350</xdr:rowOff>
    </xdr:from>
    <xdr:to>
      <xdr:col>2</xdr:col>
      <xdr:colOff>771525</xdr:colOff>
      <xdr:row>35</xdr:row>
      <xdr:rowOff>523875</xdr:rowOff>
    </xdr:to>
    <xdr:pic>
      <xdr:nvPicPr>
        <xdr:cNvPr id="26" name="/xl/media/image8.png"/>
        <xdr:cNvPicPr>
          <a:picLocks noChangeAspect="1"/>
        </xdr:cNvPicPr>
      </xdr:nvPicPr>
      <xdr:blipFill rotWithShape="1">
        <a:blip xmlns:r="http://schemas.openxmlformats.org/officeDocument/2006/relationships" r:embed="rId8"/>
        <a:stretch>
          <a:fillRect/>
        </a:stretch>
      </xdr:blipFill>
      <xdr:spPr>
        <a:xfrm>
          <a:off x="4500562" y="47625004"/>
          <a:ext cx="1226343" cy="785812"/>
        </a:xfrm>
        <a:prstGeom prst="rect">
          <a:avLst/>
        </a:prstGeom>
      </xdr:spPr>
    </xdr:pic>
    <xdr:clientData/>
  </xdr:twoCellAnchor>
  <xdr:twoCellAnchor editAs="oneCell">
    <xdr:from>
      <xdr:col>2</xdr:col>
      <xdr:colOff>152400</xdr:colOff>
      <xdr:row>36</xdr:row>
      <xdr:rowOff>85724</xdr:rowOff>
    </xdr:from>
    <xdr:to>
      <xdr:col>2</xdr:col>
      <xdr:colOff>762000</xdr:colOff>
      <xdr:row>36</xdr:row>
      <xdr:rowOff>609600</xdr:rowOff>
    </xdr:to>
    <xdr:pic>
      <xdr:nvPicPr>
        <xdr:cNvPr id="27" name="/xl/media/image9.png"/>
        <xdr:cNvPicPr>
          <a:picLocks noChangeAspect="1"/>
        </xdr:cNvPicPr>
      </xdr:nvPicPr>
      <xdr:blipFill rotWithShape="1">
        <a:blip xmlns:r="http://schemas.openxmlformats.org/officeDocument/2006/relationships" r:embed="rId9"/>
        <a:stretch>
          <a:fillRect/>
        </a:stretch>
      </xdr:blipFill>
      <xdr:spPr>
        <a:xfrm>
          <a:off x="4488656" y="48898972"/>
          <a:ext cx="1214437" cy="1047750"/>
        </a:xfrm>
        <a:prstGeom prst="rect">
          <a:avLst/>
        </a:prstGeom>
      </xdr:spPr>
    </xdr:pic>
    <xdr:clientData/>
  </xdr:twoCellAnchor>
  <xdr:twoCellAnchor editAs="oneCell">
    <xdr:from>
      <xdr:col>2</xdr:col>
      <xdr:colOff>200025</xdr:colOff>
      <xdr:row>37</xdr:row>
      <xdr:rowOff>76200</xdr:rowOff>
    </xdr:from>
    <xdr:to>
      <xdr:col>2</xdr:col>
      <xdr:colOff>704850</xdr:colOff>
      <xdr:row>37</xdr:row>
      <xdr:rowOff>600075</xdr:rowOff>
    </xdr:to>
    <xdr:pic>
      <xdr:nvPicPr>
        <xdr:cNvPr id="28" name="/xl/media/image10.png"/>
        <xdr:cNvPicPr>
          <a:picLocks noChangeAspect="1"/>
        </xdr:cNvPicPr>
      </xdr:nvPicPr>
      <xdr:blipFill rotWithShape="1">
        <a:blip xmlns:r="http://schemas.openxmlformats.org/officeDocument/2006/relationships" r:embed="rId10"/>
        <a:stretch>
          <a:fillRect/>
        </a:stretch>
      </xdr:blipFill>
      <xdr:spPr>
        <a:xfrm>
          <a:off x="4583906" y="50256284"/>
          <a:ext cx="1000125" cy="1035843"/>
        </a:xfrm>
        <a:prstGeom prst="rect">
          <a:avLst/>
        </a:prstGeom>
      </xdr:spPr>
    </xdr:pic>
    <xdr:clientData/>
  </xdr:twoCellAnchor>
  <xdr:twoCellAnchor editAs="oneCell">
    <xdr:from>
      <xdr:col>2</xdr:col>
      <xdr:colOff>219075</xdr:colOff>
      <xdr:row>38</xdr:row>
      <xdr:rowOff>76200</xdr:rowOff>
    </xdr:from>
    <xdr:to>
      <xdr:col>2</xdr:col>
      <xdr:colOff>723900</xdr:colOff>
      <xdr:row>38</xdr:row>
      <xdr:rowOff>600075</xdr:rowOff>
    </xdr:to>
    <xdr:pic>
      <xdr:nvPicPr>
        <xdr:cNvPr id="29" name="/xl/media/image10.png"/>
        <xdr:cNvPicPr>
          <a:picLocks noChangeAspect="1"/>
        </xdr:cNvPicPr>
      </xdr:nvPicPr>
      <xdr:blipFill rotWithShape="1">
        <a:blip xmlns:r="http://schemas.openxmlformats.org/officeDocument/2006/relationships" r:embed="rId10"/>
        <a:stretch>
          <a:fillRect/>
        </a:stretch>
      </xdr:blipFill>
      <xdr:spPr>
        <a:xfrm>
          <a:off x="4619625" y="51625500"/>
          <a:ext cx="1012031" cy="1035843"/>
        </a:xfrm>
        <a:prstGeom prst="rect">
          <a:avLst/>
        </a:prstGeom>
      </xdr:spPr>
    </xdr:pic>
    <xdr:clientData/>
  </xdr:twoCellAnchor>
  <xdr:twoCellAnchor editAs="oneCell">
    <xdr:from>
      <xdr:col>2</xdr:col>
      <xdr:colOff>142875</xdr:colOff>
      <xdr:row>39</xdr:row>
      <xdr:rowOff>123824</xdr:rowOff>
    </xdr:from>
    <xdr:to>
      <xdr:col>2</xdr:col>
      <xdr:colOff>781050</xdr:colOff>
      <xdr:row>39</xdr:row>
      <xdr:rowOff>571500</xdr:rowOff>
    </xdr:to>
    <xdr:pic>
      <xdr:nvPicPr>
        <xdr:cNvPr id="30" name="/xl/media/image9.png"/>
        <xdr:cNvPicPr>
          <a:picLocks noChangeAspect="1"/>
        </xdr:cNvPicPr>
      </xdr:nvPicPr>
      <xdr:blipFill rotWithShape="1">
        <a:blip xmlns:r="http://schemas.openxmlformats.org/officeDocument/2006/relationships" r:embed="rId9"/>
        <a:stretch>
          <a:fillRect/>
        </a:stretch>
      </xdr:blipFill>
      <xdr:spPr>
        <a:xfrm>
          <a:off x="4464843" y="53089968"/>
          <a:ext cx="1273968" cy="892968"/>
        </a:xfrm>
        <a:prstGeom prst="rect">
          <a:avLst/>
        </a:prstGeom>
      </xdr:spPr>
    </xdr:pic>
    <xdr:clientData/>
  </xdr:twoCellAnchor>
  <xdr:twoCellAnchor editAs="oneCell">
    <xdr:from>
      <xdr:col>2</xdr:col>
      <xdr:colOff>200025</xdr:colOff>
      <xdr:row>40</xdr:row>
      <xdr:rowOff>114300</xdr:rowOff>
    </xdr:from>
    <xdr:to>
      <xdr:col>2</xdr:col>
      <xdr:colOff>685799</xdr:colOff>
      <xdr:row>40</xdr:row>
      <xdr:rowOff>581025</xdr:rowOff>
    </xdr:to>
    <xdr:pic>
      <xdr:nvPicPr>
        <xdr:cNvPr id="31" name="/xl/media/image11.png"/>
        <xdr:cNvPicPr>
          <a:picLocks noChangeAspect="1"/>
        </xdr:cNvPicPr>
      </xdr:nvPicPr>
      <xdr:blipFill rotWithShape="1">
        <a:blip xmlns:r="http://schemas.openxmlformats.org/officeDocument/2006/relationships" r:embed="rId11"/>
        <a:stretch>
          <a:fillRect/>
        </a:stretch>
      </xdr:blipFill>
      <xdr:spPr>
        <a:xfrm>
          <a:off x="4583906" y="54435376"/>
          <a:ext cx="964406" cy="928687"/>
        </a:xfrm>
        <a:prstGeom prst="rect">
          <a:avLst/>
        </a:prstGeom>
      </xdr:spPr>
    </xdr:pic>
    <xdr:clientData/>
  </xdr:twoCellAnchor>
  <xdr:twoCellAnchor editAs="oneCell">
    <xdr:from>
      <xdr:col>2</xdr:col>
      <xdr:colOff>209550</xdr:colOff>
      <xdr:row>41</xdr:row>
      <xdr:rowOff>57150</xdr:rowOff>
    </xdr:from>
    <xdr:to>
      <xdr:col>2</xdr:col>
      <xdr:colOff>695325</xdr:colOff>
      <xdr:row>41</xdr:row>
      <xdr:rowOff>638175</xdr:rowOff>
    </xdr:to>
    <xdr:pic>
      <xdr:nvPicPr>
        <xdr:cNvPr id="32" name="/xl/media/image10.png"/>
        <xdr:cNvPicPr>
          <a:picLocks noChangeAspect="1"/>
        </xdr:cNvPicPr>
      </xdr:nvPicPr>
      <xdr:blipFill rotWithShape="1">
        <a:blip xmlns:r="http://schemas.openxmlformats.org/officeDocument/2006/relationships" r:embed="rId10"/>
        <a:stretch>
          <a:fillRect/>
        </a:stretch>
      </xdr:blipFill>
      <xdr:spPr>
        <a:xfrm>
          <a:off x="4595812" y="55697440"/>
          <a:ext cx="976312" cy="1154906"/>
        </a:xfrm>
        <a:prstGeom prst="rect">
          <a:avLst/>
        </a:prstGeom>
      </xdr:spPr>
    </xdr:pic>
    <xdr:clientData/>
  </xdr:twoCellAnchor>
  <xdr:twoCellAnchor editAs="oneCell">
    <xdr:from>
      <xdr:col>2</xdr:col>
      <xdr:colOff>123824</xdr:colOff>
      <xdr:row>42</xdr:row>
      <xdr:rowOff>85724</xdr:rowOff>
    </xdr:from>
    <xdr:to>
      <xdr:col>2</xdr:col>
      <xdr:colOff>723900</xdr:colOff>
      <xdr:row>42</xdr:row>
      <xdr:rowOff>609600</xdr:rowOff>
    </xdr:to>
    <xdr:pic>
      <xdr:nvPicPr>
        <xdr:cNvPr id="33" name="/xl/media/image10.png"/>
        <xdr:cNvPicPr>
          <a:picLocks noChangeAspect="1"/>
        </xdr:cNvPicPr>
      </xdr:nvPicPr>
      <xdr:blipFill rotWithShape="1">
        <a:blip xmlns:r="http://schemas.openxmlformats.org/officeDocument/2006/relationships" r:embed="rId10"/>
        <a:stretch>
          <a:fillRect/>
        </a:stretch>
      </xdr:blipFill>
      <xdr:spPr>
        <a:xfrm>
          <a:off x="4429125" y="57114284"/>
          <a:ext cx="1202531" cy="1047750"/>
        </a:xfrm>
        <a:prstGeom prst="rect">
          <a:avLst/>
        </a:prstGeom>
      </xdr:spPr>
    </xdr:pic>
    <xdr:clientData/>
  </xdr:twoCellAnchor>
  <xdr:twoCellAnchor editAs="oneCell">
    <xdr:from>
      <xdr:col>2</xdr:col>
      <xdr:colOff>323850</xdr:colOff>
      <xdr:row>10</xdr:row>
      <xdr:rowOff>66675</xdr:rowOff>
    </xdr:from>
    <xdr:to>
      <xdr:col>2</xdr:col>
      <xdr:colOff>657225</xdr:colOff>
      <xdr:row>10</xdr:row>
      <xdr:rowOff>657225</xdr:rowOff>
    </xdr:to>
    <xdr:pic>
      <xdr:nvPicPr>
        <xdr:cNvPr id="40" name="/xl/media/image1.jpeg"/>
        <xdr:cNvPicPr>
          <a:picLocks noChangeAspect="1"/>
        </xdr:cNvPicPr>
      </xdr:nvPicPr>
      <xdr:blipFill rotWithShape="1">
        <a:blip xmlns:r="http://schemas.openxmlformats.org/officeDocument/2006/relationships" r:embed="rId3"/>
        <a:stretch>
          <a:fillRect/>
        </a:stretch>
      </xdr:blipFill>
      <xdr:spPr>
        <a:xfrm>
          <a:off x="4822031" y="13263563"/>
          <a:ext cx="666750" cy="1178718"/>
        </a:xfrm>
        <a:prstGeom prst="rect">
          <a:avLst/>
        </a:prstGeom>
      </xdr:spPr>
    </xdr:pic>
    <xdr:clientData/>
  </xdr:twoCellAnchor>
  <xdr:twoCellAnchor editAs="oneCell">
    <xdr:from>
      <xdr:col>2</xdr:col>
      <xdr:colOff>219075</xdr:colOff>
      <xdr:row>12</xdr:row>
      <xdr:rowOff>200025</xdr:rowOff>
    </xdr:from>
    <xdr:to>
      <xdr:col>2</xdr:col>
      <xdr:colOff>781050</xdr:colOff>
      <xdr:row>12</xdr:row>
      <xdr:rowOff>457200</xdr:rowOff>
    </xdr:to>
    <xdr:pic>
      <xdr:nvPicPr>
        <xdr:cNvPr id="42" name="/xl/media/image1.jpeg"/>
        <xdr:cNvPicPr>
          <a:picLocks noChangeAspect="1"/>
        </xdr:cNvPicPr>
      </xdr:nvPicPr>
      <xdr:blipFill rotWithShape="1">
        <a:blip xmlns:r="http://schemas.openxmlformats.org/officeDocument/2006/relationships" r:embed="rId3"/>
        <a:stretch>
          <a:fillRect/>
        </a:stretch>
      </xdr:blipFill>
      <xdr:spPr>
        <a:xfrm>
          <a:off x="4619625" y="16263937"/>
          <a:ext cx="1119187" cy="523875"/>
        </a:xfrm>
        <a:prstGeom prst="rect">
          <a:avLst/>
        </a:prstGeom>
      </xdr:spPr>
    </xdr:pic>
    <xdr:clientData/>
  </xdr:twoCellAnchor>
  <xdr:twoCellAnchor editAs="oneCell">
    <xdr:from>
      <xdr:col>2</xdr:col>
      <xdr:colOff>171449</xdr:colOff>
      <xdr:row>8</xdr:row>
      <xdr:rowOff>95250</xdr:rowOff>
    </xdr:from>
    <xdr:to>
      <xdr:col>2</xdr:col>
      <xdr:colOff>714375</xdr:colOff>
      <xdr:row>8</xdr:row>
      <xdr:rowOff>638175</xdr:rowOff>
    </xdr:to>
    <xdr:pic>
      <xdr:nvPicPr>
        <xdr:cNvPr id="43" name="그림 42"/>
        <xdr:cNvPicPr>
          <a:picLocks noChangeAspect="1"/>
        </xdr:cNvPicPr>
      </xdr:nvPicPr>
      <xdr:blipFill rotWithShape="1">
        <a:blip xmlns:r="http://schemas.openxmlformats.org/officeDocument/2006/relationships" r:embed="rId12"/>
        <a:srcRect/>
        <a:stretch>
          <a:fillRect/>
        </a:stretch>
      </xdr:blipFill>
      <xdr:spPr>
        <a:xfrm>
          <a:off x="4524375" y="10584656"/>
          <a:ext cx="1083468" cy="1083468"/>
        </a:xfrm>
        <a:prstGeom prst="rect">
          <a:avLst/>
        </a:prstGeom>
      </xdr:spPr>
    </xdr:pic>
    <xdr:clientData/>
  </xdr:twoCellAnchor>
  <xdr:twoCellAnchor editAs="oneCell">
    <xdr:from>
      <xdr:col>2</xdr:col>
      <xdr:colOff>233425</xdr:colOff>
      <xdr:row>7</xdr:row>
      <xdr:rowOff>76200</xdr:rowOff>
    </xdr:from>
    <xdr:to>
      <xdr:col>2</xdr:col>
      <xdr:colOff>762000</xdr:colOff>
      <xdr:row>7</xdr:row>
      <xdr:rowOff>609600</xdr:rowOff>
    </xdr:to>
    <xdr:pic>
      <xdr:nvPicPr>
        <xdr:cNvPr id="63" name="그림 62"/>
        <xdr:cNvPicPr>
          <a:picLocks noChangeAspect="1"/>
        </xdr:cNvPicPr>
      </xdr:nvPicPr>
      <xdr:blipFill rotWithShape="1">
        <a:blip xmlns:r="http://schemas.openxmlformats.org/officeDocument/2006/relationships" r:embed="rId13"/>
        <a:srcRect/>
        <a:stretch>
          <a:fillRect/>
        </a:stretch>
      </xdr:blipFill>
      <xdr:spPr>
        <a:xfrm>
          <a:off x="4643437" y="9179719"/>
          <a:ext cx="1059656" cy="1059656"/>
        </a:xfrm>
        <a:prstGeom prst="rect">
          <a:avLst/>
        </a:prstGeom>
      </xdr:spPr>
    </xdr:pic>
    <xdr:clientData/>
  </xdr:twoCellAnchor>
  <xdr:twoCellAnchor editAs="oneCell">
    <xdr:from>
      <xdr:col>2</xdr:col>
      <xdr:colOff>142875</xdr:colOff>
      <xdr:row>6</xdr:row>
      <xdr:rowOff>28575</xdr:rowOff>
    </xdr:from>
    <xdr:to>
      <xdr:col>2</xdr:col>
      <xdr:colOff>742950</xdr:colOff>
      <xdr:row>6</xdr:row>
      <xdr:rowOff>628650</xdr:rowOff>
    </xdr:to>
    <xdr:pic>
      <xdr:nvPicPr>
        <xdr:cNvPr id="64" name="그림 63"/>
        <xdr:cNvPicPr>
          <a:picLocks noChangeAspect="1"/>
        </xdr:cNvPicPr>
      </xdr:nvPicPr>
      <xdr:blipFill rotWithShape="1">
        <a:blip xmlns:r="http://schemas.openxmlformats.org/officeDocument/2006/relationships" r:embed="rId14"/>
        <a:srcRect/>
        <a:stretch>
          <a:fillRect/>
        </a:stretch>
      </xdr:blipFill>
      <xdr:spPr>
        <a:xfrm>
          <a:off x="4464843" y="7715250"/>
          <a:ext cx="1202531" cy="1190625"/>
        </a:xfrm>
        <a:prstGeom prst="rect">
          <a:avLst/>
        </a:prstGeom>
      </xdr:spPr>
    </xdr:pic>
    <xdr:clientData/>
  </xdr:twoCellAnchor>
  <xdr:twoCellAnchor editAs="oneCell">
    <xdr:from>
      <xdr:col>2</xdr:col>
      <xdr:colOff>161925</xdr:colOff>
      <xdr:row>5</xdr:row>
      <xdr:rowOff>76200</xdr:rowOff>
    </xdr:from>
    <xdr:to>
      <xdr:col>2</xdr:col>
      <xdr:colOff>695325</xdr:colOff>
      <xdr:row>5</xdr:row>
      <xdr:rowOff>619125</xdr:rowOff>
    </xdr:to>
    <xdr:pic>
      <xdr:nvPicPr>
        <xdr:cNvPr id="66" name="그림 65"/>
        <xdr:cNvPicPr>
          <a:picLocks noChangeAspect="1"/>
        </xdr:cNvPicPr>
      </xdr:nvPicPr>
      <xdr:blipFill rotWithShape="1">
        <a:blip xmlns:r="http://schemas.openxmlformats.org/officeDocument/2006/relationships" r:embed="rId15"/>
        <a:srcRect/>
        <a:stretch>
          <a:fillRect/>
        </a:stretch>
      </xdr:blipFill>
      <xdr:spPr>
        <a:xfrm>
          <a:off x="4500562" y="6441281"/>
          <a:ext cx="1071562" cy="1083468"/>
        </a:xfrm>
        <a:prstGeom prst="rect">
          <a:avLst/>
        </a:prstGeom>
      </xdr:spPr>
    </xdr:pic>
    <xdr:clientData/>
  </xdr:twoCellAnchor>
  <xdr:twoCellAnchor editAs="oneCell">
    <xdr:from>
      <xdr:col>2</xdr:col>
      <xdr:colOff>76200</xdr:colOff>
      <xdr:row>7</xdr:row>
      <xdr:rowOff>152400</xdr:rowOff>
    </xdr:from>
    <xdr:to>
      <xdr:col>2</xdr:col>
      <xdr:colOff>657225</xdr:colOff>
      <xdr:row>8</xdr:row>
      <xdr:rowOff>47625</xdr:rowOff>
    </xdr:to>
    <xdr:pic>
      <xdr:nvPicPr>
        <xdr:cNvPr id="68" name="그림 67"/>
        <xdr:cNvPicPr>
          <a:picLocks noChangeAspect="1"/>
        </xdr:cNvPicPr>
      </xdr:nvPicPr>
      <xdr:blipFill rotWithShape="1">
        <a:blip xmlns:r="http://schemas.openxmlformats.org/officeDocument/2006/relationships" r:embed="rId16"/>
        <a:srcRect/>
        <a:stretch>
          <a:fillRect/>
        </a:stretch>
      </xdr:blipFill>
      <xdr:spPr>
        <a:xfrm>
          <a:off x="4333875" y="9334500"/>
          <a:ext cx="1154906" cy="1154906"/>
        </a:xfrm>
        <a:prstGeom prst="rect">
          <a:avLst/>
        </a:prstGeom>
      </xdr:spPr>
    </xdr:pic>
    <xdr:clientData/>
  </xdr:twoCellAnchor>
  <xdr:twoCellAnchor editAs="oneCell">
    <xdr:from>
      <xdr:col>2</xdr:col>
      <xdr:colOff>142875</xdr:colOff>
      <xdr:row>11</xdr:row>
      <xdr:rowOff>95250</xdr:rowOff>
    </xdr:from>
    <xdr:to>
      <xdr:col>2</xdr:col>
      <xdr:colOff>714375</xdr:colOff>
      <xdr:row>11</xdr:row>
      <xdr:rowOff>666750</xdr:rowOff>
    </xdr:to>
    <xdr:pic>
      <xdr:nvPicPr>
        <xdr:cNvPr id="69" name="그림 68"/>
        <xdr:cNvPicPr>
          <a:picLocks noChangeAspect="1"/>
        </xdr:cNvPicPr>
      </xdr:nvPicPr>
      <xdr:blipFill rotWithShape="1">
        <a:blip xmlns:r="http://schemas.openxmlformats.org/officeDocument/2006/relationships" r:embed="rId17"/>
        <a:srcRect/>
        <a:stretch>
          <a:fillRect/>
        </a:stretch>
      </xdr:blipFill>
      <xdr:spPr>
        <a:xfrm>
          <a:off x="4464843" y="14692312"/>
          <a:ext cx="1143000" cy="1143000"/>
        </a:xfrm>
        <a:prstGeom prst="rect">
          <a:avLst/>
        </a:prstGeom>
      </xdr:spPr>
    </xdr:pic>
    <xdr:clientData/>
  </xdr:twoCellAnchor>
  <xdr:twoCellAnchor editAs="oneCell">
    <xdr:from>
      <xdr:col>2</xdr:col>
      <xdr:colOff>114300</xdr:colOff>
      <xdr:row>4</xdr:row>
      <xdr:rowOff>19050</xdr:rowOff>
    </xdr:from>
    <xdr:to>
      <xdr:col>2</xdr:col>
      <xdr:colOff>695325</xdr:colOff>
      <xdr:row>4</xdr:row>
      <xdr:rowOff>609600</xdr:rowOff>
    </xdr:to>
    <xdr:pic>
      <xdr:nvPicPr>
        <xdr:cNvPr id="70" name="그림 69"/>
        <xdr:cNvPicPr>
          <a:picLocks noChangeAspect="1"/>
        </xdr:cNvPicPr>
      </xdr:nvPicPr>
      <xdr:blipFill rotWithShape="1">
        <a:blip xmlns:r="http://schemas.openxmlformats.org/officeDocument/2006/relationships" r:embed="rId18"/>
        <a:srcRect/>
        <a:stretch>
          <a:fillRect/>
        </a:stretch>
      </xdr:blipFill>
      <xdr:spPr>
        <a:xfrm>
          <a:off x="4405312" y="4953000"/>
          <a:ext cx="1166812" cy="1178718"/>
        </a:xfrm>
        <a:prstGeom prst="rect">
          <a:avLst/>
        </a:prstGeom>
      </xdr:spPr>
    </xdr:pic>
    <xdr:clientData/>
  </xdr:twoCellAnchor>
  <xdr:twoCellAnchor editAs="oneCell">
    <xdr:from>
      <xdr:col>2</xdr:col>
      <xdr:colOff>142875</xdr:colOff>
      <xdr:row>3</xdr:row>
      <xdr:rowOff>47625</xdr:rowOff>
    </xdr:from>
    <xdr:to>
      <xdr:col>2</xdr:col>
      <xdr:colOff>742950</xdr:colOff>
      <xdr:row>3</xdr:row>
      <xdr:rowOff>657225</xdr:rowOff>
    </xdr:to>
    <xdr:pic>
      <xdr:nvPicPr>
        <xdr:cNvPr id="71" name="그림 70"/>
        <xdr:cNvPicPr>
          <a:picLocks noChangeAspect="1"/>
        </xdr:cNvPicPr>
      </xdr:nvPicPr>
      <xdr:blipFill rotWithShape="1">
        <a:blip xmlns:r="http://schemas.openxmlformats.org/officeDocument/2006/relationships" r:embed="rId19"/>
        <a:srcRect/>
        <a:stretch>
          <a:fillRect/>
        </a:stretch>
      </xdr:blipFill>
      <xdr:spPr>
        <a:xfrm>
          <a:off x="4464843" y="3643312"/>
          <a:ext cx="1202531" cy="12144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852551</xdr:colOff>
      <xdr:row>9</xdr:row>
      <xdr:rowOff>133350</xdr:rowOff>
    </xdr:from>
    <xdr:to>
      <xdr:col>8</xdr:col>
      <xdr:colOff>852551</xdr:colOff>
      <xdr:row>11</xdr:row>
      <xdr:rowOff>76200</xdr:rowOff>
    </xdr:to>
    <xdr:sp macro="" textlink="">
      <xdr:nvSpPr>
        <xdr:cNvPr id="2" name="사각형: 둥근 모서리 29"/>
        <xdr:cNvSpPr>
          <a:spLocks noGrp="1" noRot="1"/>
        </xdr:cNvSpPr>
      </xdr:nvSpPr>
      <xdr:spPr>
        <a:xfrm>
          <a:off x="12831536" y="7415893"/>
          <a:ext cx="1714500" cy="1074964"/>
        </a:xfrm>
        <a:prstGeom prst="roundRect">
          <a:avLst>
            <a:gd name="adj" fmla="val 16667"/>
          </a:avLst>
        </a:prstGeom>
        <a:solidFill>
          <a:srgbClr val="4F81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lstStyle/>
        <a:p>
          <a:pPr algn="ctr" eaLnBrk="0" latinLnBrk="0">
            <a:lnSpc>
              <a:spcPct val="100000"/>
            </a:lnSpc>
          </a:pPr>
          <a:r>
            <a:rPr lang="ko-KR" altLang="en-US" sz="1000" b="1">
              <a:solidFill>
                <a:srgbClr val="000000"/>
              </a:solidFill>
              <a:latin typeface="맑은 고딕"/>
              <a:ea typeface="맑은 고딕"/>
            </a:rPr>
            <a:t>안정</a:t>
          </a:r>
        </a:p>
      </xdr:txBody>
    </xdr:sp>
    <xdr:clientData/>
  </xdr:twoCellAnchor>
  <xdr:twoCellAnchor editAs="oneCell">
    <xdr:from>
      <xdr:col>6</xdr:col>
      <xdr:colOff>390525</xdr:colOff>
      <xdr:row>10</xdr:row>
      <xdr:rowOff>295275</xdr:rowOff>
    </xdr:from>
    <xdr:to>
      <xdr:col>7</xdr:col>
      <xdr:colOff>381000</xdr:colOff>
      <xdr:row>12</xdr:row>
      <xdr:rowOff>161925</xdr:rowOff>
    </xdr:to>
    <xdr:sp macro="" textlink="">
      <xdr:nvSpPr>
        <xdr:cNvPr id="3" name="사각형: 둥근 모서리 30"/>
        <xdr:cNvSpPr>
          <a:spLocks noGrp="1" noRot="1"/>
        </xdr:cNvSpPr>
      </xdr:nvSpPr>
      <xdr:spPr>
        <a:xfrm>
          <a:off x="10191750" y="8313964"/>
          <a:ext cx="1700892" cy="966107"/>
        </a:xfrm>
        <a:prstGeom prst="roundRect">
          <a:avLst>
            <a:gd name="adj" fmla="val 16667"/>
          </a:avLst>
        </a:prstGeom>
        <a:solidFill>
          <a:srgbClr val="8064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lstStyle/>
        <a:p>
          <a:pPr algn="ctr" eaLnBrk="0" latinLnBrk="0">
            <a:lnSpc>
              <a:spcPct val="100000"/>
            </a:lnSpc>
          </a:pPr>
          <a:r>
            <a:rPr lang="ko-KR" altLang="en-US" sz="1000" b="1">
              <a:solidFill>
                <a:srgbClr val="000000"/>
              </a:solidFill>
              <a:latin typeface="맑은 고딕"/>
              <a:ea typeface="맑은 고딕"/>
            </a:rPr>
            <a:t>공명</a:t>
          </a:r>
        </a:p>
      </xdr:txBody>
    </xdr:sp>
    <xdr:clientData/>
  </xdr:twoCellAnchor>
  <xdr:twoCellAnchor editAs="oneCell">
    <xdr:from>
      <xdr:col>7</xdr:col>
      <xdr:colOff>852551</xdr:colOff>
      <xdr:row>12</xdr:row>
      <xdr:rowOff>114300</xdr:rowOff>
    </xdr:from>
    <xdr:to>
      <xdr:col>8</xdr:col>
      <xdr:colOff>852551</xdr:colOff>
      <xdr:row>13</xdr:row>
      <xdr:rowOff>171449</xdr:rowOff>
    </xdr:to>
    <xdr:sp macro="" textlink="">
      <xdr:nvSpPr>
        <xdr:cNvPr id="4" name="사각형: 둥근 모서리 31"/>
        <xdr:cNvSpPr>
          <a:spLocks noGrp="1" noRot="1"/>
        </xdr:cNvSpPr>
      </xdr:nvSpPr>
      <xdr:spPr>
        <a:xfrm>
          <a:off x="12831536" y="9184821"/>
          <a:ext cx="1714500" cy="721178"/>
        </a:xfrm>
        <a:prstGeom prst="roundRect">
          <a:avLst>
            <a:gd name="adj" fmla="val 16667"/>
          </a:avLst>
        </a:prstGeom>
        <a:solidFill>
          <a:srgbClr val="5B65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lstStyle/>
        <a:p>
          <a:pPr algn="ctr" eaLnBrk="0" latinLnBrk="0">
            <a:lnSpc>
              <a:spcPct val="100000"/>
            </a:lnSpc>
          </a:pPr>
          <a:r>
            <a:rPr lang="ko-KR" altLang="en-US" sz="1000" b="1">
              <a:solidFill>
                <a:srgbClr val="000000"/>
              </a:solidFill>
              <a:latin typeface="맑은 고딕"/>
              <a:ea typeface="맑은 고딕"/>
            </a:rPr>
            <a:t>차단</a:t>
          </a:r>
        </a:p>
      </xdr:txBody>
    </xdr:sp>
    <xdr:clientData/>
  </xdr:twoCellAnchor>
  <xdr:twoCellAnchor editAs="oneCell">
    <xdr:from>
      <xdr:col>9</xdr:col>
      <xdr:colOff>409575</xdr:colOff>
      <xdr:row>10</xdr:row>
      <xdr:rowOff>295275</xdr:rowOff>
    </xdr:from>
    <xdr:to>
      <xdr:col>10</xdr:col>
      <xdr:colOff>476250</xdr:colOff>
      <xdr:row>12</xdr:row>
      <xdr:rowOff>161925</xdr:rowOff>
    </xdr:to>
    <xdr:sp macro="" textlink="">
      <xdr:nvSpPr>
        <xdr:cNvPr id="5" name="사각형: 둥근 모서리 32"/>
        <xdr:cNvSpPr>
          <a:spLocks noGrp="1" noRot="1"/>
        </xdr:cNvSpPr>
      </xdr:nvSpPr>
      <xdr:spPr>
        <a:xfrm>
          <a:off x="15376072" y="8313964"/>
          <a:ext cx="1714500" cy="966107"/>
        </a:xfrm>
        <a:prstGeom prst="roundRect">
          <a:avLst>
            <a:gd name="adj" fmla="val 16667"/>
          </a:avLst>
        </a:prstGeom>
        <a:solidFill>
          <a:srgbClr val="A64D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lstStyle/>
        <a:p>
          <a:pPr algn="ctr" eaLnBrk="0" latinLnBrk="0">
            <a:lnSpc>
              <a:spcPct val="100000"/>
            </a:lnSpc>
          </a:pPr>
          <a:r>
            <a:rPr lang="ko-KR" altLang="en-US" sz="1000" b="1">
              <a:solidFill>
                <a:srgbClr val="000000"/>
              </a:solidFill>
              <a:latin typeface="맑은 고딕"/>
              <a:ea typeface="맑은 고딕"/>
            </a:rPr>
            <a:t>침식</a:t>
          </a:r>
        </a:p>
      </xdr:txBody>
    </xdr:sp>
    <xdr:clientData/>
  </xdr:twoCellAnchor>
  <xdr:twoCellAnchor editAs="oneCell">
    <xdr:from>
      <xdr:col>6</xdr:col>
      <xdr:colOff>847725</xdr:colOff>
      <xdr:row>10</xdr:row>
      <xdr:rowOff>109600</xdr:rowOff>
    </xdr:from>
    <xdr:to>
      <xdr:col>7</xdr:col>
      <xdr:colOff>852551</xdr:colOff>
      <xdr:row>10</xdr:row>
      <xdr:rowOff>295275</xdr:rowOff>
    </xdr:to>
    <xdr:sp macro="" textlink="">
      <xdr:nvSpPr>
        <xdr:cNvPr id="6" name="연결선: 구부러짐 33"/>
        <xdr:cNvSpPr>
          <a:spLocks noGrp="1"/>
        </xdr:cNvSpPr>
      </xdr:nvSpPr>
      <xdr:spPr>
        <a:xfrm flipH="1">
          <a:off x="11103429" y="7946571"/>
          <a:ext cx="1728107" cy="367392"/>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lstStyle/>
        <a:p>
          <a:pPr algn="l" eaLnBrk="0" latinLnBrk="0">
            <a:lnSpc>
              <a:spcPct val="100000"/>
            </a:lnSpc>
          </a:pPr>
          <a:endParaRPr/>
        </a:p>
      </xdr:txBody>
    </xdr:sp>
    <xdr:clientData/>
  </xdr:twoCellAnchor>
  <xdr:twoCellAnchor editAs="oneCell">
    <xdr:from>
      <xdr:col>6</xdr:col>
      <xdr:colOff>809625</xdr:colOff>
      <xdr:row>12</xdr:row>
      <xdr:rowOff>161925</xdr:rowOff>
    </xdr:from>
    <xdr:to>
      <xdr:col>7</xdr:col>
      <xdr:colOff>852551</xdr:colOff>
      <xdr:row>12</xdr:row>
      <xdr:rowOff>295275</xdr:rowOff>
    </xdr:to>
    <xdr:sp macro="" textlink="">
      <xdr:nvSpPr>
        <xdr:cNvPr id="7" name="연결선: 구부러짐 34"/>
        <xdr:cNvSpPr>
          <a:spLocks noGrp="1"/>
        </xdr:cNvSpPr>
      </xdr:nvSpPr>
      <xdr:spPr>
        <a:xfrm flipH="1" flipV="1">
          <a:off x="11035393" y="9280071"/>
          <a:ext cx="1796142" cy="258535"/>
        </a:xfrm>
        <a:prstGeom prst="curvedConnector2">
          <a:avLst/>
        </a:prstGeom>
        <a:ln>
          <a:solidFill>
            <a:schemeClr val="tx1"/>
          </a:solidFill>
          <a:head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lstStyle/>
        <a:p>
          <a:pPr algn="l" eaLnBrk="0" latinLnBrk="0">
            <a:lnSpc>
              <a:spcPct val="100000"/>
            </a:lnSpc>
          </a:pPr>
          <a:endParaRPr/>
        </a:p>
      </xdr:txBody>
    </xdr:sp>
    <xdr:clientData/>
  </xdr:twoCellAnchor>
  <xdr:twoCellAnchor editAs="oneCell">
    <xdr:from>
      <xdr:col>8</xdr:col>
      <xdr:colOff>852551</xdr:colOff>
      <xdr:row>12</xdr:row>
      <xdr:rowOff>161925</xdr:rowOff>
    </xdr:from>
    <xdr:to>
      <xdr:col>10</xdr:col>
      <xdr:colOff>28575</xdr:colOff>
      <xdr:row>12</xdr:row>
      <xdr:rowOff>295275</xdr:rowOff>
    </xdr:to>
    <xdr:sp macro="" textlink="">
      <xdr:nvSpPr>
        <xdr:cNvPr id="8" name="연결선: 구부러짐 35"/>
        <xdr:cNvSpPr>
          <a:spLocks noGrp="1"/>
        </xdr:cNvSpPr>
      </xdr:nvSpPr>
      <xdr:spPr>
        <a:xfrm flipV="1">
          <a:off x="14546036" y="9280071"/>
          <a:ext cx="1646464" cy="258535"/>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lstStyle/>
        <a:p>
          <a:pPr algn="l" eaLnBrk="0" latinLnBrk="0">
            <a:lnSpc>
              <a:spcPct val="100000"/>
            </a:lnSpc>
          </a:pPr>
          <a:endParaRPr/>
        </a:p>
      </xdr:txBody>
    </xdr:sp>
    <xdr:clientData/>
  </xdr:twoCellAnchor>
  <xdr:twoCellAnchor editAs="oneCell">
    <xdr:from>
      <xdr:col>8</xdr:col>
      <xdr:colOff>852551</xdr:colOff>
      <xdr:row>10</xdr:row>
      <xdr:rowOff>109600</xdr:rowOff>
    </xdr:from>
    <xdr:to>
      <xdr:col>10</xdr:col>
      <xdr:colOff>47625</xdr:colOff>
      <xdr:row>10</xdr:row>
      <xdr:rowOff>295275</xdr:rowOff>
    </xdr:to>
    <xdr:sp macro="" textlink="">
      <xdr:nvSpPr>
        <xdr:cNvPr id="9" name="연결선: 구부러짐 36"/>
        <xdr:cNvSpPr>
          <a:spLocks noGrp="1"/>
        </xdr:cNvSpPr>
      </xdr:nvSpPr>
      <xdr:spPr>
        <a:xfrm>
          <a:off x="14546036" y="7946571"/>
          <a:ext cx="1687285" cy="367392"/>
        </a:xfrm>
        <a:prstGeom prst="curvedConnector2">
          <a:avLst/>
        </a:prstGeom>
        <a:ln>
          <a:solidFill>
            <a:schemeClr val="tx1"/>
          </a:solidFill>
          <a:head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lstStyle/>
        <a:p>
          <a:pPr algn="l" eaLnBrk="0" latinLnBrk="0">
            <a:lnSpc>
              <a:spcPct val="100000"/>
            </a:lnSpc>
          </a:pPr>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304800</xdr:colOff>
      <xdr:row>79</xdr:row>
      <xdr:rowOff>85724</xdr:rowOff>
    </xdr:from>
    <xdr:to>
      <xdr:col>4</xdr:col>
      <xdr:colOff>923925</xdr:colOff>
      <xdr:row>79</xdr:row>
      <xdr:rowOff>704850</xdr:rowOff>
    </xdr:to>
    <xdr:pic>
      <xdr:nvPicPr>
        <xdr:cNvPr id="2" name="/xl/media/image12.png"/>
        <xdr:cNvPicPr>
          <a:picLocks noChangeAspect="1"/>
        </xdr:cNvPicPr>
      </xdr:nvPicPr>
      <xdr:blipFill rotWithShape="1">
        <a:blip xmlns:r="http://schemas.openxmlformats.org/officeDocument/2006/relationships" r:embed="rId1"/>
        <a:stretch>
          <a:fillRect/>
        </a:stretch>
      </xdr:blipFill>
      <xdr:spPr>
        <a:xfrm>
          <a:off x="9144000" y="48120300"/>
          <a:ext cx="1238250" cy="1238250"/>
        </a:xfrm>
        <a:prstGeom prst="rect">
          <a:avLst/>
        </a:prstGeom>
      </xdr:spPr>
    </xdr:pic>
    <xdr:clientData/>
  </xdr:twoCellAnchor>
  <xdr:twoCellAnchor editAs="oneCell">
    <xdr:from>
      <xdr:col>4</xdr:col>
      <xdr:colOff>476250</xdr:colOff>
      <xdr:row>83</xdr:row>
      <xdr:rowOff>257175</xdr:rowOff>
    </xdr:from>
    <xdr:to>
      <xdr:col>4</xdr:col>
      <xdr:colOff>762000</xdr:colOff>
      <xdr:row>83</xdr:row>
      <xdr:rowOff>542925</xdr:rowOff>
    </xdr:to>
    <xdr:pic>
      <xdr:nvPicPr>
        <xdr:cNvPr id="3" name="/xl/media/image13.png"/>
        <xdr:cNvPicPr>
          <a:picLocks noChangeAspect="1"/>
        </xdr:cNvPicPr>
      </xdr:nvPicPr>
      <xdr:blipFill rotWithShape="1">
        <a:blip xmlns:r="http://schemas.openxmlformats.org/officeDocument/2006/relationships" r:embed="rId2"/>
        <a:stretch>
          <a:fillRect/>
        </a:stretch>
      </xdr:blipFill>
      <xdr:spPr>
        <a:xfrm>
          <a:off x="9486900" y="51863628"/>
          <a:ext cx="571500" cy="571500"/>
        </a:xfrm>
        <a:prstGeom prst="rect">
          <a:avLst/>
        </a:prstGeom>
      </xdr:spPr>
    </xdr:pic>
    <xdr:clientData/>
  </xdr:twoCellAnchor>
  <xdr:twoCellAnchor editAs="oneCell">
    <xdr:from>
      <xdr:col>4</xdr:col>
      <xdr:colOff>304800</xdr:colOff>
      <xdr:row>88</xdr:row>
      <xdr:rowOff>85724</xdr:rowOff>
    </xdr:from>
    <xdr:to>
      <xdr:col>4</xdr:col>
      <xdr:colOff>923925</xdr:colOff>
      <xdr:row>88</xdr:row>
      <xdr:rowOff>704850</xdr:rowOff>
    </xdr:to>
    <xdr:pic>
      <xdr:nvPicPr>
        <xdr:cNvPr id="4" name="/xl/media/image14.png"/>
        <xdr:cNvPicPr>
          <a:picLocks noChangeAspect="1"/>
        </xdr:cNvPicPr>
      </xdr:nvPicPr>
      <xdr:blipFill rotWithShape="1">
        <a:blip xmlns:r="http://schemas.openxmlformats.org/officeDocument/2006/relationships" r:embed="rId3"/>
        <a:stretch>
          <a:fillRect/>
        </a:stretch>
      </xdr:blipFill>
      <xdr:spPr>
        <a:xfrm>
          <a:off x="9144000" y="55530752"/>
          <a:ext cx="1238250" cy="1238250"/>
        </a:xfrm>
        <a:prstGeom prst="rect">
          <a:avLst/>
        </a:prstGeom>
      </xdr:spPr>
    </xdr:pic>
    <xdr:clientData/>
  </xdr:twoCellAnchor>
  <xdr:twoCellAnchor editAs="oneCell">
    <xdr:from>
      <xdr:col>4</xdr:col>
      <xdr:colOff>304800</xdr:colOff>
      <xdr:row>89</xdr:row>
      <xdr:rowOff>85724</xdr:rowOff>
    </xdr:from>
    <xdr:to>
      <xdr:col>4</xdr:col>
      <xdr:colOff>923925</xdr:colOff>
      <xdr:row>89</xdr:row>
      <xdr:rowOff>704850</xdr:rowOff>
    </xdr:to>
    <xdr:pic>
      <xdr:nvPicPr>
        <xdr:cNvPr id="5" name="/xl/media/image15.png"/>
        <xdr:cNvPicPr>
          <a:picLocks noChangeAspect="1"/>
        </xdr:cNvPicPr>
      </xdr:nvPicPr>
      <xdr:blipFill rotWithShape="1">
        <a:blip xmlns:r="http://schemas.openxmlformats.org/officeDocument/2006/relationships" r:embed="rId4"/>
        <a:stretch>
          <a:fillRect/>
        </a:stretch>
      </xdr:blipFill>
      <xdr:spPr>
        <a:xfrm>
          <a:off x="9144000" y="57102372"/>
          <a:ext cx="1238250" cy="1238250"/>
        </a:xfrm>
        <a:prstGeom prst="rect">
          <a:avLst/>
        </a:prstGeom>
      </xdr:spPr>
    </xdr:pic>
    <xdr:clientData/>
  </xdr:twoCellAnchor>
  <xdr:twoCellAnchor editAs="oneCell">
    <xdr:from>
      <xdr:col>4</xdr:col>
      <xdr:colOff>304800</xdr:colOff>
      <xdr:row>90</xdr:row>
      <xdr:rowOff>85724</xdr:rowOff>
    </xdr:from>
    <xdr:to>
      <xdr:col>4</xdr:col>
      <xdr:colOff>923925</xdr:colOff>
      <xdr:row>90</xdr:row>
      <xdr:rowOff>704850</xdr:rowOff>
    </xdr:to>
    <xdr:pic>
      <xdr:nvPicPr>
        <xdr:cNvPr id="6" name="/xl/media/image16.png"/>
        <xdr:cNvPicPr>
          <a:picLocks noChangeAspect="1"/>
        </xdr:cNvPicPr>
      </xdr:nvPicPr>
      <xdr:blipFill rotWithShape="1">
        <a:blip xmlns:r="http://schemas.openxmlformats.org/officeDocument/2006/relationships" r:embed="rId5"/>
        <a:stretch>
          <a:fillRect/>
        </a:stretch>
      </xdr:blipFill>
      <xdr:spPr>
        <a:xfrm>
          <a:off x="9144000" y="58674000"/>
          <a:ext cx="1238250" cy="1238250"/>
        </a:xfrm>
        <a:prstGeom prst="rect">
          <a:avLst/>
        </a:prstGeom>
      </xdr:spPr>
    </xdr:pic>
    <xdr:clientData/>
  </xdr:twoCellAnchor>
  <xdr:twoCellAnchor editAs="oneCell">
    <xdr:from>
      <xdr:col>4</xdr:col>
      <xdr:colOff>304800</xdr:colOff>
      <xdr:row>102</xdr:row>
      <xdr:rowOff>85724</xdr:rowOff>
    </xdr:from>
    <xdr:to>
      <xdr:col>4</xdr:col>
      <xdr:colOff>923925</xdr:colOff>
      <xdr:row>102</xdr:row>
      <xdr:rowOff>704850</xdr:rowOff>
    </xdr:to>
    <xdr:pic>
      <xdr:nvPicPr>
        <xdr:cNvPr id="7" name="/xl/media/image17.png"/>
        <xdr:cNvPicPr>
          <a:picLocks noChangeAspect="1"/>
        </xdr:cNvPicPr>
      </xdr:nvPicPr>
      <xdr:blipFill rotWithShape="1">
        <a:blip xmlns:r="http://schemas.openxmlformats.org/officeDocument/2006/relationships" r:embed="rId6"/>
        <a:stretch>
          <a:fillRect/>
        </a:stretch>
      </xdr:blipFill>
      <xdr:spPr>
        <a:xfrm>
          <a:off x="9144000" y="66951228"/>
          <a:ext cx="1238250" cy="1238250"/>
        </a:xfrm>
        <a:prstGeom prst="rect">
          <a:avLst/>
        </a:prstGeom>
      </xdr:spPr>
    </xdr:pic>
    <xdr:clientData/>
  </xdr:twoCellAnchor>
  <xdr:twoCellAnchor editAs="oneCell">
    <xdr:from>
      <xdr:col>4</xdr:col>
      <xdr:colOff>304800</xdr:colOff>
      <xdr:row>103</xdr:row>
      <xdr:rowOff>85724</xdr:rowOff>
    </xdr:from>
    <xdr:to>
      <xdr:col>4</xdr:col>
      <xdr:colOff>923925</xdr:colOff>
      <xdr:row>103</xdr:row>
      <xdr:rowOff>704850</xdr:rowOff>
    </xdr:to>
    <xdr:pic>
      <xdr:nvPicPr>
        <xdr:cNvPr id="8" name="/xl/media/image18.png"/>
        <xdr:cNvPicPr>
          <a:picLocks noChangeAspect="1"/>
        </xdr:cNvPicPr>
      </xdr:nvPicPr>
      <xdr:blipFill rotWithShape="1">
        <a:blip xmlns:r="http://schemas.openxmlformats.org/officeDocument/2006/relationships" r:embed="rId7"/>
        <a:stretch>
          <a:fillRect/>
        </a:stretch>
      </xdr:blipFill>
      <xdr:spPr>
        <a:xfrm>
          <a:off x="9144000" y="68522848"/>
          <a:ext cx="1238250" cy="1238250"/>
        </a:xfrm>
        <a:prstGeom prst="rect">
          <a:avLst/>
        </a:prstGeom>
      </xdr:spPr>
    </xdr:pic>
    <xdr:clientData/>
  </xdr:twoCellAnchor>
  <xdr:twoCellAnchor editAs="oneCell">
    <xdr:from>
      <xdr:col>4</xdr:col>
      <xdr:colOff>304800</xdr:colOff>
      <xdr:row>105</xdr:row>
      <xdr:rowOff>85724</xdr:rowOff>
    </xdr:from>
    <xdr:to>
      <xdr:col>4</xdr:col>
      <xdr:colOff>923925</xdr:colOff>
      <xdr:row>105</xdr:row>
      <xdr:rowOff>704850</xdr:rowOff>
    </xdr:to>
    <xdr:pic>
      <xdr:nvPicPr>
        <xdr:cNvPr id="9" name="/xl/media/image19.png"/>
        <xdr:cNvPicPr>
          <a:picLocks noChangeAspect="1"/>
        </xdr:cNvPicPr>
      </xdr:nvPicPr>
      <xdr:blipFill rotWithShape="1">
        <a:blip xmlns:r="http://schemas.openxmlformats.org/officeDocument/2006/relationships" r:embed="rId8"/>
        <a:stretch>
          <a:fillRect/>
        </a:stretch>
      </xdr:blipFill>
      <xdr:spPr>
        <a:xfrm>
          <a:off x="9144000" y="70704072"/>
          <a:ext cx="1238250" cy="1238250"/>
        </a:xfrm>
        <a:prstGeom prst="rect">
          <a:avLst/>
        </a:prstGeom>
      </xdr:spPr>
    </xdr:pic>
    <xdr:clientData/>
  </xdr:twoCellAnchor>
  <xdr:twoCellAnchor editAs="oneCell">
    <xdr:from>
      <xdr:col>4</xdr:col>
      <xdr:colOff>304800</xdr:colOff>
      <xdr:row>108</xdr:row>
      <xdr:rowOff>85724</xdr:rowOff>
    </xdr:from>
    <xdr:to>
      <xdr:col>4</xdr:col>
      <xdr:colOff>923925</xdr:colOff>
      <xdr:row>108</xdr:row>
      <xdr:rowOff>704850</xdr:rowOff>
    </xdr:to>
    <xdr:pic>
      <xdr:nvPicPr>
        <xdr:cNvPr id="10" name="/xl/media/image20.png"/>
        <xdr:cNvPicPr>
          <a:picLocks noChangeAspect="1"/>
        </xdr:cNvPicPr>
      </xdr:nvPicPr>
      <xdr:blipFill rotWithShape="1">
        <a:blip xmlns:r="http://schemas.openxmlformats.org/officeDocument/2006/relationships" r:embed="rId9"/>
        <a:stretch>
          <a:fillRect/>
        </a:stretch>
      </xdr:blipFill>
      <xdr:spPr>
        <a:xfrm>
          <a:off x="9144000" y="73494904"/>
          <a:ext cx="1238250" cy="1238250"/>
        </a:xfrm>
        <a:prstGeom prst="rect">
          <a:avLst/>
        </a:prstGeom>
      </xdr:spPr>
    </xdr:pic>
    <xdr:clientData/>
  </xdr:twoCellAnchor>
  <xdr:twoCellAnchor editAs="oneCell">
    <xdr:from>
      <xdr:col>4</xdr:col>
      <xdr:colOff>304800</xdr:colOff>
      <xdr:row>130</xdr:row>
      <xdr:rowOff>85724</xdr:rowOff>
    </xdr:from>
    <xdr:to>
      <xdr:col>4</xdr:col>
      <xdr:colOff>923925</xdr:colOff>
      <xdr:row>130</xdr:row>
      <xdr:rowOff>704850</xdr:rowOff>
    </xdr:to>
    <xdr:pic>
      <xdr:nvPicPr>
        <xdr:cNvPr id="11" name="/xl/media/image21.png"/>
        <xdr:cNvPicPr>
          <a:picLocks noChangeAspect="1"/>
        </xdr:cNvPicPr>
      </xdr:nvPicPr>
      <xdr:blipFill rotWithShape="1">
        <a:blip xmlns:r="http://schemas.openxmlformats.org/officeDocument/2006/relationships" r:embed="rId10"/>
        <a:stretch>
          <a:fillRect/>
        </a:stretch>
      </xdr:blipFill>
      <xdr:spPr>
        <a:xfrm>
          <a:off x="9144000" y="87868120"/>
          <a:ext cx="1238250" cy="1238250"/>
        </a:xfrm>
        <a:prstGeom prst="rect">
          <a:avLst/>
        </a:prstGeom>
      </xdr:spPr>
    </xdr:pic>
    <xdr:clientData/>
  </xdr:twoCellAnchor>
  <xdr:twoCellAnchor editAs="oneCell">
    <xdr:from>
      <xdr:col>4</xdr:col>
      <xdr:colOff>304800</xdr:colOff>
      <xdr:row>131</xdr:row>
      <xdr:rowOff>85724</xdr:rowOff>
    </xdr:from>
    <xdr:to>
      <xdr:col>4</xdr:col>
      <xdr:colOff>923925</xdr:colOff>
      <xdr:row>131</xdr:row>
      <xdr:rowOff>704850</xdr:rowOff>
    </xdr:to>
    <xdr:pic>
      <xdr:nvPicPr>
        <xdr:cNvPr id="12" name="/xl/media/image22.png"/>
        <xdr:cNvPicPr>
          <a:picLocks noChangeAspect="1"/>
        </xdr:cNvPicPr>
      </xdr:nvPicPr>
      <xdr:blipFill rotWithShape="1">
        <a:blip xmlns:r="http://schemas.openxmlformats.org/officeDocument/2006/relationships" r:embed="rId11"/>
        <a:stretch>
          <a:fillRect/>
        </a:stretch>
      </xdr:blipFill>
      <xdr:spPr>
        <a:xfrm>
          <a:off x="9144000" y="89439752"/>
          <a:ext cx="1238250" cy="1238250"/>
        </a:xfrm>
        <a:prstGeom prst="rect">
          <a:avLst/>
        </a:prstGeom>
      </xdr:spPr>
    </xdr:pic>
    <xdr:clientData/>
  </xdr:twoCellAnchor>
  <xdr:twoCellAnchor editAs="oneCell">
    <xdr:from>
      <xdr:col>4</xdr:col>
      <xdr:colOff>304800</xdr:colOff>
      <xdr:row>135</xdr:row>
      <xdr:rowOff>85724</xdr:rowOff>
    </xdr:from>
    <xdr:to>
      <xdr:col>4</xdr:col>
      <xdr:colOff>923925</xdr:colOff>
      <xdr:row>135</xdr:row>
      <xdr:rowOff>704850</xdr:rowOff>
    </xdr:to>
    <xdr:pic>
      <xdr:nvPicPr>
        <xdr:cNvPr id="13" name="/xl/media/image23.png"/>
        <xdr:cNvPicPr>
          <a:picLocks noChangeAspect="1"/>
        </xdr:cNvPicPr>
      </xdr:nvPicPr>
      <xdr:blipFill rotWithShape="1">
        <a:blip xmlns:r="http://schemas.openxmlformats.org/officeDocument/2006/relationships" r:embed="rId12"/>
        <a:stretch>
          <a:fillRect/>
        </a:stretch>
      </xdr:blipFill>
      <xdr:spPr>
        <a:xfrm>
          <a:off x="9144000" y="92840168"/>
          <a:ext cx="1238250" cy="1238250"/>
        </a:xfrm>
        <a:prstGeom prst="rect">
          <a:avLst/>
        </a:prstGeom>
      </xdr:spPr>
    </xdr:pic>
    <xdr:clientData/>
  </xdr:twoCellAnchor>
  <xdr:twoCellAnchor editAs="oneCell">
    <xdr:from>
      <xdr:col>4</xdr:col>
      <xdr:colOff>304800</xdr:colOff>
      <xdr:row>146</xdr:row>
      <xdr:rowOff>85724</xdr:rowOff>
    </xdr:from>
    <xdr:to>
      <xdr:col>4</xdr:col>
      <xdr:colOff>923925</xdr:colOff>
      <xdr:row>146</xdr:row>
      <xdr:rowOff>704850</xdr:rowOff>
    </xdr:to>
    <xdr:pic>
      <xdr:nvPicPr>
        <xdr:cNvPr id="14" name="/xl/media/image24.png"/>
        <xdr:cNvPicPr>
          <a:picLocks noChangeAspect="1"/>
        </xdr:cNvPicPr>
      </xdr:nvPicPr>
      <xdr:blipFill rotWithShape="1">
        <a:blip xmlns:r="http://schemas.openxmlformats.org/officeDocument/2006/relationships" r:embed="rId13"/>
        <a:stretch>
          <a:fillRect/>
        </a:stretch>
      </xdr:blipFill>
      <xdr:spPr>
        <a:xfrm>
          <a:off x="9144000" y="100507800"/>
          <a:ext cx="1238250" cy="1238250"/>
        </a:xfrm>
        <a:prstGeom prst="rect">
          <a:avLst/>
        </a:prstGeom>
      </xdr:spPr>
    </xdr:pic>
    <xdr:clientData/>
  </xdr:twoCellAnchor>
  <xdr:twoCellAnchor editAs="oneCell">
    <xdr:from>
      <xdr:col>4</xdr:col>
      <xdr:colOff>304800</xdr:colOff>
      <xdr:row>147</xdr:row>
      <xdr:rowOff>85724</xdr:rowOff>
    </xdr:from>
    <xdr:to>
      <xdr:col>4</xdr:col>
      <xdr:colOff>923925</xdr:colOff>
      <xdr:row>147</xdr:row>
      <xdr:rowOff>704850</xdr:rowOff>
    </xdr:to>
    <xdr:pic>
      <xdr:nvPicPr>
        <xdr:cNvPr id="15" name="/xl/media/image25.png"/>
        <xdr:cNvPicPr>
          <a:picLocks noChangeAspect="1"/>
        </xdr:cNvPicPr>
      </xdr:nvPicPr>
      <xdr:blipFill rotWithShape="1">
        <a:blip xmlns:r="http://schemas.openxmlformats.org/officeDocument/2006/relationships" r:embed="rId14"/>
        <a:stretch>
          <a:fillRect/>
        </a:stretch>
      </xdr:blipFill>
      <xdr:spPr>
        <a:xfrm>
          <a:off x="9144000" y="102079424"/>
          <a:ext cx="1238250" cy="1238250"/>
        </a:xfrm>
        <a:prstGeom prst="rect">
          <a:avLst/>
        </a:prstGeom>
      </xdr:spPr>
    </xdr:pic>
    <xdr:clientData/>
  </xdr:twoCellAnchor>
  <xdr:twoCellAnchor editAs="oneCell">
    <xdr:from>
      <xdr:col>4</xdr:col>
      <xdr:colOff>304800</xdr:colOff>
      <xdr:row>151</xdr:row>
      <xdr:rowOff>85724</xdr:rowOff>
    </xdr:from>
    <xdr:to>
      <xdr:col>4</xdr:col>
      <xdr:colOff>923925</xdr:colOff>
      <xdr:row>151</xdr:row>
      <xdr:rowOff>704850</xdr:rowOff>
    </xdr:to>
    <xdr:pic>
      <xdr:nvPicPr>
        <xdr:cNvPr id="16" name="/xl/media/image26.png"/>
        <xdr:cNvPicPr>
          <a:picLocks noChangeAspect="1"/>
        </xdr:cNvPicPr>
      </xdr:nvPicPr>
      <xdr:blipFill rotWithShape="1">
        <a:blip xmlns:r="http://schemas.openxmlformats.org/officeDocument/2006/relationships" r:embed="rId15"/>
        <a:stretch>
          <a:fillRect/>
        </a:stretch>
      </xdr:blipFill>
      <xdr:spPr>
        <a:xfrm>
          <a:off x="9144000" y="105479848"/>
          <a:ext cx="1238250" cy="1238250"/>
        </a:xfrm>
        <a:prstGeom prst="rect">
          <a:avLst/>
        </a:prstGeom>
      </xdr:spPr>
    </xdr:pic>
    <xdr:clientData/>
  </xdr:twoCellAnchor>
  <xdr:twoCellAnchor editAs="oneCell">
    <xdr:from>
      <xdr:col>4</xdr:col>
      <xdr:colOff>304800</xdr:colOff>
      <xdr:row>165</xdr:row>
      <xdr:rowOff>85724</xdr:rowOff>
    </xdr:from>
    <xdr:to>
      <xdr:col>4</xdr:col>
      <xdr:colOff>923925</xdr:colOff>
      <xdr:row>165</xdr:row>
      <xdr:rowOff>704850</xdr:rowOff>
    </xdr:to>
    <xdr:pic>
      <xdr:nvPicPr>
        <xdr:cNvPr id="17" name="/xl/media/image27.png"/>
        <xdr:cNvPicPr>
          <a:picLocks noChangeAspect="1"/>
        </xdr:cNvPicPr>
      </xdr:nvPicPr>
      <xdr:blipFill rotWithShape="1">
        <a:blip xmlns:r="http://schemas.openxmlformats.org/officeDocument/2006/relationships" r:embed="rId16"/>
        <a:stretch>
          <a:fillRect/>
        </a:stretch>
      </xdr:blipFill>
      <xdr:spPr>
        <a:xfrm>
          <a:off x="9144000" y="114976280"/>
          <a:ext cx="1238250" cy="1238250"/>
        </a:xfrm>
        <a:prstGeom prst="rect">
          <a:avLst/>
        </a:prstGeom>
      </xdr:spPr>
    </xdr:pic>
    <xdr:clientData/>
  </xdr:twoCellAnchor>
  <xdr:twoCellAnchor editAs="oneCell">
    <xdr:from>
      <xdr:col>4</xdr:col>
      <xdr:colOff>304800</xdr:colOff>
      <xdr:row>166</xdr:row>
      <xdr:rowOff>85724</xdr:rowOff>
    </xdr:from>
    <xdr:to>
      <xdr:col>4</xdr:col>
      <xdr:colOff>923925</xdr:colOff>
      <xdr:row>166</xdr:row>
      <xdr:rowOff>704850</xdr:rowOff>
    </xdr:to>
    <xdr:pic>
      <xdr:nvPicPr>
        <xdr:cNvPr id="18" name="/xl/media/image28.png"/>
        <xdr:cNvPicPr>
          <a:picLocks noChangeAspect="1"/>
        </xdr:cNvPicPr>
      </xdr:nvPicPr>
      <xdr:blipFill rotWithShape="1">
        <a:blip xmlns:r="http://schemas.openxmlformats.org/officeDocument/2006/relationships" r:embed="rId17"/>
        <a:stretch>
          <a:fillRect/>
        </a:stretch>
      </xdr:blipFill>
      <xdr:spPr>
        <a:xfrm>
          <a:off x="9144000" y="116547904"/>
          <a:ext cx="1238250" cy="1238250"/>
        </a:xfrm>
        <a:prstGeom prst="rect">
          <a:avLst/>
        </a:prstGeom>
      </xdr:spPr>
    </xdr:pic>
    <xdr:clientData/>
  </xdr:twoCellAnchor>
  <xdr:twoCellAnchor editAs="oneCell">
    <xdr:from>
      <xdr:col>4</xdr:col>
      <xdr:colOff>304800</xdr:colOff>
      <xdr:row>168</xdr:row>
      <xdr:rowOff>85724</xdr:rowOff>
    </xdr:from>
    <xdr:to>
      <xdr:col>4</xdr:col>
      <xdr:colOff>923925</xdr:colOff>
      <xdr:row>168</xdr:row>
      <xdr:rowOff>704850</xdr:rowOff>
    </xdr:to>
    <xdr:pic>
      <xdr:nvPicPr>
        <xdr:cNvPr id="19" name="/xl/media/image29.png"/>
        <xdr:cNvPicPr>
          <a:picLocks noChangeAspect="1"/>
        </xdr:cNvPicPr>
      </xdr:nvPicPr>
      <xdr:blipFill rotWithShape="1">
        <a:blip xmlns:r="http://schemas.openxmlformats.org/officeDocument/2006/relationships" r:embed="rId18"/>
        <a:stretch>
          <a:fillRect/>
        </a:stretch>
      </xdr:blipFill>
      <xdr:spPr>
        <a:xfrm>
          <a:off x="9144000" y="118729120"/>
          <a:ext cx="1238250" cy="1238250"/>
        </a:xfrm>
        <a:prstGeom prst="rect">
          <a:avLst/>
        </a:prstGeom>
      </xdr:spPr>
    </xdr:pic>
    <xdr:clientData/>
  </xdr:twoCellAnchor>
  <xdr:twoCellAnchor editAs="oneCell">
    <xdr:from>
      <xdr:col>4</xdr:col>
      <xdr:colOff>304800</xdr:colOff>
      <xdr:row>169</xdr:row>
      <xdr:rowOff>85724</xdr:rowOff>
    </xdr:from>
    <xdr:to>
      <xdr:col>4</xdr:col>
      <xdr:colOff>923925</xdr:colOff>
      <xdr:row>169</xdr:row>
      <xdr:rowOff>704850</xdr:rowOff>
    </xdr:to>
    <xdr:pic>
      <xdr:nvPicPr>
        <xdr:cNvPr id="20" name="/xl/media/image30.png"/>
        <xdr:cNvPicPr>
          <a:picLocks noChangeAspect="1"/>
        </xdr:cNvPicPr>
      </xdr:nvPicPr>
      <xdr:blipFill rotWithShape="1">
        <a:blip xmlns:r="http://schemas.openxmlformats.org/officeDocument/2006/relationships" r:embed="rId19"/>
        <a:stretch>
          <a:fillRect/>
        </a:stretch>
      </xdr:blipFill>
      <xdr:spPr>
        <a:xfrm>
          <a:off x="9144000" y="120300744"/>
          <a:ext cx="1238250" cy="1238250"/>
        </a:xfrm>
        <a:prstGeom prst="rect">
          <a:avLst/>
        </a:prstGeom>
      </xdr:spPr>
    </xdr:pic>
    <xdr:clientData/>
  </xdr:twoCellAnchor>
  <xdr:twoCellAnchor editAs="oneCell">
    <xdr:from>
      <xdr:col>4</xdr:col>
      <xdr:colOff>304800</xdr:colOff>
      <xdr:row>170</xdr:row>
      <xdr:rowOff>85724</xdr:rowOff>
    </xdr:from>
    <xdr:to>
      <xdr:col>4</xdr:col>
      <xdr:colOff>923925</xdr:colOff>
      <xdr:row>170</xdr:row>
      <xdr:rowOff>704850</xdr:rowOff>
    </xdr:to>
    <xdr:pic>
      <xdr:nvPicPr>
        <xdr:cNvPr id="21" name="/xl/media/image31.png"/>
        <xdr:cNvPicPr>
          <a:picLocks noChangeAspect="1"/>
        </xdr:cNvPicPr>
      </xdr:nvPicPr>
      <xdr:blipFill rotWithShape="1">
        <a:blip xmlns:r="http://schemas.openxmlformats.org/officeDocument/2006/relationships" r:embed="rId20"/>
        <a:stretch>
          <a:fillRect/>
        </a:stretch>
      </xdr:blipFill>
      <xdr:spPr>
        <a:xfrm>
          <a:off x="9144000" y="121872376"/>
          <a:ext cx="1238250" cy="1238250"/>
        </a:xfrm>
        <a:prstGeom prst="rect">
          <a:avLst/>
        </a:prstGeom>
      </xdr:spPr>
    </xdr:pic>
    <xdr:clientData/>
  </xdr:twoCellAnchor>
  <xdr:twoCellAnchor editAs="oneCell">
    <xdr:from>
      <xdr:col>4</xdr:col>
      <xdr:colOff>304800</xdr:colOff>
      <xdr:row>180</xdr:row>
      <xdr:rowOff>85724</xdr:rowOff>
    </xdr:from>
    <xdr:to>
      <xdr:col>4</xdr:col>
      <xdr:colOff>923925</xdr:colOff>
      <xdr:row>180</xdr:row>
      <xdr:rowOff>704850</xdr:rowOff>
    </xdr:to>
    <xdr:pic>
      <xdr:nvPicPr>
        <xdr:cNvPr id="22" name="/xl/media/image32.png"/>
        <xdr:cNvPicPr>
          <a:picLocks noChangeAspect="1"/>
        </xdr:cNvPicPr>
      </xdr:nvPicPr>
      <xdr:blipFill rotWithShape="1">
        <a:blip xmlns:r="http://schemas.openxmlformats.org/officeDocument/2006/relationships" r:embed="rId21"/>
        <a:stretch>
          <a:fillRect/>
        </a:stretch>
      </xdr:blipFill>
      <xdr:spPr>
        <a:xfrm>
          <a:off x="9144000" y="128930400"/>
          <a:ext cx="1238250" cy="1238250"/>
        </a:xfrm>
        <a:prstGeom prst="rect">
          <a:avLst/>
        </a:prstGeom>
      </xdr:spPr>
    </xdr:pic>
    <xdr:clientData/>
  </xdr:twoCellAnchor>
  <xdr:twoCellAnchor editAs="oneCell">
    <xdr:from>
      <xdr:col>4</xdr:col>
      <xdr:colOff>304800</xdr:colOff>
      <xdr:row>182</xdr:row>
      <xdr:rowOff>85724</xdr:rowOff>
    </xdr:from>
    <xdr:to>
      <xdr:col>4</xdr:col>
      <xdr:colOff>923925</xdr:colOff>
      <xdr:row>182</xdr:row>
      <xdr:rowOff>704850</xdr:rowOff>
    </xdr:to>
    <xdr:pic>
      <xdr:nvPicPr>
        <xdr:cNvPr id="23" name="/xl/media/image33.png"/>
        <xdr:cNvPicPr>
          <a:picLocks noChangeAspect="1"/>
        </xdr:cNvPicPr>
      </xdr:nvPicPr>
      <xdr:blipFill rotWithShape="1">
        <a:blip xmlns:r="http://schemas.openxmlformats.org/officeDocument/2006/relationships" r:embed="rId22"/>
        <a:stretch>
          <a:fillRect/>
        </a:stretch>
      </xdr:blipFill>
      <xdr:spPr>
        <a:xfrm>
          <a:off x="9144000" y="131111624"/>
          <a:ext cx="1238250" cy="1238250"/>
        </a:xfrm>
        <a:prstGeom prst="rect">
          <a:avLst/>
        </a:prstGeom>
      </xdr:spPr>
    </xdr:pic>
    <xdr:clientData/>
  </xdr:twoCellAnchor>
  <xdr:twoCellAnchor editAs="oneCell">
    <xdr:from>
      <xdr:col>4</xdr:col>
      <xdr:colOff>304800</xdr:colOff>
      <xdr:row>183</xdr:row>
      <xdr:rowOff>85724</xdr:rowOff>
    </xdr:from>
    <xdr:to>
      <xdr:col>4</xdr:col>
      <xdr:colOff>923925</xdr:colOff>
      <xdr:row>183</xdr:row>
      <xdr:rowOff>704850</xdr:rowOff>
    </xdr:to>
    <xdr:pic>
      <xdr:nvPicPr>
        <xdr:cNvPr id="24" name="/xl/media/image34.png"/>
        <xdr:cNvPicPr>
          <a:picLocks noChangeAspect="1"/>
        </xdr:cNvPicPr>
      </xdr:nvPicPr>
      <xdr:blipFill rotWithShape="1">
        <a:blip xmlns:r="http://schemas.openxmlformats.org/officeDocument/2006/relationships" r:embed="rId23"/>
        <a:stretch>
          <a:fillRect/>
        </a:stretch>
      </xdr:blipFill>
      <xdr:spPr>
        <a:xfrm>
          <a:off x="9144000" y="132683256"/>
          <a:ext cx="1238250" cy="1238250"/>
        </a:xfrm>
        <a:prstGeom prst="rect">
          <a:avLst/>
        </a:prstGeom>
      </xdr:spPr>
    </xdr:pic>
    <xdr:clientData/>
  </xdr:twoCellAnchor>
  <xdr:twoCellAnchor editAs="oneCell">
    <xdr:from>
      <xdr:col>4</xdr:col>
      <xdr:colOff>304800</xdr:colOff>
      <xdr:row>184</xdr:row>
      <xdr:rowOff>85724</xdr:rowOff>
    </xdr:from>
    <xdr:to>
      <xdr:col>4</xdr:col>
      <xdr:colOff>923925</xdr:colOff>
      <xdr:row>184</xdr:row>
      <xdr:rowOff>704850</xdr:rowOff>
    </xdr:to>
    <xdr:pic>
      <xdr:nvPicPr>
        <xdr:cNvPr id="25" name="/xl/media/image35.png"/>
        <xdr:cNvPicPr>
          <a:picLocks noChangeAspect="1"/>
        </xdr:cNvPicPr>
      </xdr:nvPicPr>
      <xdr:blipFill rotWithShape="1">
        <a:blip xmlns:r="http://schemas.openxmlformats.org/officeDocument/2006/relationships" r:embed="rId24"/>
        <a:stretch>
          <a:fillRect/>
        </a:stretch>
      </xdr:blipFill>
      <xdr:spPr>
        <a:xfrm>
          <a:off x="9144000" y="134254880"/>
          <a:ext cx="1238250" cy="1238250"/>
        </a:xfrm>
        <a:prstGeom prst="rect">
          <a:avLst/>
        </a:prstGeom>
      </xdr:spPr>
    </xdr:pic>
    <xdr:clientData/>
  </xdr:twoCellAnchor>
  <xdr:twoCellAnchor editAs="oneCell">
    <xdr:from>
      <xdr:col>4</xdr:col>
      <xdr:colOff>304800</xdr:colOff>
      <xdr:row>185</xdr:row>
      <xdr:rowOff>85724</xdr:rowOff>
    </xdr:from>
    <xdr:to>
      <xdr:col>4</xdr:col>
      <xdr:colOff>923925</xdr:colOff>
      <xdr:row>185</xdr:row>
      <xdr:rowOff>704850</xdr:rowOff>
    </xdr:to>
    <xdr:pic>
      <xdr:nvPicPr>
        <xdr:cNvPr id="26" name="/xl/media/image36.png"/>
        <xdr:cNvPicPr>
          <a:picLocks noChangeAspect="1"/>
        </xdr:cNvPicPr>
      </xdr:nvPicPr>
      <xdr:blipFill rotWithShape="1">
        <a:blip xmlns:r="http://schemas.openxmlformats.org/officeDocument/2006/relationships" r:embed="rId25"/>
        <a:stretch>
          <a:fillRect/>
        </a:stretch>
      </xdr:blipFill>
      <xdr:spPr>
        <a:xfrm>
          <a:off x="9144000" y="135826496"/>
          <a:ext cx="1238250" cy="1238250"/>
        </a:xfrm>
        <a:prstGeom prst="rect">
          <a:avLst/>
        </a:prstGeom>
      </xdr:spPr>
    </xdr:pic>
    <xdr:clientData/>
  </xdr:twoCellAnchor>
  <xdr:twoCellAnchor editAs="oneCell">
    <xdr:from>
      <xdr:col>4</xdr:col>
      <xdr:colOff>304800</xdr:colOff>
      <xdr:row>186</xdr:row>
      <xdr:rowOff>85724</xdr:rowOff>
    </xdr:from>
    <xdr:to>
      <xdr:col>4</xdr:col>
      <xdr:colOff>923925</xdr:colOff>
      <xdr:row>186</xdr:row>
      <xdr:rowOff>704850</xdr:rowOff>
    </xdr:to>
    <xdr:pic>
      <xdr:nvPicPr>
        <xdr:cNvPr id="27" name="/xl/media/image37.png"/>
        <xdr:cNvPicPr>
          <a:picLocks noChangeAspect="1"/>
        </xdr:cNvPicPr>
      </xdr:nvPicPr>
      <xdr:blipFill rotWithShape="1">
        <a:blip xmlns:r="http://schemas.openxmlformats.org/officeDocument/2006/relationships" r:embed="rId26"/>
        <a:stretch>
          <a:fillRect/>
        </a:stretch>
      </xdr:blipFill>
      <xdr:spPr>
        <a:xfrm>
          <a:off x="9144000" y="137398128"/>
          <a:ext cx="1238250" cy="1238250"/>
        </a:xfrm>
        <a:prstGeom prst="rect">
          <a:avLst/>
        </a:prstGeom>
      </xdr:spPr>
    </xdr:pic>
    <xdr:clientData/>
  </xdr:twoCellAnchor>
  <xdr:twoCellAnchor editAs="oneCell">
    <xdr:from>
      <xdr:col>4</xdr:col>
      <xdr:colOff>304800</xdr:colOff>
      <xdr:row>219</xdr:row>
      <xdr:rowOff>85724</xdr:rowOff>
    </xdr:from>
    <xdr:to>
      <xdr:col>4</xdr:col>
      <xdr:colOff>923925</xdr:colOff>
      <xdr:row>219</xdr:row>
      <xdr:rowOff>704850</xdr:rowOff>
    </xdr:to>
    <xdr:pic>
      <xdr:nvPicPr>
        <xdr:cNvPr id="28" name="/xl/media/image38.png"/>
        <xdr:cNvPicPr>
          <a:picLocks noChangeAspect="1"/>
        </xdr:cNvPicPr>
      </xdr:nvPicPr>
      <xdr:blipFill rotWithShape="1">
        <a:blip xmlns:r="http://schemas.openxmlformats.org/officeDocument/2006/relationships" r:embed="rId27"/>
        <a:stretch>
          <a:fillRect/>
        </a:stretch>
      </xdr:blipFill>
      <xdr:spPr>
        <a:xfrm>
          <a:off x="9144000" y="158476944"/>
          <a:ext cx="1238250" cy="1238250"/>
        </a:xfrm>
        <a:prstGeom prst="rect">
          <a:avLst/>
        </a:prstGeom>
      </xdr:spPr>
    </xdr:pic>
    <xdr:clientData/>
  </xdr:twoCellAnchor>
  <xdr:twoCellAnchor editAs="oneCell">
    <xdr:from>
      <xdr:col>4</xdr:col>
      <xdr:colOff>304800</xdr:colOff>
      <xdr:row>220</xdr:row>
      <xdr:rowOff>85724</xdr:rowOff>
    </xdr:from>
    <xdr:to>
      <xdr:col>4</xdr:col>
      <xdr:colOff>923925</xdr:colOff>
      <xdr:row>220</xdr:row>
      <xdr:rowOff>704850</xdr:rowOff>
    </xdr:to>
    <xdr:pic>
      <xdr:nvPicPr>
        <xdr:cNvPr id="29" name="/xl/media/image39.png"/>
        <xdr:cNvPicPr>
          <a:picLocks noChangeAspect="1"/>
        </xdr:cNvPicPr>
      </xdr:nvPicPr>
      <xdr:blipFill rotWithShape="1">
        <a:blip xmlns:r="http://schemas.openxmlformats.org/officeDocument/2006/relationships" r:embed="rId28"/>
        <a:stretch>
          <a:fillRect/>
        </a:stretch>
      </xdr:blipFill>
      <xdr:spPr>
        <a:xfrm>
          <a:off x="9144000" y="160048576"/>
          <a:ext cx="1238250" cy="1238250"/>
        </a:xfrm>
        <a:prstGeom prst="rect">
          <a:avLst/>
        </a:prstGeom>
      </xdr:spPr>
    </xdr:pic>
    <xdr:clientData/>
  </xdr:twoCellAnchor>
  <xdr:twoCellAnchor editAs="oneCell">
    <xdr:from>
      <xdr:col>4</xdr:col>
      <xdr:colOff>304800</xdr:colOff>
      <xdr:row>227</xdr:row>
      <xdr:rowOff>85724</xdr:rowOff>
    </xdr:from>
    <xdr:to>
      <xdr:col>4</xdr:col>
      <xdr:colOff>923925</xdr:colOff>
      <xdr:row>227</xdr:row>
      <xdr:rowOff>704850</xdr:rowOff>
    </xdr:to>
    <xdr:pic>
      <xdr:nvPicPr>
        <xdr:cNvPr id="30" name="/xl/media/image40.png"/>
        <xdr:cNvPicPr>
          <a:picLocks noChangeAspect="1"/>
        </xdr:cNvPicPr>
      </xdr:nvPicPr>
      <xdr:blipFill rotWithShape="1">
        <a:blip xmlns:r="http://schemas.openxmlformats.org/officeDocument/2006/relationships" r:embed="rId29"/>
        <a:stretch>
          <a:fillRect/>
        </a:stretch>
      </xdr:blipFill>
      <xdr:spPr>
        <a:xfrm>
          <a:off x="9144000" y="165277808"/>
          <a:ext cx="1238250" cy="1238250"/>
        </a:xfrm>
        <a:prstGeom prst="rect">
          <a:avLst/>
        </a:prstGeom>
      </xdr:spPr>
    </xdr:pic>
    <xdr:clientData/>
  </xdr:twoCellAnchor>
  <xdr:twoCellAnchor editAs="oneCell">
    <xdr:from>
      <xdr:col>4</xdr:col>
      <xdr:colOff>304800</xdr:colOff>
      <xdr:row>235</xdr:row>
      <xdr:rowOff>85724</xdr:rowOff>
    </xdr:from>
    <xdr:to>
      <xdr:col>4</xdr:col>
      <xdr:colOff>923925</xdr:colOff>
      <xdr:row>235</xdr:row>
      <xdr:rowOff>704850</xdr:rowOff>
    </xdr:to>
    <xdr:pic>
      <xdr:nvPicPr>
        <xdr:cNvPr id="31" name="/xl/media/image41.png"/>
        <xdr:cNvPicPr>
          <a:picLocks noChangeAspect="1"/>
        </xdr:cNvPicPr>
      </xdr:nvPicPr>
      <xdr:blipFill rotWithShape="1">
        <a:blip xmlns:r="http://schemas.openxmlformats.org/officeDocument/2006/relationships" r:embed="rId30"/>
        <a:stretch>
          <a:fillRect/>
        </a:stretch>
      </xdr:blipFill>
      <xdr:spPr>
        <a:xfrm>
          <a:off x="9144000" y="171116624"/>
          <a:ext cx="1238250" cy="1238250"/>
        </a:xfrm>
        <a:prstGeom prst="rect">
          <a:avLst/>
        </a:prstGeom>
      </xdr:spPr>
    </xdr:pic>
    <xdr:clientData/>
  </xdr:twoCellAnchor>
  <xdr:twoCellAnchor editAs="oneCell">
    <xdr:from>
      <xdr:col>4</xdr:col>
      <xdr:colOff>304800</xdr:colOff>
      <xdr:row>241</xdr:row>
      <xdr:rowOff>85724</xdr:rowOff>
    </xdr:from>
    <xdr:to>
      <xdr:col>4</xdr:col>
      <xdr:colOff>923925</xdr:colOff>
      <xdr:row>241</xdr:row>
      <xdr:rowOff>704850</xdr:rowOff>
    </xdr:to>
    <xdr:pic>
      <xdr:nvPicPr>
        <xdr:cNvPr id="32" name="/xl/media/image42.png"/>
        <xdr:cNvPicPr>
          <a:picLocks noChangeAspect="1"/>
        </xdr:cNvPicPr>
      </xdr:nvPicPr>
      <xdr:blipFill rotWithShape="1">
        <a:blip xmlns:r="http://schemas.openxmlformats.org/officeDocument/2006/relationships" r:embed="rId31"/>
        <a:stretch>
          <a:fillRect/>
        </a:stretch>
      </xdr:blipFill>
      <xdr:spPr>
        <a:xfrm>
          <a:off x="9144000" y="175736240"/>
          <a:ext cx="1238250" cy="1238250"/>
        </a:xfrm>
        <a:prstGeom prst="rect">
          <a:avLst/>
        </a:prstGeom>
      </xdr:spPr>
    </xdr:pic>
    <xdr:clientData/>
  </xdr:twoCellAnchor>
  <xdr:twoCellAnchor editAs="oneCell">
    <xdr:from>
      <xdr:col>4</xdr:col>
      <xdr:colOff>304800</xdr:colOff>
      <xdr:row>244</xdr:row>
      <xdr:rowOff>85724</xdr:rowOff>
    </xdr:from>
    <xdr:to>
      <xdr:col>4</xdr:col>
      <xdr:colOff>923925</xdr:colOff>
      <xdr:row>244</xdr:row>
      <xdr:rowOff>704850</xdr:rowOff>
    </xdr:to>
    <xdr:pic>
      <xdr:nvPicPr>
        <xdr:cNvPr id="33" name="/xl/media/image43.png"/>
        <xdr:cNvPicPr>
          <a:picLocks noChangeAspect="1"/>
        </xdr:cNvPicPr>
      </xdr:nvPicPr>
      <xdr:blipFill rotWithShape="1">
        <a:blip xmlns:r="http://schemas.openxmlformats.org/officeDocument/2006/relationships" r:embed="rId32"/>
        <a:stretch>
          <a:fillRect/>
        </a:stretch>
      </xdr:blipFill>
      <xdr:spPr>
        <a:xfrm>
          <a:off x="9144000" y="178527072"/>
          <a:ext cx="1238250" cy="1238250"/>
        </a:xfrm>
        <a:prstGeom prst="rect">
          <a:avLst/>
        </a:prstGeom>
      </xdr:spPr>
    </xdr:pic>
    <xdr:clientData/>
  </xdr:twoCellAnchor>
  <xdr:twoCellAnchor editAs="oneCell">
    <xdr:from>
      <xdr:col>4</xdr:col>
      <xdr:colOff>304800</xdr:colOff>
      <xdr:row>245</xdr:row>
      <xdr:rowOff>85724</xdr:rowOff>
    </xdr:from>
    <xdr:to>
      <xdr:col>4</xdr:col>
      <xdr:colOff>923925</xdr:colOff>
      <xdr:row>245</xdr:row>
      <xdr:rowOff>704850</xdr:rowOff>
    </xdr:to>
    <xdr:pic>
      <xdr:nvPicPr>
        <xdr:cNvPr id="34" name="/xl/media/image44.png"/>
        <xdr:cNvPicPr>
          <a:picLocks noChangeAspect="1"/>
        </xdr:cNvPicPr>
      </xdr:nvPicPr>
      <xdr:blipFill rotWithShape="1">
        <a:blip xmlns:r="http://schemas.openxmlformats.org/officeDocument/2006/relationships" r:embed="rId33"/>
        <a:stretch>
          <a:fillRect/>
        </a:stretch>
      </xdr:blipFill>
      <xdr:spPr>
        <a:xfrm>
          <a:off x="9144000" y="180098704"/>
          <a:ext cx="1238250" cy="1238250"/>
        </a:xfrm>
        <a:prstGeom prst="rect">
          <a:avLst/>
        </a:prstGeom>
      </xdr:spPr>
    </xdr:pic>
    <xdr:clientData/>
  </xdr:twoCellAnchor>
  <xdr:twoCellAnchor editAs="oneCell">
    <xdr:from>
      <xdr:col>4</xdr:col>
      <xdr:colOff>304800</xdr:colOff>
      <xdr:row>250</xdr:row>
      <xdr:rowOff>85724</xdr:rowOff>
    </xdr:from>
    <xdr:to>
      <xdr:col>4</xdr:col>
      <xdr:colOff>923925</xdr:colOff>
      <xdr:row>250</xdr:row>
      <xdr:rowOff>704850</xdr:rowOff>
    </xdr:to>
    <xdr:pic>
      <xdr:nvPicPr>
        <xdr:cNvPr id="35" name="/xl/media/image45.png"/>
        <xdr:cNvPicPr>
          <a:picLocks noChangeAspect="1"/>
        </xdr:cNvPicPr>
      </xdr:nvPicPr>
      <xdr:blipFill rotWithShape="1">
        <a:blip xmlns:r="http://schemas.openxmlformats.org/officeDocument/2006/relationships" r:embed="rId34"/>
        <a:stretch>
          <a:fillRect/>
        </a:stretch>
      </xdr:blipFill>
      <xdr:spPr>
        <a:xfrm>
          <a:off x="9144000" y="184108720"/>
          <a:ext cx="1238250" cy="1238250"/>
        </a:xfrm>
        <a:prstGeom prst="rect">
          <a:avLst/>
        </a:prstGeom>
      </xdr:spPr>
    </xdr:pic>
    <xdr:clientData/>
  </xdr:twoCellAnchor>
  <xdr:twoCellAnchor editAs="oneCell">
    <xdr:from>
      <xdr:col>4</xdr:col>
      <xdr:colOff>304800</xdr:colOff>
      <xdr:row>270</xdr:row>
      <xdr:rowOff>85724</xdr:rowOff>
    </xdr:from>
    <xdr:to>
      <xdr:col>4</xdr:col>
      <xdr:colOff>923925</xdr:colOff>
      <xdr:row>270</xdr:row>
      <xdr:rowOff>704850</xdr:rowOff>
    </xdr:to>
    <xdr:pic>
      <xdr:nvPicPr>
        <xdr:cNvPr id="36" name="/xl/media/image46.png"/>
        <xdr:cNvPicPr>
          <a:picLocks noChangeAspect="1"/>
        </xdr:cNvPicPr>
      </xdr:nvPicPr>
      <xdr:blipFill rotWithShape="1">
        <a:blip xmlns:r="http://schemas.openxmlformats.org/officeDocument/2006/relationships" r:embed="rId35"/>
        <a:stretch>
          <a:fillRect/>
        </a:stretch>
      </xdr:blipFill>
      <xdr:spPr>
        <a:xfrm>
          <a:off x="9144000" y="197262736"/>
          <a:ext cx="1238250" cy="1238250"/>
        </a:xfrm>
        <a:prstGeom prst="rect">
          <a:avLst/>
        </a:prstGeom>
      </xdr:spPr>
    </xdr:pic>
    <xdr:clientData/>
  </xdr:twoCellAnchor>
  <xdr:twoCellAnchor editAs="oneCell">
    <xdr:from>
      <xdr:col>4</xdr:col>
      <xdr:colOff>304800</xdr:colOff>
      <xdr:row>279</xdr:row>
      <xdr:rowOff>85724</xdr:rowOff>
    </xdr:from>
    <xdr:to>
      <xdr:col>4</xdr:col>
      <xdr:colOff>923925</xdr:colOff>
      <xdr:row>279</xdr:row>
      <xdr:rowOff>704850</xdr:rowOff>
    </xdr:to>
    <xdr:pic>
      <xdr:nvPicPr>
        <xdr:cNvPr id="37" name="/xl/media/image47.png"/>
        <xdr:cNvPicPr>
          <a:picLocks noChangeAspect="1"/>
        </xdr:cNvPicPr>
      </xdr:nvPicPr>
      <xdr:blipFill rotWithShape="1">
        <a:blip xmlns:r="http://schemas.openxmlformats.org/officeDocument/2006/relationships" r:embed="rId36"/>
        <a:stretch>
          <a:fillRect/>
        </a:stretch>
      </xdr:blipFill>
      <xdr:spPr>
        <a:xfrm>
          <a:off x="9144000" y="203711168"/>
          <a:ext cx="1238250" cy="1238250"/>
        </a:xfrm>
        <a:prstGeom prst="rect">
          <a:avLst/>
        </a:prstGeom>
      </xdr:spPr>
    </xdr:pic>
    <xdr:clientData/>
  </xdr:twoCellAnchor>
  <xdr:twoCellAnchor editAs="oneCell">
    <xdr:from>
      <xdr:col>4</xdr:col>
      <xdr:colOff>304800</xdr:colOff>
      <xdr:row>280</xdr:row>
      <xdr:rowOff>85724</xdr:rowOff>
    </xdr:from>
    <xdr:to>
      <xdr:col>4</xdr:col>
      <xdr:colOff>923925</xdr:colOff>
      <xdr:row>280</xdr:row>
      <xdr:rowOff>704850</xdr:rowOff>
    </xdr:to>
    <xdr:pic>
      <xdr:nvPicPr>
        <xdr:cNvPr id="38" name="/xl/media/image48.png"/>
        <xdr:cNvPicPr>
          <a:picLocks noChangeAspect="1"/>
        </xdr:cNvPicPr>
      </xdr:nvPicPr>
      <xdr:blipFill rotWithShape="1">
        <a:blip xmlns:r="http://schemas.openxmlformats.org/officeDocument/2006/relationships" r:embed="rId37"/>
        <a:stretch>
          <a:fillRect/>
        </a:stretch>
      </xdr:blipFill>
      <xdr:spPr>
        <a:xfrm>
          <a:off x="9144000" y="205282800"/>
          <a:ext cx="1238250" cy="1238250"/>
        </a:xfrm>
        <a:prstGeom prst="rect">
          <a:avLst/>
        </a:prstGeom>
      </xdr:spPr>
    </xdr:pic>
    <xdr:clientData/>
  </xdr:twoCellAnchor>
  <xdr:twoCellAnchor editAs="oneCell">
    <xdr:from>
      <xdr:col>4</xdr:col>
      <xdr:colOff>304800</xdr:colOff>
      <xdr:row>281</xdr:row>
      <xdr:rowOff>85724</xdr:rowOff>
    </xdr:from>
    <xdr:to>
      <xdr:col>4</xdr:col>
      <xdr:colOff>923925</xdr:colOff>
      <xdr:row>281</xdr:row>
      <xdr:rowOff>704850</xdr:rowOff>
    </xdr:to>
    <xdr:pic>
      <xdr:nvPicPr>
        <xdr:cNvPr id="39" name="/xl/media/image49.png"/>
        <xdr:cNvPicPr>
          <a:picLocks noChangeAspect="1"/>
        </xdr:cNvPicPr>
      </xdr:nvPicPr>
      <xdr:blipFill rotWithShape="1">
        <a:blip xmlns:r="http://schemas.openxmlformats.org/officeDocument/2006/relationships" r:embed="rId38"/>
        <a:stretch>
          <a:fillRect/>
        </a:stretch>
      </xdr:blipFill>
      <xdr:spPr>
        <a:xfrm>
          <a:off x="9144000" y="206854416"/>
          <a:ext cx="1238250" cy="1238250"/>
        </a:xfrm>
        <a:prstGeom prst="rect">
          <a:avLst/>
        </a:prstGeom>
      </xdr:spPr>
    </xdr:pic>
    <xdr:clientData/>
  </xdr:twoCellAnchor>
  <xdr:twoCellAnchor editAs="oneCell">
    <xdr:from>
      <xdr:col>4</xdr:col>
      <xdr:colOff>304800</xdr:colOff>
      <xdr:row>282</xdr:row>
      <xdr:rowOff>85724</xdr:rowOff>
    </xdr:from>
    <xdr:to>
      <xdr:col>4</xdr:col>
      <xdr:colOff>923925</xdr:colOff>
      <xdr:row>282</xdr:row>
      <xdr:rowOff>704850</xdr:rowOff>
    </xdr:to>
    <xdr:pic>
      <xdr:nvPicPr>
        <xdr:cNvPr id="40" name="/xl/media/image50.png"/>
        <xdr:cNvPicPr>
          <a:picLocks noChangeAspect="1"/>
        </xdr:cNvPicPr>
      </xdr:nvPicPr>
      <xdr:blipFill rotWithShape="1">
        <a:blip xmlns:r="http://schemas.openxmlformats.org/officeDocument/2006/relationships" r:embed="rId39"/>
        <a:stretch>
          <a:fillRect/>
        </a:stretch>
      </xdr:blipFill>
      <xdr:spPr>
        <a:xfrm>
          <a:off x="9144000" y="208426048"/>
          <a:ext cx="1238250" cy="1238250"/>
        </a:xfrm>
        <a:prstGeom prst="rect">
          <a:avLst/>
        </a:prstGeom>
      </xdr:spPr>
    </xdr:pic>
    <xdr:clientData/>
  </xdr:twoCellAnchor>
  <xdr:twoCellAnchor editAs="oneCell">
    <xdr:from>
      <xdr:col>4</xdr:col>
      <xdr:colOff>304800</xdr:colOff>
      <xdr:row>284</xdr:row>
      <xdr:rowOff>85724</xdr:rowOff>
    </xdr:from>
    <xdr:to>
      <xdr:col>4</xdr:col>
      <xdr:colOff>923925</xdr:colOff>
      <xdr:row>284</xdr:row>
      <xdr:rowOff>704850</xdr:rowOff>
    </xdr:to>
    <xdr:pic>
      <xdr:nvPicPr>
        <xdr:cNvPr id="41" name="/xl/media/image51.png"/>
        <xdr:cNvPicPr>
          <a:picLocks noChangeAspect="1"/>
        </xdr:cNvPicPr>
      </xdr:nvPicPr>
      <xdr:blipFill rotWithShape="1">
        <a:blip xmlns:r="http://schemas.openxmlformats.org/officeDocument/2006/relationships" r:embed="rId40"/>
        <a:stretch>
          <a:fillRect/>
        </a:stretch>
      </xdr:blipFill>
      <xdr:spPr>
        <a:xfrm>
          <a:off x="9144000" y="210607280"/>
          <a:ext cx="1238250" cy="1238250"/>
        </a:xfrm>
        <a:prstGeom prst="rect">
          <a:avLst/>
        </a:prstGeom>
      </xdr:spPr>
    </xdr:pic>
    <xdr:clientData/>
  </xdr:twoCellAnchor>
  <xdr:twoCellAnchor editAs="oneCell">
    <xdr:from>
      <xdr:col>4</xdr:col>
      <xdr:colOff>304800</xdr:colOff>
      <xdr:row>285</xdr:row>
      <xdr:rowOff>85724</xdr:rowOff>
    </xdr:from>
    <xdr:to>
      <xdr:col>4</xdr:col>
      <xdr:colOff>923925</xdr:colOff>
      <xdr:row>285</xdr:row>
      <xdr:rowOff>704850</xdr:rowOff>
    </xdr:to>
    <xdr:pic>
      <xdr:nvPicPr>
        <xdr:cNvPr id="42" name="/xl/media/image52.png"/>
        <xdr:cNvPicPr>
          <a:picLocks noChangeAspect="1"/>
        </xdr:cNvPicPr>
      </xdr:nvPicPr>
      <xdr:blipFill rotWithShape="1">
        <a:blip xmlns:r="http://schemas.openxmlformats.org/officeDocument/2006/relationships" r:embed="rId41"/>
        <a:stretch>
          <a:fillRect/>
        </a:stretch>
      </xdr:blipFill>
      <xdr:spPr>
        <a:xfrm>
          <a:off x="9144000" y="212178896"/>
          <a:ext cx="1238250" cy="1238250"/>
        </a:xfrm>
        <a:prstGeom prst="rect">
          <a:avLst/>
        </a:prstGeom>
      </xdr:spPr>
    </xdr:pic>
    <xdr:clientData/>
  </xdr:twoCellAnchor>
  <xdr:twoCellAnchor editAs="oneCell">
    <xdr:from>
      <xdr:col>4</xdr:col>
      <xdr:colOff>304800</xdr:colOff>
      <xdr:row>288</xdr:row>
      <xdr:rowOff>85724</xdr:rowOff>
    </xdr:from>
    <xdr:to>
      <xdr:col>4</xdr:col>
      <xdr:colOff>923925</xdr:colOff>
      <xdr:row>288</xdr:row>
      <xdr:rowOff>704850</xdr:rowOff>
    </xdr:to>
    <xdr:pic>
      <xdr:nvPicPr>
        <xdr:cNvPr id="43" name="/xl/media/image53.png"/>
        <xdr:cNvPicPr>
          <a:picLocks noChangeAspect="1"/>
        </xdr:cNvPicPr>
      </xdr:nvPicPr>
      <xdr:blipFill rotWithShape="1">
        <a:blip xmlns:r="http://schemas.openxmlformats.org/officeDocument/2006/relationships" r:embed="rId42"/>
        <a:stretch>
          <a:fillRect/>
        </a:stretch>
      </xdr:blipFill>
      <xdr:spPr>
        <a:xfrm>
          <a:off x="9144000" y="214969728"/>
          <a:ext cx="1238250" cy="1238250"/>
        </a:xfrm>
        <a:prstGeom prst="rect">
          <a:avLst/>
        </a:prstGeom>
      </xdr:spPr>
    </xdr:pic>
    <xdr:clientData/>
  </xdr:twoCellAnchor>
  <xdr:twoCellAnchor editAs="oneCell">
    <xdr:from>
      <xdr:col>4</xdr:col>
      <xdr:colOff>304800</xdr:colOff>
      <xdr:row>289</xdr:row>
      <xdr:rowOff>85724</xdr:rowOff>
    </xdr:from>
    <xdr:to>
      <xdr:col>4</xdr:col>
      <xdr:colOff>923925</xdr:colOff>
      <xdr:row>289</xdr:row>
      <xdr:rowOff>704850</xdr:rowOff>
    </xdr:to>
    <xdr:pic>
      <xdr:nvPicPr>
        <xdr:cNvPr id="44" name="/xl/media/image54.png"/>
        <xdr:cNvPicPr>
          <a:picLocks noChangeAspect="1"/>
        </xdr:cNvPicPr>
      </xdr:nvPicPr>
      <xdr:blipFill rotWithShape="1">
        <a:blip xmlns:r="http://schemas.openxmlformats.org/officeDocument/2006/relationships" r:embed="rId43"/>
        <a:stretch>
          <a:fillRect/>
        </a:stretch>
      </xdr:blipFill>
      <xdr:spPr>
        <a:xfrm>
          <a:off x="9144000" y="216541360"/>
          <a:ext cx="1238250" cy="12382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112057</xdr:colOff>
          <xdr:row>3</xdr:row>
          <xdr:rowOff>22915</xdr:rowOff>
        </xdr:from>
        <xdr:to>
          <xdr:col>4</xdr:col>
          <xdr:colOff>318817</xdr:colOff>
          <xdr:row>10</xdr:row>
          <xdr:rowOff>283350</xdr:rowOff>
        </xdr:to>
        <xdr:pic>
          <xdr:nvPicPr>
            <xdr:cNvPr id="3" name="그림 2"/>
            <xdr:cNvPicPr>
              <a:picLocks noChangeAspect="1"/>
              <a:extLst>
                <a:ext uri="{84589F7E-364E-4C9E-8A38-B11213B215E9}">
                  <a14:cameraTool cellRange="몬스터_이미지_가져오기" spid="_x0000_s6180"/>
                </a:ext>
              </a:extLst>
            </xdr:cNvPicPr>
          </xdr:nvPicPr>
          <xdr:blipFill rotWithShape="1">
            <a:blip xmlns:r="http://schemas.openxmlformats.org/officeDocument/2006/relationships" r:embed="rId1"/>
            <a:srcRect l="7013"/>
            <a:stretch>
              <a:fillRect/>
            </a:stretch>
          </xdr:blipFill>
          <xdr:spPr>
            <a:xfrm>
              <a:off x="1109381" y="863356"/>
              <a:ext cx="3120289" cy="2456788"/>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224117</xdr:colOff>
          <xdr:row>3</xdr:row>
          <xdr:rowOff>123264</xdr:rowOff>
        </xdr:from>
        <xdr:to>
          <xdr:col>19</xdr:col>
          <xdr:colOff>493059</xdr:colOff>
          <xdr:row>10</xdr:row>
          <xdr:rowOff>201706</xdr:rowOff>
        </xdr:to>
        <xdr:pic>
          <xdr:nvPicPr>
            <xdr:cNvPr id="4" name="그림 3"/>
            <xdr:cNvPicPr>
              <a:picLocks noChangeAspect="1"/>
              <a:extLst>
                <a:ext uri="{84589F7E-364E-4C9E-8A38-B11213B215E9}">
                  <a14:cameraTool cellRange="캐릭터_이미지_가져오기" spid="_x0000_s6181"/>
                </a:ext>
              </a:extLst>
            </xdr:cNvPicPr>
          </xdr:nvPicPr>
          <xdr:blipFill rotWithShape="1">
            <a:blip xmlns:r="http://schemas.openxmlformats.org/officeDocument/2006/relationships" r:embed="rId2"/>
            <a:srcRect l="18096" t="5421" r="2718" b="5274"/>
            <a:stretch>
              <a:fillRect/>
            </a:stretch>
          </xdr:blipFill>
          <xdr:spPr>
            <a:xfrm>
              <a:off x="12965205" y="963705"/>
              <a:ext cx="2286001" cy="2274795"/>
            </a:xfrm>
            <a:prstGeom prst="rect">
              <a:avLst/>
            </a:prstGeom>
          </xdr:spPr>
        </xdr:pic>
        <xdr:clientData/>
      </xdr:twoCellAnchor>
    </mc:Choice>
    <mc:Fallback/>
  </mc:AlternateContent>
  <xdr:twoCellAnchor editAs="oneCell">
    <xdr:from>
      <xdr:col>14</xdr:col>
      <xdr:colOff>542925</xdr:colOff>
      <xdr:row>18</xdr:row>
      <xdr:rowOff>66675</xdr:rowOff>
    </xdr:from>
    <xdr:to>
      <xdr:col>15</xdr:col>
      <xdr:colOff>100075</xdr:colOff>
      <xdr:row>20</xdr:row>
      <xdr:rowOff>161925</xdr:rowOff>
    </xdr:to>
    <xdr:pic>
      <xdr:nvPicPr>
        <xdr:cNvPr id="5" name="그림 4"/>
        <xdr:cNvPicPr>
          <a:picLocks noChangeAspect="1"/>
        </xdr:cNvPicPr>
      </xdr:nvPicPr>
      <xdr:blipFill rotWithShape="1">
        <a:blip xmlns:r="http://schemas.openxmlformats.org/officeDocument/2006/relationships" r:embed="rId3"/>
        <a:stretch>
          <a:fillRect/>
        </a:stretch>
      </xdr:blipFill>
      <xdr:spPr>
        <a:xfrm>
          <a:off x="24824530" y="10846594"/>
          <a:ext cx="1262062" cy="1262062"/>
        </a:xfrm>
        <a:prstGeom prst="rect">
          <a:avLst/>
        </a:prstGeom>
      </xdr:spPr>
    </xdr:pic>
    <xdr:clientData/>
  </xdr:twoCellAnchor>
  <xdr:twoCellAnchor editAs="oneCell">
    <xdr:from>
      <xdr:col>14</xdr:col>
      <xdr:colOff>542925</xdr:colOff>
      <xdr:row>22</xdr:row>
      <xdr:rowOff>90551</xdr:rowOff>
    </xdr:from>
    <xdr:to>
      <xdr:col>15</xdr:col>
      <xdr:colOff>100075</xdr:colOff>
      <xdr:row>24</xdr:row>
      <xdr:rowOff>185801</xdr:rowOff>
    </xdr:to>
    <xdr:pic>
      <xdr:nvPicPr>
        <xdr:cNvPr id="6" name="그림 5"/>
        <xdr:cNvPicPr>
          <a:picLocks noChangeAspect="1"/>
        </xdr:cNvPicPr>
      </xdr:nvPicPr>
      <xdr:blipFill rotWithShape="1">
        <a:blip xmlns:r="http://schemas.openxmlformats.org/officeDocument/2006/relationships" r:embed="rId3"/>
        <a:stretch>
          <a:fillRect/>
        </a:stretch>
      </xdr:blipFill>
      <xdr:spPr>
        <a:xfrm>
          <a:off x="24824530" y="13037344"/>
          <a:ext cx="1262062" cy="1262062"/>
        </a:xfrm>
        <a:prstGeom prst="rect">
          <a:avLst/>
        </a:prstGeom>
      </xdr:spPr>
    </xdr:pic>
    <xdr:clientData/>
  </xdr:twoCellAnchor>
  <xdr:twoCellAnchor editAs="oneCell">
    <xdr:from>
      <xdr:col>14</xdr:col>
      <xdr:colOff>542925</xdr:colOff>
      <xdr:row>26</xdr:row>
      <xdr:rowOff>114300</xdr:rowOff>
    </xdr:from>
    <xdr:to>
      <xdr:col>15</xdr:col>
      <xdr:colOff>100075</xdr:colOff>
      <xdr:row>28</xdr:row>
      <xdr:rowOff>204851</xdr:rowOff>
    </xdr:to>
    <xdr:pic>
      <xdr:nvPicPr>
        <xdr:cNvPr id="7" name="그림 6"/>
        <xdr:cNvPicPr>
          <a:picLocks noChangeAspect="1"/>
        </xdr:cNvPicPr>
      </xdr:nvPicPr>
      <xdr:blipFill rotWithShape="1">
        <a:blip xmlns:r="http://schemas.openxmlformats.org/officeDocument/2006/relationships" r:embed="rId3"/>
        <a:stretch>
          <a:fillRect/>
        </a:stretch>
      </xdr:blipFill>
      <xdr:spPr>
        <a:xfrm>
          <a:off x="24824530" y="15228093"/>
          <a:ext cx="1262062" cy="1250156"/>
        </a:xfrm>
        <a:prstGeom prst="rect">
          <a:avLst/>
        </a:prstGeom>
      </xdr:spPr>
    </xdr:pic>
    <xdr:clientData/>
  </xdr:twoCellAnchor>
  <xdr:twoCellAnchor editAs="oneCell">
    <xdr:from>
      <xdr:col>18</xdr:col>
      <xdr:colOff>290576</xdr:colOff>
      <xdr:row>18</xdr:row>
      <xdr:rowOff>66675</xdr:rowOff>
    </xdr:from>
    <xdr:to>
      <xdr:col>19</xdr:col>
      <xdr:colOff>319152</xdr:colOff>
      <xdr:row>20</xdr:row>
      <xdr:rowOff>166751</xdr:rowOff>
    </xdr:to>
    <xdr:pic>
      <xdr:nvPicPr>
        <xdr:cNvPr id="8" name="그림 7"/>
        <xdr:cNvPicPr>
          <a:picLocks noChangeAspect="1"/>
        </xdr:cNvPicPr>
      </xdr:nvPicPr>
      <xdr:blipFill rotWithShape="1">
        <a:blip xmlns:r="http://schemas.openxmlformats.org/officeDocument/2006/relationships" r:embed="rId3"/>
        <a:stretch>
          <a:fillRect/>
        </a:stretch>
      </xdr:blipFill>
      <xdr:spPr>
        <a:xfrm>
          <a:off x="30825280" y="10846594"/>
          <a:ext cx="1273968" cy="1273968"/>
        </a:xfrm>
        <a:prstGeom prst="rect">
          <a:avLst/>
        </a:prstGeom>
      </xdr:spPr>
    </xdr:pic>
    <xdr:clientData/>
  </xdr:twoCellAnchor>
  <xdr:twoCellAnchor editAs="oneCell">
    <xdr:from>
      <xdr:col>18</xdr:col>
      <xdr:colOff>290576</xdr:colOff>
      <xdr:row>22</xdr:row>
      <xdr:rowOff>90551</xdr:rowOff>
    </xdr:from>
    <xdr:to>
      <xdr:col>19</xdr:col>
      <xdr:colOff>319152</xdr:colOff>
      <xdr:row>24</xdr:row>
      <xdr:rowOff>190500</xdr:rowOff>
    </xdr:to>
    <xdr:pic>
      <xdr:nvPicPr>
        <xdr:cNvPr id="9" name="그림 8"/>
        <xdr:cNvPicPr>
          <a:picLocks noChangeAspect="1"/>
        </xdr:cNvPicPr>
      </xdr:nvPicPr>
      <xdr:blipFill rotWithShape="1">
        <a:blip xmlns:r="http://schemas.openxmlformats.org/officeDocument/2006/relationships" r:embed="rId3"/>
        <a:stretch>
          <a:fillRect/>
        </a:stretch>
      </xdr:blipFill>
      <xdr:spPr>
        <a:xfrm>
          <a:off x="30825280" y="13037344"/>
          <a:ext cx="1273968" cy="1273968"/>
        </a:xfrm>
        <a:prstGeom prst="rect">
          <a:avLst/>
        </a:prstGeom>
      </xdr:spPr>
    </xdr:pic>
    <xdr:clientData/>
  </xdr:twoCellAnchor>
  <xdr:twoCellAnchor editAs="oneCell">
    <xdr:from>
      <xdr:col>18</xdr:col>
      <xdr:colOff>290576</xdr:colOff>
      <xdr:row>26</xdr:row>
      <xdr:rowOff>100076</xdr:rowOff>
    </xdr:from>
    <xdr:to>
      <xdr:col>19</xdr:col>
      <xdr:colOff>319152</xdr:colOff>
      <xdr:row>28</xdr:row>
      <xdr:rowOff>204851</xdr:rowOff>
    </xdr:to>
    <xdr:pic>
      <xdr:nvPicPr>
        <xdr:cNvPr id="10" name="그림 9"/>
        <xdr:cNvPicPr>
          <a:picLocks noChangeAspect="1"/>
        </xdr:cNvPicPr>
      </xdr:nvPicPr>
      <xdr:blipFill rotWithShape="1">
        <a:blip xmlns:r="http://schemas.openxmlformats.org/officeDocument/2006/relationships" r:embed="rId3"/>
        <a:stretch>
          <a:fillRect/>
        </a:stretch>
      </xdr:blipFill>
      <xdr:spPr>
        <a:xfrm>
          <a:off x="30825280" y="15204281"/>
          <a:ext cx="1273968" cy="1273968"/>
        </a:xfrm>
        <a:prstGeom prst="rect">
          <a:avLst/>
        </a:prstGeom>
      </xdr:spPr>
    </xdr:pic>
    <xdr:clientData/>
  </xdr:twoCellAnchor>
  <xdr:twoCellAnchor editAs="oneCell">
    <xdr:from>
      <xdr:col>14</xdr:col>
      <xdr:colOff>542925</xdr:colOff>
      <xdr:row>30</xdr:row>
      <xdr:rowOff>90551</xdr:rowOff>
    </xdr:from>
    <xdr:to>
      <xdr:col>15</xdr:col>
      <xdr:colOff>104774</xdr:colOff>
      <xdr:row>32</xdr:row>
      <xdr:rowOff>190500</xdr:rowOff>
    </xdr:to>
    <xdr:pic>
      <xdr:nvPicPr>
        <xdr:cNvPr id="11" name="그림 10"/>
        <xdr:cNvPicPr>
          <a:picLocks noChangeAspect="1"/>
        </xdr:cNvPicPr>
      </xdr:nvPicPr>
      <xdr:blipFill rotWithShape="1">
        <a:blip xmlns:r="http://schemas.openxmlformats.org/officeDocument/2006/relationships" r:embed="rId3"/>
        <a:stretch>
          <a:fillRect/>
        </a:stretch>
      </xdr:blipFill>
      <xdr:spPr>
        <a:xfrm>
          <a:off x="11726396" y="8651845"/>
          <a:ext cx="559173" cy="637831"/>
        </a:xfrm>
        <a:prstGeom prst="rect">
          <a:avLst/>
        </a:prstGeom>
      </xdr:spPr>
    </xdr:pic>
    <xdr:clientData/>
  </xdr:twoCellAnchor>
  <xdr:twoCellAnchor editAs="oneCell">
    <xdr:from>
      <xdr:col>18</xdr:col>
      <xdr:colOff>290576</xdr:colOff>
      <xdr:row>30</xdr:row>
      <xdr:rowOff>90551</xdr:rowOff>
    </xdr:from>
    <xdr:to>
      <xdr:col>19</xdr:col>
      <xdr:colOff>319152</xdr:colOff>
      <xdr:row>32</xdr:row>
      <xdr:rowOff>190500</xdr:rowOff>
    </xdr:to>
    <xdr:pic>
      <xdr:nvPicPr>
        <xdr:cNvPr id="12" name="그림 11"/>
        <xdr:cNvPicPr>
          <a:picLocks noChangeAspect="1"/>
        </xdr:cNvPicPr>
      </xdr:nvPicPr>
      <xdr:blipFill rotWithShape="1">
        <a:blip xmlns:r="http://schemas.openxmlformats.org/officeDocument/2006/relationships" r:embed="rId3"/>
        <a:stretch>
          <a:fillRect/>
        </a:stretch>
      </xdr:blipFill>
      <xdr:spPr>
        <a:xfrm>
          <a:off x="30825280" y="17395030"/>
          <a:ext cx="1273968" cy="1273968"/>
        </a:xfrm>
        <a:prstGeom prst="rect">
          <a:avLst/>
        </a:prstGeom>
      </xdr:spPr>
    </xdr:pic>
    <xdr:clientData/>
  </xdr:twoCellAnchor>
  <mc:AlternateContent xmlns:mc="http://schemas.openxmlformats.org/markup-compatibility/2006">
    <mc:Choice xmlns:a14="http://schemas.microsoft.com/office/drawing/2010/main" Requires="a14">
      <xdr:twoCellAnchor>
        <xdr:from>
          <xdr:col>6</xdr:col>
          <xdr:colOff>638175</xdr:colOff>
          <xdr:row>36</xdr:row>
          <xdr:rowOff>190500</xdr:rowOff>
        </xdr:from>
        <xdr:to>
          <xdr:col>6</xdr:col>
          <xdr:colOff>857250</xdr:colOff>
          <xdr:row>37</xdr:row>
          <xdr:rowOff>247650</xdr:rowOff>
        </xdr:to>
        <xdr:sp macro="" textlink="">
          <xdr:nvSpPr>
            <xdr:cNvPr id="6146" name="스핀 단추 0" hidden="1">
              <a:extLst>
                <a:ext uri="{63B3BB69-23CF-44E3-9099-C40C66FF867C}">
                  <a14:compatExt spid="_x0000_s6146"/>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12327</xdr:colOff>
          <xdr:row>49</xdr:row>
          <xdr:rowOff>266700</xdr:rowOff>
        </xdr:from>
        <xdr:to>
          <xdr:col>5</xdr:col>
          <xdr:colOff>257736</xdr:colOff>
          <xdr:row>51</xdr:row>
          <xdr:rowOff>123264</xdr:rowOff>
        </xdr:to>
        <xdr:sp macro="" textlink="">
          <xdr:nvSpPr>
            <xdr:cNvPr id="6145" name="스핀 단추 2" hidden="1">
              <a:extLst>
                <a:ext uri="{63B3BB69-23CF-44E3-9099-C40C66FF867C}">
                  <a14:compatExt spid="_x0000_s6145"/>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7846</xdr:colOff>
          <xdr:row>49</xdr:row>
          <xdr:rowOff>264458</xdr:rowOff>
        </xdr:from>
        <xdr:to>
          <xdr:col>2</xdr:col>
          <xdr:colOff>235324</xdr:colOff>
          <xdr:row>51</xdr:row>
          <xdr:rowOff>118366</xdr:rowOff>
        </xdr:to>
        <xdr:sp macro="" textlink="">
          <xdr:nvSpPr>
            <xdr:cNvPr id="6147" name="스핀 단추 2" hidden="1">
              <a:extLst>
                <a:ext uri="{63B3BB69-23CF-44E3-9099-C40C66FF867C}">
                  <a14:compatExt spid="_x0000_s6147"/>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652743</xdr:colOff>
          <xdr:row>48</xdr:row>
          <xdr:rowOff>92528</xdr:rowOff>
        </xdr:from>
        <xdr:to>
          <xdr:col>20</xdr:col>
          <xdr:colOff>89646</xdr:colOff>
          <xdr:row>51</xdr:row>
          <xdr:rowOff>167448</xdr:rowOff>
        </xdr:to>
        <xdr:pic>
          <xdr:nvPicPr>
            <xdr:cNvPr id="16" name="그림 15"/>
            <xdr:cNvPicPr>
              <a:picLocks noChangeAspect="1"/>
              <a:extLst>
                <a:ext uri="{84589F7E-364E-4C9E-8A38-B11213B215E9}">
                  <a14:cameraTool cellRange="스킬_아이콘_가져오기" spid="_x0000_s6182"/>
                </a:ext>
              </a:extLst>
            </xdr:cNvPicPr>
          </xdr:nvPicPr>
          <xdr:blipFill rotWithShape="1">
            <a:blip xmlns:r="http://schemas.openxmlformats.org/officeDocument/2006/relationships" r:embed="rId4"/>
            <a:srcRect l="4482" t="4482" r="4482" b="4482"/>
            <a:stretch>
              <a:fillRect/>
            </a:stretch>
          </xdr:blipFill>
          <xdr:spPr>
            <a:xfrm>
              <a:off x="14122214" y="13595616"/>
              <a:ext cx="1285874" cy="881744"/>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xdr:from>
          <xdr:col>5</xdr:col>
          <xdr:colOff>12327</xdr:colOff>
          <xdr:row>57</xdr:row>
          <xdr:rowOff>266700</xdr:rowOff>
        </xdr:from>
        <xdr:to>
          <xdr:col>5</xdr:col>
          <xdr:colOff>257736</xdr:colOff>
          <xdr:row>59</xdr:row>
          <xdr:rowOff>123264</xdr:rowOff>
        </xdr:to>
        <xdr:sp macro="" textlink="">
          <xdr:nvSpPr>
            <xdr:cNvPr id="6152" name="스핀 단추 2" hidden="1">
              <a:extLst>
                <a:ext uri="{63B3BB69-23CF-44E3-9099-C40C66FF867C}">
                  <a14:compatExt spid="_x0000_s6152"/>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7846</xdr:colOff>
          <xdr:row>57</xdr:row>
          <xdr:rowOff>264458</xdr:rowOff>
        </xdr:from>
        <xdr:to>
          <xdr:col>2</xdr:col>
          <xdr:colOff>235324</xdr:colOff>
          <xdr:row>59</xdr:row>
          <xdr:rowOff>118366</xdr:rowOff>
        </xdr:to>
        <xdr:sp macro="" textlink="">
          <xdr:nvSpPr>
            <xdr:cNvPr id="6153" name="Spinner 9" hidden="1">
              <a:extLst>
                <a:ext uri="{63B3BB69-23CF-44E3-9099-C40C66FF867C}">
                  <a14:compatExt spid="_x0000_s6153"/>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12327</xdr:colOff>
          <xdr:row>67</xdr:row>
          <xdr:rowOff>266700</xdr:rowOff>
        </xdr:from>
        <xdr:to>
          <xdr:col>5</xdr:col>
          <xdr:colOff>257736</xdr:colOff>
          <xdr:row>69</xdr:row>
          <xdr:rowOff>123264</xdr:rowOff>
        </xdr:to>
        <xdr:sp macro="" textlink="">
          <xdr:nvSpPr>
            <xdr:cNvPr id="6172" name="스핀 단추 2" hidden="1">
              <a:extLst>
                <a:ext uri="{63B3BB69-23CF-44E3-9099-C40C66FF867C}">
                  <a14:compatExt spid="_x0000_s6172"/>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7846</xdr:colOff>
          <xdr:row>67</xdr:row>
          <xdr:rowOff>264458</xdr:rowOff>
        </xdr:from>
        <xdr:to>
          <xdr:col>2</xdr:col>
          <xdr:colOff>235324</xdr:colOff>
          <xdr:row>69</xdr:row>
          <xdr:rowOff>118366</xdr:rowOff>
        </xdr:to>
        <xdr:sp macro="" textlink="">
          <xdr:nvSpPr>
            <xdr:cNvPr id="6173" name="Spinner 29" hidden="1">
              <a:extLst>
                <a:ext uri="{63B3BB69-23CF-44E3-9099-C40C66FF867C}">
                  <a14:compatExt spid="_x0000_s6173"/>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82103/OneDrive/&#48148;&#53461;%20&#54868;&#47732;/Gihoek_7/&#51473;/8.11/&#49688;&#50629;%20&#49892;&#49845;%20&#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뮬레이터"/>
      <sheetName val="PC 공격 시간"/>
      <sheetName val="몬스터 공격 시간"/>
    </sheetNames>
    <sheetDataSet>
      <sheetData sheetId="0"/>
      <sheetData sheetId="1"/>
      <sheetData sheetId="2"/>
    </sheetDataSet>
  </externalBook>
</externalLink>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Y307"/>
  <sheetViews>
    <sheetView zoomScaleNormal="100" zoomScaleSheetLayoutView="100" workbookViewId="0">
      <selection activeCell="E7" sqref="E7"/>
    </sheetView>
  </sheetViews>
  <sheetFormatPr defaultColWidth="9" defaultRowHeight="13.5" x14ac:dyDescent="0.25"/>
  <cols>
    <col min="1" max="1" width="13.85546875" style="12" customWidth="1"/>
    <col min="2" max="2" width="14.140625" style="13" customWidth="1"/>
    <col min="3" max="3" width="13.140625" style="13" customWidth="1"/>
    <col min="4" max="4" width="13.42578125" style="13" customWidth="1"/>
    <col min="5" max="5" width="42.5703125" style="12" customWidth="1"/>
    <col min="6" max="6" width="56.7109375" style="12" customWidth="1"/>
    <col min="7" max="7" width="47.42578125" style="12" customWidth="1"/>
    <col min="8" max="8" width="36.85546875" style="12" customWidth="1"/>
    <col min="9" max="9" width="11.85546875" style="13" customWidth="1"/>
    <col min="10" max="10" width="31.7109375" style="12" customWidth="1"/>
    <col min="11" max="11" width="39.5703125" style="12" customWidth="1"/>
    <col min="12" max="12" width="18.5703125" style="13" customWidth="1"/>
    <col min="13" max="13" width="47" style="12" customWidth="1"/>
    <col min="14" max="14" width="18.7109375" style="13" customWidth="1"/>
    <col min="15" max="15" width="24.7109375" style="12" customWidth="1"/>
    <col min="16" max="16" width="24.7109375" style="13" customWidth="1"/>
    <col min="17" max="17" width="19.7109375" style="13" customWidth="1"/>
    <col min="18" max="18" width="52.42578125" style="14" customWidth="1"/>
    <col min="19" max="19" width="15" style="15" customWidth="1"/>
    <col min="20" max="21" width="15" style="11" customWidth="1"/>
    <col min="22" max="22" width="22.42578125" style="12" customWidth="1"/>
    <col min="23" max="23" width="29.85546875" style="12" customWidth="1"/>
    <col min="24" max="24" width="38.42578125" style="14" customWidth="1"/>
    <col min="25" max="25" width="44.5703125" style="12" customWidth="1"/>
    <col min="26" max="16384" width="9" style="12"/>
  </cols>
  <sheetData>
    <row r="1" spans="1:25" s="13" customFormat="1" ht="56.1" customHeight="1" x14ac:dyDescent="0.25">
      <c r="A1" s="12" t="s">
        <v>2909</v>
      </c>
      <c r="B1" s="12" t="s">
        <v>3711</v>
      </c>
      <c r="C1" s="12" t="s">
        <v>469</v>
      </c>
      <c r="D1" s="12" t="s">
        <v>477</v>
      </c>
      <c r="E1" s="12" t="s">
        <v>479</v>
      </c>
      <c r="F1" s="12" t="s">
        <v>451</v>
      </c>
      <c r="G1" s="12" t="s">
        <v>492</v>
      </c>
      <c r="H1" s="12" t="s">
        <v>474</v>
      </c>
      <c r="I1" s="12" t="s">
        <v>470</v>
      </c>
      <c r="J1" s="12" t="s">
        <v>3706</v>
      </c>
      <c r="K1" s="12" t="s">
        <v>471</v>
      </c>
      <c r="L1" s="12" t="s">
        <v>3708</v>
      </c>
      <c r="M1" s="12" t="s">
        <v>3707</v>
      </c>
      <c r="N1" s="12" t="s">
        <v>3712</v>
      </c>
      <c r="O1" s="12" t="s">
        <v>468</v>
      </c>
      <c r="P1" s="12" t="s">
        <v>2777</v>
      </c>
      <c r="Q1" s="12" t="s">
        <v>1167</v>
      </c>
      <c r="R1" s="12" t="s">
        <v>3713</v>
      </c>
      <c r="S1" s="12" t="s">
        <v>2784</v>
      </c>
      <c r="T1" s="12" t="s">
        <v>467</v>
      </c>
      <c r="U1" s="12" t="s">
        <v>490</v>
      </c>
      <c r="V1" s="12" t="s">
        <v>2311</v>
      </c>
      <c r="W1" s="12" t="s">
        <v>2365</v>
      </c>
      <c r="X1" s="12" t="s">
        <v>2310</v>
      </c>
      <c r="Y1" s="12" t="s">
        <v>1164</v>
      </c>
    </row>
    <row r="2" spans="1:25" ht="39.950000000000003" customHeight="1" x14ac:dyDescent="0.25">
      <c r="A2" s="11" t="s">
        <v>2312</v>
      </c>
      <c r="B2" s="12">
        <v>1</v>
      </c>
      <c r="C2" s="12">
        <v>1</v>
      </c>
      <c r="D2" s="12">
        <v>8</v>
      </c>
      <c r="E2" s="11" t="s">
        <v>1179</v>
      </c>
      <c r="F2" s="11" t="s">
        <v>2428</v>
      </c>
      <c r="G2" s="11" t="s">
        <v>1890</v>
      </c>
      <c r="H2" s="11" t="s">
        <v>1681</v>
      </c>
      <c r="I2" s="12">
        <v>1</v>
      </c>
      <c r="J2" s="11" t="s">
        <v>2361</v>
      </c>
      <c r="K2" s="11" t="s">
        <v>3051</v>
      </c>
      <c r="L2" s="12" t="s">
        <v>3056</v>
      </c>
      <c r="M2" s="11" t="s">
        <v>136</v>
      </c>
      <c r="N2" s="12">
        <v>4.6296296296296298E-4</v>
      </c>
      <c r="O2" s="11" t="s">
        <v>1263</v>
      </c>
      <c r="P2" s="12">
        <v>3</v>
      </c>
      <c r="Q2" s="12">
        <f>P2</f>
        <v>3</v>
      </c>
      <c r="R2" s="11"/>
      <c r="S2" s="11" t="s">
        <v>3056</v>
      </c>
      <c r="T2" s="11" t="s">
        <v>2953</v>
      </c>
      <c r="U2" s="11" t="s">
        <v>2932</v>
      </c>
      <c r="V2" s="11"/>
      <c r="W2" s="11"/>
      <c r="X2" s="11"/>
      <c r="Y2" s="11"/>
    </row>
    <row r="3" spans="1:25" ht="39.950000000000003" customHeight="1" x14ac:dyDescent="0.25">
      <c r="A3" s="11" t="s">
        <v>2312</v>
      </c>
      <c r="B3" s="12">
        <v>2</v>
      </c>
      <c r="C3" s="12">
        <v>1</v>
      </c>
      <c r="D3" s="12">
        <v>6</v>
      </c>
      <c r="E3" s="11" t="s">
        <v>140</v>
      </c>
      <c r="F3" s="11" t="s">
        <v>94</v>
      </c>
      <c r="G3" s="11" t="s">
        <v>3890</v>
      </c>
      <c r="H3" s="11" t="s">
        <v>1681</v>
      </c>
      <c r="I3" s="12">
        <v>4</v>
      </c>
      <c r="J3" s="11" t="s">
        <v>1182</v>
      </c>
      <c r="K3" s="11" t="s">
        <v>3051</v>
      </c>
      <c r="L3" s="12" t="s">
        <v>2926</v>
      </c>
      <c r="M3" s="11" t="s">
        <v>136</v>
      </c>
      <c r="N3" s="12">
        <v>7.5231481481481482E-4</v>
      </c>
      <c r="O3" s="11" t="s">
        <v>1263</v>
      </c>
      <c r="P3" s="12">
        <v>2</v>
      </c>
      <c r="Q3" s="12">
        <f>Q2+P3</f>
        <v>5</v>
      </c>
      <c r="R3" s="11"/>
      <c r="S3" s="11" t="s">
        <v>2926</v>
      </c>
      <c r="T3" s="11" t="s">
        <v>2918</v>
      </c>
      <c r="U3" s="11" t="s">
        <v>2959</v>
      </c>
      <c r="V3" s="11"/>
      <c r="W3" s="11"/>
      <c r="X3" s="11"/>
      <c r="Y3" s="11"/>
    </row>
    <row r="4" spans="1:25" ht="39.950000000000003" customHeight="1" x14ac:dyDescent="0.25">
      <c r="A4" s="11" t="s">
        <v>2312</v>
      </c>
      <c r="B4" s="12">
        <v>3</v>
      </c>
      <c r="C4" s="12">
        <v>1</v>
      </c>
      <c r="D4" s="12">
        <v>6</v>
      </c>
      <c r="E4" s="11" t="s">
        <v>119</v>
      </c>
      <c r="F4" s="11" t="s">
        <v>97</v>
      </c>
      <c r="G4" s="11" t="s">
        <v>1665</v>
      </c>
      <c r="H4" s="11" t="s">
        <v>1681</v>
      </c>
      <c r="I4" s="12">
        <v>3</v>
      </c>
      <c r="J4" s="11" t="s">
        <v>2765</v>
      </c>
      <c r="K4" s="11" t="s">
        <v>1704</v>
      </c>
      <c r="L4" s="12" t="s">
        <v>2953</v>
      </c>
      <c r="M4" s="11" t="s">
        <v>136</v>
      </c>
      <c r="N4" s="12">
        <v>1.1574074074074073E-3</v>
      </c>
      <c r="O4" s="11" t="s">
        <v>1263</v>
      </c>
      <c r="P4" s="12">
        <v>3</v>
      </c>
      <c r="Q4" s="12">
        <v>8</v>
      </c>
      <c r="R4" s="11"/>
      <c r="S4" s="11" t="s">
        <v>2953</v>
      </c>
      <c r="T4" s="11" t="s">
        <v>2932</v>
      </c>
      <c r="U4" s="11" t="s">
        <v>2926</v>
      </c>
      <c r="V4" s="11"/>
      <c r="W4" s="11"/>
      <c r="X4" s="11"/>
      <c r="Y4" s="11"/>
    </row>
    <row r="5" spans="1:25" ht="39.950000000000003" customHeight="1" x14ac:dyDescent="0.25">
      <c r="A5" s="11" t="s">
        <v>2312</v>
      </c>
      <c r="B5" s="12">
        <v>4</v>
      </c>
      <c r="C5" s="12">
        <v>2</v>
      </c>
      <c r="D5" s="12">
        <v>7</v>
      </c>
      <c r="E5" s="11" t="s">
        <v>2764</v>
      </c>
      <c r="F5" s="11" t="s">
        <v>137</v>
      </c>
      <c r="G5" s="11" t="s">
        <v>1696</v>
      </c>
      <c r="H5" s="11" t="s">
        <v>1662</v>
      </c>
      <c r="I5" s="12">
        <v>4</v>
      </c>
      <c r="J5" s="11" t="s">
        <v>2780</v>
      </c>
      <c r="K5" s="11" t="s">
        <v>135</v>
      </c>
      <c r="L5" s="12" t="s">
        <v>2933</v>
      </c>
      <c r="M5" s="11" t="s">
        <v>136</v>
      </c>
      <c r="N5" s="12">
        <v>1.6782407407407408E-3</v>
      </c>
      <c r="O5" s="11" t="s">
        <v>1263</v>
      </c>
      <c r="P5" s="12">
        <v>3</v>
      </c>
      <c r="Q5" s="12">
        <v>11</v>
      </c>
      <c r="R5" s="11"/>
      <c r="S5" s="11" t="s">
        <v>2933</v>
      </c>
      <c r="T5" s="11" t="s">
        <v>3056</v>
      </c>
      <c r="U5" s="11" t="s">
        <v>2953</v>
      </c>
      <c r="V5" s="11"/>
      <c r="W5" s="11"/>
      <c r="X5" s="11"/>
      <c r="Y5" s="11"/>
    </row>
    <row r="6" spans="1:25" ht="39.950000000000003" customHeight="1" x14ac:dyDescent="0.25">
      <c r="A6" s="11" t="s">
        <v>2312</v>
      </c>
      <c r="B6" s="12">
        <v>5</v>
      </c>
      <c r="C6" s="12">
        <v>1</v>
      </c>
      <c r="D6" s="12">
        <v>6</v>
      </c>
      <c r="E6" s="11" t="s">
        <v>1701</v>
      </c>
      <c r="F6" s="11" t="s">
        <v>1714</v>
      </c>
      <c r="G6" s="11" t="s">
        <v>1872</v>
      </c>
      <c r="H6" s="11" t="s">
        <v>1681</v>
      </c>
      <c r="I6" s="12">
        <v>8</v>
      </c>
      <c r="J6" s="11" t="s">
        <v>92</v>
      </c>
      <c r="K6" s="11" t="s">
        <v>3051</v>
      </c>
      <c r="L6" s="12" t="s">
        <v>3056</v>
      </c>
      <c r="M6" s="11" t="s">
        <v>136</v>
      </c>
      <c r="N6" s="12">
        <v>2.1412037037037038E-3</v>
      </c>
      <c r="O6" s="11" t="s">
        <v>1263</v>
      </c>
      <c r="P6" s="12">
        <v>2</v>
      </c>
      <c r="Q6" s="12">
        <v>13</v>
      </c>
      <c r="R6" s="11"/>
      <c r="S6" s="11" t="s">
        <v>3056</v>
      </c>
      <c r="T6" s="11" t="s">
        <v>2953</v>
      </c>
      <c r="U6" s="11" t="s">
        <v>2932</v>
      </c>
      <c r="V6" s="11"/>
      <c r="W6" s="11"/>
      <c r="X6" s="11"/>
      <c r="Y6" s="11"/>
    </row>
    <row r="7" spans="1:25" ht="39.950000000000003" customHeight="1" x14ac:dyDescent="0.25">
      <c r="A7" s="11" t="s">
        <v>2312</v>
      </c>
      <c r="B7" s="12">
        <v>6</v>
      </c>
      <c r="C7" s="12">
        <v>1</v>
      </c>
      <c r="D7" s="12">
        <v>7</v>
      </c>
      <c r="E7" s="11" t="s">
        <v>1727</v>
      </c>
      <c r="F7" s="11" t="s">
        <v>2768</v>
      </c>
      <c r="G7" s="11" t="s">
        <v>1868</v>
      </c>
      <c r="H7" s="11" t="s">
        <v>1681</v>
      </c>
      <c r="I7" s="12">
        <v>3</v>
      </c>
      <c r="J7" s="11" t="s">
        <v>2368</v>
      </c>
      <c r="K7" s="11" t="s">
        <v>3051</v>
      </c>
      <c r="L7" s="12" t="s">
        <v>2932</v>
      </c>
      <c r="M7" s="11" t="s">
        <v>136</v>
      </c>
      <c r="N7" s="12">
        <v>2.488425925925926E-3</v>
      </c>
      <c r="O7" s="11" t="s">
        <v>1263</v>
      </c>
      <c r="P7" s="12">
        <v>2</v>
      </c>
      <c r="Q7" s="12">
        <v>15</v>
      </c>
      <c r="R7" s="11"/>
      <c r="S7" s="11" t="s">
        <v>2932</v>
      </c>
      <c r="T7" s="11" t="s">
        <v>2926</v>
      </c>
      <c r="U7" s="11" t="s">
        <v>2926</v>
      </c>
      <c r="V7" s="11"/>
      <c r="W7" s="11" t="s">
        <v>1191</v>
      </c>
      <c r="X7" s="11"/>
      <c r="Y7" s="11"/>
    </row>
    <row r="8" spans="1:25" ht="39.950000000000003" customHeight="1" x14ac:dyDescent="0.25">
      <c r="A8" s="11" t="s">
        <v>2312</v>
      </c>
      <c r="B8" s="12">
        <v>7</v>
      </c>
      <c r="C8" s="12">
        <v>1</v>
      </c>
      <c r="D8" s="12">
        <v>7</v>
      </c>
      <c r="E8" s="11" t="s">
        <v>1867</v>
      </c>
      <c r="F8" s="11" t="s">
        <v>1596</v>
      </c>
      <c r="G8" s="11" t="s">
        <v>1859</v>
      </c>
      <c r="H8" s="11" t="s">
        <v>1681</v>
      </c>
      <c r="I8" s="12">
        <v>5</v>
      </c>
      <c r="J8" s="11" t="s">
        <v>1711</v>
      </c>
      <c r="K8" s="11" t="s">
        <v>3051</v>
      </c>
      <c r="L8" s="12" t="s">
        <v>2932</v>
      </c>
      <c r="M8" s="11" t="s">
        <v>136</v>
      </c>
      <c r="N8" s="12">
        <v>2.8356481481481483E-3</v>
      </c>
      <c r="O8" s="11" t="s">
        <v>2774</v>
      </c>
      <c r="P8" s="12">
        <v>3</v>
      </c>
      <c r="Q8" s="12">
        <v>18</v>
      </c>
      <c r="R8" s="11"/>
      <c r="S8" s="11" t="s">
        <v>2932</v>
      </c>
      <c r="T8" s="11" t="s">
        <v>2926</v>
      </c>
      <c r="U8" s="11" t="s">
        <v>2926</v>
      </c>
      <c r="V8" s="11"/>
      <c r="W8" s="11"/>
      <c r="X8" s="11"/>
      <c r="Y8" s="11" t="s">
        <v>1195</v>
      </c>
    </row>
    <row r="9" spans="1:25" ht="39.950000000000003" customHeight="1" x14ac:dyDescent="0.25">
      <c r="A9" s="11" t="s">
        <v>2312</v>
      </c>
      <c r="B9" s="12">
        <v>8</v>
      </c>
      <c r="C9" s="12">
        <v>2</v>
      </c>
      <c r="D9" s="12">
        <v>7</v>
      </c>
      <c r="E9" s="11" t="s">
        <v>1864</v>
      </c>
      <c r="F9" s="11" t="s">
        <v>2769</v>
      </c>
      <c r="G9" s="11" t="s">
        <v>1666</v>
      </c>
      <c r="H9" s="11" t="s">
        <v>1662</v>
      </c>
      <c r="I9" s="12">
        <v>2</v>
      </c>
      <c r="J9" s="11" t="s">
        <v>95</v>
      </c>
      <c r="K9" s="11" t="s">
        <v>3051</v>
      </c>
      <c r="L9" s="12" t="s">
        <v>2932</v>
      </c>
      <c r="M9" s="11" t="s">
        <v>136</v>
      </c>
      <c r="N9" s="12">
        <v>3.1828703703703702E-3</v>
      </c>
      <c r="O9" s="11" t="s">
        <v>1178</v>
      </c>
      <c r="P9" s="12">
        <v>4</v>
      </c>
      <c r="Q9" s="12">
        <v>22</v>
      </c>
      <c r="R9" s="11"/>
      <c r="S9" s="11" t="s">
        <v>2932</v>
      </c>
      <c r="T9" s="11" t="s">
        <v>2926</v>
      </c>
      <c r="U9" s="11" t="s">
        <v>2926</v>
      </c>
      <c r="V9" s="11"/>
      <c r="W9" s="11"/>
      <c r="X9" s="11"/>
      <c r="Y9" s="11"/>
    </row>
    <row r="10" spans="1:25" ht="39.950000000000003" customHeight="1" x14ac:dyDescent="0.25">
      <c r="A10" s="11" t="s">
        <v>2312</v>
      </c>
      <c r="B10" s="12">
        <v>9</v>
      </c>
      <c r="C10" s="12">
        <v>2</v>
      </c>
      <c r="D10" s="12">
        <v>8</v>
      </c>
      <c r="E10" s="11" t="s">
        <v>1860</v>
      </c>
      <c r="F10" s="11" t="s">
        <v>1712</v>
      </c>
      <c r="G10" s="11" t="s">
        <v>1225</v>
      </c>
      <c r="H10" s="11" t="s">
        <v>1662</v>
      </c>
      <c r="I10" s="12">
        <v>1</v>
      </c>
      <c r="J10" s="11" t="s">
        <v>2767</v>
      </c>
      <c r="K10" s="11" t="s">
        <v>3051</v>
      </c>
      <c r="L10" s="12" t="s">
        <v>2926</v>
      </c>
      <c r="M10" s="11" t="s">
        <v>136</v>
      </c>
      <c r="N10" s="12">
        <v>3.472222222222222E-3</v>
      </c>
      <c r="O10" s="11" t="s">
        <v>2785</v>
      </c>
      <c r="P10" s="12">
        <v>3</v>
      </c>
      <c r="Q10" s="12">
        <v>25</v>
      </c>
      <c r="R10" s="11"/>
      <c r="S10" s="11" t="s">
        <v>2926</v>
      </c>
      <c r="T10" s="11" t="s">
        <v>2926</v>
      </c>
      <c r="U10" s="11" t="s">
        <v>2918</v>
      </c>
      <c r="V10" s="11"/>
      <c r="W10" s="11"/>
      <c r="X10" s="11"/>
      <c r="Y10" s="11" t="s">
        <v>96</v>
      </c>
    </row>
    <row r="11" spans="1:25" ht="39.950000000000003" customHeight="1" x14ac:dyDescent="0.25">
      <c r="A11" s="11" t="s">
        <v>2312</v>
      </c>
      <c r="B11" s="12">
        <v>10</v>
      </c>
      <c r="C11" s="12">
        <v>3</v>
      </c>
      <c r="D11" s="12">
        <v>8</v>
      </c>
      <c r="E11" s="11" t="s">
        <v>2775</v>
      </c>
      <c r="F11" s="11" t="s">
        <v>1684</v>
      </c>
      <c r="G11" s="11" t="s">
        <v>1595</v>
      </c>
      <c r="H11" s="11" t="s">
        <v>1660</v>
      </c>
      <c r="I11" s="12">
        <v>6</v>
      </c>
      <c r="J11" s="11" t="s">
        <v>1256</v>
      </c>
      <c r="K11" s="11" t="s">
        <v>2781</v>
      </c>
      <c r="L11" s="12" t="s">
        <v>495</v>
      </c>
      <c r="M11" s="11" t="s">
        <v>136</v>
      </c>
      <c r="N11" s="12">
        <v>4.2245370370370371E-3</v>
      </c>
      <c r="O11" s="11" t="s">
        <v>2785</v>
      </c>
      <c r="P11" s="12">
        <v>3</v>
      </c>
      <c r="Q11" s="12">
        <v>28</v>
      </c>
      <c r="R11" s="11"/>
      <c r="S11" s="11" t="s">
        <v>495</v>
      </c>
      <c r="T11" s="11" t="s">
        <v>2952</v>
      </c>
      <c r="U11" s="11" t="s">
        <v>2933</v>
      </c>
      <c r="V11" s="11"/>
      <c r="W11" s="11"/>
      <c r="X11" s="11"/>
      <c r="Y11" s="11" t="s">
        <v>1744</v>
      </c>
    </row>
    <row r="12" spans="1:25" ht="39.950000000000003" customHeight="1" x14ac:dyDescent="0.25">
      <c r="A12" s="11" t="s">
        <v>2312</v>
      </c>
      <c r="B12" s="12">
        <v>11</v>
      </c>
      <c r="C12" s="12">
        <v>2</v>
      </c>
      <c r="D12" s="12">
        <v>8</v>
      </c>
      <c r="E12" s="11" t="s">
        <v>1699</v>
      </c>
      <c r="F12" s="11" t="s">
        <v>1385</v>
      </c>
      <c r="G12" s="11" t="s">
        <v>2313</v>
      </c>
      <c r="H12" s="11" t="s">
        <v>1869</v>
      </c>
      <c r="I12" s="12">
        <v>2</v>
      </c>
      <c r="J12" s="11" t="s">
        <v>1873</v>
      </c>
      <c r="K12" s="11" t="s">
        <v>3051</v>
      </c>
      <c r="L12" s="12" t="s">
        <v>3056</v>
      </c>
      <c r="M12" s="11" t="s">
        <v>1723</v>
      </c>
      <c r="N12" s="12">
        <v>4.6874999999999998E-3</v>
      </c>
      <c r="O12" s="11" t="s">
        <v>2788</v>
      </c>
      <c r="P12" s="12">
        <v>3</v>
      </c>
      <c r="Q12" s="12">
        <v>31</v>
      </c>
      <c r="R12" s="11"/>
      <c r="S12" s="11" t="s">
        <v>3056</v>
      </c>
      <c r="T12" s="11" t="s">
        <v>2953</v>
      </c>
      <c r="U12" s="11" t="s">
        <v>2932</v>
      </c>
      <c r="V12" s="11"/>
      <c r="W12" s="11"/>
      <c r="X12" s="11"/>
      <c r="Y12" s="11" t="s">
        <v>1710</v>
      </c>
    </row>
    <row r="13" spans="1:25" ht="39.950000000000003" customHeight="1" x14ac:dyDescent="0.25">
      <c r="A13" s="11" t="s">
        <v>2312</v>
      </c>
      <c r="B13" s="12">
        <v>12</v>
      </c>
      <c r="C13" s="12">
        <v>2</v>
      </c>
      <c r="D13" s="12">
        <v>8</v>
      </c>
      <c r="E13" s="11" t="s">
        <v>132</v>
      </c>
      <c r="F13" s="11" t="s">
        <v>2440</v>
      </c>
      <c r="G13" s="11" t="s">
        <v>2405</v>
      </c>
      <c r="H13" s="11" t="s">
        <v>1869</v>
      </c>
      <c r="I13" s="12">
        <v>2</v>
      </c>
      <c r="J13" s="11" t="s">
        <v>1246</v>
      </c>
      <c r="K13" s="11" t="s">
        <v>3051</v>
      </c>
      <c r="L13" s="12" t="s">
        <v>3056</v>
      </c>
      <c r="M13" s="11" t="s">
        <v>1723</v>
      </c>
      <c r="N13" s="12">
        <v>5.1504629629629626E-3</v>
      </c>
      <c r="O13" s="11" t="s">
        <v>2788</v>
      </c>
      <c r="P13" s="12">
        <v>3</v>
      </c>
      <c r="Q13" s="12">
        <v>34</v>
      </c>
      <c r="R13" s="11"/>
      <c r="S13" s="11" t="s">
        <v>3056</v>
      </c>
      <c r="T13" s="11" t="s">
        <v>2953</v>
      </c>
      <c r="U13" s="11" t="s">
        <v>2932</v>
      </c>
      <c r="V13" s="11"/>
      <c r="W13" s="11"/>
      <c r="X13" s="11"/>
      <c r="Y13" s="11" t="s">
        <v>1658</v>
      </c>
    </row>
    <row r="14" spans="1:25" ht="39.950000000000003" customHeight="1" x14ac:dyDescent="0.25">
      <c r="A14" s="11" t="s">
        <v>2312</v>
      </c>
      <c r="B14" s="12">
        <v>13</v>
      </c>
      <c r="C14" s="12">
        <v>2</v>
      </c>
      <c r="D14" s="12">
        <v>8</v>
      </c>
      <c r="E14" s="11" t="s">
        <v>122</v>
      </c>
      <c r="F14" s="11" t="s">
        <v>1675</v>
      </c>
      <c r="G14" s="11" t="s">
        <v>366</v>
      </c>
      <c r="H14" s="11" t="s">
        <v>1869</v>
      </c>
      <c r="I14" s="12">
        <v>2</v>
      </c>
      <c r="J14" s="11" t="s">
        <v>1676</v>
      </c>
      <c r="K14" s="11" t="s">
        <v>3051</v>
      </c>
      <c r="L14" s="12" t="s">
        <v>3056</v>
      </c>
      <c r="M14" s="11" t="s">
        <v>1723</v>
      </c>
      <c r="N14" s="12">
        <v>5.6134259259259262E-3</v>
      </c>
      <c r="O14" s="11" t="s">
        <v>2788</v>
      </c>
      <c r="P14" s="12">
        <v>3</v>
      </c>
      <c r="Q14" s="12">
        <v>37</v>
      </c>
      <c r="R14" s="11"/>
      <c r="S14" s="11" t="s">
        <v>3056</v>
      </c>
      <c r="T14" s="11" t="s">
        <v>2953</v>
      </c>
      <c r="U14" s="11" t="s">
        <v>2932</v>
      </c>
      <c r="V14" s="11"/>
      <c r="W14" s="11" t="s">
        <v>1871</v>
      </c>
      <c r="X14" s="11"/>
      <c r="Y14" s="11" t="s">
        <v>1724</v>
      </c>
    </row>
    <row r="15" spans="1:25" ht="39.950000000000003" customHeight="1" x14ac:dyDescent="0.25">
      <c r="A15" s="11" t="s">
        <v>2312</v>
      </c>
      <c r="B15" s="12">
        <v>14</v>
      </c>
      <c r="C15" s="12">
        <v>2</v>
      </c>
      <c r="D15" s="12">
        <v>5</v>
      </c>
      <c r="E15" s="11" t="s">
        <v>3714</v>
      </c>
      <c r="F15" s="11" t="s">
        <v>3892</v>
      </c>
      <c r="G15" s="11" t="s">
        <v>1384</v>
      </c>
      <c r="H15" s="11" t="s">
        <v>1389</v>
      </c>
      <c r="I15" s="12">
        <v>1</v>
      </c>
      <c r="J15" s="11" t="s">
        <v>143</v>
      </c>
      <c r="K15" s="11" t="s">
        <v>3051</v>
      </c>
      <c r="L15" s="12" t="s">
        <v>2926</v>
      </c>
      <c r="M15" s="11" t="s">
        <v>1728</v>
      </c>
      <c r="N15" s="12">
        <v>5.9027777777777776E-3</v>
      </c>
      <c r="O15" s="11" t="s">
        <v>3715</v>
      </c>
      <c r="P15" s="12">
        <v>3</v>
      </c>
      <c r="Q15" s="12">
        <v>40</v>
      </c>
      <c r="R15" s="11"/>
      <c r="S15" s="11" t="s">
        <v>2926</v>
      </c>
      <c r="T15" s="11" t="s">
        <v>2918</v>
      </c>
      <c r="U15" s="11" t="s">
        <v>2918</v>
      </c>
      <c r="V15" s="11"/>
      <c r="W15" s="11"/>
      <c r="X15" s="11"/>
      <c r="Y15" s="11"/>
    </row>
    <row r="16" spans="1:25" ht="39.950000000000003" customHeight="1" x14ac:dyDescent="0.25">
      <c r="A16" s="11" t="s">
        <v>2312</v>
      </c>
      <c r="B16" s="12">
        <v>15</v>
      </c>
      <c r="C16" s="12">
        <v>2</v>
      </c>
      <c r="D16" s="12">
        <v>6</v>
      </c>
      <c r="E16" s="11" t="s">
        <v>3710</v>
      </c>
      <c r="F16" s="11" t="s">
        <v>1392</v>
      </c>
      <c r="G16" s="11" t="s">
        <v>1391</v>
      </c>
      <c r="H16" s="11" t="s">
        <v>1379</v>
      </c>
      <c r="I16" s="12">
        <v>5</v>
      </c>
      <c r="J16" s="11" t="s">
        <v>142</v>
      </c>
      <c r="K16" s="11" t="s">
        <v>3051</v>
      </c>
      <c r="L16" s="12" t="s">
        <v>2932</v>
      </c>
      <c r="M16" s="11" t="s">
        <v>1861</v>
      </c>
      <c r="N16" s="12">
        <v>6.2500000000000003E-3</v>
      </c>
      <c r="O16" s="11" t="s">
        <v>3715</v>
      </c>
      <c r="P16" s="12">
        <v>4</v>
      </c>
      <c r="Q16" s="12">
        <v>44</v>
      </c>
      <c r="R16" s="11"/>
      <c r="S16" s="11" t="s">
        <v>2932</v>
      </c>
      <c r="T16" s="11" t="s">
        <v>2926</v>
      </c>
      <c r="U16" s="11" t="s">
        <v>2926</v>
      </c>
      <c r="V16" s="11"/>
      <c r="W16" s="11"/>
      <c r="X16" s="11"/>
      <c r="Y16" s="11"/>
    </row>
    <row r="17" spans="1:25" ht="39.950000000000003" customHeight="1" x14ac:dyDescent="0.25">
      <c r="A17" s="11" t="s">
        <v>2312</v>
      </c>
      <c r="B17" s="12">
        <v>16</v>
      </c>
      <c r="C17" s="12">
        <v>1</v>
      </c>
      <c r="D17" s="12">
        <v>5</v>
      </c>
      <c r="E17" s="11" t="s">
        <v>2360</v>
      </c>
      <c r="F17" s="11" t="s">
        <v>1733</v>
      </c>
      <c r="G17" s="11" t="s">
        <v>2423</v>
      </c>
      <c r="H17" s="11" t="s">
        <v>1386</v>
      </c>
      <c r="I17" s="12">
        <v>3</v>
      </c>
      <c r="J17" s="11" t="s">
        <v>118</v>
      </c>
      <c r="K17" s="11" t="s">
        <v>134</v>
      </c>
      <c r="L17" s="12" t="s">
        <v>2918</v>
      </c>
      <c r="M17" s="11" t="s">
        <v>2795</v>
      </c>
      <c r="N17" s="12">
        <v>6.4814814814814813E-3</v>
      </c>
      <c r="O17" s="11" t="s">
        <v>3715</v>
      </c>
      <c r="P17" s="12">
        <v>3</v>
      </c>
      <c r="Q17" s="12">
        <v>47</v>
      </c>
      <c r="R17" s="11"/>
      <c r="S17" s="11" t="s">
        <v>2918</v>
      </c>
      <c r="T17" s="11" t="s">
        <v>2959</v>
      </c>
      <c r="U17" s="11" t="s">
        <v>2959</v>
      </c>
      <c r="V17" s="11"/>
      <c r="W17" s="11"/>
      <c r="X17" s="11"/>
      <c r="Y17" s="11"/>
    </row>
    <row r="18" spans="1:25" ht="39.950000000000003" customHeight="1" x14ac:dyDescent="0.25">
      <c r="A18" s="11" t="s">
        <v>2312</v>
      </c>
      <c r="B18" s="12">
        <v>17</v>
      </c>
      <c r="C18" s="12">
        <v>1</v>
      </c>
      <c r="D18" s="12">
        <v>8</v>
      </c>
      <c r="E18" s="11" t="s">
        <v>1672</v>
      </c>
      <c r="F18" s="11" t="s">
        <v>1709</v>
      </c>
      <c r="G18" s="11" t="s">
        <v>2639</v>
      </c>
      <c r="H18" s="11" t="s">
        <v>1681</v>
      </c>
      <c r="I18" s="12">
        <v>1</v>
      </c>
      <c r="J18" s="11" t="s">
        <v>121</v>
      </c>
      <c r="K18" s="11" t="s">
        <v>3051</v>
      </c>
      <c r="L18" s="12" t="s">
        <v>2918</v>
      </c>
      <c r="M18" s="11" t="s">
        <v>136</v>
      </c>
      <c r="N18" s="12">
        <v>6.7129629629629631E-3</v>
      </c>
      <c r="O18" s="11" t="s">
        <v>2640</v>
      </c>
      <c r="P18" s="12">
        <v>3</v>
      </c>
      <c r="Q18" s="12">
        <v>50</v>
      </c>
      <c r="R18" s="11"/>
      <c r="S18" s="11" t="s">
        <v>2918</v>
      </c>
      <c r="T18" s="11" t="s">
        <v>2959</v>
      </c>
      <c r="U18" s="11" t="s">
        <v>2959</v>
      </c>
      <c r="V18" s="11"/>
      <c r="W18" s="11"/>
      <c r="X18" s="11"/>
      <c r="Y18" s="11"/>
    </row>
    <row r="19" spans="1:25" ht="39.950000000000003" customHeight="1" x14ac:dyDescent="0.25">
      <c r="A19" s="11" t="s">
        <v>2312</v>
      </c>
      <c r="B19" s="12">
        <v>18</v>
      </c>
      <c r="C19" s="12">
        <v>2</v>
      </c>
      <c r="D19" s="12">
        <v>10</v>
      </c>
      <c r="E19" s="11" t="s">
        <v>1599</v>
      </c>
      <c r="F19" s="11" t="s">
        <v>1726</v>
      </c>
      <c r="G19" s="11" t="s">
        <v>2193</v>
      </c>
      <c r="H19" s="11" t="s">
        <v>1662</v>
      </c>
      <c r="I19" s="12">
        <v>1</v>
      </c>
      <c r="J19" s="11" t="s">
        <v>123</v>
      </c>
      <c r="K19" s="11" t="s">
        <v>3051</v>
      </c>
      <c r="L19" s="12" t="s">
        <v>2926</v>
      </c>
      <c r="M19" s="11" t="s">
        <v>136</v>
      </c>
      <c r="N19" s="12">
        <v>7.0023148148148145E-3</v>
      </c>
      <c r="O19" s="11" t="s">
        <v>2640</v>
      </c>
      <c r="P19" s="12">
        <v>3</v>
      </c>
      <c r="Q19" s="12">
        <v>53</v>
      </c>
      <c r="R19" s="11"/>
      <c r="S19" s="11" t="s">
        <v>2926</v>
      </c>
      <c r="T19" s="11" t="s">
        <v>2926</v>
      </c>
      <c r="U19" s="11" t="s">
        <v>2926</v>
      </c>
      <c r="V19" s="11"/>
      <c r="W19" s="11"/>
      <c r="X19" s="11"/>
      <c r="Y19" s="11" t="s">
        <v>131</v>
      </c>
    </row>
    <row r="20" spans="1:25" ht="39.950000000000003" customHeight="1" x14ac:dyDescent="0.25">
      <c r="A20" s="11" t="s">
        <v>2312</v>
      </c>
      <c r="B20" s="12">
        <v>19</v>
      </c>
      <c r="C20" s="12">
        <v>2</v>
      </c>
      <c r="D20" s="12">
        <v>10</v>
      </c>
      <c r="E20" s="11" t="s">
        <v>120</v>
      </c>
      <c r="F20" s="11" t="s">
        <v>1870</v>
      </c>
      <c r="G20" s="11" t="s">
        <v>1862</v>
      </c>
      <c r="H20" s="11" t="s">
        <v>1662</v>
      </c>
      <c r="I20" s="12">
        <v>4</v>
      </c>
      <c r="J20" s="11" t="s">
        <v>2608</v>
      </c>
      <c r="K20" s="11" t="s">
        <v>3051</v>
      </c>
      <c r="L20" s="12" t="s">
        <v>495</v>
      </c>
      <c r="M20" s="11" t="s">
        <v>136</v>
      </c>
      <c r="N20" s="12">
        <v>7.7546296296296295E-3</v>
      </c>
      <c r="O20" s="11" t="s">
        <v>2640</v>
      </c>
      <c r="P20" s="12">
        <v>3</v>
      </c>
      <c r="Q20" s="12">
        <v>56</v>
      </c>
      <c r="R20" s="11"/>
      <c r="S20" s="11" t="s">
        <v>495</v>
      </c>
      <c r="T20" s="11" t="s">
        <v>2952</v>
      </c>
      <c r="U20" s="11" t="s">
        <v>2933</v>
      </c>
      <c r="V20" s="11"/>
      <c r="W20" s="11" t="s">
        <v>1731</v>
      </c>
      <c r="X20" s="11"/>
      <c r="Y20" s="11" t="s">
        <v>1703</v>
      </c>
    </row>
    <row r="21" spans="1:25" ht="39.950000000000003" customHeight="1" x14ac:dyDescent="0.25">
      <c r="A21" s="11" t="s">
        <v>2312</v>
      </c>
      <c r="B21" s="12">
        <v>20</v>
      </c>
      <c r="C21" s="12">
        <v>2</v>
      </c>
      <c r="D21" s="12">
        <v>8</v>
      </c>
      <c r="E21" s="11" t="s">
        <v>125</v>
      </c>
      <c r="F21" s="11" t="s">
        <v>1866</v>
      </c>
      <c r="G21" s="11" t="s">
        <v>111</v>
      </c>
      <c r="H21" s="11" t="s">
        <v>1662</v>
      </c>
      <c r="I21" s="12">
        <v>4</v>
      </c>
      <c r="J21" s="11" t="s">
        <v>1287</v>
      </c>
      <c r="K21" s="11" t="s">
        <v>3051</v>
      </c>
      <c r="L21" s="12" t="s">
        <v>2953</v>
      </c>
      <c r="M21" s="11" t="s">
        <v>136</v>
      </c>
      <c r="N21" s="12">
        <v>8.1597222222222227E-3</v>
      </c>
      <c r="O21" s="11" t="s">
        <v>1174</v>
      </c>
      <c r="P21" s="12">
        <v>3</v>
      </c>
      <c r="Q21" s="12">
        <v>59</v>
      </c>
      <c r="R21" s="11"/>
      <c r="S21" s="11" t="s">
        <v>2953</v>
      </c>
      <c r="T21" s="11" t="s">
        <v>2932</v>
      </c>
      <c r="U21" s="11" t="s">
        <v>2926</v>
      </c>
      <c r="V21" s="11"/>
      <c r="W21" s="11"/>
      <c r="X21" s="11"/>
      <c r="Y21" s="11" t="s">
        <v>1175</v>
      </c>
    </row>
    <row r="22" spans="1:25" ht="39.950000000000003" customHeight="1" x14ac:dyDescent="0.25">
      <c r="A22" s="11" t="s">
        <v>2312</v>
      </c>
      <c r="B22" s="12">
        <v>21</v>
      </c>
      <c r="C22" s="12">
        <v>2</v>
      </c>
      <c r="D22" s="12">
        <v>8</v>
      </c>
      <c r="E22" s="11" t="s">
        <v>2633</v>
      </c>
      <c r="F22" s="11" t="s">
        <v>2644</v>
      </c>
      <c r="G22" s="11" t="s">
        <v>116</v>
      </c>
      <c r="H22" s="11" t="s">
        <v>1662</v>
      </c>
      <c r="I22" s="12">
        <v>1</v>
      </c>
      <c r="J22" s="11" t="s">
        <v>3724</v>
      </c>
      <c r="K22" s="11" t="s">
        <v>3051</v>
      </c>
      <c r="L22" s="12" t="s">
        <v>2953</v>
      </c>
      <c r="M22" s="11" t="s">
        <v>136</v>
      </c>
      <c r="N22" s="12">
        <v>8.564814814814815E-3</v>
      </c>
      <c r="O22" s="11" t="s">
        <v>1174</v>
      </c>
      <c r="P22" s="12">
        <v>4</v>
      </c>
      <c r="Q22" s="12">
        <v>63</v>
      </c>
      <c r="R22" s="11"/>
      <c r="S22" s="11" t="s">
        <v>2953</v>
      </c>
      <c r="T22" s="11" t="s">
        <v>2932</v>
      </c>
      <c r="U22" s="11" t="s">
        <v>2926</v>
      </c>
      <c r="V22" s="11"/>
      <c r="W22" s="11"/>
      <c r="X22" s="11"/>
      <c r="Y22" s="11" t="s">
        <v>1171</v>
      </c>
    </row>
    <row r="23" spans="1:25" ht="39.950000000000003" customHeight="1" x14ac:dyDescent="0.25">
      <c r="A23" s="11" t="s">
        <v>2312</v>
      </c>
      <c r="B23" s="12">
        <v>22</v>
      </c>
      <c r="C23" s="12">
        <v>2</v>
      </c>
      <c r="D23" s="12">
        <v>8</v>
      </c>
      <c r="E23" s="11" t="s">
        <v>2635</v>
      </c>
      <c r="F23" s="11" t="s">
        <v>1700</v>
      </c>
      <c r="G23" s="11" t="s">
        <v>2438</v>
      </c>
      <c r="H23" s="11" t="s">
        <v>1662</v>
      </c>
      <c r="I23" s="12">
        <v>1</v>
      </c>
      <c r="J23" s="11" t="s">
        <v>2609</v>
      </c>
      <c r="K23" s="11" t="s">
        <v>3051</v>
      </c>
      <c r="L23" s="12" t="s">
        <v>2932</v>
      </c>
      <c r="M23" s="11" t="s">
        <v>136</v>
      </c>
      <c r="N23" s="12">
        <v>8.9120370370370378E-3</v>
      </c>
      <c r="O23" s="11" t="s">
        <v>1174</v>
      </c>
      <c r="P23" s="12">
        <v>6</v>
      </c>
      <c r="Q23" s="12">
        <v>69</v>
      </c>
      <c r="R23" s="11"/>
      <c r="S23" s="11" t="s">
        <v>2932</v>
      </c>
      <c r="T23" s="11" t="s">
        <v>2926</v>
      </c>
      <c r="U23" s="11" t="s">
        <v>2926</v>
      </c>
      <c r="V23" s="11"/>
      <c r="W23" s="11"/>
      <c r="X23" s="11"/>
      <c r="Y23" s="11" t="s">
        <v>1251</v>
      </c>
    </row>
    <row r="24" spans="1:25" ht="39.950000000000003" customHeight="1" x14ac:dyDescent="0.25">
      <c r="A24" s="11" t="s">
        <v>2312</v>
      </c>
      <c r="B24" s="12">
        <v>23</v>
      </c>
      <c r="C24" s="12">
        <v>4</v>
      </c>
      <c r="D24" s="12">
        <v>8</v>
      </c>
      <c r="E24" s="11" t="s">
        <v>3167</v>
      </c>
      <c r="F24" s="11" t="s">
        <v>1725</v>
      </c>
      <c r="G24" s="11" t="s">
        <v>139</v>
      </c>
      <c r="H24" s="11" t="s">
        <v>34</v>
      </c>
      <c r="I24" s="12">
        <v>5</v>
      </c>
      <c r="J24" s="11" t="s">
        <v>1160</v>
      </c>
      <c r="K24" s="11" t="s">
        <v>2631</v>
      </c>
      <c r="L24" s="12" t="s">
        <v>495</v>
      </c>
      <c r="M24" s="11" t="s">
        <v>136</v>
      </c>
      <c r="N24" s="12">
        <v>9.6643518518518511E-3</v>
      </c>
      <c r="O24" s="11" t="s">
        <v>1174</v>
      </c>
      <c r="P24" s="12">
        <v>6</v>
      </c>
      <c r="Q24" s="12">
        <v>75</v>
      </c>
      <c r="R24" s="11"/>
      <c r="S24" s="11" t="s">
        <v>495</v>
      </c>
      <c r="T24" s="11" t="s">
        <v>2952</v>
      </c>
      <c r="U24" s="11" t="s">
        <v>2933</v>
      </c>
      <c r="V24" s="11"/>
      <c r="W24" s="11"/>
      <c r="X24" s="11"/>
      <c r="Y24" s="11"/>
    </row>
    <row r="25" spans="1:25" ht="39.950000000000003" customHeight="1" x14ac:dyDescent="0.25">
      <c r="A25" s="11" t="s">
        <v>2312</v>
      </c>
      <c r="B25" s="12">
        <v>24</v>
      </c>
      <c r="C25" s="12">
        <v>4</v>
      </c>
      <c r="D25" s="12">
        <v>8</v>
      </c>
      <c r="E25" s="11" t="s">
        <v>1257</v>
      </c>
      <c r="F25" s="11" t="s">
        <v>157</v>
      </c>
      <c r="G25" s="11" t="s">
        <v>1694</v>
      </c>
      <c r="H25" s="11" t="s">
        <v>34</v>
      </c>
      <c r="I25" s="12">
        <v>5</v>
      </c>
      <c r="J25" s="11" t="s">
        <v>1159</v>
      </c>
      <c r="K25" s="11" t="s">
        <v>2631</v>
      </c>
      <c r="L25" s="12" t="s">
        <v>495</v>
      </c>
      <c r="M25" s="11" t="s">
        <v>136</v>
      </c>
      <c r="N25" s="12">
        <v>1.0416666666666666E-2</v>
      </c>
      <c r="O25" s="11" t="s">
        <v>1174</v>
      </c>
      <c r="P25" s="12">
        <v>6</v>
      </c>
      <c r="Q25" s="12">
        <v>81</v>
      </c>
      <c r="R25" s="11"/>
      <c r="S25" s="11" t="s">
        <v>495</v>
      </c>
      <c r="T25" s="11" t="s">
        <v>2952</v>
      </c>
      <c r="U25" s="11" t="s">
        <v>2933</v>
      </c>
      <c r="V25" s="11"/>
      <c r="W25" s="11"/>
      <c r="X25" s="11"/>
      <c r="Y25" s="11"/>
    </row>
    <row r="26" spans="1:25" ht="39.950000000000003" customHeight="1" x14ac:dyDescent="0.25">
      <c r="A26" s="11" t="s">
        <v>2312</v>
      </c>
      <c r="B26" s="12">
        <v>25</v>
      </c>
      <c r="C26" s="12">
        <v>4</v>
      </c>
      <c r="D26" s="12">
        <v>8</v>
      </c>
      <c r="E26" s="11" t="s">
        <v>1170</v>
      </c>
      <c r="F26" s="11" t="s">
        <v>129</v>
      </c>
      <c r="G26" s="11" t="s">
        <v>175</v>
      </c>
      <c r="H26" s="11" t="s">
        <v>34</v>
      </c>
      <c r="I26" s="12">
        <v>4</v>
      </c>
      <c r="J26" s="11" t="s">
        <v>1254</v>
      </c>
      <c r="K26" s="11" t="s">
        <v>2631</v>
      </c>
      <c r="L26" s="12" t="s">
        <v>2964</v>
      </c>
      <c r="M26" s="11" t="s">
        <v>136</v>
      </c>
      <c r="N26" s="12">
        <v>1.0995370370370371E-2</v>
      </c>
      <c r="O26" s="11" t="s">
        <v>1174</v>
      </c>
      <c r="P26" s="12">
        <v>3</v>
      </c>
      <c r="Q26" s="12">
        <v>84</v>
      </c>
      <c r="R26" s="11"/>
      <c r="S26" s="11" t="s">
        <v>2964</v>
      </c>
      <c r="T26" s="11" t="s">
        <v>3056</v>
      </c>
      <c r="U26" s="11" t="s">
        <v>2953</v>
      </c>
      <c r="V26" s="11"/>
      <c r="W26" s="11"/>
      <c r="X26" s="11"/>
      <c r="Y26" s="11"/>
    </row>
    <row r="27" spans="1:25" ht="39.950000000000003" customHeight="1" x14ac:dyDescent="0.25">
      <c r="A27" s="11" t="s">
        <v>2312</v>
      </c>
      <c r="B27" s="12">
        <v>26</v>
      </c>
      <c r="C27" s="12">
        <v>2</v>
      </c>
      <c r="D27" s="12">
        <v>8</v>
      </c>
      <c r="E27" s="11" t="s">
        <v>2637</v>
      </c>
      <c r="F27" s="11" t="s">
        <v>1730</v>
      </c>
      <c r="G27" s="11" t="s">
        <v>162</v>
      </c>
      <c r="H27" s="11" t="s">
        <v>1662</v>
      </c>
      <c r="I27" s="12">
        <v>2</v>
      </c>
      <c r="J27" s="11" t="s">
        <v>2642</v>
      </c>
      <c r="K27" s="11" t="s">
        <v>3051</v>
      </c>
      <c r="L27" s="12" t="s">
        <v>2953</v>
      </c>
      <c r="M27" s="11" t="s">
        <v>136</v>
      </c>
      <c r="N27" s="12">
        <v>1.1400462962962961E-2</v>
      </c>
      <c r="O27" s="11" t="s">
        <v>1174</v>
      </c>
      <c r="P27" s="12">
        <v>3</v>
      </c>
      <c r="Q27" s="12">
        <v>87</v>
      </c>
      <c r="R27" s="11"/>
      <c r="S27" s="11" t="s">
        <v>2953</v>
      </c>
      <c r="T27" s="11" t="s">
        <v>2932</v>
      </c>
      <c r="U27" s="11" t="s">
        <v>2926</v>
      </c>
      <c r="V27" s="11"/>
      <c r="W27" s="11"/>
      <c r="X27" s="11"/>
      <c r="Y27" s="11" t="s">
        <v>2634</v>
      </c>
    </row>
    <row r="28" spans="1:25" ht="39.950000000000003" customHeight="1" x14ac:dyDescent="0.25">
      <c r="A28" s="11" t="s">
        <v>2312</v>
      </c>
      <c r="B28" s="12">
        <v>27</v>
      </c>
      <c r="C28" s="12">
        <v>2</v>
      </c>
      <c r="D28" s="12">
        <v>8</v>
      </c>
      <c r="E28" s="11" t="s">
        <v>128</v>
      </c>
      <c r="F28" s="11" t="s">
        <v>2171</v>
      </c>
      <c r="G28" s="11" t="s">
        <v>2641</v>
      </c>
      <c r="H28" s="11" t="s">
        <v>1662</v>
      </c>
      <c r="I28" s="12">
        <v>2</v>
      </c>
      <c r="J28" s="11" t="s">
        <v>3719</v>
      </c>
      <c r="K28" s="11" t="s">
        <v>3051</v>
      </c>
      <c r="L28" s="12" t="s">
        <v>2926</v>
      </c>
      <c r="M28" s="11" t="s">
        <v>136</v>
      </c>
      <c r="N28" s="12">
        <v>1.1689814814814814E-2</v>
      </c>
      <c r="O28" s="11" t="s">
        <v>1289</v>
      </c>
      <c r="P28" s="12">
        <v>4</v>
      </c>
      <c r="Q28" s="12">
        <v>91</v>
      </c>
      <c r="R28" s="11"/>
      <c r="S28" s="11" t="s">
        <v>2926</v>
      </c>
      <c r="T28" s="11" t="s">
        <v>2918</v>
      </c>
      <c r="U28" s="11" t="s">
        <v>2918</v>
      </c>
      <c r="V28" s="11"/>
      <c r="W28" s="11"/>
      <c r="X28" s="11"/>
      <c r="Y28" s="11"/>
    </row>
    <row r="29" spans="1:25" ht="39.950000000000003" customHeight="1" x14ac:dyDescent="0.25">
      <c r="A29" s="11" t="s">
        <v>2312</v>
      </c>
      <c r="B29" s="12">
        <v>28</v>
      </c>
      <c r="C29" s="12">
        <v>2</v>
      </c>
      <c r="D29" s="12">
        <v>10</v>
      </c>
      <c r="E29" s="11" t="s">
        <v>2148</v>
      </c>
      <c r="F29" s="11" t="s">
        <v>1588</v>
      </c>
      <c r="G29" s="11" t="s">
        <v>1041</v>
      </c>
      <c r="H29" s="11" t="s">
        <v>1662</v>
      </c>
      <c r="I29" s="12">
        <v>3</v>
      </c>
      <c r="J29" s="11" t="s">
        <v>152</v>
      </c>
      <c r="K29" s="11" t="s">
        <v>3051</v>
      </c>
      <c r="L29" s="12" t="s">
        <v>2933</v>
      </c>
      <c r="M29" s="11" t="s">
        <v>136</v>
      </c>
      <c r="N29" s="12">
        <v>1.2210648148148148E-2</v>
      </c>
      <c r="O29" s="11" t="s">
        <v>1289</v>
      </c>
      <c r="P29" s="12">
        <v>5</v>
      </c>
      <c r="Q29" s="12">
        <v>96</v>
      </c>
      <c r="R29" s="11"/>
      <c r="S29" s="11" t="s">
        <v>2933</v>
      </c>
      <c r="T29" s="11" t="s">
        <v>2953</v>
      </c>
      <c r="U29" s="11" t="s">
        <v>2932</v>
      </c>
      <c r="V29" s="11"/>
      <c r="W29" s="11"/>
      <c r="X29" s="11"/>
      <c r="Y29" s="11" t="s">
        <v>3722</v>
      </c>
    </row>
    <row r="30" spans="1:25" ht="39.950000000000003" customHeight="1" x14ac:dyDescent="0.25">
      <c r="A30" s="11" t="s">
        <v>2312</v>
      </c>
      <c r="B30" s="12">
        <v>29</v>
      </c>
      <c r="C30" s="12">
        <v>1</v>
      </c>
      <c r="D30" s="12">
        <v>9</v>
      </c>
      <c r="E30" s="11" t="s">
        <v>1865</v>
      </c>
      <c r="F30" s="11" t="s">
        <v>1369</v>
      </c>
      <c r="G30" s="11" t="s">
        <v>1702</v>
      </c>
      <c r="H30" s="11" t="s">
        <v>1681</v>
      </c>
      <c r="I30" s="12">
        <v>2</v>
      </c>
      <c r="J30" s="11" t="s">
        <v>2611</v>
      </c>
      <c r="K30" s="11" t="s">
        <v>3051</v>
      </c>
      <c r="L30" s="12" t="s">
        <v>2932</v>
      </c>
      <c r="M30" s="11" t="s">
        <v>136</v>
      </c>
      <c r="N30" s="12">
        <v>1.255787037037037E-2</v>
      </c>
      <c r="O30" s="11" t="s">
        <v>2606</v>
      </c>
      <c r="P30" s="12">
        <v>6</v>
      </c>
      <c r="Q30" s="12">
        <v>102</v>
      </c>
      <c r="R30" s="11"/>
      <c r="S30" s="11" t="s">
        <v>2932</v>
      </c>
      <c r="T30" s="11" t="s">
        <v>2926</v>
      </c>
      <c r="U30" s="11" t="s">
        <v>2926</v>
      </c>
      <c r="V30" s="11"/>
      <c r="W30" s="11" t="s">
        <v>1387</v>
      </c>
      <c r="X30" s="11"/>
      <c r="Y30" s="11"/>
    </row>
    <row r="31" spans="1:25" ht="39.950000000000003" customHeight="1" x14ac:dyDescent="0.25">
      <c r="A31" s="11" t="s">
        <v>2312</v>
      </c>
      <c r="B31" s="12">
        <v>30</v>
      </c>
      <c r="C31" s="12">
        <v>1</v>
      </c>
      <c r="D31" s="12">
        <v>6</v>
      </c>
      <c r="E31" s="11" t="s">
        <v>3723</v>
      </c>
      <c r="F31" s="11" t="s">
        <v>2643</v>
      </c>
      <c r="G31" s="11" t="s">
        <v>1687</v>
      </c>
      <c r="H31" s="11" t="s">
        <v>1681</v>
      </c>
      <c r="I31" s="12">
        <v>1</v>
      </c>
      <c r="J31" s="11" t="s">
        <v>496</v>
      </c>
      <c r="K31" s="11" t="s">
        <v>3051</v>
      </c>
      <c r="L31" s="12" t="s">
        <v>2926</v>
      </c>
      <c r="M31" s="11" t="s">
        <v>136</v>
      </c>
      <c r="N31" s="12">
        <v>1.2847222222222222E-2</v>
      </c>
      <c r="O31" s="11" t="s">
        <v>1183</v>
      </c>
      <c r="P31" s="12">
        <v>5</v>
      </c>
      <c r="Q31" s="12">
        <v>107</v>
      </c>
      <c r="R31" s="11"/>
      <c r="S31" s="11" t="s">
        <v>2926</v>
      </c>
      <c r="T31" s="11" t="s">
        <v>2926</v>
      </c>
      <c r="U31" s="11" t="s">
        <v>2926</v>
      </c>
      <c r="V31" s="11"/>
      <c r="W31" s="11"/>
      <c r="X31" s="11"/>
      <c r="Y31" s="11"/>
    </row>
    <row r="32" spans="1:25" ht="39.950000000000003" customHeight="1" x14ac:dyDescent="0.25">
      <c r="A32" s="11" t="s">
        <v>2312</v>
      </c>
      <c r="B32" s="12">
        <v>31</v>
      </c>
      <c r="C32" s="12">
        <v>1</v>
      </c>
      <c r="D32" s="12">
        <v>6</v>
      </c>
      <c r="E32" s="11" t="s">
        <v>1184</v>
      </c>
      <c r="F32" s="11" t="s">
        <v>2627</v>
      </c>
      <c r="G32" s="11" t="s">
        <v>2632</v>
      </c>
      <c r="H32" s="11" t="s">
        <v>1681</v>
      </c>
      <c r="I32" s="12">
        <v>3</v>
      </c>
      <c r="J32" s="11" t="s">
        <v>3720</v>
      </c>
      <c r="K32" s="11" t="s">
        <v>3051</v>
      </c>
      <c r="L32" s="12" t="s">
        <v>2926</v>
      </c>
      <c r="M32" s="11" t="s">
        <v>136</v>
      </c>
      <c r="N32" s="12">
        <v>1.3136574074074075E-2</v>
      </c>
      <c r="O32" s="11" t="s">
        <v>1183</v>
      </c>
      <c r="P32" s="12">
        <v>3</v>
      </c>
      <c r="Q32" s="12">
        <v>110</v>
      </c>
      <c r="R32" s="11"/>
      <c r="S32" s="11" t="s">
        <v>2926</v>
      </c>
      <c r="T32" s="11" t="s">
        <v>2918</v>
      </c>
      <c r="U32" s="11" t="s">
        <v>2918</v>
      </c>
      <c r="V32" s="11"/>
      <c r="W32" s="11"/>
      <c r="X32" s="11"/>
      <c r="Y32" s="11"/>
    </row>
    <row r="33" spans="1:25" ht="39.950000000000003" customHeight="1" x14ac:dyDescent="0.25">
      <c r="A33" s="11" t="s">
        <v>2312</v>
      </c>
      <c r="B33" s="12">
        <v>32</v>
      </c>
      <c r="C33" s="12">
        <v>2</v>
      </c>
      <c r="D33" s="12">
        <v>6</v>
      </c>
      <c r="E33" s="11" t="s">
        <v>2773</v>
      </c>
      <c r="F33" s="11" t="s">
        <v>2628</v>
      </c>
      <c r="G33" s="11" t="s">
        <v>153</v>
      </c>
      <c r="H33" s="11" t="s">
        <v>1662</v>
      </c>
      <c r="I33" s="12">
        <v>2</v>
      </c>
      <c r="J33" s="11" t="s">
        <v>2375</v>
      </c>
      <c r="K33" s="11" t="s">
        <v>3051</v>
      </c>
      <c r="L33" s="12" t="s">
        <v>2932</v>
      </c>
      <c r="M33" s="11" t="s">
        <v>136</v>
      </c>
      <c r="N33" s="12">
        <v>1.3483796296296296E-2</v>
      </c>
      <c r="O33" s="11" t="s">
        <v>1183</v>
      </c>
      <c r="P33" s="12">
        <v>3</v>
      </c>
      <c r="Q33" s="12">
        <v>113</v>
      </c>
      <c r="R33" s="11"/>
      <c r="S33" s="11" t="s">
        <v>2932</v>
      </c>
      <c r="T33" s="11" t="s">
        <v>2926</v>
      </c>
      <c r="U33" s="11" t="s">
        <v>2926</v>
      </c>
      <c r="V33" s="11"/>
      <c r="W33" s="11"/>
      <c r="X33" s="11"/>
      <c r="Y33" s="11"/>
    </row>
    <row r="34" spans="1:25" ht="39.950000000000003" customHeight="1" x14ac:dyDescent="0.25">
      <c r="A34" s="11" t="s">
        <v>2312</v>
      </c>
      <c r="B34" s="12">
        <v>33</v>
      </c>
      <c r="C34" s="12">
        <v>2</v>
      </c>
      <c r="D34" s="12">
        <v>7</v>
      </c>
      <c r="E34" s="11" t="s">
        <v>2622</v>
      </c>
      <c r="F34" s="11" t="s">
        <v>127</v>
      </c>
      <c r="G34" s="11" t="s">
        <v>126</v>
      </c>
      <c r="H34" s="11" t="s">
        <v>1662</v>
      </c>
      <c r="I34" s="12">
        <v>3</v>
      </c>
      <c r="J34" s="11" t="s">
        <v>2382</v>
      </c>
      <c r="K34" s="11" t="s">
        <v>3051</v>
      </c>
      <c r="L34" s="12" t="s">
        <v>2926</v>
      </c>
      <c r="M34" s="11" t="s">
        <v>136</v>
      </c>
      <c r="N34" s="12">
        <v>1.3773148148148149E-2</v>
      </c>
      <c r="O34" s="11" t="s">
        <v>1183</v>
      </c>
      <c r="P34" s="12">
        <v>3</v>
      </c>
      <c r="Q34" s="12">
        <v>116</v>
      </c>
      <c r="R34" s="11"/>
      <c r="S34" s="11" t="s">
        <v>2926</v>
      </c>
      <c r="T34" s="11" t="s">
        <v>2926</v>
      </c>
      <c r="U34" s="11" t="s">
        <v>2918</v>
      </c>
      <c r="V34" s="11"/>
      <c r="W34" s="11"/>
      <c r="X34" s="11"/>
      <c r="Y34" s="11"/>
    </row>
    <row r="35" spans="1:25" ht="39.950000000000003" customHeight="1" x14ac:dyDescent="0.25">
      <c r="A35" s="11" t="s">
        <v>2312</v>
      </c>
      <c r="B35" s="12">
        <v>34</v>
      </c>
      <c r="C35" s="12">
        <v>3</v>
      </c>
      <c r="D35" s="12">
        <v>7</v>
      </c>
      <c r="E35" s="11" t="s">
        <v>1177</v>
      </c>
      <c r="F35" s="11" t="s">
        <v>171</v>
      </c>
      <c r="G35" s="11" t="s">
        <v>1697</v>
      </c>
      <c r="H35" s="11" t="s">
        <v>1660</v>
      </c>
      <c r="I35" s="12">
        <v>3</v>
      </c>
      <c r="J35" s="11" t="s">
        <v>1168</v>
      </c>
      <c r="K35" s="11" t="s">
        <v>149</v>
      </c>
      <c r="L35" s="12" t="s">
        <v>2953</v>
      </c>
      <c r="M35" s="11" t="s">
        <v>136</v>
      </c>
      <c r="N35" s="12">
        <v>1.4178240740740741E-2</v>
      </c>
      <c r="O35" s="11" t="s">
        <v>1183</v>
      </c>
      <c r="P35" s="12">
        <v>4</v>
      </c>
      <c r="Q35" s="12">
        <v>120</v>
      </c>
      <c r="R35" s="11"/>
      <c r="S35" s="11" t="s">
        <v>2953</v>
      </c>
      <c r="T35" s="11" t="s">
        <v>2932</v>
      </c>
      <c r="U35" s="11" t="s">
        <v>2926</v>
      </c>
      <c r="V35" s="11"/>
      <c r="W35" s="11"/>
      <c r="X35" s="11"/>
      <c r="Y35" s="11"/>
    </row>
    <row r="36" spans="1:25" ht="39.950000000000003" customHeight="1" x14ac:dyDescent="0.25">
      <c r="A36" s="11" t="s">
        <v>2312</v>
      </c>
      <c r="B36" s="12">
        <v>35</v>
      </c>
      <c r="C36" s="12">
        <v>1</v>
      </c>
      <c r="D36" s="12">
        <v>8</v>
      </c>
      <c r="E36" s="11" t="s">
        <v>151</v>
      </c>
      <c r="F36" s="11" t="s">
        <v>1879</v>
      </c>
      <c r="G36" s="11" t="s">
        <v>2153</v>
      </c>
      <c r="H36" s="11" t="s">
        <v>1681</v>
      </c>
      <c r="I36" s="12">
        <v>3</v>
      </c>
      <c r="J36" s="11" t="s">
        <v>2373</v>
      </c>
      <c r="K36" s="11" t="s">
        <v>3051</v>
      </c>
      <c r="L36" s="12" t="s">
        <v>2926</v>
      </c>
      <c r="M36" s="11" t="s">
        <v>136</v>
      </c>
      <c r="N36" s="12">
        <v>1.4467592592592593E-2</v>
      </c>
      <c r="O36" s="11" t="s">
        <v>1183</v>
      </c>
      <c r="P36" s="12">
        <v>5</v>
      </c>
      <c r="Q36" s="12">
        <v>125</v>
      </c>
      <c r="R36" s="11"/>
      <c r="S36" s="11" t="s">
        <v>2926</v>
      </c>
      <c r="T36" s="11" t="s">
        <v>2918</v>
      </c>
      <c r="U36" s="11" t="s">
        <v>2918</v>
      </c>
      <c r="V36" s="11"/>
      <c r="W36" s="11" t="s">
        <v>1882</v>
      </c>
      <c r="X36" s="11"/>
      <c r="Y36" s="11"/>
    </row>
    <row r="37" spans="1:25" ht="39.950000000000003" customHeight="1" x14ac:dyDescent="0.25">
      <c r="A37" s="11" t="s">
        <v>2312</v>
      </c>
      <c r="B37" s="12">
        <v>36</v>
      </c>
      <c r="C37" s="12">
        <v>2</v>
      </c>
      <c r="D37" s="12">
        <v>8</v>
      </c>
      <c r="E37" s="11" t="s">
        <v>1688</v>
      </c>
      <c r="F37" s="11" t="s">
        <v>1707</v>
      </c>
      <c r="G37" s="11" t="s">
        <v>1863</v>
      </c>
      <c r="H37" s="11" t="s">
        <v>1662</v>
      </c>
      <c r="I37" s="12">
        <v>5</v>
      </c>
      <c r="J37" s="11" t="s">
        <v>3109</v>
      </c>
      <c r="K37" s="11" t="s">
        <v>2149</v>
      </c>
      <c r="L37" s="12" t="s">
        <v>2964</v>
      </c>
      <c r="M37" s="11" t="s">
        <v>136</v>
      </c>
      <c r="N37" s="12">
        <v>1.5046296296296295E-2</v>
      </c>
      <c r="O37" s="11" t="s">
        <v>1169</v>
      </c>
      <c r="P37" s="12">
        <v>3</v>
      </c>
      <c r="Q37" s="12">
        <v>128</v>
      </c>
      <c r="R37" s="11"/>
      <c r="S37" s="11" t="s">
        <v>2964</v>
      </c>
      <c r="T37" s="11" t="s">
        <v>3056</v>
      </c>
      <c r="U37" s="11" t="s">
        <v>2953</v>
      </c>
      <c r="V37" s="11"/>
      <c r="W37" s="11"/>
      <c r="X37" s="11"/>
      <c r="Y37" s="11" t="s">
        <v>1732</v>
      </c>
    </row>
    <row r="38" spans="1:25" ht="39.950000000000003" customHeight="1" x14ac:dyDescent="0.25">
      <c r="A38" s="11" t="s">
        <v>2312</v>
      </c>
      <c r="B38" s="12">
        <v>37</v>
      </c>
      <c r="C38" s="12">
        <v>1</v>
      </c>
      <c r="D38" s="12">
        <v>9</v>
      </c>
      <c r="E38" s="11" t="s">
        <v>1887</v>
      </c>
      <c r="F38" s="11" t="s">
        <v>2127</v>
      </c>
      <c r="G38" s="11" t="s">
        <v>1584</v>
      </c>
      <c r="H38" s="11" t="s">
        <v>1681</v>
      </c>
      <c r="I38" s="12">
        <v>4</v>
      </c>
      <c r="J38" s="11" t="s">
        <v>165</v>
      </c>
      <c r="K38" s="11" t="s">
        <v>3051</v>
      </c>
      <c r="L38" s="12" t="s">
        <v>2926</v>
      </c>
      <c r="M38" s="11" t="s">
        <v>136</v>
      </c>
      <c r="N38" s="12">
        <v>1.5335648148148149E-2</v>
      </c>
      <c r="O38" s="11" t="s">
        <v>1315</v>
      </c>
      <c r="P38" s="12">
        <v>4</v>
      </c>
      <c r="Q38" s="12">
        <v>132</v>
      </c>
      <c r="R38" s="11"/>
      <c r="S38" s="11" t="s">
        <v>2926</v>
      </c>
      <c r="T38" s="11" t="s">
        <v>2926</v>
      </c>
      <c r="U38" s="11" t="s">
        <v>2926</v>
      </c>
      <c r="V38" s="11"/>
      <c r="W38" s="11"/>
      <c r="X38" s="11" t="s">
        <v>1139</v>
      </c>
      <c r="Y38" s="11"/>
    </row>
    <row r="39" spans="1:25" ht="39.950000000000003" customHeight="1" x14ac:dyDescent="0.25">
      <c r="A39" s="11" t="s">
        <v>2372</v>
      </c>
      <c r="B39" s="12">
        <v>38</v>
      </c>
      <c r="C39" s="12">
        <v>1</v>
      </c>
      <c r="D39" s="12">
        <v>7</v>
      </c>
      <c r="E39" s="11" t="s">
        <v>117</v>
      </c>
      <c r="F39" s="11" t="s">
        <v>1102</v>
      </c>
      <c r="G39" s="11" t="s">
        <v>2419</v>
      </c>
      <c r="H39" s="11" t="s">
        <v>357</v>
      </c>
      <c r="I39" s="12">
        <v>5</v>
      </c>
      <c r="J39" s="11" t="s">
        <v>1877</v>
      </c>
      <c r="K39" s="11" t="s">
        <v>3051</v>
      </c>
      <c r="L39" s="12" t="s">
        <v>2918</v>
      </c>
      <c r="M39" s="11" t="s">
        <v>2204</v>
      </c>
      <c r="N39" s="12">
        <v>1.556712962962963E-2</v>
      </c>
      <c r="O39" s="11" t="s">
        <v>1123</v>
      </c>
      <c r="P39" s="12">
        <v>3</v>
      </c>
      <c r="Q39" s="12">
        <v>135</v>
      </c>
      <c r="R39" s="11"/>
      <c r="S39" s="11" t="s">
        <v>2918</v>
      </c>
      <c r="T39" s="11" t="s">
        <v>2918</v>
      </c>
      <c r="U39" s="11" t="s">
        <v>2918</v>
      </c>
      <c r="V39" s="11"/>
      <c r="W39" s="11"/>
      <c r="X39" s="11"/>
      <c r="Y39" s="11"/>
    </row>
    <row r="40" spans="1:25" ht="39.950000000000003" customHeight="1" x14ac:dyDescent="0.25">
      <c r="A40" s="11" t="s">
        <v>2372</v>
      </c>
      <c r="B40" s="12">
        <v>39</v>
      </c>
      <c r="C40" s="12">
        <v>1</v>
      </c>
      <c r="D40" s="12">
        <v>6</v>
      </c>
      <c r="E40" s="11" t="s">
        <v>2172</v>
      </c>
      <c r="F40" s="11" t="s">
        <v>2863</v>
      </c>
      <c r="G40" s="11" t="s">
        <v>2894</v>
      </c>
      <c r="H40" s="11" t="s">
        <v>2207</v>
      </c>
      <c r="I40" s="12">
        <v>1</v>
      </c>
      <c r="J40" s="11" t="s">
        <v>2371</v>
      </c>
      <c r="K40" s="11" t="s">
        <v>3051</v>
      </c>
      <c r="L40" s="12" t="s">
        <v>2968</v>
      </c>
      <c r="M40" s="11" t="s">
        <v>173</v>
      </c>
      <c r="N40" s="12">
        <v>1.5682870370370371E-2</v>
      </c>
      <c r="O40" s="11" t="s">
        <v>1123</v>
      </c>
      <c r="P40" s="12">
        <v>3</v>
      </c>
      <c r="Q40" s="12">
        <v>138</v>
      </c>
      <c r="R40" s="11"/>
      <c r="S40" s="11" t="s">
        <v>2968</v>
      </c>
      <c r="T40" s="11" t="s">
        <v>2968</v>
      </c>
      <c r="U40" s="11" t="s">
        <v>2968</v>
      </c>
      <c r="V40" s="11"/>
      <c r="W40" s="11"/>
      <c r="X40" s="11"/>
      <c r="Y40" s="11"/>
    </row>
    <row r="41" spans="1:25" ht="39.950000000000003" customHeight="1" x14ac:dyDescent="0.25">
      <c r="A41" s="11" t="s">
        <v>2372</v>
      </c>
      <c r="B41" s="12">
        <v>40</v>
      </c>
      <c r="C41" s="12">
        <v>1</v>
      </c>
      <c r="D41" s="12">
        <v>5</v>
      </c>
      <c r="E41" s="11" t="s">
        <v>1135</v>
      </c>
      <c r="F41" s="11" t="s">
        <v>2900</v>
      </c>
      <c r="G41" s="11" t="s">
        <v>1091</v>
      </c>
      <c r="H41" s="11" t="s">
        <v>2439</v>
      </c>
      <c r="I41" s="12">
        <v>1</v>
      </c>
      <c r="J41" s="11" t="s">
        <v>2370</v>
      </c>
      <c r="K41" s="11" t="s">
        <v>3051</v>
      </c>
      <c r="L41" s="12" t="s">
        <v>2968</v>
      </c>
      <c r="M41" s="11" t="s">
        <v>1685</v>
      </c>
      <c r="N41" s="12">
        <v>1.579861111111111E-2</v>
      </c>
      <c r="O41" s="11" t="s">
        <v>1123</v>
      </c>
      <c r="P41" s="12">
        <v>2</v>
      </c>
      <c r="Q41" s="12">
        <f>Q40+P41</f>
        <v>140</v>
      </c>
      <c r="R41" s="11"/>
      <c r="S41" s="11" t="s">
        <v>2968</v>
      </c>
      <c r="T41" s="11" t="s">
        <v>2968</v>
      </c>
      <c r="U41" s="11" t="s">
        <v>2968</v>
      </c>
      <c r="V41" s="11"/>
      <c r="W41" s="11"/>
      <c r="X41" s="11"/>
      <c r="Y41" s="11"/>
    </row>
    <row r="42" spans="1:25" ht="39.950000000000003" customHeight="1" x14ac:dyDescent="0.25">
      <c r="A42" s="11" t="s">
        <v>2372</v>
      </c>
      <c r="B42" s="12">
        <v>41</v>
      </c>
      <c r="C42" s="12">
        <v>2</v>
      </c>
      <c r="D42" s="12">
        <v>5</v>
      </c>
      <c r="E42" s="11" t="s">
        <v>2376</v>
      </c>
      <c r="F42" s="11" t="s">
        <v>1392</v>
      </c>
      <c r="G42" s="11" t="s">
        <v>2854</v>
      </c>
      <c r="H42" s="11" t="s">
        <v>1379</v>
      </c>
      <c r="I42" s="12">
        <v>4</v>
      </c>
      <c r="J42" s="11" t="s">
        <v>1698</v>
      </c>
      <c r="K42" s="11" t="s">
        <v>3051</v>
      </c>
      <c r="L42" s="12" t="s">
        <v>2918</v>
      </c>
      <c r="M42" s="11" t="s">
        <v>1861</v>
      </c>
      <c r="N42" s="12">
        <v>1.6030092592592592E-2</v>
      </c>
      <c r="O42" s="11" t="s">
        <v>1123</v>
      </c>
      <c r="P42" s="12">
        <v>3</v>
      </c>
      <c r="Q42" s="12">
        <v>143</v>
      </c>
      <c r="R42" s="11"/>
      <c r="S42" s="11" t="s">
        <v>2918</v>
      </c>
      <c r="T42" s="11" t="s">
        <v>2918</v>
      </c>
      <c r="U42" s="11" t="s">
        <v>2918</v>
      </c>
      <c r="V42" s="11"/>
      <c r="W42" s="11"/>
      <c r="X42" s="11"/>
      <c r="Y42" s="11"/>
    </row>
    <row r="43" spans="1:25" ht="39.950000000000003" customHeight="1" x14ac:dyDescent="0.25">
      <c r="A43" s="11" t="s">
        <v>2372</v>
      </c>
      <c r="B43" s="12">
        <v>42</v>
      </c>
      <c r="C43" s="12">
        <v>4</v>
      </c>
      <c r="D43" s="12">
        <v>8</v>
      </c>
      <c r="E43" s="11" t="s">
        <v>3118</v>
      </c>
      <c r="F43" s="11" t="s">
        <v>2436</v>
      </c>
      <c r="G43" s="11" t="s">
        <v>342</v>
      </c>
      <c r="H43" s="11" t="s">
        <v>0</v>
      </c>
      <c r="I43" s="12">
        <v>3</v>
      </c>
      <c r="J43" s="11" t="s">
        <v>3155</v>
      </c>
      <c r="K43" s="11" t="s">
        <v>2154</v>
      </c>
      <c r="L43" s="12" t="s">
        <v>2959</v>
      </c>
      <c r="M43" s="11" t="s">
        <v>1602</v>
      </c>
      <c r="N43" s="12">
        <v>1.6203703703703703E-2</v>
      </c>
      <c r="O43" s="11" t="s">
        <v>1123</v>
      </c>
      <c r="P43" s="12">
        <v>5</v>
      </c>
      <c r="Q43" s="12">
        <v>148</v>
      </c>
      <c r="R43" s="11"/>
      <c r="S43" s="11" t="s">
        <v>2959</v>
      </c>
      <c r="T43" s="11" t="s">
        <v>2959</v>
      </c>
      <c r="U43" s="11" t="s">
        <v>2959</v>
      </c>
      <c r="V43" s="11"/>
      <c r="W43" s="11"/>
      <c r="X43" s="11"/>
      <c r="Y43" s="11"/>
    </row>
    <row r="44" spans="1:25" ht="39.950000000000003" customHeight="1" x14ac:dyDescent="0.25">
      <c r="A44" s="11" t="s">
        <v>2372</v>
      </c>
      <c r="B44" s="12">
        <v>43</v>
      </c>
      <c r="C44" s="12">
        <v>1</v>
      </c>
      <c r="D44" s="12">
        <v>5</v>
      </c>
      <c r="E44" s="11" t="s">
        <v>2369</v>
      </c>
      <c r="F44" s="11" t="s">
        <v>1875</v>
      </c>
      <c r="G44" s="11" t="s">
        <v>2850</v>
      </c>
      <c r="H44" s="11" t="s">
        <v>1880</v>
      </c>
      <c r="I44" s="12">
        <v>3</v>
      </c>
      <c r="J44" s="11" t="s">
        <v>1138</v>
      </c>
      <c r="K44" s="11" t="s">
        <v>3051</v>
      </c>
      <c r="L44" s="12" t="s">
        <v>2959</v>
      </c>
      <c r="M44" s="11" t="s">
        <v>2161</v>
      </c>
      <c r="N44" s="12">
        <v>1.6377314814814813E-2</v>
      </c>
      <c r="O44" s="11" t="s">
        <v>1123</v>
      </c>
      <c r="P44" s="12">
        <v>3</v>
      </c>
      <c r="Q44" s="12">
        <v>151</v>
      </c>
      <c r="R44" s="11"/>
      <c r="S44" s="11" t="s">
        <v>2959</v>
      </c>
      <c r="T44" s="11" t="s">
        <v>2959</v>
      </c>
      <c r="U44" s="11" t="s">
        <v>2959</v>
      </c>
      <c r="V44" s="11"/>
      <c r="W44" s="11"/>
      <c r="X44" s="11"/>
      <c r="Y44" s="11"/>
    </row>
    <row r="45" spans="1:25" ht="39.950000000000003" customHeight="1" x14ac:dyDescent="0.25">
      <c r="A45" s="11" t="s">
        <v>2372</v>
      </c>
      <c r="B45" s="12">
        <v>44</v>
      </c>
      <c r="C45" s="12">
        <v>2</v>
      </c>
      <c r="D45" s="12">
        <v>6</v>
      </c>
      <c r="E45" s="11" t="s">
        <v>1150</v>
      </c>
      <c r="F45" s="11" t="s">
        <v>2899</v>
      </c>
      <c r="G45" s="11" t="s">
        <v>1096</v>
      </c>
      <c r="H45" s="11" t="s">
        <v>2426</v>
      </c>
      <c r="I45" s="12">
        <v>8</v>
      </c>
      <c r="J45" s="11" t="s">
        <v>3092</v>
      </c>
      <c r="K45" s="11" t="s">
        <v>2150</v>
      </c>
      <c r="L45" s="12" t="s">
        <v>2953</v>
      </c>
      <c r="M45" s="11" t="s">
        <v>1597</v>
      </c>
      <c r="N45" s="12">
        <v>1.6782407407407409E-2</v>
      </c>
      <c r="O45" s="11" t="s">
        <v>1123</v>
      </c>
      <c r="P45" s="12">
        <v>5</v>
      </c>
      <c r="Q45" s="12">
        <v>156</v>
      </c>
      <c r="R45" s="11"/>
      <c r="S45" s="11" t="s">
        <v>2953</v>
      </c>
      <c r="T45" s="11" t="s">
        <v>2932</v>
      </c>
      <c r="U45" s="11" t="s">
        <v>2932</v>
      </c>
      <c r="V45" s="11"/>
      <c r="W45" s="11"/>
      <c r="X45" s="11"/>
      <c r="Y45" s="11"/>
    </row>
    <row r="46" spans="1:25" ht="39.950000000000003" customHeight="1" x14ac:dyDescent="0.25">
      <c r="A46" s="11" t="s">
        <v>2372</v>
      </c>
      <c r="B46" s="12">
        <v>45</v>
      </c>
      <c r="C46" s="12">
        <v>2</v>
      </c>
      <c r="D46" s="12">
        <v>6</v>
      </c>
      <c r="E46" s="11" t="s">
        <v>1294</v>
      </c>
      <c r="F46" s="11" t="s">
        <v>2899</v>
      </c>
      <c r="G46" s="11" t="s">
        <v>1097</v>
      </c>
      <c r="H46" s="11" t="s">
        <v>2426</v>
      </c>
      <c r="I46" s="12">
        <v>7</v>
      </c>
      <c r="J46" s="11" t="s">
        <v>2625</v>
      </c>
      <c r="K46" s="11" t="s">
        <v>2150</v>
      </c>
      <c r="L46" s="12" t="s">
        <v>2932</v>
      </c>
      <c r="M46" s="11" t="s">
        <v>1597</v>
      </c>
      <c r="N46" s="12">
        <v>1.712962962962963E-2</v>
      </c>
      <c r="O46" s="11" t="s">
        <v>1123</v>
      </c>
      <c r="P46" s="12">
        <v>4</v>
      </c>
      <c r="Q46" s="12">
        <v>160</v>
      </c>
      <c r="R46" s="11"/>
      <c r="S46" s="11" t="s">
        <v>2932</v>
      </c>
      <c r="T46" s="11" t="s">
        <v>2926</v>
      </c>
      <c r="U46" s="11" t="s">
        <v>2926</v>
      </c>
      <c r="V46" s="11"/>
      <c r="W46" s="11"/>
      <c r="X46" s="11"/>
      <c r="Y46" s="11"/>
    </row>
    <row r="47" spans="1:25" ht="39.950000000000003" customHeight="1" x14ac:dyDescent="0.25">
      <c r="A47" s="11" t="s">
        <v>2372</v>
      </c>
      <c r="B47" s="12">
        <v>46</v>
      </c>
      <c r="C47" s="12">
        <v>2</v>
      </c>
      <c r="D47" s="12">
        <v>8</v>
      </c>
      <c r="E47" s="11" t="s">
        <v>2155</v>
      </c>
      <c r="F47" s="11" t="s">
        <v>2478</v>
      </c>
      <c r="G47" s="11" t="s">
        <v>2474</v>
      </c>
      <c r="H47" s="11" t="s">
        <v>1869</v>
      </c>
      <c r="I47" s="12">
        <v>2</v>
      </c>
      <c r="J47" s="11" t="s">
        <v>163</v>
      </c>
      <c r="K47" s="11" t="s">
        <v>3051</v>
      </c>
      <c r="L47" s="12" t="s">
        <v>2932</v>
      </c>
      <c r="M47" s="11" t="s">
        <v>1723</v>
      </c>
      <c r="N47" s="12">
        <v>1.7476851851851851E-2</v>
      </c>
      <c r="O47" s="11" t="s">
        <v>1123</v>
      </c>
      <c r="P47" s="12">
        <v>3</v>
      </c>
      <c r="Q47" s="12">
        <v>163</v>
      </c>
      <c r="R47" s="11"/>
      <c r="S47" s="11" t="s">
        <v>2932</v>
      </c>
      <c r="T47" s="11" t="s">
        <v>2926</v>
      </c>
      <c r="U47" s="11" t="s">
        <v>2926</v>
      </c>
      <c r="V47" s="11"/>
      <c r="W47" s="11"/>
      <c r="X47" s="11"/>
      <c r="Y47" s="11" t="s">
        <v>145</v>
      </c>
    </row>
    <row r="48" spans="1:25" ht="39.950000000000003" customHeight="1" x14ac:dyDescent="0.25">
      <c r="A48" s="11" t="s">
        <v>2372</v>
      </c>
      <c r="B48" s="12">
        <v>47</v>
      </c>
      <c r="C48" s="12">
        <v>2</v>
      </c>
      <c r="D48" s="12">
        <v>8</v>
      </c>
      <c r="E48" s="11" t="s">
        <v>161</v>
      </c>
      <c r="F48" s="11" t="s">
        <v>1604</v>
      </c>
      <c r="G48" s="11" t="s">
        <v>2459</v>
      </c>
      <c r="H48" s="11" t="s">
        <v>1869</v>
      </c>
      <c r="I48" s="12">
        <v>2</v>
      </c>
      <c r="J48" s="11" t="s">
        <v>177</v>
      </c>
      <c r="K48" s="11" t="s">
        <v>3051</v>
      </c>
      <c r="L48" s="12" t="s">
        <v>2932</v>
      </c>
      <c r="M48" s="11" t="s">
        <v>1723</v>
      </c>
      <c r="N48" s="12">
        <v>1.7824074074074076E-2</v>
      </c>
      <c r="O48" s="11" t="s">
        <v>1123</v>
      </c>
      <c r="P48" s="12">
        <v>3</v>
      </c>
      <c r="Q48" s="12">
        <v>166</v>
      </c>
      <c r="R48" s="11"/>
      <c r="S48" s="11" t="s">
        <v>2932</v>
      </c>
      <c r="T48" s="11" t="s">
        <v>2926</v>
      </c>
      <c r="U48" s="11" t="s">
        <v>2926</v>
      </c>
      <c r="V48" s="11"/>
      <c r="W48" s="11"/>
      <c r="X48" s="11"/>
      <c r="Y48" s="11" t="s">
        <v>1140</v>
      </c>
    </row>
    <row r="49" spans="1:25" ht="39.950000000000003" customHeight="1" x14ac:dyDescent="0.25">
      <c r="A49" s="11" t="s">
        <v>2372</v>
      </c>
      <c r="B49" s="12">
        <v>48</v>
      </c>
      <c r="C49" s="12">
        <v>2</v>
      </c>
      <c r="D49" s="12">
        <v>8</v>
      </c>
      <c r="E49" s="11" t="s">
        <v>130</v>
      </c>
      <c r="F49" s="11" t="s">
        <v>1881</v>
      </c>
      <c r="G49" s="11" t="s">
        <v>2452</v>
      </c>
      <c r="H49" s="11" t="s">
        <v>1869</v>
      </c>
      <c r="I49" s="12">
        <v>2</v>
      </c>
      <c r="J49" s="11" t="s">
        <v>1136</v>
      </c>
      <c r="K49" s="11" t="s">
        <v>3051</v>
      </c>
      <c r="L49" s="12" t="s">
        <v>2932</v>
      </c>
      <c r="M49" s="11" t="s">
        <v>1723</v>
      </c>
      <c r="N49" s="12">
        <v>1.8171296296296297E-2</v>
      </c>
      <c r="O49" s="11" t="s">
        <v>1123</v>
      </c>
      <c r="P49" s="12">
        <v>3</v>
      </c>
      <c r="Q49" s="12">
        <v>169</v>
      </c>
      <c r="R49" s="11"/>
      <c r="S49" s="11" t="s">
        <v>2932</v>
      </c>
      <c r="T49" s="11" t="s">
        <v>2926</v>
      </c>
      <c r="U49" s="11" t="s">
        <v>2926</v>
      </c>
      <c r="V49" s="11"/>
      <c r="W49" s="11" t="s">
        <v>1874</v>
      </c>
      <c r="X49" s="11"/>
      <c r="Y49" s="11" t="s">
        <v>1724</v>
      </c>
    </row>
    <row r="50" spans="1:25" ht="39.950000000000003" customHeight="1" x14ac:dyDescent="0.25">
      <c r="A50" s="11" t="s">
        <v>2372</v>
      </c>
      <c r="B50" s="12">
        <v>49</v>
      </c>
      <c r="C50" s="12">
        <v>3</v>
      </c>
      <c r="D50" s="12">
        <v>6</v>
      </c>
      <c r="E50" s="11" t="s">
        <v>1152</v>
      </c>
      <c r="F50" s="11" t="s">
        <v>2899</v>
      </c>
      <c r="G50" s="11" t="s">
        <v>2741</v>
      </c>
      <c r="H50" s="11" t="s">
        <v>2427</v>
      </c>
      <c r="I50" s="12">
        <v>6</v>
      </c>
      <c r="J50" s="11" t="s">
        <v>150</v>
      </c>
      <c r="K50" s="11" t="s">
        <v>2150</v>
      </c>
      <c r="L50" s="12" t="s">
        <v>2932</v>
      </c>
      <c r="M50" s="11" t="s">
        <v>1597</v>
      </c>
      <c r="N50" s="12">
        <v>1.8518518518518517E-2</v>
      </c>
      <c r="O50" s="11" t="s">
        <v>1123</v>
      </c>
      <c r="P50" s="12">
        <v>5</v>
      </c>
      <c r="Q50" s="12">
        <v>174</v>
      </c>
      <c r="R50" s="11"/>
      <c r="S50" s="11" t="s">
        <v>2932</v>
      </c>
      <c r="T50" s="11" t="s">
        <v>2926</v>
      </c>
      <c r="U50" s="11" t="s">
        <v>2926</v>
      </c>
      <c r="V50" s="11"/>
      <c r="W50" s="11"/>
      <c r="X50" s="11"/>
      <c r="Y50" s="11"/>
    </row>
    <row r="51" spans="1:25" ht="39.950000000000003" customHeight="1" x14ac:dyDescent="0.25">
      <c r="A51" s="11" t="s">
        <v>2372</v>
      </c>
      <c r="B51" s="12">
        <v>50</v>
      </c>
      <c r="C51" s="12">
        <v>1</v>
      </c>
      <c r="D51" s="12">
        <v>5</v>
      </c>
      <c r="E51" s="11" t="s">
        <v>2374</v>
      </c>
      <c r="F51" s="11" t="s">
        <v>1876</v>
      </c>
      <c r="G51" s="11" t="s">
        <v>2890</v>
      </c>
      <c r="H51" s="11" t="s">
        <v>2875</v>
      </c>
      <c r="I51" s="12">
        <v>1</v>
      </c>
      <c r="J51" s="11" t="s">
        <v>2861</v>
      </c>
      <c r="K51" s="11" t="s">
        <v>3051</v>
      </c>
      <c r="L51" s="12" t="s">
        <v>2926</v>
      </c>
      <c r="M51" s="11" t="s">
        <v>2175</v>
      </c>
      <c r="N51" s="12">
        <v>1.8807870370370371E-2</v>
      </c>
      <c r="O51" s="11" t="s">
        <v>1123</v>
      </c>
      <c r="P51" s="12">
        <v>3</v>
      </c>
      <c r="Q51" s="12">
        <v>177</v>
      </c>
      <c r="R51" s="11"/>
      <c r="S51" s="11" t="s">
        <v>2926</v>
      </c>
      <c r="T51" s="11" t="s">
        <v>2918</v>
      </c>
      <c r="U51" s="11" t="s">
        <v>2918</v>
      </c>
      <c r="V51" s="11"/>
      <c r="W51" s="11" t="s">
        <v>1147</v>
      </c>
      <c r="X51" s="11"/>
      <c r="Y51" s="11"/>
    </row>
    <row r="52" spans="1:25" ht="39.950000000000003" customHeight="1" x14ac:dyDescent="0.25">
      <c r="A52" s="11" t="s">
        <v>2372</v>
      </c>
      <c r="B52" s="12">
        <v>51</v>
      </c>
      <c r="C52" s="12">
        <v>2</v>
      </c>
      <c r="D52" s="12">
        <v>5</v>
      </c>
      <c r="E52" s="11" t="s">
        <v>1132</v>
      </c>
      <c r="F52" s="11" t="s">
        <v>2869</v>
      </c>
      <c r="G52" s="11" t="s">
        <v>2462</v>
      </c>
      <c r="H52" s="11" t="s">
        <v>2473</v>
      </c>
      <c r="I52" s="12">
        <v>4</v>
      </c>
      <c r="J52" s="11" t="s">
        <v>167</v>
      </c>
      <c r="K52" s="11" t="s">
        <v>3051</v>
      </c>
      <c r="L52" s="12" t="s">
        <v>2926</v>
      </c>
      <c r="M52" s="11" t="s">
        <v>1692</v>
      </c>
      <c r="N52" s="12">
        <v>1.9097222222222224E-2</v>
      </c>
      <c r="O52" s="11" t="s">
        <v>1123</v>
      </c>
      <c r="P52" s="12">
        <v>4</v>
      </c>
      <c r="Q52" s="12">
        <v>181</v>
      </c>
      <c r="R52" s="11"/>
      <c r="S52" s="11" t="s">
        <v>2926</v>
      </c>
      <c r="T52" s="11" t="s">
        <v>2926</v>
      </c>
      <c r="U52" s="11" t="s">
        <v>2926</v>
      </c>
      <c r="V52" s="11"/>
      <c r="W52" s="11" t="s">
        <v>3096</v>
      </c>
      <c r="X52" s="11"/>
      <c r="Y52" s="11"/>
    </row>
    <row r="53" spans="1:25" ht="39.950000000000003" customHeight="1" x14ac:dyDescent="0.25">
      <c r="A53" s="11" t="s">
        <v>2372</v>
      </c>
      <c r="B53" s="12">
        <v>52</v>
      </c>
      <c r="C53" s="12">
        <v>4</v>
      </c>
      <c r="D53" s="12">
        <v>8</v>
      </c>
      <c r="E53" s="11" t="s">
        <v>2380</v>
      </c>
      <c r="F53" s="11" t="s">
        <v>31</v>
      </c>
      <c r="G53" s="11" t="s">
        <v>2317</v>
      </c>
      <c r="H53" s="11" t="s">
        <v>2450</v>
      </c>
      <c r="I53" s="12">
        <v>12</v>
      </c>
      <c r="J53" s="11" t="s">
        <v>3114</v>
      </c>
      <c r="K53" s="11" t="s">
        <v>1708</v>
      </c>
      <c r="L53" s="12" t="s">
        <v>3056</v>
      </c>
      <c r="M53" s="11" t="s">
        <v>1585</v>
      </c>
      <c r="N53" s="12">
        <v>1.9560185185185184E-2</v>
      </c>
      <c r="O53" s="11" t="s">
        <v>1123</v>
      </c>
      <c r="P53" s="12">
        <v>6</v>
      </c>
      <c r="Q53" s="12">
        <v>187</v>
      </c>
      <c r="R53" s="11"/>
      <c r="S53" s="11" t="s">
        <v>3056</v>
      </c>
      <c r="T53" s="11" t="s">
        <v>2953</v>
      </c>
      <c r="U53" s="11" t="s">
        <v>2953</v>
      </c>
      <c r="V53" s="11"/>
      <c r="W53" s="11"/>
      <c r="X53" s="11"/>
      <c r="Y53" s="11"/>
    </row>
    <row r="54" spans="1:25" ht="39.950000000000003" customHeight="1" x14ac:dyDescent="0.25">
      <c r="A54" s="11" t="s">
        <v>2372</v>
      </c>
      <c r="B54" s="12">
        <v>53</v>
      </c>
      <c r="C54" s="12">
        <v>2</v>
      </c>
      <c r="D54" s="12">
        <v>7</v>
      </c>
      <c r="E54" s="11" t="s">
        <v>2159</v>
      </c>
      <c r="F54" s="11" t="s">
        <v>2198</v>
      </c>
      <c r="G54" s="11" t="s">
        <v>2864</v>
      </c>
      <c r="H54" s="11" t="s">
        <v>2469</v>
      </c>
      <c r="I54" s="12">
        <v>4</v>
      </c>
      <c r="J54" s="11" t="s">
        <v>3093</v>
      </c>
      <c r="K54" s="11" t="s">
        <v>147</v>
      </c>
      <c r="L54" s="12" t="s">
        <v>2918</v>
      </c>
      <c r="M54" s="11" t="s">
        <v>1884</v>
      </c>
      <c r="N54" s="12">
        <v>1.9791666666666666E-2</v>
      </c>
      <c r="O54" s="11" t="s">
        <v>2630</v>
      </c>
      <c r="P54" s="12">
        <v>4</v>
      </c>
      <c r="Q54" s="12">
        <v>191</v>
      </c>
      <c r="R54" s="11"/>
      <c r="S54" s="11" t="s">
        <v>2918</v>
      </c>
      <c r="T54" s="11" t="s">
        <v>2918</v>
      </c>
      <c r="U54" s="11" t="s">
        <v>2918</v>
      </c>
      <c r="V54" s="11"/>
      <c r="W54" s="11"/>
      <c r="X54" s="11"/>
      <c r="Y54" s="11" t="s">
        <v>2617</v>
      </c>
    </row>
    <row r="55" spans="1:25" ht="39.950000000000003" customHeight="1" x14ac:dyDescent="0.25">
      <c r="A55" s="11" t="s">
        <v>2372</v>
      </c>
      <c r="B55" s="12">
        <v>54</v>
      </c>
      <c r="C55" s="12">
        <v>4</v>
      </c>
      <c r="D55" s="12">
        <v>8</v>
      </c>
      <c r="E55" s="11" t="s">
        <v>2604</v>
      </c>
      <c r="F55" s="11" t="s">
        <v>340</v>
      </c>
      <c r="G55" s="11" t="s">
        <v>2434</v>
      </c>
      <c r="H55" s="11" t="s">
        <v>2857</v>
      </c>
      <c r="I55" s="12">
        <v>4</v>
      </c>
      <c r="J55" s="11" t="s">
        <v>141</v>
      </c>
      <c r="K55" s="11" t="s">
        <v>1706</v>
      </c>
      <c r="L55" s="12" t="s">
        <v>2926</v>
      </c>
      <c r="M55" s="11" t="s">
        <v>1683</v>
      </c>
      <c r="N55" s="12">
        <v>2.0081018518518519E-2</v>
      </c>
      <c r="O55" s="11" t="s">
        <v>2630</v>
      </c>
      <c r="P55" s="12">
        <v>5</v>
      </c>
      <c r="Q55" s="12">
        <v>196</v>
      </c>
      <c r="R55" s="11"/>
      <c r="S55" s="11" t="s">
        <v>2926</v>
      </c>
      <c r="T55" s="11" t="s">
        <v>2926</v>
      </c>
      <c r="U55" s="11" t="s">
        <v>2926</v>
      </c>
      <c r="V55" s="11"/>
      <c r="W55" s="11"/>
      <c r="X55" s="11"/>
      <c r="Y55" s="11"/>
    </row>
    <row r="56" spans="1:25" ht="39.950000000000003" customHeight="1" x14ac:dyDescent="0.25">
      <c r="A56" s="11" t="s">
        <v>2372</v>
      </c>
      <c r="B56" s="12">
        <v>55</v>
      </c>
      <c r="C56" s="12">
        <v>3</v>
      </c>
      <c r="D56" s="12">
        <v>7</v>
      </c>
      <c r="E56" s="11" t="s">
        <v>1128</v>
      </c>
      <c r="F56" s="11" t="s">
        <v>2892</v>
      </c>
      <c r="G56" s="11" t="s">
        <v>2893</v>
      </c>
      <c r="H56" s="11" t="s">
        <v>2904</v>
      </c>
      <c r="I56" s="12">
        <v>5</v>
      </c>
      <c r="J56" s="11" t="s">
        <v>2605</v>
      </c>
      <c r="K56" s="11" t="s">
        <v>3051</v>
      </c>
      <c r="L56" s="12" t="s">
        <v>2932</v>
      </c>
      <c r="M56" s="11" t="s">
        <v>1885</v>
      </c>
      <c r="N56" s="12">
        <v>2.042824074074074E-2</v>
      </c>
      <c r="O56" s="11" t="s">
        <v>2630</v>
      </c>
      <c r="P56" s="12">
        <v>5</v>
      </c>
      <c r="Q56" s="12">
        <v>201</v>
      </c>
      <c r="R56" s="11"/>
      <c r="S56" s="11" t="s">
        <v>2932</v>
      </c>
      <c r="T56" s="11" t="s">
        <v>2926</v>
      </c>
      <c r="U56" s="11" t="s">
        <v>2926</v>
      </c>
      <c r="V56" s="11"/>
      <c r="W56" s="11"/>
      <c r="X56" s="11"/>
      <c r="Y56" s="11" t="s">
        <v>1878</v>
      </c>
    </row>
    <row r="57" spans="1:25" ht="39.950000000000003" customHeight="1" x14ac:dyDescent="0.25">
      <c r="A57" s="11" t="s">
        <v>2372</v>
      </c>
      <c r="B57" s="12">
        <v>56</v>
      </c>
      <c r="C57" s="12">
        <v>1</v>
      </c>
      <c r="D57" s="12">
        <v>8</v>
      </c>
      <c r="E57" s="11" t="s">
        <v>2145</v>
      </c>
      <c r="F57" s="11" t="s">
        <v>1598</v>
      </c>
      <c r="G57" s="11" t="s">
        <v>1886</v>
      </c>
      <c r="H57" s="11" t="s">
        <v>350</v>
      </c>
      <c r="I57" s="12">
        <v>2</v>
      </c>
      <c r="J57" s="11" t="s">
        <v>1888</v>
      </c>
      <c r="K57" s="11" t="s">
        <v>2162</v>
      </c>
      <c r="L57" s="12" t="s">
        <v>2959</v>
      </c>
      <c r="M57" s="11" t="s">
        <v>2173</v>
      </c>
      <c r="N57" s="12">
        <v>2.060185185185185E-2</v>
      </c>
      <c r="O57" s="11" t="s">
        <v>2630</v>
      </c>
      <c r="P57" s="12">
        <v>3</v>
      </c>
      <c r="Q57" s="12">
        <v>204</v>
      </c>
      <c r="R57" s="11"/>
      <c r="S57" s="11" t="s">
        <v>2959</v>
      </c>
      <c r="T57" s="11" t="s">
        <v>2959</v>
      </c>
      <c r="U57" s="11" t="s">
        <v>2959</v>
      </c>
      <c r="V57" s="11"/>
      <c r="W57" s="11"/>
      <c r="X57" s="11"/>
      <c r="Y57" s="11" t="s">
        <v>1889</v>
      </c>
    </row>
    <row r="58" spans="1:25" ht="39.950000000000003" customHeight="1" x14ac:dyDescent="0.25">
      <c r="A58" s="11" t="s">
        <v>2372</v>
      </c>
      <c r="B58" s="12">
        <v>57</v>
      </c>
      <c r="C58" s="12">
        <v>2</v>
      </c>
      <c r="D58" s="12">
        <v>8</v>
      </c>
      <c r="E58" s="11" t="s">
        <v>1686</v>
      </c>
      <c r="F58" s="11" t="s">
        <v>1212</v>
      </c>
      <c r="G58" s="11" t="s">
        <v>2335</v>
      </c>
      <c r="H58" s="11" t="s">
        <v>337</v>
      </c>
      <c r="I58" s="12">
        <v>5</v>
      </c>
      <c r="J58" s="11" t="s">
        <v>2130</v>
      </c>
      <c r="K58" s="11" t="s">
        <v>174</v>
      </c>
      <c r="L58" s="12" t="s">
        <v>2918</v>
      </c>
      <c r="M58" s="11" t="s">
        <v>2124</v>
      </c>
      <c r="N58" s="12">
        <v>2.0833333333333332E-2</v>
      </c>
      <c r="O58" s="11" t="s">
        <v>1123</v>
      </c>
      <c r="P58" s="12">
        <v>4</v>
      </c>
      <c r="Q58" s="12">
        <v>208</v>
      </c>
      <c r="R58" s="11"/>
      <c r="S58" s="11" t="s">
        <v>2918</v>
      </c>
      <c r="T58" s="11" t="s">
        <v>2918</v>
      </c>
      <c r="U58" s="11" t="s">
        <v>2918</v>
      </c>
      <c r="V58" s="11"/>
      <c r="W58" s="11"/>
      <c r="X58" s="11" t="s">
        <v>2601</v>
      </c>
      <c r="Y58" s="11"/>
    </row>
    <row r="59" spans="1:25" ht="39.950000000000003" customHeight="1" x14ac:dyDescent="0.25">
      <c r="A59" s="11" t="s">
        <v>2372</v>
      </c>
      <c r="B59" s="12">
        <v>58</v>
      </c>
      <c r="C59" s="12">
        <v>3</v>
      </c>
      <c r="D59" s="12">
        <v>8</v>
      </c>
      <c r="E59" s="11" t="s">
        <v>144</v>
      </c>
      <c r="F59" s="11" t="s">
        <v>1022</v>
      </c>
      <c r="G59" s="11" t="s">
        <v>2411</v>
      </c>
      <c r="H59" s="11" t="s">
        <v>2483</v>
      </c>
      <c r="I59" s="12">
        <v>3</v>
      </c>
      <c r="J59" s="11" t="s">
        <v>2160</v>
      </c>
      <c r="K59" s="11" t="s">
        <v>2176</v>
      </c>
      <c r="L59" s="12" t="s">
        <v>2959</v>
      </c>
      <c r="M59" s="11" t="s">
        <v>1883</v>
      </c>
      <c r="N59" s="12">
        <v>2.1006944444444446E-2</v>
      </c>
      <c r="O59" s="11" t="s">
        <v>3946</v>
      </c>
      <c r="P59" s="12">
        <v>4</v>
      </c>
      <c r="Q59" s="12">
        <v>212</v>
      </c>
      <c r="R59" s="11"/>
      <c r="S59" s="11" t="s">
        <v>2959</v>
      </c>
      <c r="T59" s="11" t="s">
        <v>2959</v>
      </c>
      <c r="U59" s="11" t="s">
        <v>2959</v>
      </c>
      <c r="V59" s="11"/>
      <c r="W59" s="11"/>
      <c r="X59" s="11"/>
      <c r="Y59" s="11"/>
    </row>
    <row r="60" spans="1:25" ht="39.950000000000003" customHeight="1" x14ac:dyDescent="0.25">
      <c r="A60" s="11" t="s">
        <v>2372</v>
      </c>
      <c r="B60" s="12">
        <v>59</v>
      </c>
      <c r="C60" s="12">
        <v>2</v>
      </c>
      <c r="D60" s="12">
        <v>6</v>
      </c>
      <c r="E60" s="11" t="s">
        <v>3956</v>
      </c>
      <c r="F60" s="11" t="s">
        <v>2874</v>
      </c>
      <c r="G60" s="11" t="s">
        <v>2480</v>
      </c>
      <c r="H60" s="11" t="s">
        <v>2454</v>
      </c>
      <c r="I60" s="12">
        <v>8</v>
      </c>
      <c r="J60" s="11" t="s">
        <v>2620</v>
      </c>
      <c r="K60" s="11" t="s">
        <v>2147</v>
      </c>
      <c r="L60" s="12" t="s">
        <v>2932</v>
      </c>
      <c r="M60" s="11" t="s">
        <v>2610</v>
      </c>
      <c r="N60" s="12">
        <v>2.1354166666666667E-2</v>
      </c>
      <c r="O60" s="11" t="s">
        <v>3946</v>
      </c>
      <c r="P60" s="12">
        <v>4</v>
      </c>
      <c r="Q60" s="12">
        <v>216</v>
      </c>
      <c r="R60" s="11"/>
      <c r="S60" s="11" t="s">
        <v>2932</v>
      </c>
      <c r="T60" s="11" t="s">
        <v>2926</v>
      </c>
      <c r="U60" s="11" t="s">
        <v>2926</v>
      </c>
      <c r="V60" s="11"/>
      <c r="W60" s="11"/>
      <c r="X60" s="11"/>
      <c r="Y60" s="11"/>
    </row>
    <row r="61" spans="1:25" ht="39.950000000000003" customHeight="1" x14ac:dyDescent="0.25">
      <c r="A61" s="11" t="s">
        <v>2372</v>
      </c>
      <c r="B61" s="12">
        <v>60</v>
      </c>
      <c r="C61" s="12">
        <v>3</v>
      </c>
      <c r="D61" s="12">
        <v>7</v>
      </c>
      <c r="E61" s="11" t="s">
        <v>3945</v>
      </c>
      <c r="F61" s="11" t="s">
        <v>2874</v>
      </c>
      <c r="G61" s="11" t="s">
        <v>2418</v>
      </c>
      <c r="H61" s="11" t="s">
        <v>2420</v>
      </c>
      <c r="I61" s="12">
        <v>10</v>
      </c>
      <c r="J61" s="11" t="s">
        <v>1695</v>
      </c>
      <c r="K61" s="11" t="s">
        <v>2147</v>
      </c>
      <c r="L61" s="12" t="s">
        <v>3056</v>
      </c>
      <c r="M61" s="11" t="s">
        <v>2610</v>
      </c>
      <c r="N61" s="12">
        <v>2.1817129629629631E-2</v>
      </c>
      <c r="O61" s="11" t="s">
        <v>3946</v>
      </c>
      <c r="P61" s="12">
        <v>5</v>
      </c>
      <c r="Q61" s="12">
        <v>221</v>
      </c>
      <c r="R61" s="11"/>
      <c r="S61" s="11" t="s">
        <v>3056</v>
      </c>
      <c r="T61" s="11" t="s">
        <v>2953</v>
      </c>
      <c r="U61" s="11" t="s">
        <v>2953</v>
      </c>
      <c r="V61" s="11"/>
      <c r="W61" s="11"/>
      <c r="X61" s="11"/>
      <c r="Y61" s="11"/>
    </row>
    <row r="62" spans="1:25" ht="39.950000000000003" customHeight="1" x14ac:dyDescent="0.25">
      <c r="A62" s="11" t="s">
        <v>2372</v>
      </c>
      <c r="B62" s="12">
        <v>61</v>
      </c>
      <c r="C62" s="12">
        <v>3</v>
      </c>
      <c r="D62" s="12">
        <v>7</v>
      </c>
      <c r="E62" s="11" t="s">
        <v>1157</v>
      </c>
      <c r="F62" s="11" t="s">
        <v>2874</v>
      </c>
      <c r="G62" s="11" t="s">
        <v>1076</v>
      </c>
      <c r="H62" s="11" t="s">
        <v>2420</v>
      </c>
      <c r="I62" s="12">
        <v>6</v>
      </c>
      <c r="J62" s="11" t="s">
        <v>3531</v>
      </c>
      <c r="K62" s="11" t="s">
        <v>2147</v>
      </c>
      <c r="L62" s="12" t="s">
        <v>2932</v>
      </c>
      <c r="M62" s="11" t="s">
        <v>2610</v>
      </c>
      <c r="N62" s="12">
        <v>2.2164351851851852E-2</v>
      </c>
      <c r="O62" s="11" t="s">
        <v>3946</v>
      </c>
      <c r="P62" s="12">
        <v>5</v>
      </c>
      <c r="Q62" s="12">
        <v>226</v>
      </c>
      <c r="R62" s="11"/>
      <c r="S62" s="11" t="s">
        <v>2932</v>
      </c>
      <c r="T62" s="11" t="s">
        <v>2926</v>
      </c>
      <c r="U62" s="11" t="s">
        <v>2926</v>
      </c>
      <c r="V62" s="11"/>
      <c r="W62" s="11"/>
      <c r="X62" s="11"/>
      <c r="Y62" s="11"/>
    </row>
    <row r="63" spans="1:25" ht="39.950000000000003" customHeight="1" x14ac:dyDescent="0.25">
      <c r="A63" s="11" t="s">
        <v>2372</v>
      </c>
      <c r="B63" s="12">
        <v>62</v>
      </c>
      <c r="C63" s="12">
        <v>5</v>
      </c>
      <c r="D63" s="12">
        <v>8</v>
      </c>
      <c r="E63" s="11" t="s">
        <v>1124</v>
      </c>
      <c r="F63" s="11" t="s">
        <v>2472</v>
      </c>
      <c r="G63" s="11" t="s">
        <v>2329</v>
      </c>
      <c r="H63" s="11" t="s">
        <v>2475</v>
      </c>
      <c r="I63" s="12">
        <v>10</v>
      </c>
      <c r="J63" s="11" t="s">
        <v>1689</v>
      </c>
      <c r="K63" s="11" t="s">
        <v>2152</v>
      </c>
      <c r="L63" s="12" t="s">
        <v>2932</v>
      </c>
      <c r="M63" s="11" t="s">
        <v>2860</v>
      </c>
      <c r="N63" s="12">
        <v>2.2511574074074073E-2</v>
      </c>
      <c r="O63" s="11" t="s">
        <v>3946</v>
      </c>
      <c r="P63" s="12">
        <v>6</v>
      </c>
      <c r="Q63" s="12">
        <v>232</v>
      </c>
      <c r="R63" s="11"/>
      <c r="S63" s="11" t="s">
        <v>2932</v>
      </c>
      <c r="T63" s="11" t="s">
        <v>2926</v>
      </c>
      <c r="U63" s="11" t="s">
        <v>2926</v>
      </c>
      <c r="V63" s="11"/>
      <c r="W63" s="11"/>
      <c r="X63" s="11"/>
      <c r="Y63" s="11"/>
    </row>
    <row r="64" spans="1:25" ht="39.950000000000003" customHeight="1" x14ac:dyDescent="0.25">
      <c r="A64" s="11" t="s">
        <v>2372</v>
      </c>
      <c r="B64" s="12">
        <v>63</v>
      </c>
      <c r="C64" s="12">
        <v>2</v>
      </c>
      <c r="D64" s="12">
        <v>9</v>
      </c>
      <c r="E64" s="11" t="s">
        <v>1530</v>
      </c>
      <c r="F64" s="11" t="s">
        <v>1032</v>
      </c>
      <c r="G64" s="11" t="s">
        <v>2407</v>
      </c>
      <c r="H64" s="11" t="s">
        <v>2437</v>
      </c>
      <c r="I64" s="12">
        <v>4</v>
      </c>
      <c r="J64" s="11" t="s">
        <v>3532</v>
      </c>
      <c r="K64" s="11" t="s">
        <v>174</v>
      </c>
      <c r="L64" s="12" t="s">
        <v>2959</v>
      </c>
      <c r="M64" s="11" t="s">
        <v>2435</v>
      </c>
      <c r="N64" s="12">
        <v>2.2685185185185187E-2</v>
      </c>
      <c r="O64" s="11" t="s">
        <v>3946</v>
      </c>
      <c r="P64" s="12">
        <v>5</v>
      </c>
      <c r="Q64" s="12">
        <v>237</v>
      </c>
      <c r="R64" s="11"/>
      <c r="S64" s="11" t="s">
        <v>2959</v>
      </c>
      <c r="T64" s="11" t="s">
        <v>2959</v>
      </c>
      <c r="U64" s="11" t="s">
        <v>2959</v>
      </c>
      <c r="V64" s="11"/>
      <c r="W64" s="11"/>
      <c r="X64" s="11" t="s">
        <v>3951</v>
      </c>
      <c r="Y64" s="11"/>
    </row>
    <row r="65" spans="1:25" ht="39.950000000000003" customHeight="1" x14ac:dyDescent="0.25">
      <c r="A65" s="11" t="s">
        <v>2372</v>
      </c>
      <c r="B65" s="12">
        <v>64</v>
      </c>
      <c r="C65" s="12">
        <v>1</v>
      </c>
      <c r="D65" s="12">
        <v>10</v>
      </c>
      <c r="E65" s="11" t="s">
        <v>3533</v>
      </c>
      <c r="F65" s="11" t="s">
        <v>2451</v>
      </c>
      <c r="G65" s="11" t="s">
        <v>3535</v>
      </c>
      <c r="H65" s="11" t="s">
        <v>1681</v>
      </c>
      <c r="I65" s="12">
        <v>3</v>
      </c>
      <c r="J65" s="11" t="s">
        <v>3676</v>
      </c>
      <c r="K65" s="11" t="s">
        <v>3051</v>
      </c>
      <c r="L65" s="12" t="s">
        <v>2968</v>
      </c>
      <c r="M65" s="11" t="s">
        <v>136</v>
      </c>
      <c r="N65" s="12">
        <v>2.2800925925925926E-2</v>
      </c>
      <c r="O65" s="11" t="s">
        <v>155</v>
      </c>
      <c r="P65" s="12">
        <v>4</v>
      </c>
      <c r="Q65" s="12">
        <v>241</v>
      </c>
      <c r="R65" s="11"/>
      <c r="S65" s="11" t="s">
        <v>2968</v>
      </c>
      <c r="T65" s="11" t="s">
        <v>2968</v>
      </c>
      <c r="U65" s="11" t="s">
        <v>2968</v>
      </c>
      <c r="V65" s="11"/>
      <c r="W65" s="11"/>
      <c r="X65" s="11"/>
      <c r="Y65" s="11"/>
    </row>
    <row r="66" spans="1:25" ht="39.950000000000003" customHeight="1" x14ac:dyDescent="0.25">
      <c r="A66" s="11" t="s">
        <v>2372</v>
      </c>
      <c r="B66" s="12">
        <v>65</v>
      </c>
      <c r="C66" s="12">
        <v>2</v>
      </c>
      <c r="D66" s="12">
        <v>9</v>
      </c>
      <c r="E66" s="11" t="s">
        <v>2616</v>
      </c>
      <c r="F66" s="11" t="s">
        <v>2424</v>
      </c>
      <c r="G66" s="11" t="s">
        <v>3665</v>
      </c>
      <c r="H66" s="11" t="s">
        <v>1662</v>
      </c>
      <c r="I66" s="12">
        <v>3</v>
      </c>
      <c r="J66" s="11" t="s">
        <v>148</v>
      </c>
      <c r="K66" s="11" t="s">
        <v>3051</v>
      </c>
      <c r="L66" s="12" t="s">
        <v>2926</v>
      </c>
      <c r="M66" s="11" t="s">
        <v>136</v>
      </c>
      <c r="N66" s="12">
        <v>2.3090277777777779E-2</v>
      </c>
      <c r="O66" s="11" t="s">
        <v>155</v>
      </c>
      <c r="P66" s="12">
        <v>4</v>
      </c>
      <c r="Q66" s="12">
        <v>245</v>
      </c>
      <c r="R66" s="11"/>
      <c r="S66" s="11" t="s">
        <v>2926</v>
      </c>
      <c r="T66" s="11" t="s">
        <v>2926</v>
      </c>
      <c r="U66" s="11" t="s">
        <v>2918</v>
      </c>
      <c r="V66" s="11"/>
      <c r="W66" s="11"/>
      <c r="X66" s="11"/>
      <c r="Y66" s="11"/>
    </row>
    <row r="67" spans="1:25" ht="39.950000000000003" customHeight="1" x14ac:dyDescent="0.25">
      <c r="A67" s="11" t="s">
        <v>2372</v>
      </c>
      <c r="B67" s="12">
        <v>66</v>
      </c>
      <c r="C67" s="12">
        <v>2</v>
      </c>
      <c r="D67" s="12">
        <v>8</v>
      </c>
      <c r="E67" s="11" t="s">
        <v>3171</v>
      </c>
      <c r="F67" s="11" t="s">
        <v>3534</v>
      </c>
      <c r="G67" s="11" t="s">
        <v>138</v>
      </c>
      <c r="H67" s="11" t="s">
        <v>1662</v>
      </c>
      <c r="I67" s="12">
        <v>3</v>
      </c>
      <c r="J67" s="11" t="s">
        <v>3947</v>
      </c>
      <c r="K67" s="11" t="s">
        <v>3051</v>
      </c>
      <c r="L67" s="12" t="s">
        <v>2926</v>
      </c>
      <c r="M67" s="11" t="s">
        <v>136</v>
      </c>
      <c r="N67" s="12">
        <v>2.3379629629629629E-2</v>
      </c>
      <c r="O67" s="11" t="s">
        <v>155</v>
      </c>
      <c r="P67" s="12">
        <v>4</v>
      </c>
      <c r="Q67" s="12">
        <v>249</v>
      </c>
      <c r="R67" s="11"/>
      <c r="S67" s="11" t="s">
        <v>2926</v>
      </c>
      <c r="T67" s="11" t="s">
        <v>2926</v>
      </c>
      <c r="U67" s="11" t="s">
        <v>2918</v>
      </c>
      <c r="V67" s="11"/>
      <c r="W67" s="11"/>
      <c r="X67" s="11"/>
      <c r="Y67" s="11"/>
    </row>
    <row r="68" spans="1:25" ht="39.950000000000003" customHeight="1" x14ac:dyDescent="0.25">
      <c r="A68" s="11" t="s">
        <v>2372</v>
      </c>
      <c r="B68" s="12">
        <v>67</v>
      </c>
      <c r="C68" s="12">
        <v>1</v>
      </c>
      <c r="D68" s="12">
        <v>8</v>
      </c>
      <c r="E68" s="11" t="s">
        <v>3666</v>
      </c>
      <c r="F68" s="11" t="s">
        <v>3651</v>
      </c>
      <c r="G68" s="11" t="s">
        <v>1600</v>
      </c>
      <c r="H68" s="11" t="s">
        <v>1681</v>
      </c>
      <c r="I68" s="12">
        <v>2</v>
      </c>
      <c r="J68" s="11" t="s">
        <v>154</v>
      </c>
      <c r="K68" s="11" t="s">
        <v>3051</v>
      </c>
      <c r="L68" s="12" t="s">
        <v>2926</v>
      </c>
      <c r="M68" s="11" t="s">
        <v>136</v>
      </c>
      <c r="N68" s="12">
        <v>2.3668981481481482E-2</v>
      </c>
      <c r="O68" s="11" t="s">
        <v>155</v>
      </c>
      <c r="P68" s="12">
        <v>4</v>
      </c>
      <c r="Q68" s="12">
        <v>253</v>
      </c>
      <c r="R68" s="11"/>
      <c r="S68" s="11" t="s">
        <v>2926</v>
      </c>
      <c r="T68" s="11" t="s">
        <v>2926</v>
      </c>
      <c r="U68" s="11" t="s">
        <v>2926</v>
      </c>
      <c r="V68" s="11"/>
      <c r="W68" s="11"/>
      <c r="X68" s="11"/>
      <c r="Y68" s="11"/>
    </row>
    <row r="69" spans="1:25" ht="39.950000000000003" customHeight="1" x14ac:dyDescent="0.25">
      <c r="A69" s="11" t="s">
        <v>2372</v>
      </c>
      <c r="B69" s="12">
        <v>68</v>
      </c>
      <c r="C69" s="12">
        <v>1</v>
      </c>
      <c r="D69" s="12">
        <v>9</v>
      </c>
      <c r="E69" s="11" t="s">
        <v>3680</v>
      </c>
      <c r="F69" s="11" t="s">
        <v>1601</v>
      </c>
      <c r="G69" s="11" t="s">
        <v>3659</v>
      </c>
      <c r="H69" s="11" t="s">
        <v>1681</v>
      </c>
      <c r="I69" s="12">
        <v>2</v>
      </c>
      <c r="J69" s="11" t="s">
        <v>1143</v>
      </c>
      <c r="K69" s="11" t="s">
        <v>3051</v>
      </c>
      <c r="L69" s="12" t="s">
        <v>2926</v>
      </c>
      <c r="M69" s="11" t="s">
        <v>136</v>
      </c>
      <c r="N69" s="12">
        <v>2.3958333333333335E-2</v>
      </c>
      <c r="O69" s="11" t="s">
        <v>1121</v>
      </c>
      <c r="P69" s="12">
        <v>3</v>
      </c>
      <c r="Q69" s="12">
        <v>256</v>
      </c>
      <c r="R69" s="11"/>
      <c r="S69" s="11" t="s">
        <v>2926</v>
      </c>
      <c r="T69" s="11" t="s">
        <v>2918</v>
      </c>
      <c r="U69" s="11" t="s">
        <v>2918</v>
      </c>
      <c r="V69" s="11"/>
      <c r="W69" s="11"/>
      <c r="X69" s="11"/>
      <c r="Y69" s="11"/>
    </row>
    <row r="70" spans="1:25" ht="39.950000000000003" customHeight="1" x14ac:dyDescent="0.25">
      <c r="A70" s="11" t="s">
        <v>2372</v>
      </c>
      <c r="B70" s="12">
        <v>69</v>
      </c>
      <c r="C70" s="12">
        <v>1</v>
      </c>
      <c r="D70" s="12">
        <v>9</v>
      </c>
      <c r="E70" s="11" t="s">
        <v>3656</v>
      </c>
      <c r="F70" s="11" t="s">
        <v>133</v>
      </c>
      <c r="G70" s="11" t="s">
        <v>2202</v>
      </c>
      <c r="H70" s="11" t="s">
        <v>1681</v>
      </c>
      <c r="I70" s="12">
        <v>2</v>
      </c>
      <c r="J70" s="11" t="s">
        <v>3941</v>
      </c>
      <c r="K70" s="11" t="s">
        <v>3051</v>
      </c>
      <c r="L70" s="12" t="s">
        <v>2926</v>
      </c>
      <c r="M70" s="11" t="s">
        <v>136</v>
      </c>
      <c r="N70" s="12">
        <v>2.4247685185185185E-2</v>
      </c>
      <c r="O70" s="11" t="s">
        <v>1121</v>
      </c>
      <c r="P70" s="12">
        <v>4</v>
      </c>
      <c r="Q70" s="12">
        <v>260</v>
      </c>
      <c r="R70" s="11"/>
      <c r="S70" s="11" t="s">
        <v>2926</v>
      </c>
      <c r="T70" s="11" t="s">
        <v>2926</v>
      </c>
      <c r="U70" s="11" t="s">
        <v>2926</v>
      </c>
      <c r="V70" s="11"/>
      <c r="W70" s="11"/>
      <c r="X70" s="11"/>
      <c r="Y70" s="11" t="s">
        <v>146</v>
      </c>
    </row>
    <row r="71" spans="1:25" ht="39.950000000000003" customHeight="1" x14ac:dyDescent="0.25">
      <c r="A71" s="11" t="s">
        <v>3943</v>
      </c>
      <c r="B71" s="12">
        <v>70</v>
      </c>
      <c r="C71" s="12">
        <v>1</v>
      </c>
      <c r="D71" s="12">
        <v>6</v>
      </c>
      <c r="E71" s="11" t="s">
        <v>1137</v>
      </c>
      <c r="F71" s="11" t="s">
        <v>2866</v>
      </c>
      <c r="G71" s="11" t="s">
        <v>1586</v>
      </c>
      <c r="H71" s="11" t="s">
        <v>1589</v>
      </c>
      <c r="I71" s="12">
        <v>2</v>
      </c>
      <c r="J71" s="11" t="s">
        <v>1288</v>
      </c>
      <c r="K71" s="11" t="s">
        <v>3051</v>
      </c>
      <c r="L71" s="12" t="s">
        <v>2968</v>
      </c>
      <c r="M71" s="11" t="s">
        <v>3674</v>
      </c>
      <c r="N71" s="12">
        <v>2.4363425925925927E-2</v>
      </c>
      <c r="O71" s="11" t="s">
        <v>1133</v>
      </c>
      <c r="P71" s="12">
        <v>3</v>
      </c>
      <c r="Q71" s="12">
        <v>263</v>
      </c>
      <c r="R71" s="11"/>
      <c r="S71" s="11" t="s">
        <v>2968</v>
      </c>
      <c r="T71" s="11" t="s">
        <v>2968</v>
      </c>
      <c r="U71" s="11" t="s">
        <v>2968</v>
      </c>
      <c r="V71" s="11"/>
      <c r="W71" s="11"/>
      <c r="X71" s="11"/>
      <c r="Y71" s="11"/>
    </row>
    <row r="72" spans="1:25" ht="39.950000000000003" customHeight="1" x14ac:dyDescent="0.25">
      <c r="A72" s="11" t="s">
        <v>3943</v>
      </c>
      <c r="B72" s="12">
        <v>71</v>
      </c>
      <c r="C72" s="12">
        <v>2</v>
      </c>
      <c r="D72" s="12">
        <v>8</v>
      </c>
      <c r="E72" s="11" t="s">
        <v>466</v>
      </c>
      <c r="F72" s="11" t="s">
        <v>1876</v>
      </c>
      <c r="G72" s="11" t="s">
        <v>2890</v>
      </c>
      <c r="H72" s="11" t="s">
        <v>2853</v>
      </c>
      <c r="I72" s="12">
        <v>3</v>
      </c>
      <c r="J72" s="11" t="s">
        <v>1529</v>
      </c>
      <c r="K72" s="11" t="s">
        <v>3051</v>
      </c>
      <c r="L72" s="12" t="s">
        <v>2959</v>
      </c>
      <c r="M72" s="11" t="s">
        <v>2175</v>
      </c>
      <c r="N72" s="12">
        <v>2.4537037037037038E-2</v>
      </c>
      <c r="O72" s="11" t="s">
        <v>1133</v>
      </c>
      <c r="P72" s="12">
        <v>4</v>
      </c>
      <c r="Q72" s="12">
        <v>267</v>
      </c>
      <c r="R72" s="11"/>
      <c r="S72" s="11" t="s">
        <v>2959</v>
      </c>
      <c r="T72" s="11" t="s">
        <v>2959</v>
      </c>
      <c r="U72" s="11" t="s">
        <v>2959</v>
      </c>
      <c r="V72" s="11"/>
      <c r="W72" s="11" t="s">
        <v>2779</v>
      </c>
      <c r="X72" s="11"/>
      <c r="Y72" s="11"/>
    </row>
    <row r="73" spans="1:25" ht="39.950000000000003" customHeight="1" x14ac:dyDescent="0.25">
      <c r="A73" s="11" t="s">
        <v>3943</v>
      </c>
      <c r="B73" s="12">
        <v>72</v>
      </c>
      <c r="C73" s="12">
        <v>3</v>
      </c>
      <c r="D73" s="12">
        <v>7</v>
      </c>
      <c r="E73" s="11" t="s">
        <v>3955</v>
      </c>
      <c r="F73" s="11" t="s">
        <v>2448</v>
      </c>
      <c r="G73" s="11" t="s">
        <v>365</v>
      </c>
      <c r="H73" s="11" t="s">
        <v>51</v>
      </c>
      <c r="I73" s="12">
        <v>5</v>
      </c>
      <c r="J73" s="11" t="s">
        <v>181</v>
      </c>
      <c r="K73" s="11" t="s">
        <v>1513</v>
      </c>
      <c r="L73" s="12" t="s">
        <v>2926</v>
      </c>
      <c r="M73" s="11" t="s">
        <v>2636</v>
      </c>
      <c r="N73" s="12">
        <v>2.4826388888888887E-2</v>
      </c>
      <c r="O73" s="11" t="s">
        <v>1133</v>
      </c>
      <c r="P73" s="12">
        <v>5</v>
      </c>
      <c r="Q73" s="12">
        <v>272</v>
      </c>
      <c r="R73" s="11"/>
      <c r="S73" s="11" t="s">
        <v>2926</v>
      </c>
      <c r="T73" s="11" t="s">
        <v>2926</v>
      </c>
      <c r="U73" s="11" t="s">
        <v>2926</v>
      </c>
      <c r="V73" s="11"/>
      <c r="W73" s="11"/>
      <c r="X73" s="11"/>
      <c r="Y73" s="11"/>
    </row>
    <row r="74" spans="1:25" ht="39.950000000000003" customHeight="1" x14ac:dyDescent="0.25">
      <c r="A74" s="11" t="s">
        <v>3943</v>
      </c>
      <c r="B74" s="12">
        <v>73</v>
      </c>
      <c r="C74" s="12">
        <v>4</v>
      </c>
      <c r="D74" s="12">
        <v>9</v>
      </c>
      <c r="E74" s="11" t="s">
        <v>3933</v>
      </c>
      <c r="F74" s="11" t="s">
        <v>2859</v>
      </c>
      <c r="G74" s="11" t="s">
        <v>2898</v>
      </c>
      <c r="H74" s="11" t="s">
        <v>2433</v>
      </c>
      <c r="I74" s="12">
        <v>3</v>
      </c>
      <c r="J74" s="11" t="s">
        <v>2602</v>
      </c>
      <c r="K74" s="11" t="s">
        <v>3528</v>
      </c>
      <c r="L74" s="12" t="s">
        <v>2932</v>
      </c>
      <c r="M74" s="11" t="s">
        <v>3654</v>
      </c>
      <c r="N74" s="12">
        <v>2.5173611111111112E-2</v>
      </c>
      <c r="O74" s="11" t="s">
        <v>1133</v>
      </c>
      <c r="P74" s="12">
        <v>6</v>
      </c>
      <c r="Q74" s="12">
        <v>278</v>
      </c>
      <c r="R74" s="11"/>
      <c r="S74" s="11" t="s">
        <v>2932</v>
      </c>
      <c r="T74" s="11" t="s">
        <v>2932</v>
      </c>
      <c r="U74" s="11" t="s">
        <v>2932</v>
      </c>
      <c r="V74" s="11"/>
      <c r="W74" s="11"/>
      <c r="X74" s="11"/>
      <c r="Y74" s="11"/>
    </row>
    <row r="75" spans="1:25" ht="39.950000000000003" customHeight="1" x14ac:dyDescent="0.25">
      <c r="A75" s="11" t="s">
        <v>3943</v>
      </c>
      <c r="B75" s="12">
        <v>74</v>
      </c>
      <c r="C75" s="12">
        <v>2</v>
      </c>
      <c r="D75" s="12">
        <v>8</v>
      </c>
      <c r="E75" s="11" t="s">
        <v>3658</v>
      </c>
      <c r="F75" s="11" t="s">
        <v>1070</v>
      </c>
      <c r="G75" s="11" t="s">
        <v>1047</v>
      </c>
      <c r="H75" s="11" t="s">
        <v>52</v>
      </c>
      <c r="I75" s="12">
        <v>1</v>
      </c>
      <c r="J75" s="11" t="s">
        <v>3530</v>
      </c>
      <c r="K75" s="11" t="s">
        <v>166</v>
      </c>
      <c r="L75" s="12" t="s">
        <v>2918</v>
      </c>
      <c r="M75" s="11" t="s">
        <v>3529</v>
      </c>
      <c r="N75" s="12">
        <v>2.5405092592592594E-2</v>
      </c>
      <c r="O75" s="11" t="s">
        <v>3914</v>
      </c>
      <c r="P75" s="12">
        <v>5</v>
      </c>
      <c r="Q75" s="12">
        <v>283</v>
      </c>
      <c r="R75" s="11" t="s">
        <v>169</v>
      </c>
      <c r="S75" s="11" t="s">
        <v>2918</v>
      </c>
      <c r="T75" s="11" t="s">
        <v>2918</v>
      </c>
      <c r="U75" s="11" t="s">
        <v>2918</v>
      </c>
      <c r="V75" s="11"/>
      <c r="W75" s="11"/>
      <c r="X75" s="11"/>
      <c r="Y75" s="11"/>
    </row>
    <row r="76" spans="1:25" ht="39.950000000000003" customHeight="1" x14ac:dyDescent="0.25">
      <c r="A76" s="11" t="s">
        <v>3943</v>
      </c>
      <c r="B76" s="12">
        <v>75</v>
      </c>
      <c r="C76" s="12">
        <v>5</v>
      </c>
      <c r="D76" s="12">
        <v>9</v>
      </c>
      <c r="E76" s="11" t="s">
        <v>3916</v>
      </c>
      <c r="F76" s="11" t="s">
        <v>2422</v>
      </c>
      <c r="G76" s="11" t="s">
        <v>2441</v>
      </c>
      <c r="H76" s="11" t="s">
        <v>2431</v>
      </c>
      <c r="I76" s="12">
        <v>3</v>
      </c>
      <c r="J76" s="11" t="s">
        <v>1308</v>
      </c>
      <c r="K76" s="11" t="s">
        <v>3668</v>
      </c>
      <c r="L76" s="12" t="s">
        <v>3056</v>
      </c>
      <c r="M76" s="11" t="s">
        <v>2614</v>
      </c>
      <c r="N76" s="12">
        <v>2.5868055555555554E-2</v>
      </c>
      <c r="O76" s="11" t="s">
        <v>3914</v>
      </c>
      <c r="P76" s="12">
        <v>6</v>
      </c>
      <c r="Q76" s="12">
        <v>289</v>
      </c>
      <c r="R76" s="11"/>
      <c r="S76" s="11" t="s">
        <v>3056</v>
      </c>
      <c r="T76" s="11" t="s">
        <v>2953</v>
      </c>
      <c r="U76" s="11" t="s">
        <v>2953</v>
      </c>
      <c r="V76" s="11"/>
      <c r="W76" s="11"/>
      <c r="X76" s="11"/>
      <c r="Y76" s="11"/>
    </row>
    <row r="77" spans="1:25" ht="39.950000000000003" customHeight="1" x14ac:dyDescent="0.25">
      <c r="A77" s="11" t="s">
        <v>3943</v>
      </c>
      <c r="B77" s="12">
        <v>76</v>
      </c>
      <c r="C77" s="12">
        <v>2</v>
      </c>
      <c r="D77" s="12">
        <v>5</v>
      </c>
      <c r="E77" s="11" t="s">
        <v>3652</v>
      </c>
      <c r="F77" s="11" t="s">
        <v>1593</v>
      </c>
      <c r="G77" s="11" t="s">
        <v>2479</v>
      </c>
      <c r="H77" s="11" t="s">
        <v>3675</v>
      </c>
      <c r="I77" s="12">
        <v>1</v>
      </c>
      <c r="J77" s="11" t="s">
        <v>2638</v>
      </c>
      <c r="K77" s="11" t="s">
        <v>3051</v>
      </c>
      <c r="L77" s="12" t="s">
        <v>2926</v>
      </c>
      <c r="M77" s="11" t="s">
        <v>187</v>
      </c>
      <c r="N77" s="12">
        <v>2.6157407407407407E-2</v>
      </c>
      <c r="O77" s="11" t="s">
        <v>2621</v>
      </c>
      <c r="P77" s="12">
        <v>3</v>
      </c>
      <c r="Q77" s="12">
        <v>292</v>
      </c>
      <c r="R77" s="11"/>
      <c r="S77" s="11" t="s">
        <v>2926</v>
      </c>
      <c r="T77" s="11" t="s">
        <v>2918</v>
      </c>
      <c r="U77" s="11" t="s">
        <v>2918</v>
      </c>
      <c r="V77" s="11"/>
      <c r="W77" s="11" t="s">
        <v>2482</v>
      </c>
      <c r="X77" s="11" t="s">
        <v>1327</v>
      </c>
      <c r="Y77" s="11"/>
    </row>
    <row r="78" spans="1:25" ht="39.950000000000003" customHeight="1" x14ac:dyDescent="0.25">
      <c r="A78" s="11" t="s">
        <v>3943</v>
      </c>
      <c r="B78" s="12">
        <v>77</v>
      </c>
      <c r="C78" s="12">
        <v>2</v>
      </c>
      <c r="D78" s="12">
        <v>7</v>
      </c>
      <c r="E78" s="11" t="s">
        <v>115</v>
      </c>
      <c r="F78" s="11" t="s">
        <v>2421</v>
      </c>
      <c r="G78" s="11" t="s">
        <v>2557</v>
      </c>
      <c r="H78" s="11" t="s">
        <v>124</v>
      </c>
      <c r="I78" s="12">
        <v>3</v>
      </c>
      <c r="J78" s="11" t="s">
        <v>1326</v>
      </c>
      <c r="K78" s="11" t="s">
        <v>3051</v>
      </c>
      <c r="L78" s="12" t="s">
        <v>2926</v>
      </c>
      <c r="M78" s="11" t="s">
        <v>3664</v>
      </c>
      <c r="N78" s="12">
        <v>2.644675925925926E-2</v>
      </c>
      <c r="O78" s="11" t="s">
        <v>2621</v>
      </c>
      <c r="P78" s="12">
        <v>4</v>
      </c>
      <c r="Q78" s="12">
        <v>296</v>
      </c>
      <c r="R78" s="11"/>
      <c r="S78" s="11" t="s">
        <v>2926</v>
      </c>
      <c r="T78" s="11" t="s">
        <v>2926</v>
      </c>
      <c r="U78" s="11" t="s">
        <v>2918</v>
      </c>
      <c r="V78" s="11"/>
      <c r="W78" s="11"/>
      <c r="X78" s="11"/>
      <c r="Y78" s="11"/>
    </row>
    <row r="79" spans="1:25" ht="39.950000000000003" customHeight="1" x14ac:dyDescent="0.25">
      <c r="A79" s="11" t="s">
        <v>3943</v>
      </c>
      <c r="B79" s="12">
        <v>78</v>
      </c>
      <c r="C79" s="12">
        <v>1</v>
      </c>
      <c r="D79" s="12">
        <v>10</v>
      </c>
      <c r="E79" s="11" t="s">
        <v>1131</v>
      </c>
      <c r="F79" s="11" t="s">
        <v>2891</v>
      </c>
      <c r="G79" s="11" t="s">
        <v>2582</v>
      </c>
      <c r="H79" s="11" t="s">
        <v>2189</v>
      </c>
      <c r="I79" s="12">
        <v>2</v>
      </c>
      <c r="J79" s="11" t="s">
        <v>3382</v>
      </c>
      <c r="K79" s="11" t="s">
        <v>3051</v>
      </c>
      <c r="L79" s="12" t="s">
        <v>2964</v>
      </c>
      <c r="M79" s="11" t="s">
        <v>1528</v>
      </c>
      <c r="N79" s="12">
        <v>2.7025462962962966E-2</v>
      </c>
      <c r="O79" s="11" t="s">
        <v>2621</v>
      </c>
      <c r="P79" s="12">
        <v>5</v>
      </c>
      <c r="Q79" s="12">
        <v>301</v>
      </c>
      <c r="R79" s="11" t="s">
        <v>1499</v>
      </c>
      <c r="S79" s="11" t="s">
        <v>2964</v>
      </c>
      <c r="T79" s="11" t="s">
        <v>2933</v>
      </c>
      <c r="U79" s="11" t="s">
        <v>2953</v>
      </c>
      <c r="V79" s="11"/>
      <c r="W79" s="11" t="s">
        <v>3671</v>
      </c>
      <c r="X79" s="11"/>
      <c r="Y79" s="11"/>
    </row>
    <row r="80" spans="1:25" ht="39.950000000000003" customHeight="1" x14ac:dyDescent="0.25">
      <c r="A80" s="11" t="s">
        <v>3943</v>
      </c>
      <c r="B80" s="12">
        <v>79</v>
      </c>
      <c r="C80" s="12">
        <v>1</v>
      </c>
      <c r="D80" s="12">
        <v>10</v>
      </c>
      <c r="E80" s="11" t="s">
        <v>3153</v>
      </c>
      <c r="F80" s="11" t="s">
        <v>346</v>
      </c>
      <c r="G80" s="11" t="s">
        <v>2597</v>
      </c>
      <c r="H80" s="11" t="s">
        <v>3657</v>
      </c>
      <c r="I80" s="12">
        <v>2</v>
      </c>
      <c r="J80" s="11" t="s">
        <v>180</v>
      </c>
      <c r="K80" s="11" t="s">
        <v>3051</v>
      </c>
      <c r="L80" s="12" t="s">
        <v>2926</v>
      </c>
      <c r="M80" s="11" t="s">
        <v>207</v>
      </c>
      <c r="N80" s="12">
        <v>2.7314814814814816E-2</v>
      </c>
      <c r="O80" s="11" t="s">
        <v>2621</v>
      </c>
      <c r="P80" s="12">
        <v>8</v>
      </c>
      <c r="Q80" s="12">
        <v>309</v>
      </c>
      <c r="R80" s="11" t="s">
        <v>3374</v>
      </c>
      <c r="S80" s="11" t="s">
        <v>2926</v>
      </c>
      <c r="T80" s="11" t="s">
        <v>2926</v>
      </c>
      <c r="U80" s="11" t="s">
        <v>2926</v>
      </c>
      <c r="V80" s="11"/>
      <c r="W80" s="11"/>
      <c r="X80" s="11"/>
      <c r="Y80" s="11"/>
    </row>
    <row r="81" spans="1:25" ht="39.950000000000003" customHeight="1" x14ac:dyDescent="0.25">
      <c r="A81" s="11" t="s">
        <v>3943</v>
      </c>
      <c r="B81" s="12">
        <v>80</v>
      </c>
      <c r="C81" s="12">
        <v>2</v>
      </c>
      <c r="D81" s="12">
        <v>7</v>
      </c>
      <c r="E81" s="11" t="s">
        <v>193</v>
      </c>
      <c r="F81" s="11" t="s">
        <v>5</v>
      </c>
      <c r="G81" s="11" t="s">
        <v>2739</v>
      </c>
      <c r="H81" s="11" t="s">
        <v>124</v>
      </c>
      <c r="I81" s="12">
        <v>3</v>
      </c>
      <c r="J81" s="11" t="s">
        <v>1185</v>
      </c>
      <c r="K81" s="11" t="s">
        <v>3051</v>
      </c>
      <c r="L81" s="12" t="s">
        <v>2926</v>
      </c>
      <c r="M81" s="11" t="s">
        <v>3664</v>
      </c>
      <c r="N81" s="12">
        <v>2.7604166666666666E-2</v>
      </c>
      <c r="O81" s="11" t="s">
        <v>2621</v>
      </c>
      <c r="P81" s="12">
        <v>4</v>
      </c>
      <c r="Q81" s="12">
        <v>313</v>
      </c>
      <c r="R81" s="11"/>
      <c r="S81" s="11" t="s">
        <v>2926</v>
      </c>
      <c r="T81" s="11" t="s">
        <v>2926</v>
      </c>
      <c r="U81" s="11" t="s">
        <v>2918</v>
      </c>
      <c r="V81" s="11"/>
      <c r="W81" s="11"/>
      <c r="X81" s="11"/>
      <c r="Y81" s="11"/>
    </row>
    <row r="82" spans="1:25" ht="39.950000000000003" customHeight="1" x14ac:dyDescent="0.25">
      <c r="A82" s="11" t="s">
        <v>3943</v>
      </c>
      <c r="B82" s="12">
        <v>81</v>
      </c>
      <c r="C82" s="12">
        <v>2</v>
      </c>
      <c r="D82" s="12">
        <v>5</v>
      </c>
      <c r="E82" s="11" t="s">
        <v>2623</v>
      </c>
      <c r="F82" s="11" t="s">
        <v>2553</v>
      </c>
      <c r="G82" s="11" t="s">
        <v>2566</v>
      </c>
      <c r="H82" s="11" t="s">
        <v>3675</v>
      </c>
      <c r="I82" s="12">
        <v>1</v>
      </c>
      <c r="J82" s="11" t="s">
        <v>2603</v>
      </c>
      <c r="K82" s="11" t="s">
        <v>3051</v>
      </c>
      <c r="L82" s="12" t="s">
        <v>2926</v>
      </c>
      <c r="M82" s="11" t="s">
        <v>187</v>
      </c>
      <c r="N82" s="12">
        <v>2.7893518518518519E-2</v>
      </c>
      <c r="O82" s="11" t="s">
        <v>2621</v>
      </c>
      <c r="P82" s="12">
        <v>3</v>
      </c>
      <c r="Q82" s="12">
        <v>316</v>
      </c>
      <c r="R82" s="11"/>
      <c r="S82" s="11" t="s">
        <v>2926</v>
      </c>
      <c r="T82" s="11" t="s">
        <v>2918</v>
      </c>
      <c r="U82" s="11" t="s">
        <v>2918</v>
      </c>
      <c r="V82" s="11"/>
      <c r="W82" s="11" t="s">
        <v>3672</v>
      </c>
      <c r="X82" s="11" t="s">
        <v>3912</v>
      </c>
      <c r="Y82" s="11"/>
    </row>
    <row r="83" spans="1:25" ht="39.950000000000003" customHeight="1" x14ac:dyDescent="0.25">
      <c r="A83" s="11" t="s">
        <v>3943</v>
      </c>
      <c r="B83" s="12">
        <v>82</v>
      </c>
      <c r="C83" s="12">
        <v>1</v>
      </c>
      <c r="D83" s="12">
        <v>8</v>
      </c>
      <c r="E83" s="11" t="s">
        <v>2613</v>
      </c>
      <c r="F83" s="11" t="s">
        <v>2585</v>
      </c>
      <c r="G83" s="11" t="s">
        <v>344</v>
      </c>
      <c r="H83" s="11" t="s">
        <v>3383</v>
      </c>
      <c r="I83" s="12">
        <v>2</v>
      </c>
      <c r="J83" s="11" t="s">
        <v>3920</v>
      </c>
      <c r="K83" s="11" t="s">
        <v>3051</v>
      </c>
      <c r="L83" s="12" t="s">
        <v>2926</v>
      </c>
      <c r="M83" s="11" t="s">
        <v>3390</v>
      </c>
      <c r="N83" s="12">
        <v>2.8182870370370372E-2</v>
      </c>
      <c r="O83" s="11" t="s">
        <v>2621</v>
      </c>
      <c r="P83" s="12">
        <v>4</v>
      </c>
      <c r="Q83" s="12">
        <v>320</v>
      </c>
      <c r="R83" s="11"/>
      <c r="S83" s="11" t="s">
        <v>2926</v>
      </c>
      <c r="T83" s="11" t="s">
        <v>2926</v>
      </c>
      <c r="U83" s="11" t="s">
        <v>2926</v>
      </c>
      <c r="V83" s="11"/>
      <c r="W83" s="11"/>
      <c r="X83" s="11"/>
      <c r="Y83" s="11"/>
    </row>
    <row r="84" spans="1:25" ht="39.950000000000003" customHeight="1" x14ac:dyDescent="0.25">
      <c r="A84" s="11" t="s">
        <v>3943</v>
      </c>
      <c r="B84" s="12">
        <v>83</v>
      </c>
      <c r="C84" s="12">
        <v>2</v>
      </c>
      <c r="D84" s="12">
        <v>8</v>
      </c>
      <c r="E84" s="11" t="s">
        <v>170</v>
      </c>
      <c r="F84" s="11" t="s">
        <v>362</v>
      </c>
      <c r="G84" s="11" t="s">
        <v>1030</v>
      </c>
      <c r="H84" s="11" t="s">
        <v>52</v>
      </c>
      <c r="I84" s="12">
        <v>1</v>
      </c>
      <c r="J84" s="11" t="s">
        <v>3376</v>
      </c>
      <c r="K84" s="11" t="s">
        <v>166</v>
      </c>
      <c r="L84" s="12" t="s">
        <v>2926</v>
      </c>
      <c r="M84" s="11" t="s">
        <v>3529</v>
      </c>
      <c r="N84" s="12">
        <v>2.8472222222222222E-2</v>
      </c>
      <c r="O84" s="11" t="s">
        <v>3914</v>
      </c>
      <c r="P84" s="12">
        <v>5</v>
      </c>
      <c r="Q84" s="12">
        <v>325</v>
      </c>
      <c r="R84" s="11" t="s">
        <v>3097</v>
      </c>
      <c r="S84" s="11" t="s">
        <v>2926</v>
      </c>
      <c r="T84" s="11" t="s">
        <v>2926</v>
      </c>
      <c r="U84" s="11" t="s">
        <v>2926</v>
      </c>
      <c r="V84" s="11"/>
      <c r="W84" s="11"/>
      <c r="X84" s="11"/>
      <c r="Y84" s="11"/>
    </row>
    <row r="85" spans="1:25" ht="39.950000000000003" customHeight="1" x14ac:dyDescent="0.25">
      <c r="A85" s="11" t="s">
        <v>3943</v>
      </c>
      <c r="B85" s="12">
        <v>84</v>
      </c>
      <c r="C85" s="12">
        <v>2</v>
      </c>
      <c r="D85" s="12">
        <v>8</v>
      </c>
      <c r="E85" s="11" t="s">
        <v>3373</v>
      </c>
      <c r="F85" s="11" t="s">
        <v>19</v>
      </c>
      <c r="G85" s="11" t="s">
        <v>1223</v>
      </c>
      <c r="H85" s="11" t="s">
        <v>52</v>
      </c>
      <c r="I85" s="12">
        <v>4</v>
      </c>
      <c r="J85" s="11" t="s">
        <v>3377</v>
      </c>
      <c r="K85" s="11" t="s">
        <v>166</v>
      </c>
      <c r="L85" s="12" t="s">
        <v>495</v>
      </c>
      <c r="M85" s="11" t="s">
        <v>3529</v>
      </c>
      <c r="N85" s="12">
        <v>2.9224537037037042E-2</v>
      </c>
      <c r="O85" s="11" t="s">
        <v>3914</v>
      </c>
      <c r="P85" s="12">
        <v>10</v>
      </c>
      <c r="Q85" s="12">
        <v>335</v>
      </c>
      <c r="R85" s="11" t="s">
        <v>3669</v>
      </c>
      <c r="S85" s="11" t="s">
        <v>495</v>
      </c>
      <c r="T85" s="11" t="s">
        <v>2952</v>
      </c>
      <c r="U85" s="11" t="s">
        <v>2952</v>
      </c>
      <c r="V85" s="11"/>
      <c r="W85" s="11"/>
      <c r="X85" s="11"/>
      <c r="Y85" s="11"/>
    </row>
    <row r="86" spans="1:25" ht="39.950000000000003" customHeight="1" x14ac:dyDescent="0.25">
      <c r="A86" s="11" t="s">
        <v>3943</v>
      </c>
      <c r="B86" s="12">
        <v>85</v>
      </c>
      <c r="C86" s="12">
        <v>2</v>
      </c>
      <c r="D86" s="12">
        <v>8</v>
      </c>
      <c r="E86" s="11" t="s">
        <v>3667</v>
      </c>
      <c r="F86" s="11" t="s">
        <v>2354</v>
      </c>
      <c r="G86" s="11" t="s">
        <v>1215</v>
      </c>
      <c r="H86" s="11" t="s">
        <v>52</v>
      </c>
      <c r="I86" s="12">
        <v>2</v>
      </c>
      <c r="J86" s="11" t="s">
        <v>3389</v>
      </c>
      <c r="K86" s="11" t="s">
        <v>166</v>
      </c>
      <c r="L86" s="12" t="s">
        <v>2918</v>
      </c>
      <c r="M86" s="11" t="s">
        <v>3529</v>
      </c>
      <c r="N86" s="12">
        <v>2.9456018518518517E-2</v>
      </c>
      <c r="O86" s="11" t="s">
        <v>3914</v>
      </c>
      <c r="P86" s="12">
        <v>4</v>
      </c>
      <c r="Q86" s="12">
        <v>339</v>
      </c>
      <c r="R86" s="11" t="s">
        <v>160</v>
      </c>
      <c r="S86" s="11" t="s">
        <v>2918</v>
      </c>
      <c r="T86" s="11" t="s">
        <v>2918</v>
      </c>
      <c r="U86" s="11" t="s">
        <v>2918</v>
      </c>
      <c r="V86" s="11"/>
      <c r="W86" s="11" t="s">
        <v>2619</v>
      </c>
      <c r="X86" s="11" t="s">
        <v>1466</v>
      </c>
      <c r="Y86" s="11" t="s">
        <v>3399</v>
      </c>
    </row>
    <row r="87" spans="1:25" ht="39.950000000000003" customHeight="1" x14ac:dyDescent="0.25">
      <c r="A87" s="11" t="s">
        <v>3943</v>
      </c>
      <c r="B87" s="12">
        <v>86</v>
      </c>
      <c r="C87" s="12">
        <v>3</v>
      </c>
      <c r="D87" s="12">
        <v>8</v>
      </c>
      <c r="E87" s="11" t="s">
        <v>3927</v>
      </c>
      <c r="F87" s="11" t="s">
        <v>3892</v>
      </c>
      <c r="G87" s="11" t="s">
        <v>1810</v>
      </c>
      <c r="H87" s="11" t="s">
        <v>3861</v>
      </c>
      <c r="I87" s="12">
        <v>1</v>
      </c>
      <c r="J87" s="11" t="s">
        <v>3116</v>
      </c>
      <c r="K87" s="11" t="s">
        <v>3051</v>
      </c>
      <c r="L87" s="12" t="s">
        <v>2926</v>
      </c>
      <c r="M87" s="11" t="s">
        <v>1728</v>
      </c>
      <c r="N87" s="12">
        <v>2.974537037037037E-2</v>
      </c>
      <c r="O87" s="11" t="s">
        <v>1421</v>
      </c>
      <c r="P87" s="12">
        <v>4</v>
      </c>
      <c r="Q87" s="12">
        <v>343</v>
      </c>
      <c r="R87" s="11"/>
      <c r="S87" s="11" t="s">
        <v>2926</v>
      </c>
      <c r="T87" s="11" t="s">
        <v>2918</v>
      </c>
      <c r="U87" s="11" t="s">
        <v>2918</v>
      </c>
      <c r="V87" s="11"/>
      <c r="W87" s="11"/>
      <c r="X87" s="11"/>
      <c r="Y87" s="11"/>
    </row>
    <row r="88" spans="1:25" ht="39.950000000000003" customHeight="1" x14ac:dyDescent="0.25">
      <c r="A88" s="11" t="s">
        <v>3943</v>
      </c>
      <c r="B88" s="12">
        <v>87</v>
      </c>
      <c r="C88" s="12">
        <v>1</v>
      </c>
      <c r="D88" s="12">
        <v>8</v>
      </c>
      <c r="E88" s="11" t="s">
        <v>3378</v>
      </c>
      <c r="F88" s="11" t="s">
        <v>156</v>
      </c>
      <c r="G88" s="11" t="s">
        <v>2186</v>
      </c>
      <c r="H88" s="11" t="s">
        <v>3383</v>
      </c>
      <c r="I88" s="12">
        <v>2</v>
      </c>
      <c r="J88" s="11" t="s">
        <v>208</v>
      </c>
      <c r="K88" s="11" t="s">
        <v>3051</v>
      </c>
      <c r="L88" s="12" t="s">
        <v>2926</v>
      </c>
      <c r="M88" s="11" t="s">
        <v>3390</v>
      </c>
      <c r="N88" s="12">
        <v>3.0034722222222223E-2</v>
      </c>
      <c r="O88" s="11" t="s">
        <v>3117</v>
      </c>
      <c r="P88" s="12">
        <v>4</v>
      </c>
      <c r="Q88" s="12">
        <v>347</v>
      </c>
      <c r="R88" s="11"/>
      <c r="S88" s="11" t="s">
        <v>2926</v>
      </c>
      <c r="T88" s="11" t="s">
        <v>2926</v>
      </c>
      <c r="U88" s="11" t="s">
        <v>2926</v>
      </c>
      <c r="V88" s="11"/>
      <c r="W88" s="11"/>
      <c r="X88" s="11"/>
      <c r="Y88" s="11"/>
    </row>
    <row r="89" spans="1:25" ht="39.950000000000003" customHeight="1" x14ac:dyDescent="0.25">
      <c r="A89" s="11" t="s">
        <v>3943</v>
      </c>
      <c r="B89" s="12">
        <v>88</v>
      </c>
      <c r="C89" s="12">
        <v>1</v>
      </c>
      <c r="D89" s="12">
        <v>8</v>
      </c>
      <c r="E89" s="11" t="s">
        <v>3681</v>
      </c>
      <c r="F89" s="11" t="s">
        <v>1587</v>
      </c>
      <c r="G89" s="11" t="s">
        <v>172</v>
      </c>
      <c r="H89" s="11" t="s">
        <v>3383</v>
      </c>
      <c r="I89" s="12">
        <v>2</v>
      </c>
      <c r="J89" s="11" t="s">
        <v>2607</v>
      </c>
      <c r="K89" s="11" t="s">
        <v>3051</v>
      </c>
      <c r="L89" s="12" t="s">
        <v>2926</v>
      </c>
      <c r="M89" s="11" t="s">
        <v>3390</v>
      </c>
      <c r="N89" s="12">
        <v>3.0324074074074073E-2</v>
      </c>
      <c r="O89" s="11" t="s">
        <v>3117</v>
      </c>
      <c r="P89" s="12">
        <v>4</v>
      </c>
      <c r="Q89" s="12">
        <v>351</v>
      </c>
      <c r="R89" s="11"/>
      <c r="S89" s="11" t="s">
        <v>2926</v>
      </c>
      <c r="T89" s="11" t="s">
        <v>2926</v>
      </c>
      <c r="U89" s="11" t="s">
        <v>2918</v>
      </c>
      <c r="V89" s="11"/>
      <c r="W89" s="11"/>
      <c r="X89" s="11"/>
      <c r="Y89" s="11"/>
    </row>
    <row r="90" spans="1:25" ht="39.950000000000003" customHeight="1" x14ac:dyDescent="0.25">
      <c r="A90" s="11" t="s">
        <v>3943</v>
      </c>
      <c r="B90" s="12">
        <v>89</v>
      </c>
      <c r="C90" s="12">
        <v>1</v>
      </c>
      <c r="D90" s="12">
        <v>8</v>
      </c>
      <c r="E90" s="11" t="s">
        <v>3385</v>
      </c>
      <c r="F90" s="11" t="s">
        <v>3876</v>
      </c>
      <c r="G90" s="11" t="s">
        <v>1603</v>
      </c>
      <c r="H90" s="11" t="s">
        <v>3383</v>
      </c>
      <c r="I90" s="12">
        <v>2</v>
      </c>
      <c r="J90" s="11" t="s">
        <v>159</v>
      </c>
      <c r="K90" s="11" t="s">
        <v>3051</v>
      </c>
      <c r="L90" s="12" t="s">
        <v>2926</v>
      </c>
      <c r="M90" s="11" t="s">
        <v>3390</v>
      </c>
      <c r="N90" s="12">
        <v>3.0613425925925926E-2</v>
      </c>
      <c r="O90" s="11" t="s">
        <v>3115</v>
      </c>
      <c r="P90" s="12">
        <v>4</v>
      </c>
      <c r="Q90" s="12">
        <v>355</v>
      </c>
      <c r="R90" s="11"/>
      <c r="S90" s="11" t="s">
        <v>2926</v>
      </c>
      <c r="T90" s="11" t="s">
        <v>2926</v>
      </c>
      <c r="U90" s="11" t="s">
        <v>2918</v>
      </c>
      <c r="V90" s="11"/>
      <c r="W90" s="11"/>
      <c r="X90" s="11"/>
      <c r="Y90" s="11"/>
    </row>
    <row r="91" spans="1:25" ht="39.950000000000003" customHeight="1" x14ac:dyDescent="0.25">
      <c r="A91" s="11" t="s">
        <v>3943</v>
      </c>
      <c r="B91" s="12">
        <v>90</v>
      </c>
      <c r="C91" s="12">
        <v>2</v>
      </c>
      <c r="D91" s="12">
        <v>7</v>
      </c>
      <c r="E91" s="11" t="s">
        <v>3653</v>
      </c>
      <c r="F91" s="11" t="s">
        <v>2331</v>
      </c>
      <c r="G91" s="11" t="s">
        <v>2545</v>
      </c>
      <c r="H91" s="11" t="s">
        <v>124</v>
      </c>
      <c r="I91" s="12">
        <v>3</v>
      </c>
      <c r="J91" s="11" t="s">
        <v>2624</v>
      </c>
      <c r="K91" s="11" t="s">
        <v>3051</v>
      </c>
      <c r="L91" s="12" t="s">
        <v>2926</v>
      </c>
      <c r="M91" s="11" t="s">
        <v>3664</v>
      </c>
      <c r="N91" s="12">
        <v>3.0902777777777779E-2</v>
      </c>
      <c r="O91" s="11" t="s">
        <v>3115</v>
      </c>
      <c r="P91" s="12">
        <v>4</v>
      </c>
      <c r="Q91" s="12">
        <v>359</v>
      </c>
      <c r="R91" s="11"/>
      <c r="S91" s="11" t="s">
        <v>2926</v>
      </c>
      <c r="T91" s="11" t="s">
        <v>2926</v>
      </c>
      <c r="U91" s="11" t="s">
        <v>2918</v>
      </c>
      <c r="V91" s="11"/>
      <c r="W91" s="11"/>
      <c r="X91" s="11"/>
      <c r="Y91" s="11"/>
    </row>
    <row r="92" spans="1:25" ht="39.950000000000003" customHeight="1" x14ac:dyDescent="0.25">
      <c r="A92" s="11" t="s">
        <v>3943</v>
      </c>
      <c r="B92" s="12">
        <v>91</v>
      </c>
      <c r="C92" s="12">
        <v>1</v>
      </c>
      <c r="D92" s="12">
        <v>8</v>
      </c>
      <c r="E92" s="11" t="s">
        <v>3670</v>
      </c>
      <c r="F92" s="11" t="s">
        <v>2565</v>
      </c>
      <c r="G92" s="11" t="s">
        <v>2567</v>
      </c>
      <c r="H92" s="11" t="s">
        <v>3383</v>
      </c>
      <c r="I92" s="12">
        <v>2</v>
      </c>
      <c r="J92" s="11" t="s">
        <v>3679</v>
      </c>
      <c r="K92" s="11" t="s">
        <v>3051</v>
      </c>
      <c r="L92" s="12" t="s">
        <v>2926</v>
      </c>
      <c r="M92" s="11" t="s">
        <v>3390</v>
      </c>
      <c r="N92" s="12">
        <v>3.1192129629629629E-2</v>
      </c>
      <c r="O92" s="11" t="s">
        <v>3117</v>
      </c>
      <c r="P92" s="12">
        <v>4</v>
      </c>
      <c r="Q92" s="12">
        <v>363</v>
      </c>
      <c r="R92" s="11"/>
      <c r="S92" s="11" t="s">
        <v>2926</v>
      </c>
      <c r="T92" s="11" t="s">
        <v>2926</v>
      </c>
      <c r="U92" s="11" t="s">
        <v>2918</v>
      </c>
      <c r="V92" s="11"/>
      <c r="W92" s="11"/>
      <c r="X92" s="11"/>
      <c r="Y92" s="11"/>
    </row>
    <row r="93" spans="1:25" ht="39.950000000000003" customHeight="1" x14ac:dyDescent="0.25">
      <c r="A93" s="11" t="s">
        <v>3943</v>
      </c>
      <c r="B93" s="12">
        <v>92</v>
      </c>
      <c r="C93" s="12">
        <v>1</v>
      </c>
      <c r="D93" s="12">
        <v>10</v>
      </c>
      <c r="E93" s="11" t="s">
        <v>205</v>
      </c>
      <c r="F93" s="11" t="s">
        <v>3402</v>
      </c>
      <c r="G93" s="11" t="s">
        <v>3660</v>
      </c>
      <c r="H93" s="11" t="s">
        <v>3657</v>
      </c>
      <c r="I93" s="12">
        <v>2</v>
      </c>
      <c r="J93" s="11" t="s">
        <v>164</v>
      </c>
      <c r="K93" s="11" t="s">
        <v>3051</v>
      </c>
      <c r="L93" s="12" t="s">
        <v>2964</v>
      </c>
      <c r="M93" s="11" t="s">
        <v>207</v>
      </c>
      <c r="N93" s="12">
        <v>3.1770833333333331E-2</v>
      </c>
      <c r="O93" s="11" t="s">
        <v>3117</v>
      </c>
      <c r="P93" s="12">
        <v>5</v>
      </c>
      <c r="Q93" s="12">
        <v>368</v>
      </c>
      <c r="R93" s="11"/>
      <c r="S93" s="11" t="s">
        <v>2964</v>
      </c>
      <c r="T93" s="11" t="s">
        <v>2933</v>
      </c>
      <c r="U93" s="11" t="s">
        <v>2953</v>
      </c>
      <c r="V93" s="11"/>
      <c r="W93" s="11"/>
      <c r="X93" s="11"/>
      <c r="Y93" s="11"/>
    </row>
    <row r="94" spans="1:25" ht="39.950000000000003" customHeight="1" x14ac:dyDescent="0.25">
      <c r="A94" s="11" t="s">
        <v>3943</v>
      </c>
      <c r="B94" s="12">
        <v>93</v>
      </c>
      <c r="C94" s="12">
        <v>1</v>
      </c>
      <c r="D94" s="12">
        <v>8</v>
      </c>
      <c r="E94" s="11" t="s">
        <v>3395</v>
      </c>
      <c r="F94" s="11" t="s">
        <v>1789</v>
      </c>
      <c r="G94" s="11" t="s">
        <v>12</v>
      </c>
      <c r="H94" s="11" t="s">
        <v>3383</v>
      </c>
      <c r="I94" s="12">
        <v>2</v>
      </c>
      <c r="J94" s="11" t="s">
        <v>2615</v>
      </c>
      <c r="K94" s="11" t="s">
        <v>3051</v>
      </c>
      <c r="L94" s="12" t="s">
        <v>2926</v>
      </c>
      <c r="M94" s="11" t="s">
        <v>3390</v>
      </c>
      <c r="N94" s="12">
        <v>3.2060185185185185E-2</v>
      </c>
      <c r="O94" s="11" t="s">
        <v>3117</v>
      </c>
      <c r="P94" s="12">
        <v>4</v>
      </c>
      <c r="Q94" s="12">
        <v>372</v>
      </c>
      <c r="R94" s="11"/>
      <c r="S94" s="11" t="s">
        <v>2926</v>
      </c>
      <c r="T94" s="11" t="s">
        <v>2926</v>
      </c>
      <c r="U94" s="11" t="s">
        <v>2918</v>
      </c>
      <c r="V94" s="11"/>
      <c r="W94" s="11"/>
      <c r="X94" s="11"/>
      <c r="Y94" s="11"/>
    </row>
    <row r="95" spans="1:25" ht="39.950000000000003" customHeight="1" x14ac:dyDescent="0.25">
      <c r="A95" s="11" t="s">
        <v>3943</v>
      </c>
      <c r="B95" s="12">
        <v>94</v>
      </c>
      <c r="C95" s="12">
        <v>1</v>
      </c>
      <c r="D95" s="12">
        <v>8</v>
      </c>
      <c r="E95" s="11" t="s">
        <v>191</v>
      </c>
      <c r="F95" s="11" t="s">
        <v>2402</v>
      </c>
      <c r="G95" s="11" t="s">
        <v>3379</v>
      </c>
      <c r="H95" s="11" t="s">
        <v>3383</v>
      </c>
      <c r="I95" s="12">
        <v>2</v>
      </c>
      <c r="J95" s="11" t="s">
        <v>3677</v>
      </c>
      <c r="K95" s="11" t="s">
        <v>3051</v>
      </c>
      <c r="L95" s="12" t="s">
        <v>2926</v>
      </c>
      <c r="M95" s="11" t="s">
        <v>3390</v>
      </c>
      <c r="N95" s="12">
        <v>3.2349537037037038E-2</v>
      </c>
      <c r="O95" s="11" t="s">
        <v>3117</v>
      </c>
      <c r="P95" s="12">
        <v>4</v>
      </c>
      <c r="Q95" s="12">
        <v>376</v>
      </c>
      <c r="R95" s="11"/>
      <c r="S95" s="11" t="s">
        <v>2926</v>
      </c>
      <c r="T95" s="11" t="s">
        <v>2926</v>
      </c>
      <c r="U95" s="11" t="s">
        <v>2918</v>
      </c>
      <c r="V95" s="11"/>
      <c r="W95" s="11"/>
      <c r="X95" s="11"/>
      <c r="Y95" s="11"/>
    </row>
    <row r="96" spans="1:25" ht="39.950000000000003" customHeight="1" x14ac:dyDescent="0.25">
      <c r="A96" s="11" t="s">
        <v>3943</v>
      </c>
      <c r="B96" s="12">
        <v>95</v>
      </c>
      <c r="C96" s="12">
        <v>1</v>
      </c>
      <c r="D96" s="12">
        <v>8</v>
      </c>
      <c r="E96" s="11" t="s">
        <v>3663</v>
      </c>
      <c r="F96" s="11" t="s">
        <v>3871</v>
      </c>
      <c r="G96" s="11" t="s">
        <v>1807</v>
      </c>
      <c r="H96" s="11" t="s">
        <v>3383</v>
      </c>
      <c r="I96" s="12">
        <v>2</v>
      </c>
      <c r="J96" s="11" t="s">
        <v>2626</v>
      </c>
      <c r="K96" s="11" t="s">
        <v>3051</v>
      </c>
      <c r="L96" s="12" t="s">
        <v>2926</v>
      </c>
      <c r="M96" s="11" t="s">
        <v>3390</v>
      </c>
      <c r="N96" s="12">
        <v>3.2638888888888891E-2</v>
      </c>
      <c r="O96" s="11" t="s">
        <v>3117</v>
      </c>
      <c r="P96" s="12">
        <v>4</v>
      </c>
      <c r="Q96" s="12">
        <v>380</v>
      </c>
      <c r="R96" s="11"/>
      <c r="S96" s="11" t="s">
        <v>2926</v>
      </c>
      <c r="T96" s="11" t="s">
        <v>2926</v>
      </c>
      <c r="U96" s="11" t="s">
        <v>2918</v>
      </c>
      <c r="V96" s="11"/>
      <c r="W96" s="11"/>
      <c r="X96" s="11"/>
      <c r="Y96" s="11"/>
    </row>
    <row r="97" spans="1:25" ht="39.950000000000003" customHeight="1" x14ac:dyDescent="0.25">
      <c r="A97" s="11" t="s">
        <v>3943</v>
      </c>
      <c r="B97" s="12">
        <v>96</v>
      </c>
      <c r="C97" s="12">
        <v>1</v>
      </c>
      <c r="D97" s="12">
        <v>8</v>
      </c>
      <c r="E97" s="11" t="s">
        <v>185</v>
      </c>
      <c r="F97" s="11" t="s">
        <v>2550</v>
      </c>
      <c r="G97" s="11" t="s">
        <v>2561</v>
      </c>
      <c r="H97" s="11" t="s">
        <v>3383</v>
      </c>
      <c r="I97" s="12">
        <v>2</v>
      </c>
      <c r="J97" s="11" t="s">
        <v>2233</v>
      </c>
      <c r="K97" s="11" t="s">
        <v>3051</v>
      </c>
      <c r="L97" s="12" t="s">
        <v>2926</v>
      </c>
      <c r="M97" s="11" t="s">
        <v>3390</v>
      </c>
      <c r="N97" s="12">
        <v>3.2928240740740744E-2</v>
      </c>
      <c r="O97" s="11" t="s">
        <v>2629</v>
      </c>
      <c r="P97" s="12">
        <v>4</v>
      </c>
      <c r="Q97" s="12">
        <v>384</v>
      </c>
      <c r="R97" s="11"/>
      <c r="S97" s="11" t="s">
        <v>2926</v>
      </c>
      <c r="T97" s="11" t="s">
        <v>2926</v>
      </c>
      <c r="U97" s="11" t="s">
        <v>2918</v>
      </c>
      <c r="V97" s="11"/>
      <c r="W97" s="11"/>
      <c r="X97" s="11"/>
      <c r="Y97" s="11"/>
    </row>
    <row r="98" spans="1:25" ht="39.950000000000003" customHeight="1" x14ac:dyDescent="0.25">
      <c r="A98" s="11" t="s">
        <v>3943</v>
      </c>
      <c r="B98" s="12">
        <v>97</v>
      </c>
      <c r="C98" s="12">
        <v>3</v>
      </c>
      <c r="D98" s="12">
        <v>8</v>
      </c>
      <c r="E98" s="11" t="s">
        <v>1677</v>
      </c>
      <c r="F98" s="11" t="s">
        <v>361</v>
      </c>
      <c r="G98" s="11" t="s">
        <v>2737</v>
      </c>
      <c r="H98" s="11" t="s">
        <v>2583</v>
      </c>
      <c r="I98" s="12">
        <v>1</v>
      </c>
      <c r="J98" s="11" t="s">
        <v>3655</v>
      </c>
      <c r="K98" s="11" t="s">
        <v>3882</v>
      </c>
      <c r="L98" s="12" t="s">
        <v>473</v>
      </c>
      <c r="M98" s="11" t="s">
        <v>1619</v>
      </c>
      <c r="N98" s="12">
        <v>3.3738425925925929E-2</v>
      </c>
      <c r="O98" s="11" t="s">
        <v>2629</v>
      </c>
      <c r="P98" s="12">
        <v>5</v>
      </c>
      <c r="Q98" s="12">
        <v>389</v>
      </c>
      <c r="R98" s="11" t="s">
        <v>1608</v>
      </c>
      <c r="S98" s="11" t="s">
        <v>473</v>
      </c>
      <c r="T98" s="11" t="s">
        <v>2938</v>
      </c>
      <c r="U98" s="11" t="s">
        <v>2964</v>
      </c>
      <c r="V98" s="11"/>
      <c r="W98" s="11"/>
      <c r="X98" s="11"/>
      <c r="Y98" s="11"/>
    </row>
    <row r="99" spans="1:25" ht="39.950000000000003" customHeight="1" x14ac:dyDescent="0.25">
      <c r="A99" s="11" t="s">
        <v>3943</v>
      </c>
      <c r="B99" s="12">
        <v>98</v>
      </c>
      <c r="C99" s="12">
        <v>3</v>
      </c>
      <c r="D99" s="12">
        <v>8</v>
      </c>
      <c r="E99" s="11" t="s">
        <v>3380</v>
      </c>
      <c r="F99" s="11" t="s">
        <v>1622</v>
      </c>
      <c r="G99" s="11" t="s">
        <v>1618</v>
      </c>
      <c r="H99" s="11" t="s">
        <v>2583</v>
      </c>
      <c r="I99" s="12">
        <v>4</v>
      </c>
      <c r="J99" s="11" t="s">
        <v>190</v>
      </c>
      <c r="K99" s="11" t="s">
        <v>3882</v>
      </c>
      <c r="L99" s="12" t="s">
        <v>2932</v>
      </c>
      <c r="M99" s="11" t="s">
        <v>1619</v>
      </c>
      <c r="N99" s="12">
        <v>3.408564814814815E-2</v>
      </c>
      <c r="O99" s="11" t="s">
        <v>189</v>
      </c>
      <c r="P99" s="12">
        <v>3</v>
      </c>
      <c r="Q99" s="12">
        <v>392</v>
      </c>
      <c r="R99" s="11" t="s">
        <v>3386</v>
      </c>
      <c r="S99" s="11" t="s">
        <v>2932</v>
      </c>
      <c r="T99" s="11" t="s">
        <v>2926</v>
      </c>
      <c r="U99" s="11" t="s">
        <v>2926</v>
      </c>
      <c r="V99" s="11"/>
      <c r="W99" s="11" t="s">
        <v>3397</v>
      </c>
      <c r="X99" s="11"/>
      <c r="Y99" s="11" t="s">
        <v>2612</v>
      </c>
    </row>
    <row r="100" spans="1:25" ht="39.950000000000003" customHeight="1" x14ac:dyDescent="0.25">
      <c r="A100" s="11" t="s">
        <v>3943</v>
      </c>
      <c r="B100" s="12">
        <v>99</v>
      </c>
      <c r="C100" s="12">
        <v>1</v>
      </c>
      <c r="D100" s="12">
        <v>8</v>
      </c>
      <c r="E100" s="11" t="s">
        <v>3628</v>
      </c>
      <c r="F100" s="11" t="s">
        <v>2554</v>
      </c>
      <c r="G100" s="11" t="s">
        <v>3872</v>
      </c>
      <c r="H100" s="11" t="s">
        <v>3383</v>
      </c>
      <c r="I100" s="12">
        <v>2</v>
      </c>
      <c r="J100" s="11" t="s">
        <v>1134</v>
      </c>
      <c r="K100" s="11" t="s">
        <v>3051</v>
      </c>
      <c r="L100" s="12" t="s">
        <v>2926</v>
      </c>
      <c r="M100" s="11" t="s">
        <v>3390</v>
      </c>
      <c r="N100" s="12">
        <v>3.4375000000000003E-2</v>
      </c>
      <c r="O100" s="11" t="s">
        <v>2629</v>
      </c>
      <c r="P100" s="12">
        <v>4</v>
      </c>
      <c r="Q100" s="12">
        <v>396</v>
      </c>
      <c r="R100" s="11"/>
      <c r="S100" s="11" t="s">
        <v>2926</v>
      </c>
      <c r="T100" s="11" t="s">
        <v>2926</v>
      </c>
      <c r="U100" s="11" t="s">
        <v>2918</v>
      </c>
      <c r="V100" s="11"/>
      <c r="W100" s="11"/>
      <c r="X100" s="11"/>
      <c r="Y100" s="11"/>
    </row>
    <row r="101" spans="1:25" ht="39.950000000000003" customHeight="1" x14ac:dyDescent="0.25">
      <c r="A101" s="11" t="s">
        <v>3943</v>
      </c>
      <c r="B101" s="12">
        <v>100</v>
      </c>
      <c r="C101" s="12">
        <v>3</v>
      </c>
      <c r="D101" s="12">
        <v>8</v>
      </c>
      <c r="E101" s="11" t="s">
        <v>1612</v>
      </c>
      <c r="F101" s="11" t="s">
        <v>2416</v>
      </c>
      <c r="G101" s="11" t="s">
        <v>13</v>
      </c>
      <c r="H101" s="11" t="s">
        <v>2583</v>
      </c>
      <c r="I101" s="12">
        <v>4</v>
      </c>
      <c r="J101" s="11" t="s">
        <v>3655</v>
      </c>
      <c r="K101" s="11" t="s">
        <v>3882</v>
      </c>
      <c r="L101" s="12" t="s">
        <v>473</v>
      </c>
      <c r="M101" s="11" t="s">
        <v>1619</v>
      </c>
      <c r="N101" s="12">
        <v>3.5185185185185187E-2</v>
      </c>
      <c r="O101" s="11" t="s">
        <v>2629</v>
      </c>
      <c r="P101" s="12">
        <v>7</v>
      </c>
      <c r="Q101" s="12">
        <v>403</v>
      </c>
      <c r="R101" s="11" t="s">
        <v>3879</v>
      </c>
      <c r="S101" s="11" t="s">
        <v>473</v>
      </c>
      <c r="T101" s="11" t="s">
        <v>2938</v>
      </c>
      <c r="U101" s="11" t="s">
        <v>2933</v>
      </c>
      <c r="V101" s="11"/>
      <c r="W101" s="11"/>
      <c r="X101" s="11"/>
      <c r="Y101" s="11"/>
    </row>
    <row r="102" spans="1:25" ht="39.950000000000003" customHeight="1" x14ac:dyDescent="0.25">
      <c r="A102" s="11" t="s">
        <v>3943</v>
      </c>
      <c r="B102" s="12">
        <v>101</v>
      </c>
      <c r="C102" s="12">
        <v>2</v>
      </c>
      <c r="D102" s="12">
        <v>8</v>
      </c>
      <c r="E102" s="11" t="s">
        <v>186</v>
      </c>
      <c r="F102" s="11" t="s">
        <v>2547</v>
      </c>
      <c r="G102" s="11" t="s">
        <v>3384</v>
      </c>
      <c r="H102" s="11" t="s">
        <v>1869</v>
      </c>
      <c r="I102" s="12">
        <v>2</v>
      </c>
      <c r="J102" s="11" t="s">
        <v>168</v>
      </c>
      <c r="K102" s="11" t="s">
        <v>3051</v>
      </c>
      <c r="L102" s="12" t="s">
        <v>2932</v>
      </c>
      <c r="M102" s="11" t="s">
        <v>1723</v>
      </c>
      <c r="N102" s="12">
        <v>3.5532407407407408E-2</v>
      </c>
      <c r="O102" s="11" t="s">
        <v>2629</v>
      </c>
      <c r="P102" s="12">
        <v>3</v>
      </c>
      <c r="Q102" s="12">
        <v>406</v>
      </c>
      <c r="R102" s="11"/>
      <c r="S102" s="11" t="s">
        <v>2932</v>
      </c>
      <c r="T102" s="11" t="s">
        <v>2926</v>
      </c>
      <c r="U102" s="11" t="s">
        <v>2926</v>
      </c>
      <c r="V102" s="11"/>
      <c r="W102" s="11"/>
      <c r="X102" s="11"/>
      <c r="Y102" s="11" t="s">
        <v>192</v>
      </c>
    </row>
    <row r="103" spans="1:25" ht="39.950000000000003" customHeight="1" x14ac:dyDescent="0.25">
      <c r="A103" s="11" t="s">
        <v>3943</v>
      </c>
      <c r="B103" s="12">
        <v>102</v>
      </c>
      <c r="C103" s="12">
        <v>2</v>
      </c>
      <c r="D103" s="12">
        <v>8</v>
      </c>
      <c r="E103" s="11" t="s">
        <v>3372</v>
      </c>
      <c r="F103" s="11" t="s">
        <v>3634</v>
      </c>
      <c r="G103" s="11" t="s">
        <v>2570</v>
      </c>
      <c r="H103" s="11" t="s">
        <v>1869</v>
      </c>
      <c r="I103" s="12">
        <v>2</v>
      </c>
      <c r="J103" s="11" t="s">
        <v>3629</v>
      </c>
      <c r="K103" s="11" t="s">
        <v>3051</v>
      </c>
      <c r="L103" s="12" t="s">
        <v>2932</v>
      </c>
      <c r="M103" s="11" t="s">
        <v>1723</v>
      </c>
      <c r="N103" s="12">
        <v>3.5879629629629629E-2</v>
      </c>
      <c r="O103" s="11" t="s">
        <v>2629</v>
      </c>
      <c r="P103" s="12">
        <v>3</v>
      </c>
      <c r="Q103" s="12">
        <v>409</v>
      </c>
      <c r="R103" s="11"/>
      <c r="S103" s="11" t="s">
        <v>2932</v>
      </c>
      <c r="T103" s="11" t="s">
        <v>2926</v>
      </c>
      <c r="U103" s="11" t="s">
        <v>2926</v>
      </c>
      <c r="V103" s="11"/>
      <c r="W103" s="11" t="s">
        <v>3391</v>
      </c>
      <c r="X103" s="11"/>
      <c r="Y103" s="11" t="s">
        <v>1724</v>
      </c>
    </row>
    <row r="104" spans="1:25" ht="39.950000000000003" customHeight="1" x14ac:dyDescent="0.25">
      <c r="A104" s="11" t="s">
        <v>3943</v>
      </c>
      <c r="B104" s="12">
        <v>103</v>
      </c>
      <c r="C104" s="12">
        <v>3</v>
      </c>
      <c r="D104" s="12">
        <v>8</v>
      </c>
      <c r="E104" s="11" t="s">
        <v>3401</v>
      </c>
      <c r="F104" s="11" t="s">
        <v>2409</v>
      </c>
      <c r="G104" s="11" t="s">
        <v>2339</v>
      </c>
      <c r="H104" s="11" t="s">
        <v>2583</v>
      </c>
      <c r="I104" s="12">
        <v>2</v>
      </c>
      <c r="J104" s="11" t="s">
        <v>3655</v>
      </c>
      <c r="K104" s="11" t="s">
        <v>3882</v>
      </c>
      <c r="L104" s="12" t="s">
        <v>2964</v>
      </c>
      <c r="M104" s="11" t="s">
        <v>1619</v>
      </c>
      <c r="N104" s="12">
        <v>3.6458333333333336E-2</v>
      </c>
      <c r="O104" s="11" t="s">
        <v>2629</v>
      </c>
      <c r="P104" s="12">
        <v>5</v>
      </c>
      <c r="Q104" s="12">
        <v>414</v>
      </c>
      <c r="R104" s="11" t="s">
        <v>1594</v>
      </c>
      <c r="S104" s="11" t="s">
        <v>2964</v>
      </c>
      <c r="T104" s="11" t="s">
        <v>2933</v>
      </c>
      <c r="U104" s="11" t="s">
        <v>2953</v>
      </c>
      <c r="V104" s="11"/>
      <c r="W104" s="11"/>
      <c r="X104" s="11"/>
      <c r="Y104" s="11"/>
    </row>
    <row r="105" spans="1:25" ht="39.950000000000003" customHeight="1" x14ac:dyDescent="0.25">
      <c r="A105" s="11" t="s">
        <v>3943</v>
      </c>
      <c r="B105" s="12">
        <v>104</v>
      </c>
      <c r="C105" s="12">
        <v>2</v>
      </c>
      <c r="D105" s="12">
        <v>8</v>
      </c>
      <c r="E105" s="11" t="s">
        <v>3635</v>
      </c>
      <c r="F105" s="11" t="s">
        <v>1605</v>
      </c>
      <c r="G105" s="11" t="s">
        <v>1079</v>
      </c>
      <c r="H105" s="11" t="s">
        <v>1869</v>
      </c>
      <c r="I105" s="12">
        <v>2</v>
      </c>
      <c r="J105" s="11" t="s">
        <v>2254</v>
      </c>
      <c r="K105" s="11" t="s">
        <v>3051</v>
      </c>
      <c r="L105" s="12" t="s">
        <v>2932</v>
      </c>
      <c r="M105" s="11" t="s">
        <v>1723</v>
      </c>
      <c r="N105" s="12">
        <v>3.6805555555555557E-2</v>
      </c>
      <c r="O105" s="11" t="s">
        <v>2277</v>
      </c>
      <c r="P105" s="12">
        <v>3</v>
      </c>
      <c r="Q105" s="12">
        <f>Q104+P105</f>
        <v>417</v>
      </c>
      <c r="R105" s="11"/>
      <c r="S105" s="11" t="s">
        <v>2932</v>
      </c>
      <c r="T105" s="11" t="s">
        <v>2926</v>
      </c>
      <c r="U105" s="11" t="s">
        <v>2926</v>
      </c>
      <c r="V105" s="11"/>
      <c r="W105" s="11" t="s">
        <v>3414</v>
      </c>
      <c r="X105" s="11"/>
      <c r="Y105" s="11" t="s">
        <v>3416</v>
      </c>
    </row>
    <row r="106" spans="1:25" ht="39.950000000000003" customHeight="1" x14ac:dyDescent="0.25">
      <c r="A106" s="11" t="s">
        <v>3943</v>
      </c>
      <c r="B106" s="12">
        <v>105</v>
      </c>
      <c r="C106" s="12">
        <v>1</v>
      </c>
      <c r="D106" s="12">
        <v>8</v>
      </c>
      <c r="E106" s="11" t="s">
        <v>3626</v>
      </c>
      <c r="F106" s="11" t="s">
        <v>3863</v>
      </c>
      <c r="G106" s="11" t="s">
        <v>1088</v>
      </c>
      <c r="H106" s="11" t="s">
        <v>3383</v>
      </c>
      <c r="I106" s="12">
        <v>2</v>
      </c>
      <c r="J106" s="11" t="s">
        <v>2283</v>
      </c>
      <c r="K106" s="11" t="s">
        <v>3051</v>
      </c>
      <c r="L106" s="12" t="s">
        <v>2926</v>
      </c>
      <c r="M106" s="11" t="s">
        <v>3390</v>
      </c>
      <c r="N106" s="12">
        <v>3.709490740740741E-2</v>
      </c>
      <c r="O106" s="11" t="s">
        <v>2247</v>
      </c>
      <c r="P106" s="12">
        <v>4</v>
      </c>
      <c r="Q106" s="12">
        <v>421</v>
      </c>
      <c r="R106" s="11"/>
      <c r="S106" s="11" t="s">
        <v>2926</v>
      </c>
      <c r="T106" s="11" t="s">
        <v>2926</v>
      </c>
      <c r="U106" s="11" t="s">
        <v>2918</v>
      </c>
      <c r="V106" s="11"/>
      <c r="W106" s="11"/>
      <c r="X106" s="11"/>
      <c r="Y106" s="11"/>
    </row>
    <row r="107" spans="1:25" ht="39.950000000000003" customHeight="1" x14ac:dyDescent="0.25">
      <c r="A107" s="11" t="s">
        <v>3943</v>
      </c>
      <c r="B107" s="12">
        <v>106</v>
      </c>
      <c r="C107" s="12">
        <v>1</v>
      </c>
      <c r="D107" s="12">
        <v>8</v>
      </c>
      <c r="E107" s="11" t="s">
        <v>3631</v>
      </c>
      <c r="F107" s="11" t="s">
        <v>367</v>
      </c>
      <c r="G107" s="11" t="s">
        <v>349</v>
      </c>
      <c r="H107" s="11" t="s">
        <v>3383</v>
      </c>
      <c r="I107" s="12">
        <v>2</v>
      </c>
      <c r="J107" s="11" t="s">
        <v>2269</v>
      </c>
      <c r="K107" s="11" t="s">
        <v>3051</v>
      </c>
      <c r="L107" s="12" t="s">
        <v>2926</v>
      </c>
      <c r="M107" s="11" t="s">
        <v>3390</v>
      </c>
      <c r="N107" s="12">
        <v>3.7384259259259256E-2</v>
      </c>
      <c r="O107" s="11" t="s">
        <v>2247</v>
      </c>
      <c r="P107" s="12">
        <v>4</v>
      </c>
      <c r="Q107" s="12">
        <v>425</v>
      </c>
      <c r="R107" s="11"/>
      <c r="S107" s="11" t="s">
        <v>2926</v>
      </c>
      <c r="T107" s="11" t="s">
        <v>2926</v>
      </c>
      <c r="U107" s="11" t="s">
        <v>2918</v>
      </c>
      <c r="V107" s="11"/>
      <c r="W107" s="11"/>
      <c r="X107" s="11"/>
      <c r="Y107" s="11"/>
    </row>
    <row r="108" spans="1:25" ht="39.950000000000003" customHeight="1" x14ac:dyDescent="0.25">
      <c r="A108" s="11" t="s">
        <v>3943</v>
      </c>
      <c r="B108" s="12">
        <v>107</v>
      </c>
      <c r="C108" s="12">
        <v>2</v>
      </c>
      <c r="D108" s="12">
        <v>7</v>
      </c>
      <c r="E108" s="11" t="s">
        <v>1617</v>
      </c>
      <c r="F108" s="11" t="s">
        <v>3866</v>
      </c>
      <c r="G108" s="11" t="s">
        <v>3864</v>
      </c>
      <c r="H108" s="11" t="s">
        <v>124</v>
      </c>
      <c r="I108" s="12">
        <v>3</v>
      </c>
      <c r="J108" s="11" t="s">
        <v>183</v>
      </c>
      <c r="K108" s="11" t="s">
        <v>3051</v>
      </c>
      <c r="L108" s="12" t="s">
        <v>2926</v>
      </c>
      <c r="M108" s="11" t="s">
        <v>3664</v>
      </c>
      <c r="N108" s="12">
        <v>3.7673611111111109E-2</v>
      </c>
      <c r="O108" s="11" t="s">
        <v>2247</v>
      </c>
      <c r="P108" s="12">
        <v>4</v>
      </c>
      <c r="Q108" s="12">
        <v>429</v>
      </c>
      <c r="R108" s="11"/>
      <c r="S108" s="11" t="s">
        <v>2926</v>
      </c>
      <c r="T108" s="11" t="s">
        <v>2926</v>
      </c>
      <c r="U108" s="11" t="s">
        <v>2918</v>
      </c>
      <c r="V108" s="11"/>
      <c r="W108" s="11"/>
      <c r="X108" s="11"/>
      <c r="Y108" s="11"/>
    </row>
    <row r="109" spans="1:25" ht="39.950000000000003" customHeight="1" x14ac:dyDescent="0.25">
      <c r="A109" s="11" t="s">
        <v>3943</v>
      </c>
      <c r="B109" s="12">
        <v>108</v>
      </c>
      <c r="C109" s="12">
        <v>1</v>
      </c>
      <c r="D109" s="12">
        <v>10</v>
      </c>
      <c r="E109" s="11" t="s">
        <v>2257</v>
      </c>
      <c r="F109" s="11" t="s">
        <v>334</v>
      </c>
      <c r="G109" s="11" t="s">
        <v>3403</v>
      </c>
      <c r="H109" s="11" t="s">
        <v>3657</v>
      </c>
      <c r="I109" s="12">
        <v>2</v>
      </c>
      <c r="J109" s="11" t="s">
        <v>2390</v>
      </c>
      <c r="K109" s="11" t="s">
        <v>3051</v>
      </c>
      <c r="L109" s="12" t="s">
        <v>2964</v>
      </c>
      <c r="M109" s="11" t="s">
        <v>207</v>
      </c>
      <c r="N109" s="12">
        <v>3.8252314814814815E-2</v>
      </c>
      <c r="O109" s="11" t="s">
        <v>2247</v>
      </c>
      <c r="P109" s="12">
        <v>5</v>
      </c>
      <c r="Q109" s="12">
        <v>434</v>
      </c>
      <c r="R109" s="11"/>
      <c r="S109" s="11" t="s">
        <v>2964</v>
      </c>
      <c r="T109" s="11" t="s">
        <v>2933</v>
      </c>
      <c r="U109" s="11" t="s">
        <v>2953</v>
      </c>
      <c r="V109" s="11"/>
      <c r="W109" s="11"/>
      <c r="X109" s="11"/>
      <c r="Y109" s="11"/>
    </row>
    <row r="110" spans="1:25" ht="39.950000000000003" customHeight="1" x14ac:dyDescent="0.25">
      <c r="A110" s="11" t="s">
        <v>3943</v>
      </c>
      <c r="B110" s="12">
        <v>109</v>
      </c>
      <c r="C110" s="12">
        <v>1</v>
      </c>
      <c r="D110" s="12">
        <v>8</v>
      </c>
      <c r="E110" s="11" t="s">
        <v>201</v>
      </c>
      <c r="F110" s="11" t="s">
        <v>1624</v>
      </c>
      <c r="G110" s="11" t="s">
        <v>1606</v>
      </c>
      <c r="H110" s="11" t="s">
        <v>3383</v>
      </c>
      <c r="I110" s="12">
        <v>2</v>
      </c>
      <c r="J110" s="11" t="s">
        <v>2397</v>
      </c>
      <c r="K110" s="11" t="s">
        <v>3051</v>
      </c>
      <c r="L110" s="12" t="s">
        <v>2926</v>
      </c>
      <c r="M110" s="11" t="s">
        <v>3390</v>
      </c>
      <c r="N110" s="12">
        <v>3.8541666666666669E-2</v>
      </c>
      <c r="O110" s="11" t="s">
        <v>1459</v>
      </c>
      <c r="P110" s="12">
        <v>4</v>
      </c>
      <c r="Q110" s="12">
        <v>438</v>
      </c>
      <c r="R110" s="11"/>
      <c r="S110" s="11" t="s">
        <v>2926</v>
      </c>
      <c r="T110" s="11" t="s">
        <v>2926</v>
      </c>
      <c r="U110" s="11" t="s">
        <v>2918</v>
      </c>
      <c r="V110" s="11"/>
      <c r="W110" s="11"/>
      <c r="X110" s="11"/>
      <c r="Y110" s="11"/>
    </row>
    <row r="111" spans="1:25" ht="39.950000000000003" customHeight="1" x14ac:dyDescent="0.25">
      <c r="A111" s="11" t="s">
        <v>3943</v>
      </c>
      <c r="B111" s="12">
        <v>110</v>
      </c>
      <c r="C111" s="12">
        <v>2</v>
      </c>
      <c r="D111" s="12">
        <v>7</v>
      </c>
      <c r="E111" s="11" t="s">
        <v>2249</v>
      </c>
      <c r="F111" s="11" t="s">
        <v>1089</v>
      </c>
      <c r="G111" s="11" t="s">
        <v>158</v>
      </c>
      <c r="H111" s="11" t="s">
        <v>124</v>
      </c>
      <c r="I111" s="12">
        <v>3</v>
      </c>
      <c r="J111" s="11" t="s">
        <v>2391</v>
      </c>
      <c r="K111" s="11" t="s">
        <v>3051</v>
      </c>
      <c r="L111" s="12" t="s">
        <v>2926</v>
      </c>
      <c r="M111" s="11" t="s">
        <v>3664</v>
      </c>
      <c r="N111" s="12">
        <v>3.8831018518518522E-2</v>
      </c>
      <c r="O111" s="11" t="s">
        <v>1459</v>
      </c>
      <c r="P111" s="12">
        <v>4</v>
      </c>
      <c r="Q111" s="12">
        <v>442</v>
      </c>
      <c r="R111" s="11"/>
      <c r="S111" s="11" t="s">
        <v>2926</v>
      </c>
      <c r="T111" s="11" t="s">
        <v>2926</v>
      </c>
      <c r="U111" s="11" t="s">
        <v>2918</v>
      </c>
      <c r="V111" s="11"/>
      <c r="W111" s="11"/>
      <c r="X111" s="11"/>
      <c r="Y111" s="11"/>
    </row>
    <row r="112" spans="1:25" ht="39.950000000000003" customHeight="1" x14ac:dyDescent="0.25">
      <c r="A112" s="11" t="s">
        <v>3943</v>
      </c>
      <c r="B112" s="12">
        <v>111</v>
      </c>
      <c r="C112" s="12">
        <v>1</v>
      </c>
      <c r="D112" s="12">
        <v>10</v>
      </c>
      <c r="E112" s="11" t="s">
        <v>1607</v>
      </c>
      <c r="F112" s="11" t="s">
        <v>3878</v>
      </c>
      <c r="G112" s="11" t="s">
        <v>2555</v>
      </c>
      <c r="H112" s="11" t="s">
        <v>3657</v>
      </c>
      <c r="I112" s="12">
        <v>2</v>
      </c>
      <c r="J112" s="11" t="s">
        <v>2284</v>
      </c>
      <c r="K112" s="11" t="s">
        <v>3051</v>
      </c>
      <c r="L112" s="12" t="s">
        <v>2953</v>
      </c>
      <c r="M112" s="11" t="s">
        <v>207</v>
      </c>
      <c r="N112" s="12">
        <v>3.923611111111111E-2</v>
      </c>
      <c r="O112" s="11" t="s">
        <v>1459</v>
      </c>
      <c r="P112" s="12">
        <v>8</v>
      </c>
      <c r="Q112" s="12">
        <v>450</v>
      </c>
      <c r="R112" s="11"/>
      <c r="S112" s="11" t="s">
        <v>2953</v>
      </c>
      <c r="T112" s="11" t="s">
        <v>2953</v>
      </c>
      <c r="U112" s="11" t="s">
        <v>2932</v>
      </c>
      <c r="V112" s="11"/>
      <c r="W112" s="11"/>
      <c r="X112" s="11"/>
      <c r="Y112" s="11"/>
    </row>
    <row r="113" spans="1:25" ht="39.950000000000003" customHeight="1" x14ac:dyDescent="0.25">
      <c r="A113" s="11" t="s">
        <v>3943</v>
      </c>
      <c r="B113" s="12">
        <v>112</v>
      </c>
      <c r="C113" s="12">
        <v>1</v>
      </c>
      <c r="D113" s="12">
        <v>8</v>
      </c>
      <c r="E113" s="11" t="s">
        <v>3647</v>
      </c>
      <c r="F113" s="11" t="s">
        <v>2442</v>
      </c>
      <c r="G113" s="11" t="s">
        <v>2569</v>
      </c>
      <c r="H113" s="11" t="s">
        <v>3383</v>
      </c>
      <c r="I113" s="12">
        <v>2</v>
      </c>
      <c r="J113" s="11" t="s">
        <v>1457</v>
      </c>
      <c r="K113" s="11" t="s">
        <v>3051</v>
      </c>
      <c r="L113" s="12" t="s">
        <v>2926</v>
      </c>
      <c r="M113" s="11" t="s">
        <v>3390</v>
      </c>
      <c r="N113" s="12">
        <v>3.9525462962962964E-2</v>
      </c>
      <c r="O113" s="11" t="s">
        <v>1459</v>
      </c>
      <c r="P113" s="12">
        <v>4</v>
      </c>
      <c r="Q113" s="12">
        <v>454</v>
      </c>
      <c r="R113" s="11"/>
      <c r="S113" s="11" t="s">
        <v>2926</v>
      </c>
      <c r="T113" s="11" t="s">
        <v>2926</v>
      </c>
      <c r="U113" s="11" t="s">
        <v>2918</v>
      </c>
      <c r="V113" s="11"/>
      <c r="W113" s="11"/>
      <c r="X113" s="11"/>
      <c r="Y113" s="11"/>
    </row>
    <row r="114" spans="1:25" ht="39.950000000000003" customHeight="1" x14ac:dyDescent="0.25">
      <c r="A114" s="11" t="s">
        <v>3943</v>
      </c>
      <c r="B114" s="12">
        <v>113</v>
      </c>
      <c r="C114" s="12">
        <v>1</v>
      </c>
      <c r="D114" s="12">
        <v>8</v>
      </c>
      <c r="E114" s="11" t="s">
        <v>2279</v>
      </c>
      <c r="F114" s="11" t="s">
        <v>1086</v>
      </c>
      <c r="G114" s="11" t="s">
        <v>2559</v>
      </c>
      <c r="H114" s="11" t="s">
        <v>3383</v>
      </c>
      <c r="I114" s="12">
        <v>2</v>
      </c>
      <c r="J114" s="11" t="s">
        <v>2267</v>
      </c>
      <c r="K114" s="11" t="s">
        <v>3051</v>
      </c>
      <c r="L114" s="12" t="s">
        <v>2926</v>
      </c>
      <c r="M114" s="11" t="s">
        <v>3390</v>
      </c>
      <c r="N114" s="12">
        <v>3.9814814814814817E-2</v>
      </c>
      <c r="O114" s="11" t="s">
        <v>1459</v>
      </c>
      <c r="P114" s="12">
        <v>4</v>
      </c>
      <c r="Q114" s="12">
        <v>458</v>
      </c>
      <c r="R114" s="11"/>
      <c r="S114" s="11" t="s">
        <v>2926</v>
      </c>
      <c r="T114" s="11" t="s">
        <v>2926</v>
      </c>
      <c r="U114" s="11" t="s">
        <v>2918</v>
      </c>
      <c r="V114" s="11"/>
      <c r="W114" s="11" t="s">
        <v>2287</v>
      </c>
      <c r="X114" s="11"/>
      <c r="Y114" s="11"/>
    </row>
    <row r="115" spans="1:25" ht="39.950000000000003" customHeight="1" x14ac:dyDescent="0.25">
      <c r="A115" s="11" t="s">
        <v>3943</v>
      </c>
      <c r="B115" s="12">
        <v>114</v>
      </c>
      <c r="C115" s="12">
        <v>1</v>
      </c>
      <c r="D115" s="12">
        <v>8</v>
      </c>
      <c r="E115" s="11" t="s">
        <v>3646</v>
      </c>
      <c r="F115" s="11" t="s">
        <v>353</v>
      </c>
      <c r="G115" s="11" t="s">
        <v>2406</v>
      </c>
      <c r="H115" s="11" t="s">
        <v>3383</v>
      </c>
      <c r="I115" s="12">
        <v>2</v>
      </c>
      <c r="J115" s="11" t="s">
        <v>231</v>
      </c>
      <c r="K115" s="11" t="s">
        <v>3051</v>
      </c>
      <c r="L115" s="12" t="s">
        <v>2926</v>
      </c>
      <c r="M115" s="11" t="s">
        <v>3390</v>
      </c>
      <c r="N115" s="12">
        <v>4.010416666666667E-2</v>
      </c>
      <c r="O115" s="11" t="s">
        <v>1459</v>
      </c>
      <c r="P115" s="12">
        <v>4</v>
      </c>
      <c r="Q115" s="12">
        <v>462</v>
      </c>
      <c r="R115" s="11"/>
      <c r="S115" s="11" t="s">
        <v>2926</v>
      </c>
      <c r="T115" s="11" t="s">
        <v>2926</v>
      </c>
      <c r="U115" s="11" t="s">
        <v>2918</v>
      </c>
      <c r="V115" s="11"/>
      <c r="W115" s="11" t="s">
        <v>2281</v>
      </c>
      <c r="X115" s="11"/>
      <c r="Y115" s="11"/>
    </row>
    <row r="116" spans="1:25" ht="39.950000000000003" customHeight="1" x14ac:dyDescent="0.25">
      <c r="A116" s="11" t="s">
        <v>2400</v>
      </c>
      <c r="B116" s="12">
        <v>115</v>
      </c>
      <c r="C116" s="12">
        <v>1</v>
      </c>
      <c r="D116" s="12">
        <v>8</v>
      </c>
      <c r="E116" s="11" t="s">
        <v>2238</v>
      </c>
      <c r="F116" s="11" t="s">
        <v>330</v>
      </c>
      <c r="G116" s="11" t="s">
        <v>354</v>
      </c>
      <c r="H116" s="11" t="s">
        <v>1610</v>
      </c>
      <c r="I116" s="12">
        <v>2</v>
      </c>
      <c r="J116" s="11" t="s">
        <v>2243</v>
      </c>
      <c r="K116" s="11" t="s">
        <v>3051</v>
      </c>
      <c r="L116" s="12" t="s">
        <v>2918</v>
      </c>
      <c r="M116" s="11" t="s">
        <v>2253</v>
      </c>
      <c r="N116" s="12">
        <v>4.0335648148148148E-2</v>
      </c>
      <c r="O116" s="11" t="s">
        <v>2264</v>
      </c>
      <c r="P116" s="12">
        <v>3</v>
      </c>
      <c r="Q116" s="12">
        <v>465</v>
      </c>
      <c r="R116" s="11"/>
      <c r="S116" s="11" t="s">
        <v>2918</v>
      </c>
      <c r="T116" s="11" t="s">
        <v>2918</v>
      </c>
      <c r="U116" s="11" t="s">
        <v>2918</v>
      </c>
      <c r="V116" s="11"/>
      <c r="W116" s="11"/>
      <c r="X116" s="11"/>
      <c r="Y116" s="11"/>
    </row>
    <row r="117" spans="1:25" ht="39.950000000000003" customHeight="1" x14ac:dyDescent="0.25">
      <c r="A117" s="11" t="s">
        <v>2400</v>
      </c>
      <c r="B117" s="12">
        <v>116</v>
      </c>
      <c r="C117" s="12">
        <v>1</v>
      </c>
      <c r="D117" s="12">
        <v>8</v>
      </c>
      <c r="E117" s="11" t="s">
        <v>2276</v>
      </c>
      <c r="F117" s="11" t="s">
        <v>2551</v>
      </c>
      <c r="G117" s="11" t="s">
        <v>3880</v>
      </c>
      <c r="H117" s="11" t="s">
        <v>3383</v>
      </c>
      <c r="I117" s="12">
        <v>2</v>
      </c>
      <c r="J117" s="11" t="s">
        <v>222</v>
      </c>
      <c r="K117" s="11" t="s">
        <v>3051</v>
      </c>
      <c r="L117" s="12" t="s">
        <v>2926</v>
      </c>
      <c r="M117" s="11" t="s">
        <v>3390</v>
      </c>
      <c r="N117" s="12">
        <v>4.0625000000000001E-2</v>
      </c>
      <c r="O117" s="11" t="s">
        <v>2264</v>
      </c>
      <c r="P117" s="12">
        <v>4</v>
      </c>
      <c r="Q117" s="12">
        <v>469</v>
      </c>
      <c r="R117" s="11"/>
      <c r="S117" s="11" t="s">
        <v>2926</v>
      </c>
      <c r="T117" s="11" t="s">
        <v>2926</v>
      </c>
      <c r="U117" s="11" t="s">
        <v>2918</v>
      </c>
      <c r="V117" s="11"/>
      <c r="W117" s="11"/>
      <c r="X117" s="11"/>
      <c r="Y117" s="11"/>
    </row>
    <row r="118" spans="1:25" ht="39.950000000000003" customHeight="1" x14ac:dyDescent="0.25">
      <c r="A118" s="11" t="s">
        <v>2400</v>
      </c>
      <c r="B118" s="12">
        <v>117</v>
      </c>
      <c r="C118" s="12">
        <v>1</v>
      </c>
      <c r="D118" s="12">
        <v>10</v>
      </c>
      <c r="E118" s="11" t="s">
        <v>3661</v>
      </c>
      <c r="F118" s="11" t="s">
        <v>1621</v>
      </c>
      <c r="G118" s="11" t="s">
        <v>3853</v>
      </c>
      <c r="H118" s="11" t="s">
        <v>3657</v>
      </c>
      <c r="I118" s="12">
        <v>2</v>
      </c>
      <c r="J118" s="11" t="s">
        <v>2266</v>
      </c>
      <c r="K118" s="11" t="s">
        <v>3051</v>
      </c>
      <c r="L118" s="12" t="s">
        <v>2964</v>
      </c>
      <c r="M118" s="11" t="s">
        <v>207</v>
      </c>
      <c r="N118" s="12">
        <v>4.1203703703703701E-2</v>
      </c>
      <c r="O118" s="11" t="s">
        <v>2264</v>
      </c>
      <c r="P118" s="12">
        <v>5</v>
      </c>
      <c r="Q118" s="12">
        <v>474</v>
      </c>
      <c r="R118" s="11"/>
      <c r="S118" s="11" t="s">
        <v>2964</v>
      </c>
      <c r="T118" s="11" t="s">
        <v>2933</v>
      </c>
      <c r="U118" s="11" t="s">
        <v>2953</v>
      </c>
      <c r="V118" s="11"/>
      <c r="W118" s="11"/>
      <c r="X118" s="11"/>
      <c r="Y118" s="11"/>
    </row>
    <row r="119" spans="1:25" ht="39.950000000000003" customHeight="1" x14ac:dyDescent="0.25">
      <c r="A119" s="11" t="s">
        <v>2400</v>
      </c>
      <c r="B119" s="12">
        <v>118</v>
      </c>
      <c r="C119" s="12">
        <v>2</v>
      </c>
      <c r="D119" s="12">
        <v>6</v>
      </c>
      <c r="E119" s="11" t="s">
        <v>3877</v>
      </c>
      <c r="F119" s="11" t="s">
        <v>2716</v>
      </c>
      <c r="G119" s="11" t="s">
        <v>59</v>
      </c>
      <c r="H119" s="11" t="s">
        <v>3855</v>
      </c>
      <c r="I119" s="12">
        <v>10</v>
      </c>
      <c r="J119" s="11" t="s">
        <v>348</v>
      </c>
      <c r="K119" s="11" t="s">
        <v>3051</v>
      </c>
      <c r="L119" s="12" t="s">
        <v>2952</v>
      </c>
      <c r="M119" s="11" t="s">
        <v>1669</v>
      </c>
      <c r="N119" s="12">
        <v>4.1840277777777775E-2</v>
      </c>
      <c r="O119" s="11" t="s">
        <v>2264</v>
      </c>
      <c r="P119" s="12">
        <v>3</v>
      </c>
      <c r="Q119" s="12">
        <v>477</v>
      </c>
      <c r="R119" s="11"/>
      <c r="S119" s="11" t="s">
        <v>2952</v>
      </c>
      <c r="T119" s="11" t="s">
        <v>2964</v>
      </c>
      <c r="U119" s="11" t="s">
        <v>3056</v>
      </c>
      <c r="V119" s="11"/>
      <c r="W119" s="11"/>
      <c r="X119" s="11"/>
      <c r="Y119" s="11" t="s">
        <v>1498</v>
      </c>
    </row>
    <row r="120" spans="1:25" ht="39.950000000000003" customHeight="1" x14ac:dyDescent="0.25">
      <c r="A120" s="11" t="s">
        <v>2400</v>
      </c>
      <c r="B120" s="12">
        <v>119</v>
      </c>
      <c r="C120" s="12">
        <v>3</v>
      </c>
      <c r="D120" s="12">
        <v>7</v>
      </c>
      <c r="E120" s="11" t="s">
        <v>2548</v>
      </c>
      <c r="F120" s="11" t="s">
        <v>364</v>
      </c>
      <c r="G120" s="11" t="s">
        <v>1213</v>
      </c>
      <c r="H120" s="11" t="s">
        <v>2556</v>
      </c>
      <c r="I120" s="12">
        <v>7</v>
      </c>
      <c r="J120" s="11" t="s">
        <v>1583</v>
      </c>
      <c r="K120" s="11" t="s">
        <v>3113</v>
      </c>
      <c r="L120" s="12" t="s">
        <v>2926</v>
      </c>
      <c r="M120" s="11" t="s">
        <v>1590</v>
      </c>
      <c r="N120" s="12">
        <v>4.2129629629629628E-2</v>
      </c>
      <c r="O120" s="11" t="s">
        <v>2264</v>
      </c>
      <c r="P120" s="12">
        <v>6</v>
      </c>
      <c r="Q120" s="12">
        <v>483</v>
      </c>
      <c r="R120" s="11"/>
      <c r="S120" s="11" t="s">
        <v>2926</v>
      </c>
      <c r="T120" s="11" t="s">
        <v>2926</v>
      </c>
      <c r="U120" s="11" t="s">
        <v>2926</v>
      </c>
      <c r="V120" s="11"/>
      <c r="W120" s="11"/>
      <c r="X120" s="11"/>
      <c r="Y120" s="11" t="s">
        <v>2618</v>
      </c>
    </row>
    <row r="121" spans="1:25" ht="39.950000000000003" customHeight="1" x14ac:dyDescent="0.25">
      <c r="A121" s="11" t="s">
        <v>2400</v>
      </c>
      <c r="B121" s="12">
        <v>120</v>
      </c>
      <c r="C121" s="12">
        <v>1</v>
      </c>
      <c r="D121" s="12">
        <v>10</v>
      </c>
      <c r="E121" s="11" t="s">
        <v>224</v>
      </c>
      <c r="F121" s="11" t="s">
        <v>3859</v>
      </c>
      <c r="G121" s="11" t="s">
        <v>2584</v>
      </c>
      <c r="H121" s="11" t="s">
        <v>3657</v>
      </c>
      <c r="I121" s="12">
        <v>2</v>
      </c>
      <c r="J121" s="11" t="s">
        <v>2379</v>
      </c>
      <c r="K121" s="11" t="s">
        <v>3051</v>
      </c>
      <c r="L121" s="12" t="s">
        <v>2964</v>
      </c>
      <c r="M121" s="11" t="s">
        <v>207</v>
      </c>
      <c r="N121" s="12">
        <v>4.2708333333333334E-2</v>
      </c>
      <c r="O121" s="12" t="s">
        <v>2264</v>
      </c>
      <c r="P121" s="12">
        <v>5</v>
      </c>
      <c r="Q121" s="12">
        <v>488</v>
      </c>
      <c r="R121" s="11"/>
      <c r="S121" s="11" t="s">
        <v>2964</v>
      </c>
      <c r="T121" s="11" t="s">
        <v>2933</v>
      </c>
      <c r="U121" s="11" t="s">
        <v>2953</v>
      </c>
      <c r="V121" s="11"/>
      <c r="W121" s="11"/>
      <c r="X121" s="11"/>
    </row>
    <row r="122" spans="1:25" ht="39.950000000000003" customHeight="1" x14ac:dyDescent="0.25">
      <c r="A122" s="11" t="s">
        <v>2400</v>
      </c>
      <c r="B122" s="12">
        <v>121</v>
      </c>
      <c r="C122" s="12">
        <v>4</v>
      </c>
      <c r="D122" s="12">
        <v>7</v>
      </c>
      <c r="E122" s="11" t="s">
        <v>2580</v>
      </c>
      <c r="F122" s="11" t="s">
        <v>360</v>
      </c>
      <c r="G122" s="11" t="s">
        <v>1408</v>
      </c>
      <c r="H122" s="11" t="s">
        <v>1783</v>
      </c>
      <c r="I122" s="12">
        <v>2</v>
      </c>
      <c r="J122" s="11" t="s">
        <v>3400</v>
      </c>
      <c r="K122" s="11" t="s">
        <v>3051</v>
      </c>
      <c r="L122" s="12" t="s">
        <v>2926</v>
      </c>
      <c r="M122" s="11" t="s">
        <v>1728</v>
      </c>
      <c r="N122" s="12">
        <v>4.2997685185185187E-2</v>
      </c>
      <c r="O122" s="12" t="s">
        <v>1146</v>
      </c>
      <c r="P122" s="12">
        <v>4</v>
      </c>
      <c r="Q122" s="12">
        <v>492</v>
      </c>
      <c r="R122" s="11"/>
      <c r="S122" s="11" t="s">
        <v>2926</v>
      </c>
      <c r="T122" s="11" t="s">
        <v>2926</v>
      </c>
      <c r="U122" s="11" t="s">
        <v>2918</v>
      </c>
      <c r="V122" s="11"/>
      <c r="W122" s="11"/>
      <c r="X122" s="11"/>
      <c r="Y122" s="12" t="s">
        <v>3642</v>
      </c>
    </row>
    <row r="123" spans="1:25" ht="39.950000000000003" customHeight="1" x14ac:dyDescent="0.25">
      <c r="A123" s="11" t="s">
        <v>2400</v>
      </c>
      <c r="B123" s="12">
        <v>122</v>
      </c>
      <c r="C123" s="12">
        <v>4</v>
      </c>
      <c r="D123" s="12">
        <v>7</v>
      </c>
      <c r="E123" s="12" t="s">
        <v>2385</v>
      </c>
      <c r="F123" s="12" t="s">
        <v>1671</v>
      </c>
      <c r="G123" s="12" t="s">
        <v>1591</v>
      </c>
      <c r="H123" s="12" t="s">
        <v>1611</v>
      </c>
      <c r="I123" s="12">
        <v>4</v>
      </c>
      <c r="J123" s="11" t="s">
        <v>1153</v>
      </c>
      <c r="K123" s="11" t="s">
        <v>3394</v>
      </c>
      <c r="L123" s="12" t="s">
        <v>2932</v>
      </c>
      <c r="M123" s="12" t="s">
        <v>200</v>
      </c>
      <c r="N123" s="12">
        <v>4.3344907407407408E-2</v>
      </c>
      <c r="O123" s="12" t="s">
        <v>1146</v>
      </c>
      <c r="P123" s="12">
        <v>5</v>
      </c>
      <c r="Q123" s="12">
        <v>497</v>
      </c>
      <c r="R123" s="11"/>
      <c r="S123" s="11" t="s">
        <v>2932</v>
      </c>
      <c r="T123" s="11" t="s">
        <v>2926</v>
      </c>
      <c r="U123" s="11" t="s">
        <v>2926</v>
      </c>
      <c r="V123" s="11"/>
      <c r="W123" s="11"/>
      <c r="X123" s="11"/>
    </row>
    <row r="124" spans="1:25" ht="39.950000000000003" customHeight="1" x14ac:dyDescent="0.25">
      <c r="A124" s="11" t="s">
        <v>2400</v>
      </c>
      <c r="B124" s="12">
        <v>123</v>
      </c>
      <c r="C124" s="12">
        <v>5</v>
      </c>
      <c r="D124" s="12">
        <v>7</v>
      </c>
      <c r="E124" s="12" t="s">
        <v>176</v>
      </c>
      <c r="F124" s="12" t="s">
        <v>30</v>
      </c>
      <c r="G124" s="12" t="s">
        <v>2344</v>
      </c>
      <c r="H124" s="12" t="s">
        <v>3851</v>
      </c>
      <c r="I124" s="12">
        <v>6</v>
      </c>
      <c r="J124" s="12" t="s">
        <v>3865</v>
      </c>
      <c r="K124" s="11" t="s">
        <v>3406</v>
      </c>
      <c r="L124" s="12" t="s">
        <v>2964</v>
      </c>
      <c r="M124" s="12" t="s">
        <v>3640</v>
      </c>
      <c r="N124" s="12">
        <v>4.3923611111111108E-2</v>
      </c>
      <c r="O124" s="12" t="s">
        <v>1146</v>
      </c>
      <c r="P124" s="12">
        <v>6</v>
      </c>
      <c r="Q124" s="12">
        <v>503</v>
      </c>
      <c r="R124" s="11"/>
      <c r="S124" s="11" t="s">
        <v>2964</v>
      </c>
      <c r="T124" s="11" t="s">
        <v>2933</v>
      </c>
      <c r="U124" s="11" t="s">
        <v>2933</v>
      </c>
      <c r="V124" s="11"/>
      <c r="W124" s="11"/>
      <c r="X124" s="11"/>
    </row>
    <row r="125" spans="1:25" ht="39.950000000000003" customHeight="1" x14ac:dyDescent="0.25">
      <c r="A125" s="11" t="s">
        <v>2400</v>
      </c>
      <c r="B125" s="12">
        <v>124</v>
      </c>
      <c r="C125" s="12">
        <v>6</v>
      </c>
      <c r="D125" s="12">
        <v>7</v>
      </c>
      <c r="E125" s="12" t="s">
        <v>2378</v>
      </c>
      <c r="F125" s="12" t="s">
        <v>1806</v>
      </c>
      <c r="G125" s="12" t="s">
        <v>355</v>
      </c>
      <c r="H125" s="12" t="s">
        <v>341</v>
      </c>
      <c r="I125" s="12">
        <v>5</v>
      </c>
      <c r="J125" s="12" t="s">
        <v>1161</v>
      </c>
      <c r="K125" s="11" t="s">
        <v>3673</v>
      </c>
      <c r="L125" s="12" t="s">
        <v>2933</v>
      </c>
      <c r="M125" s="12" t="s">
        <v>2251</v>
      </c>
      <c r="N125" s="12">
        <v>4.4444444444444446E-2</v>
      </c>
      <c r="O125" s="12" t="s">
        <v>1146</v>
      </c>
      <c r="P125" s="12">
        <v>6</v>
      </c>
      <c r="Q125" s="12">
        <v>509</v>
      </c>
      <c r="R125" s="11"/>
      <c r="S125" s="11" t="s">
        <v>2933</v>
      </c>
      <c r="T125" s="11" t="s">
        <v>3056</v>
      </c>
      <c r="U125" s="11" t="s">
        <v>3056</v>
      </c>
      <c r="V125" s="11"/>
      <c r="W125" s="11"/>
      <c r="X125" s="11"/>
    </row>
    <row r="126" spans="1:25" ht="39.950000000000003" customHeight="1" x14ac:dyDescent="0.25">
      <c r="A126" s="11" t="s">
        <v>2400</v>
      </c>
      <c r="B126" s="12">
        <v>125</v>
      </c>
      <c r="C126" s="12">
        <v>5</v>
      </c>
      <c r="D126" s="12">
        <v>8</v>
      </c>
      <c r="E126" s="12" t="s">
        <v>3396</v>
      </c>
      <c r="F126" s="12" t="s">
        <v>368</v>
      </c>
      <c r="G126" s="12" t="s">
        <v>1038</v>
      </c>
      <c r="H126" s="12" t="s">
        <v>2577</v>
      </c>
      <c r="I126" s="12">
        <v>3</v>
      </c>
      <c r="J126" s="12" t="s">
        <v>3621</v>
      </c>
      <c r="K126" s="11" t="s">
        <v>1592</v>
      </c>
      <c r="L126" s="12" t="s">
        <v>2932</v>
      </c>
      <c r="M126" s="12" t="s">
        <v>3649</v>
      </c>
      <c r="N126" s="12">
        <v>4.4791666666666667E-2</v>
      </c>
      <c r="O126" s="12" t="s">
        <v>1146</v>
      </c>
      <c r="P126" s="12">
        <v>6</v>
      </c>
      <c r="Q126" s="12">
        <v>515</v>
      </c>
      <c r="R126" s="11" t="s">
        <v>3641</v>
      </c>
      <c r="S126" s="11" t="s">
        <v>2932</v>
      </c>
      <c r="T126" s="11" t="s">
        <v>2926</v>
      </c>
      <c r="U126" s="11" t="s">
        <v>2926</v>
      </c>
      <c r="V126" s="11"/>
      <c r="W126" s="11"/>
      <c r="X126" s="11"/>
    </row>
    <row r="127" spans="1:25" ht="39.950000000000003" customHeight="1" x14ac:dyDescent="0.25">
      <c r="A127" s="11" t="s">
        <v>2400</v>
      </c>
      <c r="B127" s="12">
        <v>126</v>
      </c>
      <c r="C127" s="12">
        <v>5</v>
      </c>
      <c r="D127" s="12">
        <v>8</v>
      </c>
      <c r="E127" s="12" t="s">
        <v>3393</v>
      </c>
      <c r="F127" s="12" t="s">
        <v>2323</v>
      </c>
      <c r="G127" s="12" t="s">
        <v>1081</v>
      </c>
      <c r="H127" s="12" t="s">
        <v>2577</v>
      </c>
      <c r="I127" s="12">
        <v>2</v>
      </c>
      <c r="J127" s="12" t="s">
        <v>1632</v>
      </c>
      <c r="K127" s="11" t="s">
        <v>1592</v>
      </c>
      <c r="L127" s="12" t="s">
        <v>2953</v>
      </c>
      <c r="M127" s="12" t="s">
        <v>3649</v>
      </c>
      <c r="N127" s="12">
        <v>4.5196759259259256E-2</v>
      </c>
      <c r="O127" s="12" t="s">
        <v>1146</v>
      </c>
      <c r="P127" s="12">
        <v>7</v>
      </c>
      <c r="Q127" s="12">
        <v>522</v>
      </c>
      <c r="R127" s="11" t="s">
        <v>3678</v>
      </c>
      <c r="S127" s="11" t="s">
        <v>2953</v>
      </c>
      <c r="T127" s="11" t="s">
        <v>2926</v>
      </c>
      <c r="U127" s="11" t="s">
        <v>2926</v>
      </c>
      <c r="V127" s="11"/>
      <c r="W127" s="11"/>
      <c r="X127" s="11"/>
    </row>
    <row r="128" spans="1:25" ht="39.950000000000003" customHeight="1" x14ac:dyDescent="0.25">
      <c r="A128" s="11" t="s">
        <v>2400</v>
      </c>
      <c r="B128" s="12">
        <v>127</v>
      </c>
      <c r="C128" s="12">
        <v>4</v>
      </c>
      <c r="D128" s="12">
        <v>9</v>
      </c>
      <c r="E128" s="12" t="s">
        <v>226</v>
      </c>
      <c r="F128" s="12" t="s">
        <v>1609</v>
      </c>
      <c r="G128" s="12" t="s">
        <v>2578</v>
      </c>
      <c r="H128" s="12" t="s">
        <v>1781</v>
      </c>
      <c r="I128" s="12">
        <v>5</v>
      </c>
      <c r="J128" s="12" t="s">
        <v>3398</v>
      </c>
      <c r="K128" s="11" t="s">
        <v>3409</v>
      </c>
      <c r="L128" s="12" t="s">
        <v>2926</v>
      </c>
      <c r="M128" s="12" t="s">
        <v>1627</v>
      </c>
      <c r="N128" s="12">
        <v>4.5486111111111109E-2</v>
      </c>
      <c r="O128" s="12" t="s">
        <v>1146</v>
      </c>
      <c r="P128" s="12">
        <v>7</v>
      </c>
      <c r="Q128" s="12">
        <v>529</v>
      </c>
      <c r="R128" s="11"/>
      <c r="S128" s="11" t="s">
        <v>2926</v>
      </c>
      <c r="T128" s="11" t="s">
        <v>2926</v>
      </c>
      <c r="U128" s="11" t="s">
        <v>2918</v>
      </c>
      <c r="V128" s="11"/>
      <c r="W128" s="11"/>
      <c r="X128" s="11"/>
    </row>
    <row r="129" spans="1:25" ht="39.950000000000003" customHeight="1" x14ac:dyDescent="0.25">
      <c r="A129" s="11" t="s">
        <v>2400</v>
      </c>
      <c r="B129" s="12">
        <v>128</v>
      </c>
      <c r="C129" s="12">
        <v>5</v>
      </c>
      <c r="D129" s="12">
        <v>9</v>
      </c>
      <c r="E129" s="12" t="s">
        <v>1804</v>
      </c>
      <c r="F129" s="12" t="s">
        <v>2579</v>
      </c>
      <c r="G129" s="12" t="s">
        <v>1034</v>
      </c>
      <c r="H129" s="12" t="s">
        <v>1829</v>
      </c>
      <c r="I129" s="12">
        <v>5</v>
      </c>
      <c r="J129" s="12" t="s">
        <v>2581</v>
      </c>
      <c r="K129" s="11" t="s">
        <v>213</v>
      </c>
      <c r="L129" s="12" t="s">
        <v>2926</v>
      </c>
      <c r="M129" s="12" t="s">
        <v>1678</v>
      </c>
      <c r="N129" s="12">
        <v>4.5775462962962962E-2</v>
      </c>
      <c r="O129" s="12" t="s">
        <v>1146</v>
      </c>
      <c r="P129" s="12">
        <v>6</v>
      </c>
      <c r="Q129" s="12">
        <v>535</v>
      </c>
      <c r="R129" s="11"/>
      <c r="S129" s="11" t="s">
        <v>2926</v>
      </c>
      <c r="T129" s="11" t="s">
        <v>2918</v>
      </c>
      <c r="U129" s="11" t="s">
        <v>2918</v>
      </c>
      <c r="V129" s="11"/>
      <c r="W129" s="11"/>
      <c r="X129" s="11"/>
      <c r="Y129" s="12" t="s">
        <v>1471</v>
      </c>
    </row>
    <row r="130" spans="1:25" ht="39.950000000000003" customHeight="1" x14ac:dyDescent="0.25">
      <c r="A130" s="11" t="s">
        <v>2400</v>
      </c>
      <c r="B130" s="12">
        <v>129</v>
      </c>
      <c r="C130" s="12">
        <v>5</v>
      </c>
      <c r="D130" s="12">
        <v>9</v>
      </c>
      <c r="E130" s="12" t="s">
        <v>3388</v>
      </c>
      <c r="F130" s="12" t="s">
        <v>1643</v>
      </c>
      <c r="G130" s="12" t="s">
        <v>3624</v>
      </c>
      <c r="H130" s="12" t="s">
        <v>2531</v>
      </c>
      <c r="I130" s="12">
        <v>3</v>
      </c>
      <c r="J130" s="12" t="s">
        <v>1432</v>
      </c>
      <c r="K130" s="11" t="s">
        <v>3643</v>
      </c>
      <c r="L130" s="12" t="s">
        <v>2918</v>
      </c>
      <c r="M130" s="12" t="s">
        <v>3411</v>
      </c>
      <c r="N130" s="12">
        <v>4.6006944444444448E-2</v>
      </c>
      <c r="O130" s="12" t="s">
        <v>1146</v>
      </c>
      <c r="P130" s="12">
        <v>6</v>
      </c>
      <c r="Q130" s="12">
        <v>541</v>
      </c>
      <c r="R130" s="11"/>
      <c r="S130" s="11" t="s">
        <v>2918</v>
      </c>
      <c r="T130" s="11" t="s">
        <v>2918</v>
      </c>
      <c r="U130" s="11" t="s">
        <v>2918</v>
      </c>
      <c r="V130" s="11"/>
      <c r="W130" s="11"/>
      <c r="X130" s="11"/>
    </row>
    <row r="131" spans="1:25" ht="39.950000000000003" customHeight="1" x14ac:dyDescent="0.25">
      <c r="A131" s="11" t="s">
        <v>2400</v>
      </c>
      <c r="B131" s="12">
        <v>130</v>
      </c>
      <c r="C131" s="12">
        <v>5</v>
      </c>
      <c r="D131" s="12">
        <v>8</v>
      </c>
      <c r="E131" s="12" t="s">
        <v>2245</v>
      </c>
      <c r="F131" s="12" t="s">
        <v>2332</v>
      </c>
      <c r="G131" s="12" t="s">
        <v>1037</v>
      </c>
      <c r="H131" s="12" t="s">
        <v>2577</v>
      </c>
      <c r="I131" s="12">
        <v>3</v>
      </c>
      <c r="J131" s="12" t="s">
        <v>3392</v>
      </c>
      <c r="K131" s="11" t="s">
        <v>1592</v>
      </c>
      <c r="L131" s="12" t="s">
        <v>2933</v>
      </c>
      <c r="M131" s="12" t="s">
        <v>3649</v>
      </c>
      <c r="N131" s="12">
        <v>4.6527777777777779E-2</v>
      </c>
      <c r="O131" s="12" t="s">
        <v>1146</v>
      </c>
      <c r="P131" s="12">
        <v>9</v>
      </c>
      <c r="Q131" s="12">
        <v>550</v>
      </c>
      <c r="R131" s="11" t="s">
        <v>3637</v>
      </c>
      <c r="S131" s="11" t="s">
        <v>2933</v>
      </c>
      <c r="T131" s="11" t="s">
        <v>2953</v>
      </c>
      <c r="U131" s="11" t="s">
        <v>2953</v>
      </c>
      <c r="V131" s="11"/>
      <c r="W131" s="11"/>
      <c r="X131" s="11"/>
    </row>
    <row r="132" spans="1:25" ht="39.950000000000003" customHeight="1" x14ac:dyDescent="0.25">
      <c r="A132" s="11" t="s">
        <v>2400</v>
      </c>
      <c r="B132" s="12">
        <v>131</v>
      </c>
      <c r="C132" s="12">
        <v>1</v>
      </c>
      <c r="D132" s="12">
        <v>7</v>
      </c>
      <c r="E132" s="12" t="s">
        <v>3413</v>
      </c>
      <c r="F132" s="12" t="s">
        <v>343</v>
      </c>
      <c r="G132" s="12" t="s">
        <v>2338</v>
      </c>
      <c r="H132" s="12" t="s">
        <v>1614</v>
      </c>
      <c r="I132" s="12">
        <v>2</v>
      </c>
      <c r="J132" s="12" t="s">
        <v>1648</v>
      </c>
      <c r="K132" s="11" t="s">
        <v>3051</v>
      </c>
      <c r="L132" s="12" t="s">
        <v>2959</v>
      </c>
      <c r="M132" s="12" t="s">
        <v>3407</v>
      </c>
      <c r="N132" s="12">
        <v>4.670138888888889E-2</v>
      </c>
      <c r="O132" s="12" t="s">
        <v>1146</v>
      </c>
      <c r="P132" s="12">
        <v>2</v>
      </c>
      <c r="Q132" s="12">
        <v>552</v>
      </c>
      <c r="R132" s="11"/>
      <c r="S132" s="11" t="s">
        <v>2959</v>
      </c>
      <c r="T132" s="11" t="s">
        <v>2959</v>
      </c>
      <c r="U132" s="11" t="s">
        <v>2959</v>
      </c>
      <c r="V132" s="11"/>
      <c r="W132" s="11"/>
      <c r="X132" s="11"/>
    </row>
    <row r="133" spans="1:25" ht="39.950000000000003" customHeight="1" x14ac:dyDescent="0.25">
      <c r="A133" s="11" t="s">
        <v>2400</v>
      </c>
      <c r="B133" s="12">
        <v>132</v>
      </c>
      <c r="C133" s="12">
        <v>3</v>
      </c>
      <c r="D133" s="12">
        <v>8</v>
      </c>
      <c r="E133" s="12" t="s">
        <v>3619</v>
      </c>
      <c r="F133" s="12" t="s">
        <v>33</v>
      </c>
      <c r="G133" s="12" t="s">
        <v>1208</v>
      </c>
      <c r="H133" s="12" t="s">
        <v>3421</v>
      </c>
      <c r="I133" s="12">
        <v>2</v>
      </c>
      <c r="J133" s="12" t="s">
        <v>3644</v>
      </c>
      <c r="K133" s="11" t="s">
        <v>3051</v>
      </c>
      <c r="L133" s="12" t="s">
        <v>2959</v>
      </c>
      <c r="M133" s="12" t="s">
        <v>2231</v>
      </c>
      <c r="N133" s="12">
        <v>4.6875E-2</v>
      </c>
      <c r="O133" s="12" t="s">
        <v>1146</v>
      </c>
      <c r="P133" s="12">
        <v>4</v>
      </c>
      <c r="Q133" s="12">
        <v>556</v>
      </c>
      <c r="R133" s="11"/>
      <c r="S133" s="11" t="s">
        <v>2959</v>
      </c>
      <c r="T133" s="11" t="s">
        <v>2959</v>
      </c>
      <c r="U133" s="11" t="s">
        <v>2959</v>
      </c>
      <c r="V133" s="11"/>
      <c r="W133" s="11"/>
      <c r="X133" s="11"/>
    </row>
    <row r="134" spans="1:25" ht="39.950000000000003" customHeight="1" x14ac:dyDescent="0.25">
      <c r="A134" s="11" t="s">
        <v>2400</v>
      </c>
      <c r="B134" s="12">
        <v>133</v>
      </c>
      <c r="C134" s="12">
        <v>1</v>
      </c>
      <c r="D134" s="12">
        <v>7</v>
      </c>
      <c r="E134" s="12" t="s">
        <v>1456</v>
      </c>
      <c r="F134" s="12" t="s">
        <v>1784</v>
      </c>
      <c r="G134" s="12" t="s">
        <v>2552</v>
      </c>
      <c r="H134" s="12" t="s">
        <v>1615</v>
      </c>
      <c r="I134" s="12">
        <v>2</v>
      </c>
      <c r="J134" s="12" t="s">
        <v>1181</v>
      </c>
      <c r="K134" s="11" t="s">
        <v>2237</v>
      </c>
      <c r="L134" s="12" t="s">
        <v>2918</v>
      </c>
      <c r="M134" s="12" t="s">
        <v>2244</v>
      </c>
      <c r="N134" s="12">
        <v>4.7106481481481478E-2</v>
      </c>
      <c r="O134" s="12" t="s">
        <v>1146</v>
      </c>
      <c r="P134" s="12">
        <v>3</v>
      </c>
      <c r="Q134" s="12">
        <v>559</v>
      </c>
      <c r="R134" s="11"/>
      <c r="S134" s="11" t="s">
        <v>2918</v>
      </c>
      <c r="T134" s="11" t="s">
        <v>2918</v>
      </c>
      <c r="U134" s="11" t="s">
        <v>2918</v>
      </c>
      <c r="V134" s="11"/>
      <c r="W134" s="11" t="s">
        <v>359</v>
      </c>
      <c r="X134" s="11" t="s">
        <v>2240</v>
      </c>
    </row>
    <row r="135" spans="1:25" ht="39.950000000000003" customHeight="1" x14ac:dyDescent="0.25">
      <c r="A135" s="11" t="s">
        <v>2400</v>
      </c>
      <c r="B135" s="12">
        <v>134</v>
      </c>
      <c r="C135" s="12">
        <v>1</v>
      </c>
      <c r="D135" s="12">
        <v>8</v>
      </c>
      <c r="E135" s="12" t="s">
        <v>1631</v>
      </c>
      <c r="F135" s="12" t="s">
        <v>351</v>
      </c>
      <c r="G135" s="12" t="s">
        <v>1412</v>
      </c>
      <c r="H135" s="12" t="s">
        <v>3638</v>
      </c>
      <c r="I135" s="12">
        <v>4</v>
      </c>
      <c r="J135" s="12" t="s">
        <v>1808</v>
      </c>
      <c r="K135" s="11" t="s">
        <v>3051</v>
      </c>
      <c r="L135" s="12" t="s">
        <v>2926</v>
      </c>
      <c r="M135" s="12" t="s">
        <v>1780</v>
      </c>
      <c r="N135" s="12">
        <v>4.7395833333333331E-2</v>
      </c>
      <c r="O135" s="12" t="s">
        <v>1146</v>
      </c>
      <c r="P135" s="12">
        <v>2</v>
      </c>
      <c r="Q135" s="12">
        <v>561</v>
      </c>
      <c r="R135" s="11"/>
      <c r="S135" s="11" t="s">
        <v>2926</v>
      </c>
      <c r="T135" s="11" t="s">
        <v>2926</v>
      </c>
      <c r="U135" s="11" t="s">
        <v>2918</v>
      </c>
      <c r="V135" s="11"/>
      <c r="W135" s="11" t="s">
        <v>3627</v>
      </c>
      <c r="X135" s="11"/>
      <c r="Y135" s="12" t="s">
        <v>1623</v>
      </c>
    </row>
    <row r="136" spans="1:25" ht="39.950000000000003" customHeight="1" x14ac:dyDescent="0.25">
      <c r="A136" s="11" t="s">
        <v>2400</v>
      </c>
      <c r="B136" s="12">
        <v>135</v>
      </c>
      <c r="C136" s="12">
        <v>2</v>
      </c>
      <c r="D136" s="12">
        <v>8</v>
      </c>
      <c r="E136" s="12" t="s">
        <v>3418</v>
      </c>
      <c r="F136" s="12" t="s">
        <v>3650</v>
      </c>
      <c r="G136" s="12" t="s">
        <v>3623</v>
      </c>
      <c r="H136" s="12" t="s">
        <v>1869</v>
      </c>
      <c r="I136" s="12">
        <v>3</v>
      </c>
      <c r="J136" s="12" t="s">
        <v>238</v>
      </c>
      <c r="K136" s="11" t="s">
        <v>3051</v>
      </c>
      <c r="L136" s="12" t="s">
        <v>2932</v>
      </c>
      <c r="M136" s="12" t="s">
        <v>1723</v>
      </c>
      <c r="N136" s="12">
        <v>4.7743055555555552E-2</v>
      </c>
      <c r="O136" s="12" t="s">
        <v>2255</v>
      </c>
      <c r="P136" s="12">
        <v>3</v>
      </c>
      <c r="Q136" s="12">
        <v>564</v>
      </c>
      <c r="R136" s="11"/>
      <c r="S136" s="11" t="s">
        <v>2932</v>
      </c>
      <c r="T136" s="11" t="s">
        <v>2926</v>
      </c>
      <c r="U136" s="11" t="s">
        <v>2926</v>
      </c>
      <c r="V136" s="11"/>
      <c r="W136" s="11" t="s">
        <v>3429</v>
      </c>
      <c r="X136" s="11"/>
      <c r="Y136" s="12" t="s">
        <v>2612</v>
      </c>
    </row>
    <row r="137" spans="1:25" ht="39.950000000000003" customHeight="1" x14ac:dyDescent="0.25">
      <c r="A137" s="11" t="s">
        <v>2400</v>
      </c>
      <c r="B137" s="12">
        <v>136</v>
      </c>
      <c r="C137" s="12">
        <v>2</v>
      </c>
      <c r="D137" s="12">
        <v>8</v>
      </c>
      <c r="E137" s="12" t="s">
        <v>3415</v>
      </c>
      <c r="F137" s="12" t="s">
        <v>3422</v>
      </c>
      <c r="G137" s="12" t="s">
        <v>1821</v>
      </c>
      <c r="H137" s="12" t="s">
        <v>1869</v>
      </c>
      <c r="I137" s="12">
        <v>4</v>
      </c>
      <c r="J137" s="12" t="s">
        <v>1172</v>
      </c>
      <c r="K137" s="11" t="s">
        <v>3051</v>
      </c>
      <c r="L137" s="12" t="s">
        <v>2932</v>
      </c>
      <c r="M137" s="12" t="s">
        <v>1723</v>
      </c>
      <c r="N137" s="12">
        <v>4.809027777777778E-2</v>
      </c>
      <c r="O137" s="12" t="s">
        <v>42</v>
      </c>
      <c r="P137" s="12">
        <v>3</v>
      </c>
      <c r="Q137" s="12">
        <v>567</v>
      </c>
      <c r="R137" s="11"/>
      <c r="S137" s="11" t="s">
        <v>2932</v>
      </c>
      <c r="T137" s="11" t="s">
        <v>2926</v>
      </c>
      <c r="U137" s="11" t="s">
        <v>2926</v>
      </c>
      <c r="V137" s="11"/>
      <c r="W137" s="11" t="s">
        <v>3410</v>
      </c>
      <c r="X137" s="11"/>
      <c r="Y137" s="12" t="s">
        <v>3620</v>
      </c>
    </row>
    <row r="138" spans="1:25" ht="39.950000000000003" customHeight="1" x14ac:dyDescent="0.25">
      <c r="A138" s="11" t="s">
        <v>2400</v>
      </c>
      <c r="B138" s="12">
        <v>137</v>
      </c>
      <c r="C138" s="12">
        <v>2</v>
      </c>
      <c r="D138" s="12">
        <v>8</v>
      </c>
      <c r="E138" s="12" t="s">
        <v>223</v>
      </c>
      <c r="F138" s="12" t="s">
        <v>352</v>
      </c>
      <c r="G138" s="12" t="s">
        <v>1809</v>
      </c>
      <c r="H138" s="12" t="s">
        <v>1869</v>
      </c>
      <c r="I138" s="12">
        <v>2</v>
      </c>
      <c r="J138" s="12" t="s">
        <v>2384</v>
      </c>
      <c r="K138" s="11" t="s">
        <v>3051</v>
      </c>
      <c r="L138" s="12" t="s">
        <v>2932</v>
      </c>
      <c r="M138" s="12" t="s">
        <v>1723</v>
      </c>
      <c r="N138" s="12">
        <v>4.8437500000000001E-2</v>
      </c>
      <c r="O138" s="12" t="s">
        <v>41</v>
      </c>
      <c r="P138" s="12">
        <v>3</v>
      </c>
      <c r="Q138" s="12">
        <v>570</v>
      </c>
      <c r="R138" s="11"/>
      <c r="S138" s="11" t="s">
        <v>2932</v>
      </c>
      <c r="T138" s="11" t="s">
        <v>2926</v>
      </c>
      <c r="U138" s="11" t="s">
        <v>2926</v>
      </c>
      <c r="V138" s="11"/>
      <c r="W138" s="11"/>
      <c r="X138" s="11"/>
      <c r="Y138" s="12" t="s">
        <v>3622</v>
      </c>
    </row>
    <row r="139" spans="1:25" ht="39.950000000000003" customHeight="1" x14ac:dyDescent="0.25">
      <c r="A139" s="11" t="s">
        <v>2400</v>
      </c>
      <c r="B139" s="12">
        <v>138</v>
      </c>
      <c r="C139" s="12">
        <v>2</v>
      </c>
      <c r="D139" s="12">
        <v>8</v>
      </c>
      <c r="E139" s="11" t="s">
        <v>206</v>
      </c>
      <c r="F139" s="11" t="s">
        <v>2560</v>
      </c>
      <c r="G139" s="11" t="s">
        <v>363</v>
      </c>
      <c r="H139" s="11" t="s">
        <v>1869</v>
      </c>
      <c r="I139" s="12">
        <v>2</v>
      </c>
      <c r="J139" s="11" t="s">
        <v>1646</v>
      </c>
      <c r="K139" s="11" t="s">
        <v>3051</v>
      </c>
      <c r="L139" s="12" t="s">
        <v>2932</v>
      </c>
      <c r="M139" s="11" t="s">
        <v>1723</v>
      </c>
      <c r="N139" s="12">
        <v>4.8784722222222222E-2</v>
      </c>
      <c r="O139" s="11" t="s">
        <v>41</v>
      </c>
      <c r="P139" s="12">
        <v>3</v>
      </c>
      <c r="Q139" s="12">
        <v>573</v>
      </c>
      <c r="R139" s="11"/>
      <c r="S139" s="11" t="s">
        <v>2932</v>
      </c>
      <c r="T139" s="11" t="s">
        <v>2926</v>
      </c>
      <c r="U139" s="11" t="s">
        <v>2926</v>
      </c>
      <c r="V139" s="11"/>
      <c r="W139" s="11" t="s">
        <v>3404</v>
      </c>
      <c r="X139" s="11"/>
      <c r="Y139" s="12" t="s">
        <v>1724</v>
      </c>
    </row>
    <row r="140" spans="1:25" ht="39.950000000000003" customHeight="1" x14ac:dyDescent="0.25">
      <c r="A140" s="11" t="s">
        <v>2400</v>
      </c>
      <c r="B140" s="12">
        <v>139</v>
      </c>
      <c r="C140" s="12">
        <v>1</v>
      </c>
      <c r="D140" s="12">
        <v>7</v>
      </c>
      <c r="E140" s="12" t="s">
        <v>1176</v>
      </c>
      <c r="F140" s="12" t="s">
        <v>2549</v>
      </c>
      <c r="G140" s="12" t="s">
        <v>1801</v>
      </c>
      <c r="H140" s="12" t="s">
        <v>1793</v>
      </c>
      <c r="I140" s="12">
        <v>2</v>
      </c>
      <c r="J140" s="12" t="s">
        <v>1129</v>
      </c>
      <c r="K140" s="11" t="s">
        <v>3051</v>
      </c>
      <c r="L140" s="12" t="s">
        <v>2968</v>
      </c>
      <c r="M140" s="12" t="s">
        <v>3433</v>
      </c>
      <c r="N140" s="12">
        <v>4.8900462962962965E-2</v>
      </c>
      <c r="O140" s="12" t="s">
        <v>1465</v>
      </c>
      <c r="P140" s="12">
        <v>3</v>
      </c>
      <c r="Q140" s="12">
        <v>576</v>
      </c>
      <c r="R140" s="11"/>
      <c r="S140" s="11" t="s">
        <v>2968</v>
      </c>
      <c r="T140" s="11" t="s">
        <v>2968</v>
      </c>
      <c r="U140" s="11" t="s">
        <v>2968</v>
      </c>
      <c r="V140" s="11"/>
      <c r="W140" s="11"/>
      <c r="X140" s="11"/>
    </row>
    <row r="141" spans="1:25" ht="39.950000000000003" customHeight="1" x14ac:dyDescent="0.25">
      <c r="A141" s="11" t="s">
        <v>2400</v>
      </c>
      <c r="B141" s="12">
        <v>140</v>
      </c>
      <c r="C141" s="12">
        <v>4</v>
      </c>
      <c r="D141" s="12">
        <v>8</v>
      </c>
      <c r="E141" s="12" t="s">
        <v>3417</v>
      </c>
      <c r="F141" s="12" t="s">
        <v>3427</v>
      </c>
      <c r="G141" s="12" t="s">
        <v>1735</v>
      </c>
      <c r="H141" s="12" t="s">
        <v>1802</v>
      </c>
      <c r="I141" s="12">
        <v>5</v>
      </c>
      <c r="J141" s="12" t="s">
        <v>40</v>
      </c>
      <c r="K141" s="11" t="s">
        <v>182</v>
      </c>
      <c r="L141" s="12" t="s">
        <v>2926</v>
      </c>
      <c r="M141" s="12" t="s">
        <v>3419</v>
      </c>
      <c r="N141" s="12">
        <v>4.9189814814814818E-2</v>
      </c>
      <c r="O141" s="12" t="s">
        <v>1465</v>
      </c>
      <c r="P141" s="12">
        <v>5</v>
      </c>
      <c r="Q141" s="12">
        <v>581</v>
      </c>
      <c r="R141" s="11"/>
      <c r="S141" s="11" t="s">
        <v>2926</v>
      </c>
      <c r="T141" s="11" t="s">
        <v>2918</v>
      </c>
      <c r="U141" s="11" t="s">
        <v>2918</v>
      </c>
      <c r="V141" s="11"/>
      <c r="W141" s="11"/>
      <c r="X141" s="11"/>
      <c r="Y141" s="12" t="s">
        <v>2236</v>
      </c>
    </row>
    <row r="142" spans="1:25" ht="39.950000000000003" customHeight="1" x14ac:dyDescent="0.25">
      <c r="A142" s="11" t="s">
        <v>2400</v>
      </c>
      <c r="B142" s="12">
        <v>141</v>
      </c>
      <c r="C142" s="12">
        <v>5</v>
      </c>
      <c r="D142" s="12">
        <v>8</v>
      </c>
      <c r="E142" s="11" t="s">
        <v>3428</v>
      </c>
      <c r="F142" s="11" t="s">
        <v>2324</v>
      </c>
      <c r="G142" s="11" t="s">
        <v>2592</v>
      </c>
      <c r="H142" s="11" t="s">
        <v>2577</v>
      </c>
      <c r="I142" s="12">
        <v>4</v>
      </c>
      <c r="J142" s="11" t="s">
        <v>2443</v>
      </c>
      <c r="K142" s="11" t="s">
        <v>1592</v>
      </c>
      <c r="L142" s="12" t="s">
        <v>2932</v>
      </c>
      <c r="M142" s="11" t="s">
        <v>3649</v>
      </c>
      <c r="N142" s="12">
        <v>4.9537037037037039E-2</v>
      </c>
      <c r="O142" s="11" t="s">
        <v>1465</v>
      </c>
      <c r="P142" s="12">
        <v>9</v>
      </c>
      <c r="Q142" s="12">
        <v>590</v>
      </c>
      <c r="R142" s="11" t="s">
        <v>229</v>
      </c>
      <c r="S142" s="11" t="s">
        <v>2932</v>
      </c>
      <c r="T142" s="11" t="s">
        <v>2926</v>
      </c>
      <c r="U142" s="11" t="s">
        <v>2926</v>
      </c>
      <c r="V142" s="11"/>
      <c r="W142" s="11"/>
      <c r="X142" s="11"/>
      <c r="Y142" s="12" t="s">
        <v>2242</v>
      </c>
    </row>
    <row r="143" spans="1:25" ht="39.950000000000003" customHeight="1" x14ac:dyDescent="0.25">
      <c r="A143" s="11" t="s">
        <v>2400</v>
      </c>
      <c r="B143" s="12">
        <v>142</v>
      </c>
      <c r="C143" s="12">
        <v>5</v>
      </c>
      <c r="D143" s="12">
        <v>8</v>
      </c>
      <c r="E143" s="12" t="s">
        <v>227</v>
      </c>
      <c r="F143" s="12" t="s">
        <v>11</v>
      </c>
      <c r="G143" s="12" t="s">
        <v>1218</v>
      </c>
      <c r="H143" s="12" t="s">
        <v>2577</v>
      </c>
      <c r="I143" s="12">
        <v>2</v>
      </c>
      <c r="J143" s="12" t="s">
        <v>1656</v>
      </c>
      <c r="K143" s="11" t="s">
        <v>1592</v>
      </c>
      <c r="L143" s="12" t="s">
        <v>2959</v>
      </c>
      <c r="M143" s="12" t="s">
        <v>3649</v>
      </c>
      <c r="N143" s="12">
        <v>4.971064814814815E-2</v>
      </c>
      <c r="O143" s="12" t="s">
        <v>1465</v>
      </c>
      <c r="P143" s="12">
        <v>8</v>
      </c>
      <c r="Q143" s="12">
        <v>598</v>
      </c>
      <c r="R143" s="11" t="s">
        <v>3412</v>
      </c>
      <c r="S143" s="11" t="s">
        <v>2959</v>
      </c>
      <c r="T143" s="11" t="s">
        <v>2959</v>
      </c>
      <c r="U143" s="11" t="s">
        <v>2959</v>
      </c>
      <c r="V143" s="11"/>
      <c r="W143" s="11"/>
      <c r="X143" s="11" t="s">
        <v>1145</v>
      </c>
    </row>
    <row r="144" spans="1:25" ht="39.950000000000003" customHeight="1" x14ac:dyDescent="0.25">
      <c r="A144" s="11" t="s">
        <v>2400</v>
      </c>
      <c r="B144" s="12">
        <v>143</v>
      </c>
      <c r="C144" s="12">
        <v>2</v>
      </c>
      <c r="D144" s="12">
        <v>8</v>
      </c>
      <c r="E144" s="12" t="s">
        <v>1616</v>
      </c>
      <c r="F144" s="12" t="s">
        <v>3630</v>
      </c>
      <c r="G144" s="12" t="s">
        <v>3408</v>
      </c>
      <c r="H144" s="12" t="s">
        <v>1869</v>
      </c>
      <c r="I144" s="12">
        <v>3</v>
      </c>
      <c r="J144" s="12" t="s">
        <v>2252</v>
      </c>
      <c r="K144" s="11" t="s">
        <v>3051</v>
      </c>
      <c r="L144" s="12" t="s">
        <v>2932</v>
      </c>
      <c r="M144" s="12" t="s">
        <v>1723</v>
      </c>
      <c r="N144" s="12">
        <v>5.0057870370370371E-2</v>
      </c>
      <c r="O144" s="12" t="s">
        <v>2256</v>
      </c>
      <c r="P144" s="12">
        <v>3</v>
      </c>
      <c r="Q144" s="12">
        <v>601</v>
      </c>
      <c r="R144" s="11"/>
      <c r="S144" s="11" t="s">
        <v>2932</v>
      </c>
      <c r="T144" s="11" t="s">
        <v>2926</v>
      </c>
      <c r="U144" s="11" t="s">
        <v>2926</v>
      </c>
      <c r="V144" s="11"/>
      <c r="W144" s="11" t="s">
        <v>3405</v>
      </c>
      <c r="X144" s="11"/>
      <c r="Y144" s="12" t="s">
        <v>2612</v>
      </c>
    </row>
    <row r="145" spans="1:25" ht="39.950000000000003" customHeight="1" x14ac:dyDescent="0.25">
      <c r="A145" s="11" t="s">
        <v>2400</v>
      </c>
      <c r="B145" s="12">
        <v>144</v>
      </c>
      <c r="C145" s="12">
        <v>3</v>
      </c>
      <c r="D145" s="12">
        <v>8</v>
      </c>
      <c r="E145" s="12" t="s">
        <v>1811</v>
      </c>
      <c r="F145" s="12" t="s">
        <v>1106</v>
      </c>
      <c r="G145" s="12" t="s">
        <v>1093</v>
      </c>
      <c r="H145" s="12" t="s">
        <v>338</v>
      </c>
      <c r="I145" s="12">
        <v>4</v>
      </c>
      <c r="J145" s="12" t="s">
        <v>1820</v>
      </c>
      <c r="K145" s="11" t="s">
        <v>3051</v>
      </c>
      <c r="L145" s="12" t="s">
        <v>2918</v>
      </c>
      <c r="M145" s="12" t="s">
        <v>1628</v>
      </c>
      <c r="N145" s="12">
        <v>5.0289351851851849E-2</v>
      </c>
      <c r="O145" s="12" t="s">
        <v>3172</v>
      </c>
      <c r="P145" s="12">
        <v>4</v>
      </c>
      <c r="Q145" s="12">
        <v>605</v>
      </c>
      <c r="R145" s="11"/>
      <c r="S145" s="11" t="s">
        <v>2918</v>
      </c>
      <c r="T145" s="11" t="s">
        <v>2918</v>
      </c>
      <c r="U145" s="11" t="s">
        <v>2918</v>
      </c>
      <c r="V145" s="11"/>
      <c r="W145" s="11"/>
      <c r="X145" s="11"/>
      <c r="Y145" s="12" t="s">
        <v>1024</v>
      </c>
    </row>
    <row r="146" spans="1:25" ht="39.950000000000003" customHeight="1" x14ac:dyDescent="0.25">
      <c r="A146" s="11" t="s">
        <v>2400</v>
      </c>
      <c r="B146" s="12">
        <v>145</v>
      </c>
      <c r="C146" s="12">
        <v>2</v>
      </c>
      <c r="D146" s="12">
        <v>8</v>
      </c>
      <c r="E146" s="12" t="s">
        <v>2246</v>
      </c>
      <c r="F146" s="12" t="s">
        <v>2425</v>
      </c>
      <c r="G146" s="12" t="s">
        <v>2328</v>
      </c>
      <c r="H146" s="12" t="s">
        <v>3424</v>
      </c>
      <c r="I146" s="12">
        <v>3</v>
      </c>
      <c r="J146" s="12" t="s">
        <v>210</v>
      </c>
      <c r="K146" s="11" t="s">
        <v>3645</v>
      </c>
      <c r="L146" s="12" t="s">
        <v>2926</v>
      </c>
      <c r="M146" s="12" t="s">
        <v>3639</v>
      </c>
      <c r="N146" s="12">
        <v>5.0578703703703702E-2</v>
      </c>
      <c r="O146" s="12" t="s">
        <v>3172</v>
      </c>
      <c r="P146" s="12">
        <v>3</v>
      </c>
      <c r="Q146" s="12">
        <v>608</v>
      </c>
      <c r="R146" s="11"/>
      <c r="S146" s="11" t="s">
        <v>2926</v>
      </c>
      <c r="T146" s="11" t="s">
        <v>2926</v>
      </c>
      <c r="U146" s="11" t="s">
        <v>2926</v>
      </c>
      <c r="V146" s="11"/>
      <c r="W146" s="11"/>
      <c r="X146" s="11"/>
      <c r="Y146" s="12" t="s">
        <v>219</v>
      </c>
    </row>
    <row r="147" spans="1:25" ht="39.950000000000003" customHeight="1" x14ac:dyDescent="0.25">
      <c r="A147" s="11" t="s">
        <v>2400</v>
      </c>
      <c r="B147" s="12">
        <v>146</v>
      </c>
      <c r="C147" s="12">
        <v>7</v>
      </c>
      <c r="D147" s="12">
        <v>10</v>
      </c>
      <c r="E147" s="12" t="s">
        <v>3662</v>
      </c>
      <c r="F147" s="12" t="s">
        <v>1653</v>
      </c>
      <c r="G147" s="12" t="s">
        <v>1636</v>
      </c>
      <c r="H147" s="12" t="s">
        <v>1668</v>
      </c>
      <c r="I147" s="12">
        <v>4</v>
      </c>
      <c r="J147" s="12" t="s">
        <v>2229</v>
      </c>
      <c r="K147" s="11" t="s">
        <v>1749</v>
      </c>
      <c r="L147" s="12" t="s">
        <v>2973</v>
      </c>
      <c r="M147" s="12" t="s">
        <v>1736</v>
      </c>
      <c r="N147" s="12">
        <v>5.4745370370370368E-2</v>
      </c>
      <c r="O147" s="12" t="s">
        <v>2250</v>
      </c>
      <c r="P147" s="12">
        <v>12</v>
      </c>
      <c r="Q147" s="12">
        <v>620</v>
      </c>
      <c r="R147" s="11" t="s">
        <v>1775</v>
      </c>
      <c r="S147" s="11" t="s">
        <v>2973</v>
      </c>
      <c r="T147" s="11" t="s">
        <v>675</v>
      </c>
      <c r="U147" s="11" t="s">
        <v>2979</v>
      </c>
      <c r="V147" s="11"/>
      <c r="W147" s="11"/>
      <c r="X147" s="11"/>
      <c r="Y147" s="12" t="s">
        <v>1785</v>
      </c>
    </row>
    <row r="148" spans="1:25" ht="39.950000000000003" customHeight="1" x14ac:dyDescent="0.25">
      <c r="A148" s="11" t="s">
        <v>2400</v>
      </c>
      <c r="B148" s="12">
        <v>147</v>
      </c>
      <c r="C148" s="12">
        <v>8</v>
      </c>
      <c r="D148" s="12">
        <v>10</v>
      </c>
      <c r="E148" s="12" t="s">
        <v>3430</v>
      </c>
      <c r="F148" s="12" t="s">
        <v>1823</v>
      </c>
      <c r="G148" s="12" t="s">
        <v>1620</v>
      </c>
      <c r="H148" s="12" t="s">
        <v>1670</v>
      </c>
      <c r="I148" s="12">
        <v>5</v>
      </c>
      <c r="J148" s="12" t="s">
        <v>197</v>
      </c>
      <c r="K148" s="11" t="s">
        <v>3434</v>
      </c>
      <c r="L148" s="12" t="s">
        <v>472</v>
      </c>
      <c r="M148" s="12" t="s">
        <v>1772</v>
      </c>
      <c r="N148" s="12">
        <v>5.590277777777778E-2</v>
      </c>
      <c r="O148" s="12" t="s">
        <v>2250</v>
      </c>
      <c r="P148" s="12">
        <v>11</v>
      </c>
      <c r="Q148" s="12">
        <v>631</v>
      </c>
      <c r="R148" s="11" t="s">
        <v>1751</v>
      </c>
      <c r="S148" s="11" t="s">
        <v>472</v>
      </c>
      <c r="T148" s="11" t="s">
        <v>476</v>
      </c>
      <c r="U148" s="11" t="s">
        <v>478</v>
      </c>
      <c r="V148" s="11"/>
      <c r="W148" s="11"/>
      <c r="X148" s="11"/>
    </row>
    <row r="149" spans="1:25" ht="39.950000000000003" customHeight="1" x14ac:dyDescent="0.25">
      <c r="A149" s="11" t="s">
        <v>2400</v>
      </c>
      <c r="B149" s="12">
        <v>148</v>
      </c>
      <c r="C149" s="12">
        <v>8</v>
      </c>
      <c r="D149" s="12">
        <v>10</v>
      </c>
      <c r="E149" s="12" t="s">
        <v>1722</v>
      </c>
      <c r="F149" s="12" t="s">
        <v>1760</v>
      </c>
      <c r="G149" s="12" t="s">
        <v>1087</v>
      </c>
      <c r="H149" s="12" t="s">
        <v>1670</v>
      </c>
      <c r="I149" s="12">
        <v>4</v>
      </c>
      <c r="J149" s="12" t="s">
        <v>1718</v>
      </c>
      <c r="K149" s="11" t="s">
        <v>1640</v>
      </c>
      <c r="L149" s="12" t="s">
        <v>3030</v>
      </c>
      <c r="M149" s="12" t="s">
        <v>1750</v>
      </c>
      <c r="N149" s="12">
        <v>5.590277777777778E-2</v>
      </c>
      <c r="O149" s="12" t="s">
        <v>2250</v>
      </c>
      <c r="P149" s="12">
        <v>12</v>
      </c>
      <c r="Q149" s="12">
        <v>643</v>
      </c>
      <c r="R149" s="11" t="s">
        <v>3442</v>
      </c>
      <c r="S149" s="11" t="s">
        <v>3030</v>
      </c>
      <c r="T149" s="11" t="s">
        <v>3030</v>
      </c>
      <c r="U149" s="11" t="s">
        <v>3030</v>
      </c>
      <c r="V149" s="11"/>
      <c r="W149" s="11" t="s">
        <v>1548</v>
      </c>
      <c r="X149" s="11" t="s">
        <v>2445</v>
      </c>
    </row>
    <row r="150" spans="1:25" ht="39.950000000000003" customHeight="1" x14ac:dyDescent="0.25">
      <c r="A150" s="11" t="s">
        <v>2400</v>
      </c>
      <c r="B150" s="12">
        <v>149</v>
      </c>
      <c r="C150" s="12">
        <v>1</v>
      </c>
      <c r="D150" s="12">
        <v>8</v>
      </c>
      <c r="E150" s="12" t="s">
        <v>2235</v>
      </c>
      <c r="F150" s="12" t="s">
        <v>2408</v>
      </c>
      <c r="G150" s="12" t="s">
        <v>1023</v>
      </c>
      <c r="H150" s="12" t="s">
        <v>2446</v>
      </c>
      <c r="I150" s="12">
        <v>4</v>
      </c>
      <c r="J150" s="12" t="s">
        <v>1148</v>
      </c>
      <c r="K150" s="11" t="s">
        <v>3051</v>
      </c>
      <c r="L150" s="12" t="s">
        <v>2959</v>
      </c>
      <c r="M150" s="12" t="s">
        <v>1737</v>
      </c>
      <c r="N150" s="12">
        <v>5.6076388888888891E-2</v>
      </c>
      <c r="O150" s="12" t="s">
        <v>3172</v>
      </c>
      <c r="P150" s="12">
        <v>3</v>
      </c>
      <c r="Q150" s="12">
        <v>646</v>
      </c>
      <c r="R150" s="11"/>
      <c r="S150" s="11" t="s">
        <v>2959</v>
      </c>
      <c r="T150" s="11" t="s">
        <v>2959</v>
      </c>
      <c r="U150" s="11" t="s">
        <v>2959</v>
      </c>
      <c r="V150" s="11"/>
      <c r="W150" s="11"/>
      <c r="X150" s="11"/>
    </row>
    <row r="151" spans="1:25" ht="39.950000000000003" customHeight="1" x14ac:dyDescent="0.25">
      <c r="A151" s="11" t="s">
        <v>2400</v>
      </c>
      <c r="B151" s="12">
        <v>150</v>
      </c>
      <c r="C151" s="12">
        <v>2</v>
      </c>
      <c r="D151" s="12">
        <v>8</v>
      </c>
      <c r="E151" s="12" t="s">
        <v>2241</v>
      </c>
      <c r="F151" s="12" t="s">
        <v>1083</v>
      </c>
      <c r="G151" s="12" t="s">
        <v>2404</v>
      </c>
      <c r="H151" s="12" t="s">
        <v>3448</v>
      </c>
      <c r="I151" s="12">
        <v>3</v>
      </c>
      <c r="J151" s="12" t="s">
        <v>3426</v>
      </c>
      <c r="K151" s="11" t="s">
        <v>1770</v>
      </c>
      <c r="L151" s="12" t="s">
        <v>495</v>
      </c>
      <c r="M151" s="12" t="s">
        <v>1803</v>
      </c>
      <c r="N151" s="12">
        <v>5.6828703703703701E-2</v>
      </c>
      <c r="O151" s="12" t="s">
        <v>2248</v>
      </c>
      <c r="P151" s="12">
        <v>5</v>
      </c>
      <c r="Q151" s="12">
        <v>651</v>
      </c>
      <c r="R151" s="11"/>
      <c r="S151" s="11" t="s">
        <v>495</v>
      </c>
      <c r="T151" s="11" t="s">
        <v>2938</v>
      </c>
      <c r="U151" s="11" t="s">
        <v>2933</v>
      </c>
      <c r="V151" s="11" t="s">
        <v>2377</v>
      </c>
      <c r="W151" s="11"/>
      <c r="X151" s="11"/>
      <c r="Y151" s="12" t="s">
        <v>2282</v>
      </c>
    </row>
    <row r="152" spans="1:25" ht="39.950000000000003" customHeight="1" x14ac:dyDescent="0.25">
      <c r="A152" s="11" t="s">
        <v>2400</v>
      </c>
      <c r="B152" s="12">
        <v>151</v>
      </c>
      <c r="C152" s="12">
        <v>1</v>
      </c>
      <c r="D152" s="12">
        <v>8</v>
      </c>
      <c r="E152" s="12" t="s">
        <v>2234</v>
      </c>
      <c r="F152" s="12" t="s">
        <v>2343</v>
      </c>
      <c r="G152" s="12" t="s">
        <v>1043</v>
      </c>
      <c r="H152" s="12" t="s">
        <v>1743</v>
      </c>
      <c r="I152" s="12">
        <v>1</v>
      </c>
      <c r="J152" s="12" t="s">
        <v>1130</v>
      </c>
      <c r="K152" s="11" t="s">
        <v>3051</v>
      </c>
      <c r="L152" s="12" t="s">
        <v>495</v>
      </c>
      <c r="M152" s="12" t="s">
        <v>3423</v>
      </c>
      <c r="N152" s="12">
        <v>5.7581018518518517E-2</v>
      </c>
      <c r="O152" s="12" t="s">
        <v>2248</v>
      </c>
      <c r="P152" s="12">
        <v>4</v>
      </c>
      <c r="Q152" s="12">
        <v>655</v>
      </c>
      <c r="R152" s="11"/>
      <c r="S152" s="11" t="s">
        <v>495</v>
      </c>
      <c r="T152" s="11" t="s">
        <v>2938</v>
      </c>
      <c r="U152" s="11" t="s">
        <v>2933</v>
      </c>
      <c r="V152" s="11"/>
      <c r="W152" s="11" t="s">
        <v>43</v>
      </c>
      <c r="X152" s="11" t="s">
        <v>39</v>
      </c>
      <c r="Y152" s="12" t="s">
        <v>235</v>
      </c>
    </row>
    <row r="153" spans="1:25" ht="39.950000000000003" customHeight="1" x14ac:dyDescent="0.25">
      <c r="A153" s="11" t="s">
        <v>2400</v>
      </c>
      <c r="B153" s="12">
        <v>152</v>
      </c>
      <c r="C153" s="12">
        <v>2</v>
      </c>
      <c r="D153" s="12">
        <v>8</v>
      </c>
      <c r="E153" s="12" t="s">
        <v>1720</v>
      </c>
      <c r="F153" s="12" t="s">
        <v>2429</v>
      </c>
      <c r="G153" s="12" t="s">
        <v>339</v>
      </c>
      <c r="H153" s="12" t="s">
        <v>1869</v>
      </c>
      <c r="I153" s="12">
        <v>2</v>
      </c>
      <c r="J153" s="12" t="s">
        <v>1626</v>
      </c>
      <c r="K153" s="11" t="s">
        <v>3051</v>
      </c>
      <c r="L153" s="12" t="s">
        <v>2932</v>
      </c>
      <c r="M153" s="12" t="s">
        <v>1723</v>
      </c>
      <c r="N153" s="12">
        <v>5.7928240740740738E-2</v>
      </c>
      <c r="O153" s="12" t="s">
        <v>2248</v>
      </c>
      <c r="P153" s="12">
        <v>3</v>
      </c>
      <c r="Q153" s="12">
        <v>658</v>
      </c>
      <c r="R153" s="11"/>
      <c r="S153" s="11" t="s">
        <v>2932</v>
      </c>
      <c r="T153" s="11" t="s">
        <v>2926</v>
      </c>
      <c r="U153" s="11" t="s">
        <v>2926</v>
      </c>
      <c r="V153" s="11"/>
      <c r="W153" s="11"/>
      <c r="X153" s="11"/>
      <c r="Y153" s="12" t="s">
        <v>1747</v>
      </c>
    </row>
    <row r="154" spans="1:25" ht="39.950000000000003" customHeight="1" x14ac:dyDescent="0.25">
      <c r="A154" s="11" t="s">
        <v>2400</v>
      </c>
      <c r="B154" s="12">
        <v>153</v>
      </c>
      <c r="C154" s="12">
        <v>1</v>
      </c>
      <c r="D154" s="12">
        <v>8</v>
      </c>
      <c r="E154" s="12" t="s">
        <v>1812</v>
      </c>
      <c r="F154" s="12" t="s">
        <v>358</v>
      </c>
      <c r="G154" s="12" t="s">
        <v>1414</v>
      </c>
      <c r="H154" s="12" t="s">
        <v>1824</v>
      </c>
      <c r="I154" s="12">
        <v>3</v>
      </c>
      <c r="J154" s="12" t="s">
        <v>1786</v>
      </c>
      <c r="K154" s="11" t="s">
        <v>3051</v>
      </c>
      <c r="L154" s="12" t="s">
        <v>2933</v>
      </c>
      <c r="M154" s="12" t="s">
        <v>1738</v>
      </c>
      <c r="N154" s="12">
        <v>5.8449074074074077E-2</v>
      </c>
      <c r="O154" s="12" t="s">
        <v>2248</v>
      </c>
      <c r="P154" s="12">
        <v>4</v>
      </c>
      <c r="Q154" s="12">
        <v>662</v>
      </c>
      <c r="R154" s="11"/>
      <c r="S154" s="11" t="s">
        <v>2933</v>
      </c>
      <c r="T154" s="11" t="s">
        <v>3056</v>
      </c>
      <c r="U154" s="11" t="s">
        <v>3056</v>
      </c>
      <c r="V154" s="11"/>
      <c r="W154" s="11" t="s">
        <v>36</v>
      </c>
      <c r="X154" s="11"/>
      <c r="Y154" s="12" t="s">
        <v>345</v>
      </c>
    </row>
    <row r="155" spans="1:25" ht="39.950000000000003" customHeight="1" x14ac:dyDescent="0.25">
      <c r="A155" s="11" t="s">
        <v>3718</v>
      </c>
      <c r="B155" s="12">
        <v>154</v>
      </c>
      <c r="C155" s="12">
        <v>4</v>
      </c>
      <c r="D155" s="12">
        <v>6</v>
      </c>
      <c r="E155" s="12" t="s">
        <v>1165</v>
      </c>
      <c r="F155" s="12" t="s">
        <v>1098</v>
      </c>
      <c r="G155" s="12" t="s">
        <v>1402</v>
      </c>
      <c r="H155" s="12" t="s">
        <v>1796</v>
      </c>
      <c r="I155" s="12">
        <v>7</v>
      </c>
      <c r="J155" s="12" t="s">
        <v>1782</v>
      </c>
      <c r="K155" s="11" t="s">
        <v>237</v>
      </c>
      <c r="L155" s="12" t="s">
        <v>2952</v>
      </c>
      <c r="M155" s="12" t="s">
        <v>1748</v>
      </c>
      <c r="N155" s="12">
        <v>5.9085648148148151E-2</v>
      </c>
      <c r="O155" s="12" t="s">
        <v>204</v>
      </c>
      <c r="P155" s="12">
        <v>6</v>
      </c>
      <c r="Q155" s="12">
        <v>668</v>
      </c>
      <c r="R155" s="11"/>
      <c r="S155" s="11" t="s">
        <v>2952</v>
      </c>
      <c r="T155" s="11" t="s">
        <v>2964</v>
      </c>
      <c r="U155" s="11" t="s">
        <v>2964</v>
      </c>
      <c r="V155" s="11"/>
      <c r="W155" s="11"/>
      <c r="X155" s="11"/>
    </row>
    <row r="156" spans="1:25" ht="39.950000000000003" customHeight="1" x14ac:dyDescent="0.25">
      <c r="A156" s="11" t="s">
        <v>3718</v>
      </c>
      <c r="B156" s="12">
        <v>155</v>
      </c>
      <c r="C156" s="12">
        <v>1</v>
      </c>
      <c r="D156" s="12">
        <v>8</v>
      </c>
      <c r="E156" s="12" t="s">
        <v>1633</v>
      </c>
      <c r="F156" s="12" t="s">
        <v>1805</v>
      </c>
      <c r="G156" s="12" t="s">
        <v>212</v>
      </c>
      <c r="H156" s="12" t="s">
        <v>3383</v>
      </c>
      <c r="I156" s="12">
        <v>2</v>
      </c>
      <c r="J156" s="12" t="s">
        <v>48</v>
      </c>
      <c r="K156" s="11" t="s">
        <v>3051</v>
      </c>
      <c r="L156" s="12" t="s">
        <v>2926</v>
      </c>
      <c r="M156" s="12" t="s">
        <v>3390</v>
      </c>
      <c r="N156" s="12">
        <v>5.9374999999999997E-2</v>
      </c>
      <c r="O156" s="12" t="s">
        <v>204</v>
      </c>
      <c r="P156" s="12">
        <v>4</v>
      </c>
      <c r="Q156" s="12">
        <v>672</v>
      </c>
      <c r="R156" s="11"/>
      <c r="S156" s="11" t="s">
        <v>2926</v>
      </c>
      <c r="T156" s="11" t="s">
        <v>2926</v>
      </c>
      <c r="U156" s="11" t="s">
        <v>2918</v>
      </c>
      <c r="V156" s="11"/>
      <c r="W156" s="11"/>
      <c r="X156" s="11"/>
    </row>
    <row r="157" spans="1:25" ht="39.950000000000003" customHeight="1" x14ac:dyDescent="0.25">
      <c r="A157" s="11" t="s">
        <v>3718</v>
      </c>
      <c r="B157" s="12">
        <v>156</v>
      </c>
      <c r="C157" s="12">
        <v>4</v>
      </c>
      <c r="D157" s="12">
        <v>8</v>
      </c>
      <c r="E157" s="11" t="s">
        <v>1647</v>
      </c>
      <c r="F157" s="12" t="s">
        <v>1625</v>
      </c>
      <c r="G157" s="12" t="s">
        <v>225</v>
      </c>
      <c r="H157" s="12" t="s">
        <v>3441</v>
      </c>
      <c r="I157" s="12">
        <v>4</v>
      </c>
      <c r="J157" s="12" t="s">
        <v>35</v>
      </c>
      <c r="K157" s="11" t="s">
        <v>1163</v>
      </c>
      <c r="L157" s="12" t="s">
        <v>2952</v>
      </c>
      <c r="M157" s="12" t="s">
        <v>236</v>
      </c>
      <c r="N157" s="12">
        <v>6.0011574074074071E-2</v>
      </c>
      <c r="O157" s="11" t="s">
        <v>204</v>
      </c>
      <c r="P157" s="12">
        <v>6</v>
      </c>
      <c r="Q157" s="12">
        <v>678</v>
      </c>
      <c r="R157" s="11"/>
      <c r="S157" s="11" t="s">
        <v>2952</v>
      </c>
      <c r="T157" s="11" t="s">
        <v>2964</v>
      </c>
      <c r="U157" s="11" t="s">
        <v>2953</v>
      </c>
      <c r="V157" s="11"/>
      <c r="W157" s="11"/>
      <c r="X157" s="11"/>
    </row>
    <row r="158" spans="1:25" ht="39.950000000000003" customHeight="1" x14ac:dyDescent="0.25">
      <c r="A158" s="11" t="s">
        <v>3718</v>
      </c>
      <c r="B158" s="12">
        <v>157</v>
      </c>
      <c r="C158" s="12">
        <v>1</v>
      </c>
      <c r="D158" s="12">
        <v>8</v>
      </c>
      <c r="E158" s="12" t="s">
        <v>1377</v>
      </c>
      <c r="F158" s="12" t="s">
        <v>3425</v>
      </c>
      <c r="G158" s="12" t="s">
        <v>3450</v>
      </c>
      <c r="H158" s="12" t="s">
        <v>3383</v>
      </c>
      <c r="I158" s="12">
        <v>2</v>
      </c>
      <c r="J158" s="12" t="s">
        <v>2288</v>
      </c>
      <c r="K158" s="11" t="s">
        <v>3051</v>
      </c>
      <c r="L158" s="12" t="s">
        <v>2926</v>
      </c>
      <c r="M158" s="12" t="s">
        <v>3390</v>
      </c>
      <c r="N158" s="12">
        <v>6.0300925925925924E-2</v>
      </c>
      <c r="O158" s="12" t="s">
        <v>204</v>
      </c>
      <c r="P158" s="12">
        <v>4</v>
      </c>
      <c r="Q158" s="12">
        <v>682</v>
      </c>
      <c r="R158" s="11"/>
      <c r="S158" s="11" t="s">
        <v>2926</v>
      </c>
      <c r="T158" s="11" t="s">
        <v>2926</v>
      </c>
      <c r="U158" s="11" t="s">
        <v>2918</v>
      </c>
      <c r="V158" s="11" t="s">
        <v>3717</v>
      </c>
      <c r="W158" s="11" t="s">
        <v>2232</v>
      </c>
      <c r="X158" s="11"/>
      <c r="Y158" s="12" t="s">
        <v>1630</v>
      </c>
    </row>
    <row r="159" spans="1:25" ht="39.950000000000003" customHeight="1" x14ac:dyDescent="0.25">
      <c r="A159" s="11" t="s">
        <v>3718</v>
      </c>
      <c r="B159" s="12">
        <v>158</v>
      </c>
      <c r="C159" s="12">
        <v>1</v>
      </c>
      <c r="D159" s="12">
        <v>10</v>
      </c>
      <c r="E159" s="12" t="s">
        <v>2447</v>
      </c>
      <c r="F159" s="12" t="s">
        <v>3432</v>
      </c>
      <c r="G159" s="12" t="s">
        <v>1734</v>
      </c>
      <c r="H159" s="12" t="s">
        <v>3657</v>
      </c>
      <c r="I159" s="12">
        <v>2</v>
      </c>
      <c r="J159" s="12" t="s">
        <v>1173</v>
      </c>
      <c r="K159" s="11" t="s">
        <v>3051</v>
      </c>
      <c r="L159" s="12" t="s">
        <v>2964</v>
      </c>
      <c r="M159" s="12" t="s">
        <v>207</v>
      </c>
      <c r="N159" s="12">
        <v>6.0879629629629631E-2</v>
      </c>
      <c r="O159" s="12" t="s">
        <v>204</v>
      </c>
      <c r="P159" s="12">
        <v>5</v>
      </c>
      <c r="Q159" s="12">
        <v>687</v>
      </c>
      <c r="R159" s="11"/>
      <c r="S159" s="11" t="s">
        <v>2964</v>
      </c>
      <c r="T159" s="11" t="s">
        <v>2933</v>
      </c>
      <c r="U159" s="11" t="s">
        <v>2953</v>
      </c>
      <c r="V159" s="11"/>
      <c r="W159" s="11"/>
      <c r="X159" s="11"/>
    </row>
    <row r="160" spans="1:25" ht="39.950000000000003" customHeight="1" x14ac:dyDescent="0.25">
      <c r="A160" s="11" t="s">
        <v>3718</v>
      </c>
      <c r="B160" s="12">
        <v>159</v>
      </c>
      <c r="C160" s="12">
        <v>6</v>
      </c>
      <c r="D160" s="12">
        <v>9</v>
      </c>
      <c r="E160" s="11" t="s">
        <v>1721</v>
      </c>
      <c r="F160" s="11" t="s">
        <v>1629</v>
      </c>
      <c r="G160" s="11" t="s">
        <v>1740</v>
      </c>
      <c r="H160" s="11" t="s">
        <v>2432</v>
      </c>
      <c r="I160" s="12">
        <v>3</v>
      </c>
      <c r="J160" s="11" t="s">
        <v>37</v>
      </c>
      <c r="K160" s="11" t="s">
        <v>3443</v>
      </c>
      <c r="L160" s="12" t="s">
        <v>2926</v>
      </c>
      <c r="M160" s="11" t="s">
        <v>1613</v>
      </c>
      <c r="N160" s="12">
        <v>6.1168981481481484E-2</v>
      </c>
      <c r="O160" s="11" t="s">
        <v>2280</v>
      </c>
      <c r="P160" s="12">
        <v>6</v>
      </c>
      <c r="Q160" s="12">
        <v>693</v>
      </c>
      <c r="R160" s="11"/>
      <c r="S160" s="11" t="s">
        <v>2926</v>
      </c>
      <c r="T160" s="11" t="s">
        <v>2918</v>
      </c>
      <c r="U160" s="11" t="s">
        <v>2918</v>
      </c>
      <c r="V160" s="11"/>
      <c r="W160" s="11"/>
      <c r="X160" s="11"/>
    </row>
    <row r="161" spans="1:25" ht="39.950000000000003" customHeight="1" x14ac:dyDescent="0.25">
      <c r="A161" s="11" t="s">
        <v>3718</v>
      </c>
      <c r="B161" s="12">
        <v>160</v>
      </c>
      <c r="C161" s="12">
        <v>7</v>
      </c>
      <c r="D161" s="12">
        <v>9</v>
      </c>
      <c r="E161" s="12" t="s">
        <v>3431</v>
      </c>
      <c r="F161" s="12" t="s">
        <v>347</v>
      </c>
      <c r="G161" s="12" t="s">
        <v>1416</v>
      </c>
      <c r="H161" s="12" t="s">
        <v>2444</v>
      </c>
      <c r="I161" s="12">
        <v>2</v>
      </c>
      <c r="J161" s="12" t="s">
        <v>3420</v>
      </c>
      <c r="K161" s="11" t="s">
        <v>1592</v>
      </c>
      <c r="L161" s="12" t="s">
        <v>2926</v>
      </c>
      <c r="M161" s="12" t="s">
        <v>3649</v>
      </c>
      <c r="N161" s="12">
        <v>6.145833333333333E-2</v>
      </c>
      <c r="O161" s="12" t="s">
        <v>2280</v>
      </c>
      <c r="P161" s="12">
        <v>9</v>
      </c>
      <c r="Q161" s="12">
        <v>702</v>
      </c>
      <c r="R161" s="11" t="s">
        <v>188</v>
      </c>
      <c r="S161" s="11" t="s">
        <v>2926</v>
      </c>
      <c r="T161" s="11" t="s">
        <v>2926</v>
      </c>
      <c r="U161" s="11" t="s">
        <v>2918</v>
      </c>
      <c r="V161" s="11"/>
      <c r="W161" s="11" t="s">
        <v>1756</v>
      </c>
      <c r="X161" s="11" t="s">
        <v>3716</v>
      </c>
    </row>
    <row r="162" spans="1:25" ht="39.950000000000003" customHeight="1" x14ac:dyDescent="0.25">
      <c r="A162" s="11" t="s">
        <v>3718</v>
      </c>
      <c r="B162" s="12">
        <v>161</v>
      </c>
      <c r="C162" s="12">
        <v>7</v>
      </c>
      <c r="D162" s="12">
        <v>9</v>
      </c>
      <c r="E162" s="12" t="s">
        <v>3435</v>
      </c>
      <c r="F162" s="12" t="s">
        <v>1742</v>
      </c>
      <c r="G162" s="12" t="s">
        <v>3889</v>
      </c>
      <c r="H162" s="12" t="s">
        <v>2444</v>
      </c>
      <c r="I162" s="12">
        <v>5</v>
      </c>
      <c r="J162" s="12" t="s">
        <v>1758</v>
      </c>
      <c r="K162" s="11" t="s">
        <v>1592</v>
      </c>
      <c r="L162" s="12" t="s">
        <v>2932</v>
      </c>
      <c r="M162" s="12" t="s">
        <v>3649</v>
      </c>
      <c r="N162" s="12">
        <v>6.1805555555555558E-2</v>
      </c>
      <c r="O162" s="12" t="s">
        <v>2263</v>
      </c>
      <c r="P162" s="12">
        <v>3</v>
      </c>
      <c r="Q162" s="12">
        <v>705</v>
      </c>
      <c r="R162" s="11" t="s">
        <v>1717</v>
      </c>
      <c r="S162" s="11" t="s">
        <v>2932</v>
      </c>
      <c r="T162" s="11" t="s">
        <v>2926</v>
      </c>
      <c r="U162" s="11" t="s">
        <v>2926</v>
      </c>
      <c r="V162" s="11"/>
      <c r="W162" s="11" t="s">
        <v>3437</v>
      </c>
      <c r="X162" s="11"/>
      <c r="Y162" s="12" t="s">
        <v>1739</v>
      </c>
    </row>
    <row r="163" spans="1:25" ht="39.950000000000003" customHeight="1" x14ac:dyDescent="0.25">
      <c r="A163" s="11" t="s">
        <v>3718</v>
      </c>
      <c r="B163" s="12">
        <v>162</v>
      </c>
      <c r="C163" s="12">
        <v>1</v>
      </c>
      <c r="D163" s="12">
        <v>9</v>
      </c>
      <c r="E163" s="12" t="s">
        <v>44</v>
      </c>
      <c r="F163" s="12" t="s">
        <v>2413</v>
      </c>
      <c r="G163" s="12" t="s">
        <v>356</v>
      </c>
      <c r="H163" s="12" t="s">
        <v>3884</v>
      </c>
      <c r="I163" s="12">
        <v>3</v>
      </c>
      <c r="J163" s="12" t="s">
        <v>2230</v>
      </c>
      <c r="K163" s="11" t="s">
        <v>3051</v>
      </c>
      <c r="L163" s="12" t="s">
        <v>2959</v>
      </c>
      <c r="M163" s="12" t="s">
        <v>2228</v>
      </c>
      <c r="N163" s="12">
        <v>6.1979166666666669E-2</v>
      </c>
      <c r="O163" s="12" t="s">
        <v>2754</v>
      </c>
      <c r="P163" s="12">
        <v>4</v>
      </c>
      <c r="Q163" s="12">
        <v>709</v>
      </c>
      <c r="R163" s="11"/>
      <c r="S163" s="11" t="s">
        <v>2959</v>
      </c>
      <c r="T163" s="11" t="s">
        <v>2959</v>
      </c>
      <c r="U163" s="11" t="s">
        <v>2959</v>
      </c>
      <c r="V163" s="11"/>
      <c r="W163" s="11"/>
      <c r="X163" s="11"/>
    </row>
    <row r="164" spans="1:25" ht="39.950000000000003" customHeight="1" x14ac:dyDescent="0.25">
      <c r="A164" s="11" t="s">
        <v>3718</v>
      </c>
      <c r="B164" s="12">
        <v>163</v>
      </c>
      <c r="C164" s="12">
        <v>8</v>
      </c>
      <c r="D164" s="12">
        <v>9</v>
      </c>
      <c r="E164" s="12" t="s">
        <v>2278</v>
      </c>
      <c r="F164" s="12" t="s">
        <v>1042</v>
      </c>
      <c r="G164" s="12" t="s">
        <v>2723</v>
      </c>
      <c r="H164" s="12" t="s">
        <v>3891</v>
      </c>
      <c r="I164" s="12">
        <v>4</v>
      </c>
      <c r="J164" s="12" t="s">
        <v>2111</v>
      </c>
      <c r="K164" s="11" t="s">
        <v>1592</v>
      </c>
      <c r="L164" s="12" t="s">
        <v>3019</v>
      </c>
      <c r="M164" s="12" t="s">
        <v>1716</v>
      </c>
      <c r="N164" s="12">
        <v>6.6840277777777776E-2</v>
      </c>
      <c r="O164" s="12" t="s">
        <v>2754</v>
      </c>
      <c r="P164" s="12">
        <v>12</v>
      </c>
      <c r="Q164" s="12">
        <v>721</v>
      </c>
      <c r="R164" s="11" t="s">
        <v>1679</v>
      </c>
      <c r="S164" s="11" t="s">
        <v>3019</v>
      </c>
      <c r="T164" s="11" t="s">
        <v>659</v>
      </c>
      <c r="U164" s="11" t="s">
        <v>2973</v>
      </c>
      <c r="V164" s="11"/>
      <c r="W164" s="11"/>
      <c r="X164" s="11"/>
    </row>
    <row r="165" spans="1:25" ht="39.950000000000003" customHeight="1" x14ac:dyDescent="0.25">
      <c r="A165" s="11" t="s">
        <v>3718</v>
      </c>
      <c r="B165" s="12">
        <v>164</v>
      </c>
      <c r="C165" s="12">
        <v>7</v>
      </c>
      <c r="D165" s="12">
        <v>9</v>
      </c>
      <c r="E165" s="12" t="s">
        <v>1719</v>
      </c>
      <c r="F165" s="12" t="s">
        <v>1040</v>
      </c>
      <c r="G165" s="12" t="s">
        <v>1075</v>
      </c>
      <c r="H165" s="12" t="s">
        <v>2444</v>
      </c>
      <c r="I165" s="12">
        <v>3</v>
      </c>
      <c r="J165" s="12" t="s">
        <v>3447</v>
      </c>
      <c r="K165" s="11" t="s">
        <v>1592</v>
      </c>
      <c r="L165" s="12" t="s">
        <v>3056</v>
      </c>
      <c r="M165" s="12" t="s">
        <v>3649</v>
      </c>
      <c r="N165" s="12">
        <v>6.7303240740740747E-2</v>
      </c>
      <c r="O165" s="12" t="s">
        <v>2754</v>
      </c>
      <c r="P165" s="12">
        <v>12</v>
      </c>
      <c r="Q165" s="12">
        <v>733</v>
      </c>
      <c r="R165" s="11" t="s">
        <v>3453</v>
      </c>
      <c r="S165" s="11" t="s">
        <v>3056</v>
      </c>
      <c r="T165" s="11" t="s">
        <v>2953</v>
      </c>
      <c r="U165" s="11" t="s">
        <v>2932</v>
      </c>
      <c r="V165" s="11"/>
      <c r="W165" s="11"/>
      <c r="X165" s="11"/>
    </row>
    <row r="166" spans="1:25" ht="39.950000000000003" customHeight="1" x14ac:dyDescent="0.25">
      <c r="A166" s="11" t="s">
        <v>3718</v>
      </c>
      <c r="B166" s="12">
        <v>165</v>
      </c>
      <c r="C166" s="12">
        <v>7</v>
      </c>
      <c r="D166" s="12">
        <v>9</v>
      </c>
      <c r="E166" s="12" t="s">
        <v>1759</v>
      </c>
      <c r="F166" s="12" t="s">
        <v>2348</v>
      </c>
      <c r="G166" s="12" t="s">
        <v>1048</v>
      </c>
      <c r="H166" s="12" t="s">
        <v>2444</v>
      </c>
      <c r="I166" s="12">
        <v>5</v>
      </c>
      <c r="J166" s="12" t="s">
        <v>3444</v>
      </c>
      <c r="K166" s="11" t="s">
        <v>1592</v>
      </c>
      <c r="L166" s="12" t="s">
        <v>3056</v>
      </c>
      <c r="M166" s="12" t="s">
        <v>3649</v>
      </c>
      <c r="N166" s="12">
        <v>6.7766203703703703E-2</v>
      </c>
      <c r="O166" s="12" t="s">
        <v>2754</v>
      </c>
      <c r="P166" s="12">
        <v>12</v>
      </c>
      <c r="Q166" s="12">
        <v>745</v>
      </c>
      <c r="R166" s="11" t="s">
        <v>3464</v>
      </c>
      <c r="S166" s="11" t="s">
        <v>3056</v>
      </c>
      <c r="T166" s="11" t="s">
        <v>2953</v>
      </c>
      <c r="U166" s="11" t="s">
        <v>2932</v>
      </c>
      <c r="V166" s="11"/>
      <c r="W166" s="11"/>
      <c r="X166" s="11"/>
    </row>
    <row r="167" spans="1:25" ht="39.950000000000003" customHeight="1" x14ac:dyDescent="0.25">
      <c r="A167" s="11" t="s">
        <v>3718</v>
      </c>
      <c r="B167" s="12">
        <v>166</v>
      </c>
      <c r="C167" s="12">
        <v>8</v>
      </c>
      <c r="D167" s="12">
        <v>10</v>
      </c>
      <c r="E167" s="12" t="s">
        <v>232</v>
      </c>
      <c r="F167" s="12" t="s">
        <v>1092</v>
      </c>
      <c r="G167" s="12" t="s">
        <v>2589</v>
      </c>
      <c r="H167" s="12" t="s">
        <v>2449</v>
      </c>
      <c r="I167" s="12">
        <v>4</v>
      </c>
      <c r="J167" s="12" t="s">
        <v>1663</v>
      </c>
      <c r="K167" s="11" t="s">
        <v>1773</v>
      </c>
      <c r="L167" s="12" t="s">
        <v>2938</v>
      </c>
      <c r="M167" s="12" t="s">
        <v>1774</v>
      </c>
      <c r="N167" s="12">
        <v>6.8460648148148145E-2</v>
      </c>
      <c r="O167" s="12" t="s">
        <v>2754</v>
      </c>
      <c r="P167" s="12">
        <v>12</v>
      </c>
      <c r="Q167" s="12">
        <v>757</v>
      </c>
      <c r="R167" s="11"/>
      <c r="S167" s="11" t="s">
        <v>2938</v>
      </c>
      <c r="T167" s="11" t="s">
        <v>2952</v>
      </c>
      <c r="U167" s="11" t="s">
        <v>2964</v>
      </c>
      <c r="V167" s="11"/>
      <c r="W167" s="11"/>
      <c r="X167" s="11"/>
    </row>
    <row r="168" spans="1:25" ht="39.950000000000003" customHeight="1" x14ac:dyDescent="0.25">
      <c r="A168" s="11" t="s">
        <v>3718</v>
      </c>
      <c r="B168" s="12">
        <v>167</v>
      </c>
      <c r="C168" s="12">
        <v>8</v>
      </c>
      <c r="D168" s="12">
        <v>10</v>
      </c>
      <c r="E168" s="12" t="s">
        <v>2227</v>
      </c>
      <c r="F168" s="12" t="s">
        <v>1103</v>
      </c>
      <c r="G168" s="12" t="s">
        <v>2651</v>
      </c>
      <c r="H168" s="12" t="s">
        <v>1375</v>
      </c>
      <c r="I168" s="12">
        <v>4</v>
      </c>
      <c r="J168" s="12" t="s">
        <v>184</v>
      </c>
      <c r="K168" s="11" t="s">
        <v>3446</v>
      </c>
      <c r="L168" s="12" t="s">
        <v>2938</v>
      </c>
      <c r="M168" s="12" t="s">
        <v>1752</v>
      </c>
      <c r="N168" s="12">
        <v>6.9155092592592587E-2</v>
      </c>
      <c r="O168" s="12" t="s">
        <v>2754</v>
      </c>
      <c r="P168" s="12">
        <v>12</v>
      </c>
      <c r="Q168" s="12">
        <v>769</v>
      </c>
      <c r="R168" s="11"/>
      <c r="S168" s="11" t="s">
        <v>2938</v>
      </c>
      <c r="T168" s="11" t="s">
        <v>2952</v>
      </c>
      <c r="U168" s="11" t="s">
        <v>2964</v>
      </c>
      <c r="V168" s="11"/>
      <c r="W168" s="11"/>
      <c r="X168" s="11"/>
    </row>
    <row r="169" spans="1:25" ht="39.950000000000003" customHeight="1" x14ac:dyDescent="0.25">
      <c r="A169" s="11" t="s">
        <v>3718</v>
      </c>
      <c r="B169" s="12">
        <v>168</v>
      </c>
      <c r="C169" s="12">
        <v>9</v>
      </c>
      <c r="D169" s="12">
        <v>10</v>
      </c>
      <c r="E169" s="12" t="s">
        <v>3445</v>
      </c>
      <c r="F169" s="12" t="s">
        <v>2664</v>
      </c>
      <c r="G169" s="12" t="s">
        <v>1496</v>
      </c>
      <c r="H169" s="12" t="s">
        <v>2663</v>
      </c>
      <c r="I169" s="12">
        <v>2</v>
      </c>
      <c r="J169" s="12" t="s">
        <v>3438</v>
      </c>
      <c r="K169" s="11" t="s">
        <v>194</v>
      </c>
      <c r="L169" s="12" t="s">
        <v>3030</v>
      </c>
      <c r="M169" s="12" t="s">
        <v>203</v>
      </c>
      <c r="N169" s="12">
        <v>6.9155092592592587E-2</v>
      </c>
      <c r="O169" s="12" t="s">
        <v>2754</v>
      </c>
      <c r="P169" s="12">
        <v>12</v>
      </c>
      <c r="Q169" s="12">
        <f>Q168+P169</f>
        <v>781</v>
      </c>
      <c r="R169" s="11" t="s">
        <v>2398</v>
      </c>
      <c r="S169" s="11" t="s">
        <v>3030</v>
      </c>
      <c r="T169" s="11" t="s">
        <v>3030</v>
      </c>
      <c r="U169" s="11" t="s">
        <v>3030</v>
      </c>
      <c r="V169" s="11" t="s">
        <v>1126</v>
      </c>
      <c r="W169" s="11" t="s">
        <v>1741</v>
      </c>
      <c r="X169" s="11" t="s">
        <v>1141</v>
      </c>
      <c r="Y169" s="12" t="s">
        <v>1158</v>
      </c>
    </row>
    <row r="170" spans="1:25" ht="39.950000000000003" customHeight="1" x14ac:dyDescent="0.25">
      <c r="A170" s="11" t="s">
        <v>3718</v>
      </c>
      <c r="B170" s="12">
        <v>169</v>
      </c>
      <c r="C170" s="12">
        <v>1</v>
      </c>
      <c r="D170" s="12">
        <v>9</v>
      </c>
      <c r="E170" s="12" t="s">
        <v>2787</v>
      </c>
      <c r="F170" s="12" t="s">
        <v>2430</v>
      </c>
      <c r="G170" s="12" t="s">
        <v>1062</v>
      </c>
      <c r="H170" s="12" t="s">
        <v>1380</v>
      </c>
      <c r="I170" s="12">
        <v>2</v>
      </c>
      <c r="J170" s="12" t="s">
        <v>195</v>
      </c>
      <c r="K170" s="11" t="s">
        <v>3051</v>
      </c>
      <c r="L170" s="12" t="s">
        <v>2926</v>
      </c>
      <c r="M170" s="12" t="s">
        <v>1754</v>
      </c>
      <c r="N170" s="12">
        <v>6.9444444444444448E-2</v>
      </c>
      <c r="O170" s="12" t="s">
        <v>2754</v>
      </c>
      <c r="P170" s="12">
        <v>3</v>
      </c>
      <c r="Q170" s="12">
        <v>784</v>
      </c>
      <c r="R170" s="11"/>
      <c r="S170" s="11" t="s">
        <v>2926</v>
      </c>
      <c r="T170" s="11" t="s">
        <v>2926</v>
      </c>
      <c r="U170" s="11" t="s">
        <v>2926</v>
      </c>
      <c r="V170" s="11"/>
      <c r="W170" s="11"/>
      <c r="X170" s="11"/>
      <c r="Y170" s="12" t="s">
        <v>202</v>
      </c>
    </row>
    <row r="171" spans="1:25" ht="39.950000000000003" customHeight="1" x14ac:dyDescent="0.25">
      <c r="A171" s="11" t="s">
        <v>3718</v>
      </c>
      <c r="B171" s="12">
        <v>170</v>
      </c>
      <c r="C171" s="12">
        <v>1</v>
      </c>
      <c r="D171" s="12">
        <v>9</v>
      </c>
      <c r="E171" s="12" t="s">
        <v>2813</v>
      </c>
      <c r="F171" s="12" t="s">
        <v>1078</v>
      </c>
      <c r="G171" s="12" t="s">
        <v>2502</v>
      </c>
      <c r="H171" s="12" t="s">
        <v>1659</v>
      </c>
      <c r="I171" s="12">
        <v>3</v>
      </c>
      <c r="J171" s="12" t="s">
        <v>1766</v>
      </c>
      <c r="K171" s="11" t="s">
        <v>3051</v>
      </c>
      <c r="L171" s="12" t="s">
        <v>2964</v>
      </c>
      <c r="M171" s="12" t="s">
        <v>1554</v>
      </c>
      <c r="N171" s="12">
        <v>7.0023148148148154E-2</v>
      </c>
      <c r="O171" s="12" t="s">
        <v>1188</v>
      </c>
      <c r="P171" s="12">
        <v>4</v>
      </c>
      <c r="Q171" s="12">
        <v>788</v>
      </c>
      <c r="R171" s="11"/>
      <c r="S171" s="11" t="s">
        <v>2964</v>
      </c>
      <c r="T171" s="11" t="s">
        <v>2933</v>
      </c>
      <c r="U171" s="11" t="s">
        <v>2933</v>
      </c>
      <c r="V171" s="11"/>
      <c r="W171" s="11"/>
      <c r="X171" s="11"/>
    </row>
    <row r="172" spans="1:25" ht="39.950000000000003" customHeight="1" x14ac:dyDescent="0.25">
      <c r="A172" s="11" t="s">
        <v>3718</v>
      </c>
      <c r="B172" s="12">
        <v>171</v>
      </c>
      <c r="C172" s="12">
        <v>1</v>
      </c>
      <c r="D172" s="12">
        <v>9</v>
      </c>
      <c r="E172" s="12" t="s">
        <v>233</v>
      </c>
      <c r="F172" s="12" t="s">
        <v>32</v>
      </c>
      <c r="G172" s="12" t="s">
        <v>2342</v>
      </c>
      <c r="H172" s="12" t="s">
        <v>3465</v>
      </c>
      <c r="I172" s="12">
        <v>3</v>
      </c>
      <c r="J172" s="12" t="s">
        <v>49</v>
      </c>
      <c r="K172" s="11" t="s">
        <v>3051</v>
      </c>
      <c r="L172" s="12" t="s">
        <v>484</v>
      </c>
      <c r="M172" s="12" t="s">
        <v>1556</v>
      </c>
      <c r="N172" s="12">
        <v>7.0891203703703706E-2</v>
      </c>
      <c r="O172" s="12" t="s">
        <v>1188</v>
      </c>
      <c r="P172" s="12">
        <v>5</v>
      </c>
      <c r="Q172" s="12">
        <v>793</v>
      </c>
      <c r="R172" s="11"/>
      <c r="S172" s="11" t="s">
        <v>484</v>
      </c>
      <c r="T172" s="11" t="s">
        <v>495</v>
      </c>
      <c r="U172" s="11" t="s">
        <v>2952</v>
      </c>
      <c r="V172" s="11" t="s">
        <v>1144</v>
      </c>
      <c r="W172" s="11" t="s">
        <v>2803</v>
      </c>
      <c r="X172" s="11"/>
      <c r="Y172" s="12" t="s">
        <v>3466</v>
      </c>
    </row>
    <row r="173" spans="1:25" ht="39.950000000000003" customHeight="1" x14ac:dyDescent="0.25">
      <c r="A173" s="11" t="s">
        <v>3718</v>
      </c>
      <c r="B173" s="12">
        <v>172</v>
      </c>
      <c r="C173" s="12">
        <v>2</v>
      </c>
      <c r="D173" s="12">
        <v>8</v>
      </c>
      <c r="E173" s="12" t="s">
        <v>2807</v>
      </c>
      <c r="F173" s="12" t="s">
        <v>2721</v>
      </c>
      <c r="G173" s="12" t="s">
        <v>2652</v>
      </c>
      <c r="H173" s="12" t="s">
        <v>1680</v>
      </c>
      <c r="I173" s="12">
        <v>4</v>
      </c>
      <c r="J173" s="12" t="s">
        <v>1764</v>
      </c>
      <c r="K173" s="11" t="s">
        <v>3051</v>
      </c>
      <c r="L173" s="12" t="s">
        <v>2938</v>
      </c>
      <c r="M173" s="12" t="s">
        <v>1763</v>
      </c>
      <c r="N173" s="12">
        <v>7.1585648148148148E-2</v>
      </c>
      <c r="O173" s="12" t="s">
        <v>1188</v>
      </c>
      <c r="P173" s="12">
        <v>5</v>
      </c>
      <c r="Q173" s="12">
        <v>798</v>
      </c>
      <c r="R173" s="11"/>
      <c r="S173" s="11" t="s">
        <v>2938</v>
      </c>
      <c r="T173" s="11" t="s">
        <v>2952</v>
      </c>
      <c r="U173" s="11" t="s">
        <v>2964</v>
      </c>
      <c r="V173" s="11"/>
      <c r="W173" s="11" t="s">
        <v>2805</v>
      </c>
      <c r="X173" s="11" t="s">
        <v>1546</v>
      </c>
      <c r="Y173" s="12" t="s">
        <v>3462</v>
      </c>
    </row>
    <row r="174" spans="1:25" ht="39.950000000000003" customHeight="1" x14ac:dyDescent="0.25">
      <c r="A174" s="11" t="s">
        <v>3718</v>
      </c>
      <c r="B174" s="12">
        <v>173</v>
      </c>
      <c r="C174" s="12">
        <v>1</v>
      </c>
      <c r="D174" s="12">
        <v>8</v>
      </c>
      <c r="E174" s="12" t="s">
        <v>1517</v>
      </c>
      <c r="F174" s="12" t="s">
        <v>2410</v>
      </c>
      <c r="G174" s="12" t="s">
        <v>2414</v>
      </c>
      <c r="H174" s="12" t="s">
        <v>3383</v>
      </c>
      <c r="I174" s="12">
        <v>2</v>
      </c>
      <c r="J174" s="12" t="s">
        <v>2794</v>
      </c>
      <c r="K174" s="11" t="s">
        <v>3051</v>
      </c>
      <c r="L174" s="12" t="s">
        <v>2926</v>
      </c>
      <c r="M174" s="12" t="s">
        <v>3390</v>
      </c>
      <c r="N174" s="12">
        <v>7.1874999999999994E-2</v>
      </c>
      <c r="O174" s="12" t="s">
        <v>1188</v>
      </c>
      <c r="P174" s="12">
        <v>4</v>
      </c>
      <c r="Q174" s="12">
        <v>802</v>
      </c>
      <c r="R174" s="11"/>
      <c r="S174" s="11" t="s">
        <v>2926</v>
      </c>
      <c r="T174" s="11" t="s">
        <v>2926</v>
      </c>
      <c r="U174" s="11" t="s">
        <v>2918</v>
      </c>
      <c r="V174" s="11"/>
      <c r="W174" s="11" t="s">
        <v>2808</v>
      </c>
      <c r="X174" s="11"/>
    </row>
    <row r="175" spans="1:25" ht="39.950000000000003" customHeight="1" x14ac:dyDescent="0.25">
      <c r="A175" s="11" t="s">
        <v>3718</v>
      </c>
      <c r="B175" s="12">
        <v>174</v>
      </c>
      <c r="C175" s="12">
        <v>1</v>
      </c>
      <c r="D175" s="12">
        <v>7</v>
      </c>
      <c r="E175" s="12" t="s">
        <v>230</v>
      </c>
      <c r="F175" s="12" t="s">
        <v>1222</v>
      </c>
      <c r="G175" s="12" t="s">
        <v>2412</v>
      </c>
      <c r="H175" s="12" t="s">
        <v>3883</v>
      </c>
      <c r="I175" s="12">
        <v>3</v>
      </c>
      <c r="J175" s="12" t="s">
        <v>1535</v>
      </c>
      <c r="K175" s="11" t="s">
        <v>3051</v>
      </c>
      <c r="L175" s="12" t="s">
        <v>2918</v>
      </c>
      <c r="M175" s="12" t="s">
        <v>3449</v>
      </c>
      <c r="N175" s="12">
        <v>7.210648148148148E-2</v>
      </c>
      <c r="O175" s="12" t="s">
        <v>2799</v>
      </c>
      <c r="P175" s="12">
        <v>3</v>
      </c>
      <c r="Q175" s="12">
        <v>805</v>
      </c>
      <c r="R175" s="11"/>
      <c r="S175" s="11" t="s">
        <v>2918</v>
      </c>
      <c r="T175" s="11" t="s">
        <v>2918</v>
      </c>
      <c r="U175" s="11" t="s">
        <v>2918</v>
      </c>
      <c r="V175" s="11"/>
      <c r="W175" s="11"/>
      <c r="X175" s="11"/>
      <c r="Y175" s="12" t="s">
        <v>3546</v>
      </c>
    </row>
    <row r="176" spans="1:25" ht="39.950000000000003" customHeight="1" x14ac:dyDescent="0.25">
      <c r="A176" s="11" t="s">
        <v>3718</v>
      </c>
      <c r="B176" s="12">
        <v>175</v>
      </c>
      <c r="C176" s="12">
        <v>7</v>
      </c>
      <c r="D176" s="12">
        <v>9</v>
      </c>
      <c r="E176" s="12" t="s">
        <v>3439</v>
      </c>
      <c r="F176" s="12" t="s">
        <v>1099</v>
      </c>
      <c r="G176" s="12" t="s">
        <v>14</v>
      </c>
      <c r="H176" s="12" t="s">
        <v>2444</v>
      </c>
      <c r="I176" s="12">
        <v>5</v>
      </c>
      <c r="J176" s="12" t="s">
        <v>3451</v>
      </c>
      <c r="K176" s="12" t="s">
        <v>1592</v>
      </c>
      <c r="L176" s="12" t="s">
        <v>2926</v>
      </c>
      <c r="M176" s="12" t="s">
        <v>3649</v>
      </c>
      <c r="N176" s="12">
        <v>7.239583333333334E-2</v>
      </c>
      <c r="O176" s="12" t="s">
        <v>2799</v>
      </c>
      <c r="P176" s="12">
        <v>4</v>
      </c>
      <c r="Q176" s="12">
        <f>Q175+P176</f>
        <v>809</v>
      </c>
      <c r="R176" s="11" t="s">
        <v>3541</v>
      </c>
      <c r="S176" s="11" t="s">
        <v>2926</v>
      </c>
      <c r="T176" s="11" t="s">
        <v>2926</v>
      </c>
      <c r="U176" s="11" t="s">
        <v>2926</v>
      </c>
      <c r="V176" s="11"/>
      <c r="W176" s="11"/>
      <c r="X176" s="11"/>
      <c r="Y176" s="11"/>
    </row>
    <row r="177" spans="1:25" ht="39.950000000000003" customHeight="1" x14ac:dyDescent="0.25">
      <c r="A177" s="11" t="s">
        <v>3718</v>
      </c>
      <c r="B177" s="12">
        <v>176</v>
      </c>
      <c r="C177" s="12">
        <v>2</v>
      </c>
      <c r="D177" s="12">
        <v>9</v>
      </c>
      <c r="E177" s="12" t="s">
        <v>3548</v>
      </c>
      <c r="F177" s="12" t="s">
        <v>2471</v>
      </c>
      <c r="G177" s="12" t="s">
        <v>3539</v>
      </c>
      <c r="H177" s="12" t="s">
        <v>2481</v>
      </c>
      <c r="I177" s="12">
        <v>5</v>
      </c>
      <c r="J177" s="12" t="s">
        <v>3436</v>
      </c>
      <c r="K177" s="12" t="s">
        <v>3051</v>
      </c>
      <c r="L177" s="12" t="s">
        <v>2918</v>
      </c>
      <c r="M177" s="12" t="s">
        <v>1549</v>
      </c>
      <c r="N177" s="12">
        <v>7.2627314814814811E-2</v>
      </c>
      <c r="O177" s="12" t="s">
        <v>2799</v>
      </c>
      <c r="P177" s="12">
        <v>5</v>
      </c>
      <c r="Q177" s="12">
        <v>814</v>
      </c>
      <c r="R177" s="11"/>
      <c r="S177" s="11" t="s">
        <v>2918</v>
      </c>
      <c r="T177" s="11" t="s">
        <v>2918</v>
      </c>
      <c r="U177" s="11" t="s">
        <v>2918</v>
      </c>
      <c r="V177" s="11"/>
      <c r="W177" s="11"/>
      <c r="X177" s="11"/>
    </row>
    <row r="178" spans="1:25" ht="39.950000000000003" customHeight="1" x14ac:dyDescent="0.25">
      <c r="A178" s="11" t="s">
        <v>3718</v>
      </c>
      <c r="B178" s="12">
        <v>177</v>
      </c>
      <c r="C178" s="12">
        <v>7</v>
      </c>
      <c r="D178" s="12">
        <v>9</v>
      </c>
      <c r="E178" s="12" t="s">
        <v>2112</v>
      </c>
      <c r="F178" s="12" t="s">
        <v>2495</v>
      </c>
      <c r="G178" s="12" t="s">
        <v>3440</v>
      </c>
      <c r="H178" s="12" t="s">
        <v>2444</v>
      </c>
      <c r="I178" s="12">
        <v>5</v>
      </c>
      <c r="J178" s="12" t="s">
        <v>221</v>
      </c>
      <c r="K178" s="12" t="s">
        <v>1592</v>
      </c>
      <c r="L178" s="12" t="s">
        <v>2926</v>
      </c>
      <c r="M178" s="12" t="s">
        <v>3649</v>
      </c>
      <c r="N178" s="12">
        <v>7.2916666666666671E-2</v>
      </c>
      <c r="O178" s="12" t="s">
        <v>2799</v>
      </c>
      <c r="P178" s="12">
        <v>5</v>
      </c>
      <c r="Q178" s="12">
        <v>819</v>
      </c>
      <c r="R178" s="11" t="s">
        <v>1555</v>
      </c>
      <c r="S178" s="11" t="s">
        <v>2926</v>
      </c>
      <c r="T178" s="11" t="s">
        <v>2918</v>
      </c>
      <c r="U178" s="11" t="s">
        <v>2918</v>
      </c>
      <c r="V178" s="11"/>
      <c r="W178" s="11" t="s">
        <v>2776</v>
      </c>
      <c r="X178" s="11" t="s">
        <v>2786</v>
      </c>
    </row>
    <row r="179" spans="1:25" ht="39.950000000000003" customHeight="1" x14ac:dyDescent="0.25">
      <c r="A179" s="11" t="s">
        <v>3718</v>
      </c>
      <c r="B179" s="12">
        <v>178</v>
      </c>
      <c r="C179" s="12">
        <v>7</v>
      </c>
      <c r="D179" s="12">
        <v>9</v>
      </c>
      <c r="E179" s="12" t="s">
        <v>1553</v>
      </c>
      <c r="F179" s="12" t="s">
        <v>2720</v>
      </c>
      <c r="G179" s="12" t="s">
        <v>1101</v>
      </c>
      <c r="H179" s="12" t="s">
        <v>2444</v>
      </c>
      <c r="I179" s="12">
        <v>4</v>
      </c>
      <c r="J179" s="12" t="s">
        <v>2114</v>
      </c>
      <c r="K179" s="12" t="s">
        <v>1592</v>
      </c>
      <c r="L179" s="12" t="s">
        <v>442</v>
      </c>
      <c r="M179" s="12" t="s">
        <v>3649</v>
      </c>
      <c r="N179" s="12">
        <v>7.3900462962962959E-2</v>
      </c>
      <c r="O179" s="12" t="s">
        <v>2778</v>
      </c>
      <c r="P179" s="12">
        <v>12</v>
      </c>
      <c r="Q179" s="12">
        <v>831</v>
      </c>
      <c r="R179" s="11" t="s">
        <v>1551</v>
      </c>
      <c r="S179" s="11" t="s">
        <v>442</v>
      </c>
      <c r="T179" s="11" t="s">
        <v>478</v>
      </c>
      <c r="U179" s="11" t="s">
        <v>484</v>
      </c>
      <c r="V179" s="11"/>
      <c r="W179" s="11"/>
      <c r="X179" s="11"/>
    </row>
    <row r="180" spans="1:25" ht="39.950000000000003" customHeight="1" x14ac:dyDescent="0.25">
      <c r="A180" s="11" t="s">
        <v>3718</v>
      </c>
      <c r="B180" s="12">
        <v>179</v>
      </c>
      <c r="C180" s="12">
        <v>7</v>
      </c>
      <c r="D180" s="12">
        <v>9</v>
      </c>
      <c r="E180" s="12" t="s">
        <v>3547</v>
      </c>
      <c r="F180" s="12" t="s">
        <v>1100</v>
      </c>
      <c r="G180" s="12" t="s">
        <v>1094</v>
      </c>
      <c r="H180" s="12" t="s">
        <v>2444</v>
      </c>
      <c r="I180" s="12">
        <v>6</v>
      </c>
      <c r="J180" s="12" t="s">
        <v>3549</v>
      </c>
      <c r="K180" s="12" t="s">
        <v>1592</v>
      </c>
      <c r="L180" s="12" t="s">
        <v>442</v>
      </c>
      <c r="M180" s="12" t="s">
        <v>3649</v>
      </c>
      <c r="N180" s="12">
        <v>7.4884259259259262E-2</v>
      </c>
      <c r="O180" s="12" t="s">
        <v>2778</v>
      </c>
      <c r="P180" s="12">
        <v>12</v>
      </c>
      <c r="Q180" s="12">
        <v>843</v>
      </c>
      <c r="R180" s="11" t="s">
        <v>1757</v>
      </c>
      <c r="S180" s="11" t="s">
        <v>442</v>
      </c>
      <c r="T180" s="11" t="s">
        <v>478</v>
      </c>
      <c r="U180" s="11" t="s">
        <v>484</v>
      </c>
      <c r="V180" s="11"/>
      <c r="W180" s="11"/>
      <c r="X180" s="11"/>
    </row>
    <row r="181" spans="1:25" ht="39.950000000000003" customHeight="1" x14ac:dyDescent="0.25">
      <c r="A181" s="11" t="s">
        <v>3718</v>
      </c>
      <c r="B181" s="12">
        <v>180</v>
      </c>
      <c r="C181" s="12">
        <v>7</v>
      </c>
      <c r="D181" s="12">
        <v>9</v>
      </c>
      <c r="E181" s="12" t="s">
        <v>3543</v>
      </c>
      <c r="F181" s="12" t="s">
        <v>2724</v>
      </c>
      <c r="G181" s="12" t="s">
        <v>1405</v>
      </c>
      <c r="H181" s="12" t="s">
        <v>2444</v>
      </c>
      <c r="I181" s="12">
        <v>4</v>
      </c>
      <c r="J181" s="12" t="s">
        <v>1673</v>
      </c>
      <c r="K181" s="12" t="s">
        <v>1592</v>
      </c>
      <c r="L181" s="12" t="s">
        <v>472</v>
      </c>
      <c r="M181" s="12" t="s">
        <v>3649</v>
      </c>
      <c r="N181" s="12">
        <v>7.604166666666666E-2</v>
      </c>
      <c r="O181" s="12" t="s">
        <v>2778</v>
      </c>
      <c r="P181" s="12">
        <v>12</v>
      </c>
      <c r="Q181" s="12">
        <v>855</v>
      </c>
      <c r="R181" s="11" t="s">
        <v>1682</v>
      </c>
      <c r="S181" s="11" t="s">
        <v>472</v>
      </c>
      <c r="T181" s="11" t="s">
        <v>485</v>
      </c>
      <c r="U181" s="11" t="s">
        <v>476</v>
      </c>
      <c r="V181" s="11"/>
      <c r="W181" s="11"/>
      <c r="X181" s="11"/>
    </row>
    <row r="182" spans="1:25" ht="39.950000000000003" customHeight="1" x14ac:dyDescent="0.25">
      <c r="A182" s="11" t="s">
        <v>3718</v>
      </c>
      <c r="B182" s="12">
        <v>181</v>
      </c>
      <c r="C182" s="12">
        <v>8</v>
      </c>
      <c r="D182" s="12">
        <v>9</v>
      </c>
      <c r="E182" s="12" t="s">
        <v>2113</v>
      </c>
      <c r="F182" s="12" t="s">
        <v>1413</v>
      </c>
      <c r="G182" s="12" t="s">
        <v>1211</v>
      </c>
      <c r="H182" s="12" t="s">
        <v>3891</v>
      </c>
      <c r="I182" s="12">
        <v>5</v>
      </c>
      <c r="J182" s="12" t="s">
        <v>1651</v>
      </c>
      <c r="K182" s="12" t="s">
        <v>1592</v>
      </c>
      <c r="L182" s="12" t="s">
        <v>3032</v>
      </c>
      <c r="M182" s="12" t="s">
        <v>1716</v>
      </c>
      <c r="N182" s="12">
        <v>8.1597222222222224E-2</v>
      </c>
      <c r="O182" s="12" t="s">
        <v>2778</v>
      </c>
      <c r="P182" s="12">
        <v>12</v>
      </c>
      <c r="Q182" s="12">
        <v>867</v>
      </c>
      <c r="R182" s="11" t="s">
        <v>2403</v>
      </c>
      <c r="S182" s="11" t="s">
        <v>3032</v>
      </c>
      <c r="T182" s="11" t="s">
        <v>681</v>
      </c>
      <c r="U182" s="11" t="s">
        <v>3019</v>
      </c>
      <c r="V182" s="11" t="s">
        <v>1155</v>
      </c>
      <c r="W182" s="11" t="s">
        <v>1550</v>
      </c>
      <c r="X182" s="11" t="s">
        <v>1120</v>
      </c>
    </row>
    <row r="183" spans="1:25" ht="39.950000000000003" customHeight="1" x14ac:dyDescent="0.25">
      <c r="A183" s="11" t="s">
        <v>3718</v>
      </c>
      <c r="B183" s="12">
        <v>182</v>
      </c>
      <c r="C183" s="12">
        <v>1</v>
      </c>
      <c r="D183" s="12">
        <v>8</v>
      </c>
      <c r="E183" s="12" t="s">
        <v>1667</v>
      </c>
      <c r="F183" s="12" t="s">
        <v>2415</v>
      </c>
      <c r="G183" s="12" t="s">
        <v>2320</v>
      </c>
      <c r="H183" s="12" t="s">
        <v>3383</v>
      </c>
      <c r="I183" s="12">
        <v>2</v>
      </c>
      <c r="J183" s="12" t="s">
        <v>220</v>
      </c>
      <c r="K183" s="12" t="s">
        <v>3051</v>
      </c>
      <c r="L183" s="12" t="s">
        <v>2926</v>
      </c>
      <c r="M183" s="12" t="s">
        <v>3390</v>
      </c>
      <c r="N183" s="12">
        <v>8.188657407407407E-2</v>
      </c>
      <c r="O183" s="12" t="s">
        <v>1166</v>
      </c>
      <c r="P183" s="12">
        <v>4</v>
      </c>
      <c r="Q183" s="12">
        <v>871</v>
      </c>
      <c r="R183" s="11"/>
      <c r="S183" s="11" t="s">
        <v>2926</v>
      </c>
      <c r="T183" s="11" t="s">
        <v>2926</v>
      </c>
      <c r="U183" s="11" t="s">
        <v>2918</v>
      </c>
      <c r="V183" s="11" t="s">
        <v>1162</v>
      </c>
      <c r="W183" s="11"/>
      <c r="X183" s="11"/>
    </row>
    <row r="184" spans="1:25" ht="39.950000000000003" customHeight="1" x14ac:dyDescent="0.25">
      <c r="A184" s="11" t="s">
        <v>3718</v>
      </c>
      <c r="B184" s="12">
        <v>183</v>
      </c>
      <c r="C184" s="12">
        <v>1</v>
      </c>
      <c r="D184" s="12">
        <v>9</v>
      </c>
      <c r="E184" s="12" t="s">
        <v>2812</v>
      </c>
      <c r="F184" s="12" t="s">
        <v>2458</v>
      </c>
      <c r="G184" s="12" t="s">
        <v>2507</v>
      </c>
      <c r="H184" s="12" t="s">
        <v>3537</v>
      </c>
      <c r="I184" s="12">
        <v>3</v>
      </c>
      <c r="J184" s="12" t="s">
        <v>264</v>
      </c>
      <c r="K184" s="12" t="s">
        <v>3051</v>
      </c>
      <c r="L184" s="12" t="s">
        <v>2952</v>
      </c>
      <c r="M184" s="12" t="s">
        <v>1509</v>
      </c>
      <c r="N184" s="12">
        <v>8.2523148148148151E-2</v>
      </c>
      <c r="O184" s="12" t="s">
        <v>2766</v>
      </c>
      <c r="P184" s="12">
        <v>4</v>
      </c>
      <c r="Q184" s="12">
        <v>875</v>
      </c>
      <c r="R184" s="11"/>
      <c r="S184" s="11" t="s">
        <v>2952</v>
      </c>
      <c r="T184" s="11" t="s">
        <v>2964</v>
      </c>
      <c r="U184" s="11" t="s">
        <v>2964</v>
      </c>
      <c r="V184" s="11"/>
      <c r="W184" s="11" t="s">
        <v>2810</v>
      </c>
      <c r="X184" s="11"/>
      <c r="Y184" s="12" t="s">
        <v>3536</v>
      </c>
    </row>
    <row r="185" spans="1:25" ht="39.950000000000003" customHeight="1" x14ac:dyDescent="0.25">
      <c r="A185" s="11" t="s">
        <v>3718</v>
      </c>
      <c r="B185" s="12">
        <v>184</v>
      </c>
      <c r="C185" s="12">
        <v>1</v>
      </c>
      <c r="D185" s="12">
        <v>9</v>
      </c>
      <c r="E185" s="12" t="s">
        <v>2804</v>
      </c>
      <c r="F185" s="12" t="s">
        <v>2653</v>
      </c>
      <c r="G185" s="12" t="s">
        <v>2672</v>
      </c>
      <c r="H185" s="12" t="s">
        <v>1650</v>
      </c>
      <c r="I185" s="12">
        <v>3</v>
      </c>
      <c r="J185" s="12" t="s">
        <v>2798</v>
      </c>
      <c r="K185" s="12" t="s">
        <v>3051</v>
      </c>
      <c r="L185" s="12" t="s">
        <v>2932</v>
      </c>
      <c r="M185" s="12" t="s">
        <v>1755</v>
      </c>
      <c r="N185" s="12">
        <v>8.2870370370370372E-2</v>
      </c>
      <c r="O185" s="12" t="s">
        <v>2766</v>
      </c>
      <c r="P185" s="12">
        <v>4</v>
      </c>
      <c r="Q185" s="12">
        <v>879</v>
      </c>
      <c r="R185" s="11"/>
      <c r="S185" s="11" t="s">
        <v>2932</v>
      </c>
      <c r="T185" s="11" t="s">
        <v>2926</v>
      </c>
      <c r="U185" s="11" t="s">
        <v>2926</v>
      </c>
      <c r="V185" s="11"/>
      <c r="W185" s="11" t="s">
        <v>2239</v>
      </c>
      <c r="X185" s="11" t="s">
        <v>1151</v>
      </c>
      <c r="Y185" s="12" t="s">
        <v>1536</v>
      </c>
    </row>
    <row r="186" spans="1:25" ht="39.950000000000003" customHeight="1" x14ac:dyDescent="0.25">
      <c r="A186" s="11" t="s">
        <v>3718</v>
      </c>
      <c r="B186" s="12">
        <v>185</v>
      </c>
      <c r="C186" s="12">
        <v>5</v>
      </c>
      <c r="D186" s="12">
        <v>9</v>
      </c>
      <c r="E186" s="12" t="s">
        <v>2487</v>
      </c>
      <c r="F186" s="12" t="s">
        <v>2322</v>
      </c>
      <c r="G186" s="12" t="s">
        <v>1063</v>
      </c>
      <c r="H186" s="12" t="s">
        <v>1376</v>
      </c>
      <c r="I186" s="12">
        <v>5</v>
      </c>
      <c r="J186" s="12" t="s">
        <v>2457</v>
      </c>
      <c r="K186" s="12" t="s">
        <v>3538</v>
      </c>
      <c r="L186" s="12" t="s">
        <v>473</v>
      </c>
      <c r="M186" s="12" t="s">
        <v>2101</v>
      </c>
      <c r="N186" s="12">
        <v>8.368055555555555E-2</v>
      </c>
      <c r="O186" s="12" t="s">
        <v>2766</v>
      </c>
      <c r="P186" s="12">
        <v>6</v>
      </c>
      <c r="Q186" s="12">
        <v>885</v>
      </c>
      <c r="R186" s="11"/>
      <c r="S186" s="11" t="s">
        <v>473</v>
      </c>
      <c r="T186" s="11" t="s">
        <v>2938</v>
      </c>
      <c r="U186" s="11" t="s">
        <v>2938</v>
      </c>
      <c r="V186" s="11"/>
      <c r="W186" s="11" t="s">
        <v>38</v>
      </c>
      <c r="X186" s="11"/>
      <c r="Y186" s="12" t="s">
        <v>7</v>
      </c>
    </row>
    <row r="187" spans="1:25" ht="39.950000000000003" customHeight="1" x14ac:dyDescent="0.25">
      <c r="A187" s="11" t="s">
        <v>3718</v>
      </c>
      <c r="B187" s="12">
        <v>186</v>
      </c>
      <c r="C187" s="12">
        <v>6</v>
      </c>
      <c r="D187" s="12">
        <v>10</v>
      </c>
      <c r="E187" s="12" t="s">
        <v>3550</v>
      </c>
      <c r="F187" s="12" t="s">
        <v>2336</v>
      </c>
      <c r="G187" s="12" t="s">
        <v>1</v>
      </c>
      <c r="H187" s="12" t="s">
        <v>2102</v>
      </c>
      <c r="I187" s="12">
        <v>5</v>
      </c>
      <c r="J187" s="12" t="s">
        <v>1661</v>
      </c>
      <c r="K187" s="12" t="s">
        <v>1762</v>
      </c>
      <c r="L187" s="12" t="s">
        <v>482</v>
      </c>
      <c r="M187" s="12" t="s">
        <v>2456</v>
      </c>
      <c r="N187" s="12">
        <v>8.4953703703703698E-2</v>
      </c>
      <c r="O187" s="12" t="s">
        <v>2766</v>
      </c>
      <c r="P187" s="12">
        <v>8</v>
      </c>
      <c r="Q187" s="12">
        <v>893</v>
      </c>
      <c r="R187" s="11"/>
      <c r="S187" s="11" t="s">
        <v>482</v>
      </c>
      <c r="T187" s="11" t="s">
        <v>472</v>
      </c>
      <c r="U187" s="11" t="s">
        <v>472</v>
      </c>
      <c r="V187" s="11"/>
      <c r="W187" s="11" t="s">
        <v>2676</v>
      </c>
      <c r="X187" s="11"/>
      <c r="Y187" s="12" t="s">
        <v>2662</v>
      </c>
    </row>
    <row r="188" spans="1:25" ht="39.950000000000003" customHeight="1" x14ac:dyDescent="0.25">
      <c r="A188" s="11" t="s">
        <v>3718</v>
      </c>
      <c r="B188" s="12">
        <v>187</v>
      </c>
      <c r="C188" s="12">
        <v>4</v>
      </c>
      <c r="D188" s="12">
        <v>9</v>
      </c>
      <c r="E188" s="12" t="s">
        <v>3366</v>
      </c>
      <c r="F188" s="12" t="s">
        <v>1065</v>
      </c>
      <c r="G188" s="12" t="s">
        <v>1084</v>
      </c>
      <c r="H188" s="12" t="s">
        <v>1664</v>
      </c>
      <c r="I188" s="12">
        <v>5</v>
      </c>
      <c r="J188" s="12" t="s">
        <v>2095</v>
      </c>
      <c r="K188" s="12" t="s">
        <v>3381</v>
      </c>
      <c r="L188" s="12" t="s">
        <v>2933</v>
      </c>
      <c r="M188" s="12" t="s">
        <v>2118</v>
      </c>
      <c r="N188" s="12">
        <v>8.5474537037037043E-2</v>
      </c>
      <c r="O188" s="12" t="s">
        <v>2766</v>
      </c>
      <c r="P188" s="12">
        <v>5</v>
      </c>
      <c r="Q188" s="12">
        <v>898</v>
      </c>
      <c r="R188" s="11"/>
      <c r="S188" s="11" t="s">
        <v>2933</v>
      </c>
      <c r="T188" s="11" t="s">
        <v>2933</v>
      </c>
      <c r="U188" s="11" t="s">
        <v>2933</v>
      </c>
      <c r="V188" s="11"/>
      <c r="W188" s="11" t="s">
        <v>1765</v>
      </c>
      <c r="X188" s="11"/>
      <c r="Y188" s="12" t="s">
        <v>1373</v>
      </c>
    </row>
    <row r="189" spans="1:25" ht="39.950000000000003" customHeight="1" x14ac:dyDescent="0.25">
      <c r="A189" s="11" t="s">
        <v>3718</v>
      </c>
      <c r="B189" s="12">
        <v>188</v>
      </c>
      <c r="C189" s="12">
        <v>7</v>
      </c>
      <c r="D189" s="12">
        <v>10</v>
      </c>
      <c r="E189" s="12" t="s">
        <v>1381</v>
      </c>
      <c r="F189" s="12" t="s">
        <v>2417</v>
      </c>
      <c r="G189" s="12" t="s">
        <v>1411</v>
      </c>
      <c r="H189" s="12" t="s">
        <v>1552</v>
      </c>
      <c r="I189" s="12">
        <v>3</v>
      </c>
      <c r="J189" s="12" t="s">
        <v>6</v>
      </c>
      <c r="K189" s="12" t="s">
        <v>3387</v>
      </c>
      <c r="L189" s="12" t="s">
        <v>489</v>
      </c>
      <c r="M189" s="12" t="s">
        <v>2492</v>
      </c>
      <c r="N189" s="12">
        <v>8.6689814814814817E-2</v>
      </c>
      <c r="O189" s="12" t="s">
        <v>2766</v>
      </c>
      <c r="P189" s="12">
        <v>8</v>
      </c>
      <c r="Q189" s="12">
        <v>906</v>
      </c>
      <c r="R189" s="11"/>
      <c r="S189" s="11" t="s">
        <v>489</v>
      </c>
      <c r="T189" s="11" t="s">
        <v>476</v>
      </c>
      <c r="U189" s="11" t="s">
        <v>476</v>
      </c>
      <c r="V189" s="11"/>
      <c r="W189" s="11" t="s">
        <v>1753</v>
      </c>
      <c r="X189" s="11"/>
      <c r="Y189" s="12" t="s">
        <v>2115</v>
      </c>
    </row>
    <row r="190" spans="1:25" ht="39.950000000000003" customHeight="1" x14ac:dyDescent="0.25">
      <c r="A190" s="11" t="s">
        <v>3718</v>
      </c>
      <c r="B190" s="12">
        <v>189</v>
      </c>
      <c r="C190" s="12">
        <v>1</v>
      </c>
      <c r="D190" s="12">
        <v>10</v>
      </c>
      <c r="E190" s="12" t="s">
        <v>1149</v>
      </c>
      <c r="F190" s="12" t="s">
        <v>3357</v>
      </c>
      <c r="G190" s="12" t="s">
        <v>2467</v>
      </c>
      <c r="H190" s="12" t="s">
        <v>1534</v>
      </c>
      <c r="I190" s="12">
        <v>3</v>
      </c>
      <c r="J190" s="12" t="s">
        <v>3158</v>
      </c>
      <c r="K190" s="12" t="s">
        <v>3051</v>
      </c>
      <c r="L190" s="12" t="s">
        <v>476</v>
      </c>
      <c r="M190" s="12" t="s">
        <v>1767</v>
      </c>
      <c r="N190" s="12">
        <v>8.773148148148148E-2</v>
      </c>
      <c r="O190" s="12" t="s">
        <v>2766</v>
      </c>
      <c r="P190" s="12">
        <v>5</v>
      </c>
      <c r="Q190" s="12">
        <v>911</v>
      </c>
      <c r="R190" s="11"/>
      <c r="S190" s="11" t="s">
        <v>476</v>
      </c>
      <c r="T190" s="11" t="s">
        <v>484</v>
      </c>
      <c r="U190" s="11" t="s">
        <v>495</v>
      </c>
      <c r="V190" s="11" t="s">
        <v>1189</v>
      </c>
      <c r="W190" s="11" t="s">
        <v>1122</v>
      </c>
      <c r="X190" s="11" t="s">
        <v>214</v>
      </c>
      <c r="Y190" s="12" t="s">
        <v>2749</v>
      </c>
    </row>
    <row r="191" spans="1:25" ht="39.950000000000003" customHeight="1" x14ac:dyDescent="0.25">
      <c r="A191" s="11" t="s">
        <v>3718</v>
      </c>
      <c r="B191" s="12">
        <v>190</v>
      </c>
      <c r="C191" s="12">
        <v>2</v>
      </c>
      <c r="D191" s="12">
        <v>10</v>
      </c>
      <c r="E191" s="12" t="s">
        <v>217</v>
      </c>
      <c r="F191" s="12" t="s">
        <v>335</v>
      </c>
      <c r="G191" s="12" t="s">
        <v>2493</v>
      </c>
      <c r="H191" s="12" t="s">
        <v>3369</v>
      </c>
      <c r="I191" s="12">
        <v>3</v>
      </c>
      <c r="J191" s="12" t="s">
        <v>178</v>
      </c>
      <c r="K191" s="12" t="s">
        <v>3051</v>
      </c>
      <c r="L191" s="12" t="s">
        <v>473</v>
      </c>
      <c r="M191" s="12" t="s">
        <v>3365</v>
      </c>
      <c r="N191" s="12">
        <v>8.8541666666666671E-2</v>
      </c>
      <c r="O191" s="12" t="s">
        <v>2766</v>
      </c>
      <c r="P191" s="12">
        <v>6</v>
      </c>
      <c r="Q191" s="12">
        <v>917</v>
      </c>
      <c r="R191" s="11"/>
      <c r="S191" s="11" t="s">
        <v>473</v>
      </c>
      <c r="T191" s="11" t="s">
        <v>2938</v>
      </c>
      <c r="U191" s="11" t="s">
        <v>2938</v>
      </c>
      <c r="V191" s="11" t="s">
        <v>1186</v>
      </c>
      <c r="W191" s="11" t="s">
        <v>2747</v>
      </c>
      <c r="X191" s="11"/>
      <c r="Y191" s="12" t="s">
        <v>3364</v>
      </c>
    </row>
    <row r="192" spans="1:25" ht="39.950000000000003" customHeight="1" x14ac:dyDescent="0.25">
      <c r="A192" s="11" t="s">
        <v>3718</v>
      </c>
      <c r="B192" s="12">
        <v>191</v>
      </c>
      <c r="C192" s="12">
        <v>1</v>
      </c>
      <c r="D192" s="12">
        <v>9</v>
      </c>
      <c r="E192" s="12" t="s">
        <v>2757</v>
      </c>
      <c r="F192" s="12" t="s">
        <v>2321</v>
      </c>
      <c r="G192" s="12" t="s">
        <v>2453</v>
      </c>
      <c r="H192" s="12" t="s">
        <v>3368</v>
      </c>
      <c r="I192" s="12">
        <v>1</v>
      </c>
      <c r="J192" s="12" t="s">
        <v>2399</v>
      </c>
      <c r="K192" s="12" t="s">
        <v>3051</v>
      </c>
      <c r="L192" s="12" t="s">
        <v>2964</v>
      </c>
      <c r="M192" s="12" t="s">
        <v>3361</v>
      </c>
      <c r="N192" s="12">
        <v>8.9120370370370364E-2</v>
      </c>
      <c r="O192" s="12" t="s">
        <v>2766</v>
      </c>
      <c r="P192" s="12">
        <v>4</v>
      </c>
      <c r="Q192" s="12">
        <v>921</v>
      </c>
      <c r="R192" s="11"/>
      <c r="S192" s="11" t="s">
        <v>2964</v>
      </c>
      <c r="T192" s="11" t="s">
        <v>2933</v>
      </c>
      <c r="U192" s="11" t="s">
        <v>2933</v>
      </c>
      <c r="V192" s="11" t="s">
        <v>1125</v>
      </c>
      <c r="W192" s="11" t="s">
        <v>2751</v>
      </c>
      <c r="X192" s="11"/>
      <c r="Y192" s="12" t="s">
        <v>1746</v>
      </c>
    </row>
    <row r="193" spans="1:25" ht="39.950000000000003" customHeight="1" x14ac:dyDescent="0.25">
      <c r="A193" s="11" t="s">
        <v>3718</v>
      </c>
      <c r="B193" s="12">
        <v>192</v>
      </c>
      <c r="C193" s="12">
        <v>1</v>
      </c>
      <c r="D193" s="12">
        <v>9</v>
      </c>
      <c r="E193" s="12" t="s">
        <v>2096</v>
      </c>
      <c r="F193" s="12" t="s">
        <v>2649</v>
      </c>
      <c r="G193" s="12" t="s">
        <v>2647</v>
      </c>
      <c r="H193" s="12" t="s">
        <v>1539</v>
      </c>
      <c r="I193" s="12">
        <v>3</v>
      </c>
      <c r="J193" s="12" t="s">
        <v>2098</v>
      </c>
      <c r="K193" s="12" t="s">
        <v>3051</v>
      </c>
      <c r="L193" s="12" t="s">
        <v>2933</v>
      </c>
      <c r="M193" s="12" t="s">
        <v>3371</v>
      </c>
      <c r="N193" s="12">
        <v>8.9641203703703709E-2</v>
      </c>
      <c r="O193" s="12" t="s">
        <v>1142</v>
      </c>
      <c r="P193" s="12">
        <v>4</v>
      </c>
      <c r="Q193" s="12">
        <v>925</v>
      </c>
      <c r="R193" s="11"/>
      <c r="S193" s="11" t="s">
        <v>2933</v>
      </c>
      <c r="T193" s="11" t="s">
        <v>3056</v>
      </c>
      <c r="U193" s="11" t="s">
        <v>3056</v>
      </c>
      <c r="V193" s="11"/>
      <c r="W193" s="11" t="s">
        <v>2745</v>
      </c>
      <c r="X193" s="11"/>
      <c r="Y193" s="12" t="s">
        <v>2504</v>
      </c>
    </row>
    <row r="194" spans="1:25" ht="39.950000000000003" customHeight="1" x14ac:dyDescent="0.25">
      <c r="A194" s="11" t="s">
        <v>3718</v>
      </c>
      <c r="B194" s="12">
        <v>193</v>
      </c>
      <c r="C194" s="12">
        <v>1</v>
      </c>
      <c r="D194" s="12">
        <v>9</v>
      </c>
      <c r="E194" s="12" t="s">
        <v>2770</v>
      </c>
      <c r="F194" s="12" t="s">
        <v>2660</v>
      </c>
      <c r="G194" s="12" t="s">
        <v>2648</v>
      </c>
      <c r="H194" s="12" t="s">
        <v>2097</v>
      </c>
      <c r="I194" s="12">
        <v>3</v>
      </c>
      <c r="J194" s="12" t="s">
        <v>2759</v>
      </c>
      <c r="K194" s="12" t="s">
        <v>3051</v>
      </c>
      <c r="L194" s="12" t="s">
        <v>2964</v>
      </c>
      <c r="M194" s="12" t="s">
        <v>269</v>
      </c>
      <c r="N194" s="12">
        <v>9.0219907407407401E-2</v>
      </c>
      <c r="O194" s="12" t="s">
        <v>1142</v>
      </c>
      <c r="P194" s="12">
        <v>4</v>
      </c>
      <c r="Q194" s="12">
        <v>929</v>
      </c>
      <c r="R194" s="11"/>
      <c r="S194" s="11" t="s">
        <v>2964</v>
      </c>
      <c r="T194" s="11" t="s">
        <v>2964</v>
      </c>
      <c r="U194" s="11" t="s">
        <v>2964</v>
      </c>
      <c r="V194" s="11"/>
      <c r="W194" s="11" t="s">
        <v>2744</v>
      </c>
      <c r="X194" s="11" t="s">
        <v>2753</v>
      </c>
      <c r="Y194" s="12" t="s">
        <v>3375</v>
      </c>
    </row>
    <row r="195" spans="1:25" ht="39.950000000000003" customHeight="1" x14ac:dyDescent="0.25">
      <c r="A195" s="11" t="s">
        <v>3718</v>
      </c>
      <c r="B195" s="12">
        <v>194</v>
      </c>
      <c r="C195" s="12">
        <v>1</v>
      </c>
      <c r="D195" s="12">
        <v>9</v>
      </c>
      <c r="E195" s="12" t="s">
        <v>250</v>
      </c>
      <c r="F195" s="12" t="s">
        <v>3860</v>
      </c>
      <c r="G195" s="12" t="s">
        <v>1059</v>
      </c>
      <c r="H195" s="12" t="s">
        <v>3362</v>
      </c>
      <c r="I195" s="12">
        <v>3</v>
      </c>
      <c r="J195" s="12" t="s">
        <v>1768</v>
      </c>
      <c r="K195" s="12" t="s">
        <v>3051</v>
      </c>
      <c r="L195" s="12" t="s">
        <v>2932</v>
      </c>
      <c r="M195" s="12" t="s">
        <v>3363</v>
      </c>
      <c r="N195" s="12">
        <v>9.0567129629629636E-2</v>
      </c>
      <c r="O195" s="12" t="s">
        <v>1142</v>
      </c>
      <c r="P195" s="12">
        <v>3</v>
      </c>
      <c r="Q195" s="12">
        <v>932</v>
      </c>
      <c r="R195" s="11"/>
      <c r="S195" s="11" t="s">
        <v>2932</v>
      </c>
      <c r="T195" s="11" t="s">
        <v>2932</v>
      </c>
      <c r="U195" s="11" t="s">
        <v>2932</v>
      </c>
      <c r="V195" s="11"/>
      <c r="W195" s="11"/>
      <c r="X195" s="11"/>
      <c r="Y195" s="12" t="s">
        <v>1771</v>
      </c>
    </row>
    <row r="196" spans="1:25" ht="39.950000000000003" customHeight="1" x14ac:dyDescent="0.25">
      <c r="A196" s="11" t="s">
        <v>1997</v>
      </c>
      <c r="B196" s="12">
        <v>195</v>
      </c>
      <c r="C196" s="12">
        <v>1</v>
      </c>
      <c r="D196" s="12">
        <v>7</v>
      </c>
      <c r="E196" s="12" t="s">
        <v>2392</v>
      </c>
      <c r="F196" s="12" t="s">
        <v>3370</v>
      </c>
      <c r="G196" s="12" t="s">
        <v>2650</v>
      </c>
      <c r="H196" s="12" t="s">
        <v>1641</v>
      </c>
      <c r="I196" s="12">
        <v>2</v>
      </c>
      <c r="J196" s="12" t="s">
        <v>2003</v>
      </c>
      <c r="K196" s="12" t="s">
        <v>3051</v>
      </c>
      <c r="L196" s="12" t="s">
        <v>2918</v>
      </c>
      <c r="M196" s="12" t="s">
        <v>3367</v>
      </c>
      <c r="N196" s="12">
        <v>9.0798611111111108E-2</v>
      </c>
      <c r="O196" s="12" t="s">
        <v>1190</v>
      </c>
      <c r="P196" s="12">
        <v>3</v>
      </c>
      <c r="Q196" s="12">
        <v>935</v>
      </c>
      <c r="R196" s="11"/>
      <c r="S196" s="11" t="s">
        <v>2918</v>
      </c>
      <c r="T196" s="11" t="s">
        <v>2918</v>
      </c>
      <c r="U196" s="11" t="s">
        <v>2918</v>
      </c>
      <c r="V196" s="11"/>
      <c r="W196" s="11"/>
      <c r="X196" s="11"/>
    </row>
    <row r="197" spans="1:25" ht="39.950000000000003" customHeight="1" x14ac:dyDescent="0.25">
      <c r="A197" s="11" t="s">
        <v>1997</v>
      </c>
      <c r="B197" s="12">
        <v>196</v>
      </c>
      <c r="C197" s="12">
        <v>2</v>
      </c>
      <c r="D197" s="12">
        <v>5</v>
      </c>
      <c r="E197" s="12" t="s">
        <v>2496</v>
      </c>
      <c r="F197" s="12" t="s">
        <v>2600</v>
      </c>
      <c r="G197" s="12" t="s">
        <v>8</v>
      </c>
      <c r="H197" s="12" t="s">
        <v>3459</v>
      </c>
      <c r="I197" s="12">
        <v>8</v>
      </c>
      <c r="J197" s="12" t="s">
        <v>2588</v>
      </c>
      <c r="K197" s="12" t="s">
        <v>2755</v>
      </c>
      <c r="L197" s="12" t="s">
        <v>2964</v>
      </c>
      <c r="M197" s="12" t="s">
        <v>1378</v>
      </c>
      <c r="N197" s="12">
        <v>9.1377314814814814E-2</v>
      </c>
      <c r="O197" s="12" t="s">
        <v>1190</v>
      </c>
      <c r="P197" s="12">
        <v>4</v>
      </c>
      <c r="Q197" s="12">
        <v>939</v>
      </c>
      <c r="R197" s="11"/>
      <c r="S197" s="11" t="s">
        <v>2964</v>
      </c>
      <c r="T197" s="11" t="s">
        <v>3056</v>
      </c>
      <c r="U197" s="11" t="s">
        <v>2953</v>
      </c>
      <c r="V197" s="11"/>
      <c r="W197" s="11"/>
      <c r="X197" s="11"/>
      <c r="Y197" s="12" t="s">
        <v>1779</v>
      </c>
    </row>
    <row r="198" spans="1:25" ht="39.950000000000003" customHeight="1" x14ac:dyDescent="0.25">
      <c r="A198" s="11" t="s">
        <v>1997</v>
      </c>
      <c r="B198" s="12">
        <v>197</v>
      </c>
      <c r="C198" s="12">
        <v>2</v>
      </c>
      <c r="D198" s="12">
        <v>5</v>
      </c>
      <c r="E198" s="12" t="s">
        <v>248</v>
      </c>
      <c r="F198" s="12" t="s">
        <v>1067</v>
      </c>
      <c r="G198" s="12" t="s">
        <v>1066</v>
      </c>
      <c r="H198" s="12" t="s">
        <v>1390</v>
      </c>
      <c r="I198" s="12">
        <v>4</v>
      </c>
      <c r="J198" s="12" t="s">
        <v>3461</v>
      </c>
      <c r="K198" s="12" t="s">
        <v>3051</v>
      </c>
      <c r="L198" s="12" t="s">
        <v>2926</v>
      </c>
      <c r="M198" s="12" t="s">
        <v>1674</v>
      </c>
      <c r="N198" s="12">
        <v>9.166666666666666E-2</v>
      </c>
      <c r="O198" s="12" t="s">
        <v>1190</v>
      </c>
      <c r="P198" s="12">
        <v>4</v>
      </c>
      <c r="Q198" s="12">
        <v>943</v>
      </c>
      <c r="R198" s="11"/>
      <c r="S198" s="11" t="s">
        <v>2926</v>
      </c>
      <c r="T198" s="11" t="s">
        <v>2926</v>
      </c>
      <c r="U198" s="11" t="s">
        <v>2926</v>
      </c>
      <c r="V198" s="11"/>
      <c r="W198" s="11"/>
      <c r="X198" s="11" t="s">
        <v>199</v>
      </c>
    </row>
    <row r="199" spans="1:25" ht="39.950000000000003" customHeight="1" x14ac:dyDescent="0.25">
      <c r="A199" s="11" t="s">
        <v>1997</v>
      </c>
      <c r="B199" s="12">
        <v>198</v>
      </c>
      <c r="C199" s="12">
        <v>1</v>
      </c>
      <c r="D199" s="12">
        <v>10</v>
      </c>
      <c r="E199" s="12" t="s">
        <v>2809</v>
      </c>
      <c r="F199" s="12" t="s">
        <v>2352</v>
      </c>
      <c r="G199" s="12" t="s">
        <v>2511</v>
      </c>
      <c r="H199" s="12" t="s">
        <v>209</v>
      </c>
      <c r="I199" s="12">
        <v>3</v>
      </c>
      <c r="J199" s="12" t="s">
        <v>1154</v>
      </c>
      <c r="K199" s="12" t="s">
        <v>3051</v>
      </c>
      <c r="L199" s="12" t="s">
        <v>2952</v>
      </c>
      <c r="M199" s="12" t="s">
        <v>216</v>
      </c>
      <c r="N199" s="12">
        <v>9.2303240740740741E-2</v>
      </c>
      <c r="O199" s="12" t="s">
        <v>1190</v>
      </c>
      <c r="P199" s="12">
        <v>4</v>
      </c>
      <c r="Q199" s="12">
        <v>947</v>
      </c>
      <c r="R199" s="11"/>
      <c r="S199" s="11" t="s">
        <v>2952</v>
      </c>
      <c r="T199" s="11" t="s">
        <v>2964</v>
      </c>
      <c r="U199" s="11" t="s">
        <v>2964</v>
      </c>
      <c r="V199" s="11"/>
      <c r="W199" s="11" t="s">
        <v>1127</v>
      </c>
      <c r="X199" s="11"/>
      <c r="Y199" s="12" t="s">
        <v>271</v>
      </c>
    </row>
    <row r="200" spans="1:25" ht="39.950000000000003" customHeight="1" x14ac:dyDescent="0.25">
      <c r="A200" s="11" t="s">
        <v>1997</v>
      </c>
      <c r="B200" s="12">
        <v>199</v>
      </c>
      <c r="C200" s="12">
        <v>2</v>
      </c>
      <c r="D200" s="12">
        <v>5</v>
      </c>
      <c r="E200" s="12" t="s">
        <v>3458</v>
      </c>
      <c r="F200" s="12" t="s">
        <v>2705</v>
      </c>
      <c r="G200" s="12" t="s">
        <v>3887</v>
      </c>
      <c r="H200" s="12" t="s">
        <v>3675</v>
      </c>
      <c r="I200" s="12">
        <v>1</v>
      </c>
      <c r="J200" s="12" t="s">
        <v>1458</v>
      </c>
      <c r="K200" s="12" t="s">
        <v>3051</v>
      </c>
      <c r="L200" s="12" t="s">
        <v>2926</v>
      </c>
      <c r="M200" s="12" t="s">
        <v>187</v>
      </c>
      <c r="N200" s="12">
        <v>9.2592592592592587E-2</v>
      </c>
      <c r="O200" s="12" t="s">
        <v>255</v>
      </c>
      <c r="P200" s="12">
        <v>3</v>
      </c>
      <c r="Q200" s="12">
        <v>950</v>
      </c>
      <c r="R200" s="11"/>
      <c r="S200" s="11" t="s">
        <v>2926</v>
      </c>
      <c r="T200" s="11" t="s">
        <v>2918</v>
      </c>
      <c r="U200" s="11" t="s">
        <v>2918</v>
      </c>
      <c r="V200" s="11"/>
      <c r="W200" s="11"/>
      <c r="X200" s="11"/>
    </row>
    <row r="201" spans="1:25" ht="39.950000000000003" customHeight="1" x14ac:dyDescent="0.25">
      <c r="A201" s="11" t="s">
        <v>1997</v>
      </c>
      <c r="B201" s="12">
        <v>200</v>
      </c>
      <c r="C201" s="12">
        <v>2</v>
      </c>
      <c r="D201" s="12">
        <v>7</v>
      </c>
      <c r="E201" s="12" t="s">
        <v>1559</v>
      </c>
      <c r="F201" s="12" t="s">
        <v>1370</v>
      </c>
      <c r="G201" s="12" t="s">
        <v>2485</v>
      </c>
      <c r="H201" s="12" t="s">
        <v>124</v>
      </c>
      <c r="I201" s="12">
        <v>3</v>
      </c>
      <c r="J201" s="12" t="s">
        <v>2814</v>
      </c>
      <c r="K201" s="12" t="s">
        <v>3051</v>
      </c>
      <c r="L201" s="12" t="s">
        <v>2926</v>
      </c>
      <c r="M201" s="12" t="s">
        <v>3664</v>
      </c>
      <c r="N201" s="12">
        <v>9.2881944444444448E-2</v>
      </c>
      <c r="O201" s="12" t="s">
        <v>255</v>
      </c>
      <c r="P201" s="12">
        <v>4</v>
      </c>
      <c r="Q201" s="12">
        <v>954</v>
      </c>
      <c r="R201" s="11"/>
      <c r="S201" s="11" t="s">
        <v>2926</v>
      </c>
      <c r="T201" s="11" t="s">
        <v>2926</v>
      </c>
      <c r="U201" s="11" t="s">
        <v>2918</v>
      </c>
      <c r="V201" s="11"/>
      <c r="W201" s="11"/>
      <c r="X201" s="11"/>
    </row>
    <row r="202" spans="1:25" ht="39.950000000000003" customHeight="1" x14ac:dyDescent="0.25">
      <c r="A202" s="11" t="s">
        <v>1997</v>
      </c>
      <c r="B202" s="12">
        <v>201</v>
      </c>
      <c r="C202" s="12">
        <v>2</v>
      </c>
      <c r="D202" s="12">
        <v>7</v>
      </c>
      <c r="E202" s="12" t="s">
        <v>3475</v>
      </c>
      <c r="F202" s="12" t="s">
        <v>2675</v>
      </c>
      <c r="G202" s="12" t="s">
        <v>1966</v>
      </c>
      <c r="H202" s="12" t="s">
        <v>124</v>
      </c>
      <c r="I202" s="12">
        <v>3</v>
      </c>
      <c r="J202" s="12" t="s">
        <v>2771</v>
      </c>
      <c r="K202" s="12" t="s">
        <v>3051</v>
      </c>
      <c r="L202" s="12" t="s">
        <v>2926</v>
      </c>
      <c r="M202" s="12" t="s">
        <v>3664</v>
      </c>
      <c r="N202" s="12">
        <v>9.3171296296296294E-2</v>
      </c>
      <c r="O202" s="12" t="s">
        <v>255</v>
      </c>
      <c r="P202" s="12">
        <v>4</v>
      </c>
      <c r="Q202" s="12">
        <v>958</v>
      </c>
      <c r="R202" s="11"/>
      <c r="S202" s="11" t="s">
        <v>2926</v>
      </c>
      <c r="T202" s="11" t="s">
        <v>2918</v>
      </c>
      <c r="U202" s="11" t="s">
        <v>2918</v>
      </c>
      <c r="V202" s="11"/>
      <c r="W202" s="11"/>
      <c r="X202" s="11"/>
    </row>
    <row r="203" spans="1:25" ht="39.950000000000003" customHeight="1" x14ac:dyDescent="0.25">
      <c r="A203" s="11" t="s">
        <v>1997</v>
      </c>
      <c r="B203" s="12">
        <v>202</v>
      </c>
      <c r="C203" s="12">
        <v>2</v>
      </c>
      <c r="D203" s="12">
        <v>7</v>
      </c>
      <c r="E203" s="12" t="s">
        <v>3472</v>
      </c>
      <c r="F203" s="12" t="s">
        <v>2468</v>
      </c>
      <c r="G203" s="12" t="s">
        <v>2506</v>
      </c>
      <c r="H203" s="12" t="s">
        <v>124</v>
      </c>
      <c r="I203" s="12">
        <v>3</v>
      </c>
      <c r="J203" s="12" t="s">
        <v>1769</v>
      </c>
      <c r="K203" s="12" t="s">
        <v>3051</v>
      </c>
      <c r="L203" s="12" t="s">
        <v>2926</v>
      </c>
      <c r="M203" s="12" t="s">
        <v>3664</v>
      </c>
      <c r="N203" s="12">
        <v>9.3460648148148154E-2</v>
      </c>
      <c r="O203" s="12" t="s">
        <v>255</v>
      </c>
      <c r="P203" s="12">
        <v>4</v>
      </c>
      <c r="Q203" s="12">
        <v>962</v>
      </c>
      <c r="R203" s="11"/>
      <c r="S203" s="11" t="s">
        <v>2926</v>
      </c>
      <c r="T203" s="11" t="s">
        <v>2918</v>
      </c>
      <c r="U203" s="11" t="s">
        <v>2918</v>
      </c>
      <c r="V203" s="11"/>
      <c r="W203" s="11"/>
      <c r="X203" s="11"/>
    </row>
    <row r="204" spans="1:25" ht="39.950000000000003" customHeight="1" x14ac:dyDescent="0.25">
      <c r="A204" s="11" t="s">
        <v>1997</v>
      </c>
      <c r="B204" s="12">
        <v>203</v>
      </c>
      <c r="C204" s="12">
        <v>4</v>
      </c>
      <c r="D204" s="12">
        <v>8</v>
      </c>
      <c r="E204" s="12" t="s">
        <v>1761</v>
      </c>
      <c r="F204" s="12" t="s">
        <v>2501</v>
      </c>
      <c r="G204" s="12" t="s">
        <v>2465</v>
      </c>
      <c r="H204" s="12" t="s">
        <v>3441</v>
      </c>
      <c r="I204" s="12">
        <v>4</v>
      </c>
      <c r="J204" s="12" t="s">
        <v>179</v>
      </c>
      <c r="K204" s="12" t="s">
        <v>1163</v>
      </c>
      <c r="L204" s="12" t="s">
        <v>2952</v>
      </c>
      <c r="M204" s="12" t="s">
        <v>236</v>
      </c>
      <c r="N204" s="12">
        <v>9.4097222222222221E-2</v>
      </c>
      <c r="O204" s="12" t="s">
        <v>255</v>
      </c>
      <c r="P204" s="12">
        <v>6</v>
      </c>
      <c r="Q204" s="12">
        <v>968</v>
      </c>
      <c r="R204" s="11"/>
      <c r="S204" s="11" t="s">
        <v>2952</v>
      </c>
      <c r="T204" s="11" t="s">
        <v>2964</v>
      </c>
      <c r="U204" s="11" t="s">
        <v>2953</v>
      </c>
      <c r="V204" s="11"/>
      <c r="W204" s="11"/>
      <c r="X204" s="11"/>
    </row>
    <row r="205" spans="1:25" ht="39.950000000000003" customHeight="1" x14ac:dyDescent="0.25">
      <c r="A205" s="11" t="s">
        <v>1997</v>
      </c>
      <c r="B205" s="12">
        <v>204</v>
      </c>
      <c r="C205" s="12">
        <v>2</v>
      </c>
      <c r="D205" s="12">
        <v>7</v>
      </c>
      <c r="E205" s="12" t="s">
        <v>3470</v>
      </c>
      <c r="F205" s="12" t="s">
        <v>2466</v>
      </c>
      <c r="G205" s="12" t="s">
        <v>1383</v>
      </c>
      <c r="H205" s="12" t="s">
        <v>124</v>
      </c>
      <c r="I205" s="12">
        <v>3</v>
      </c>
      <c r="J205" s="12" t="s">
        <v>2756</v>
      </c>
      <c r="K205" s="12" t="s">
        <v>3051</v>
      </c>
      <c r="L205" s="12" t="s">
        <v>2926</v>
      </c>
      <c r="M205" s="12" t="s">
        <v>3664</v>
      </c>
      <c r="N205" s="12">
        <v>9.4386574074074067E-2</v>
      </c>
      <c r="O205" s="12" t="s">
        <v>255</v>
      </c>
      <c r="P205" s="12">
        <v>4</v>
      </c>
      <c r="Q205" s="12">
        <v>972</v>
      </c>
      <c r="R205" s="11"/>
      <c r="S205" s="11" t="s">
        <v>2926</v>
      </c>
      <c r="T205" s="11" t="s">
        <v>2918</v>
      </c>
      <c r="U205" s="11" t="s">
        <v>2918</v>
      </c>
      <c r="V205" s="11"/>
      <c r="W205" s="11"/>
      <c r="X205" s="11"/>
    </row>
    <row r="206" spans="1:25" ht="39.950000000000003" customHeight="1" x14ac:dyDescent="0.25">
      <c r="A206" s="11" t="s">
        <v>1997</v>
      </c>
      <c r="B206" s="12">
        <v>205</v>
      </c>
      <c r="C206" s="12">
        <v>2</v>
      </c>
      <c r="D206" s="12">
        <v>8</v>
      </c>
      <c r="E206" s="12" t="s">
        <v>1745</v>
      </c>
      <c r="F206" s="12" t="s">
        <v>2659</v>
      </c>
      <c r="G206" s="12" t="s">
        <v>1209</v>
      </c>
      <c r="H206" s="12" t="s">
        <v>1869</v>
      </c>
      <c r="I206" s="12">
        <v>2</v>
      </c>
      <c r="J206" s="12" t="s">
        <v>1438</v>
      </c>
      <c r="K206" s="12" t="s">
        <v>3051</v>
      </c>
      <c r="L206" s="12" t="s">
        <v>442</v>
      </c>
      <c r="M206" s="12" t="s">
        <v>1723</v>
      </c>
      <c r="N206" s="12">
        <v>9.5370370370370369E-2</v>
      </c>
      <c r="O206" s="12" t="s">
        <v>255</v>
      </c>
      <c r="P206" s="12">
        <v>5</v>
      </c>
      <c r="Q206" s="12">
        <v>977</v>
      </c>
      <c r="R206" s="11"/>
      <c r="S206" s="11" t="s">
        <v>442</v>
      </c>
      <c r="T206" s="11" t="s">
        <v>473</v>
      </c>
      <c r="U206" s="11" t="s">
        <v>2938</v>
      </c>
      <c r="V206" s="11"/>
      <c r="W206" s="11"/>
      <c r="X206" s="11"/>
      <c r="Y206" s="12" t="s">
        <v>2334</v>
      </c>
    </row>
    <row r="207" spans="1:25" ht="39.950000000000003" customHeight="1" x14ac:dyDescent="0.25">
      <c r="A207" s="11" t="s">
        <v>1997</v>
      </c>
      <c r="B207" s="12">
        <v>206</v>
      </c>
      <c r="C207" s="12">
        <v>2</v>
      </c>
      <c r="D207" s="12">
        <v>7</v>
      </c>
      <c r="E207" s="12" t="s">
        <v>1520</v>
      </c>
      <c r="F207" s="12" t="s">
        <v>2674</v>
      </c>
      <c r="G207" s="12" t="s">
        <v>1064</v>
      </c>
      <c r="H207" s="12" t="s">
        <v>124</v>
      </c>
      <c r="I207" s="12">
        <v>3</v>
      </c>
      <c r="J207" s="12" t="s">
        <v>1382</v>
      </c>
      <c r="K207" s="12" t="s">
        <v>3051</v>
      </c>
      <c r="L207" s="12" t="s">
        <v>2926</v>
      </c>
      <c r="M207" s="12" t="s">
        <v>3664</v>
      </c>
      <c r="N207" s="12">
        <v>9.5659722222222215E-2</v>
      </c>
      <c r="O207" s="12" t="s">
        <v>255</v>
      </c>
      <c r="P207" s="12">
        <v>4</v>
      </c>
      <c r="Q207" s="12">
        <v>981</v>
      </c>
      <c r="R207" s="11"/>
      <c r="S207" s="11" t="s">
        <v>2926</v>
      </c>
      <c r="T207" s="11" t="s">
        <v>2918</v>
      </c>
      <c r="U207" s="11" t="s">
        <v>2918</v>
      </c>
      <c r="V207" s="11"/>
      <c r="W207" s="11"/>
      <c r="X207" s="11"/>
      <c r="Y207" s="12" t="s">
        <v>1419</v>
      </c>
    </row>
    <row r="208" spans="1:25" ht="39.950000000000003" customHeight="1" x14ac:dyDescent="0.25">
      <c r="A208" s="11" t="s">
        <v>1997</v>
      </c>
      <c r="B208" s="12">
        <v>207</v>
      </c>
      <c r="C208" s="12">
        <v>2</v>
      </c>
      <c r="D208" s="12">
        <v>7</v>
      </c>
      <c r="E208" s="12" t="s">
        <v>1956</v>
      </c>
      <c r="F208" s="12" t="s">
        <v>336</v>
      </c>
      <c r="G208" s="12" t="s">
        <v>2464</v>
      </c>
      <c r="H208" s="12" t="s">
        <v>124</v>
      </c>
      <c r="I208" s="12">
        <v>3</v>
      </c>
      <c r="J208" s="12" t="s">
        <v>234</v>
      </c>
      <c r="K208" s="12" t="s">
        <v>3051</v>
      </c>
      <c r="L208" s="12" t="s">
        <v>2918</v>
      </c>
      <c r="M208" s="12" t="s">
        <v>3664</v>
      </c>
      <c r="N208" s="12">
        <v>9.5891203703703701E-2</v>
      </c>
      <c r="O208" s="12" t="s">
        <v>255</v>
      </c>
      <c r="P208" s="12">
        <v>4</v>
      </c>
      <c r="Q208" s="12">
        <v>985</v>
      </c>
      <c r="R208" s="11"/>
      <c r="S208" s="11" t="s">
        <v>2918</v>
      </c>
      <c r="T208" s="11" t="s">
        <v>2918</v>
      </c>
      <c r="U208" s="11" t="s">
        <v>2918</v>
      </c>
      <c r="V208" s="11"/>
      <c r="W208" s="11"/>
      <c r="X208" s="11"/>
    </row>
    <row r="209" spans="1:25" ht="39.950000000000003" customHeight="1" x14ac:dyDescent="0.25">
      <c r="A209" s="11" t="s">
        <v>1997</v>
      </c>
      <c r="B209" s="12">
        <v>208</v>
      </c>
      <c r="C209" s="12">
        <v>4</v>
      </c>
      <c r="D209" s="12">
        <v>8</v>
      </c>
      <c r="E209" s="12" t="s">
        <v>1510</v>
      </c>
      <c r="F209" s="12" t="s">
        <v>2500</v>
      </c>
      <c r="G209" s="12" t="s">
        <v>2470</v>
      </c>
      <c r="H209" s="12" t="s">
        <v>3441</v>
      </c>
      <c r="I209" s="12">
        <v>4</v>
      </c>
      <c r="J209" s="12" t="s">
        <v>46</v>
      </c>
      <c r="K209" s="12" t="s">
        <v>1163</v>
      </c>
      <c r="L209" s="12" t="s">
        <v>2952</v>
      </c>
      <c r="M209" s="12" t="s">
        <v>236</v>
      </c>
      <c r="N209" s="12">
        <v>9.6527777777777782E-2</v>
      </c>
      <c r="O209" s="12" t="s">
        <v>255</v>
      </c>
      <c r="P209" s="12">
        <v>6</v>
      </c>
      <c r="Q209" s="12">
        <v>991</v>
      </c>
      <c r="R209" s="11"/>
      <c r="S209" s="11" t="s">
        <v>2952</v>
      </c>
      <c r="T209" s="11" t="s">
        <v>2964</v>
      </c>
      <c r="U209" s="11" t="s">
        <v>2953</v>
      </c>
      <c r="V209" s="11"/>
      <c r="W209" s="11"/>
      <c r="X209" s="11"/>
    </row>
    <row r="210" spans="1:25" ht="39.950000000000003" customHeight="1" x14ac:dyDescent="0.25">
      <c r="A210" s="11" t="s">
        <v>1997</v>
      </c>
      <c r="B210" s="12">
        <v>209</v>
      </c>
      <c r="C210" s="12">
        <v>1</v>
      </c>
      <c r="D210" s="12">
        <v>10</v>
      </c>
      <c r="E210" s="12" t="s">
        <v>1538</v>
      </c>
      <c r="F210" s="12" t="s">
        <v>3983</v>
      </c>
      <c r="G210" s="12" t="s">
        <v>1117</v>
      </c>
      <c r="H210" s="12" t="s">
        <v>3657</v>
      </c>
      <c r="I210" s="12">
        <v>2</v>
      </c>
      <c r="J210" s="12" t="s">
        <v>1507</v>
      </c>
      <c r="K210" s="12" t="s">
        <v>3051</v>
      </c>
      <c r="L210" s="12" t="s">
        <v>2964</v>
      </c>
      <c r="M210" s="12" t="s">
        <v>207</v>
      </c>
      <c r="N210" s="12">
        <v>9.7106481481481488E-2</v>
      </c>
      <c r="O210" s="12" t="s">
        <v>255</v>
      </c>
      <c r="P210" s="12">
        <v>5</v>
      </c>
      <c r="Q210" s="12">
        <v>996</v>
      </c>
      <c r="R210" s="11"/>
      <c r="S210" s="11" t="s">
        <v>2964</v>
      </c>
      <c r="T210" s="11" t="s">
        <v>2933</v>
      </c>
      <c r="U210" s="11" t="s">
        <v>2953</v>
      </c>
      <c r="V210" s="11"/>
      <c r="W210" s="11"/>
      <c r="X210" s="11"/>
      <c r="Y210" s="12" t="s">
        <v>2455</v>
      </c>
    </row>
    <row r="211" spans="1:25" ht="39.950000000000003" customHeight="1" x14ac:dyDescent="0.25">
      <c r="A211" s="11" t="s">
        <v>1997</v>
      </c>
      <c r="B211" s="12">
        <v>210</v>
      </c>
      <c r="C211" s="12">
        <v>2</v>
      </c>
      <c r="D211" s="12">
        <v>10</v>
      </c>
      <c r="E211" s="12" t="s">
        <v>1522</v>
      </c>
      <c r="F211" s="12" t="s">
        <v>333</v>
      </c>
      <c r="G211" s="12" t="s">
        <v>332</v>
      </c>
      <c r="H211" s="12" t="s">
        <v>3675</v>
      </c>
      <c r="I211" s="12">
        <v>1</v>
      </c>
      <c r="J211" s="12" t="s">
        <v>247</v>
      </c>
      <c r="K211" s="12" t="s">
        <v>3051</v>
      </c>
      <c r="L211" s="12" t="s">
        <v>473</v>
      </c>
      <c r="M211" s="12" t="s">
        <v>187</v>
      </c>
      <c r="N211" s="12">
        <v>9.7916666666666666E-2</v>
      </c>
      <c r="O211" s="12" t="s">
        <v>255</v>
      </c>
      <c r="P211" s="12">
        <v>3</v>
      </c>
      <c r="Q211" s="12">
        <v>999</v>
      </c>
      <c r="R211" s="11"/>
      <c r="S211" s="11" t="s">
        <v>473</v>
      </c>
      <c r="T211" s="11" t="s">
        <v>2938</v>
      </c>
      <c r="U211" s="11" t="s">
        <v>2964</v>
      </c>
      <c r="V211" s="11" t="s">
        <v>1437</v>
      </c>
      <c r="W211" s="11"/>
      <c r="X211" s="11" t="s">
        <v>1357</v>
      </c>
    </row>
    <row r="212" spans="1:25" ht="39.950000000000003" customHeight="1" x14ac:dyDescent="0.25">
      <c r="A212" s="11" t="s">
        <v>1997</v>
      </c>
      <c r="B212" s="12">
        <v>211</v>
      </c>
      <c r="C212" s="12">
        <v>3</v>
      </c>
      <c r="D212" s="12">
        <v>6</v>
      </c>
      <c r="E212" s="12" t="s">
        <v>2383</v>
      </c>
      <c r="F212" s="12" t="s">
        <v>1958</v>
      </c>
      <c r="G212" s="12" t="s">
        <v>1951</v>
      </c>
      <c r="H212" s="12" t="s">
        <v>3885</v>
      </c>
      <c r="I212" s="12">
        <v>1</v>
      </c>
      <c r="J212" s="12" t="s">
        <v>483</v>
      </c>
      <c r="K212" s="12" t="s">
        <v>1532</v>
      </c>
      <c r="L212" s="12" t="s">
        <v>2918</v>
      </c>
      <c r="M212" s="12" t="s">
        <v>45</v>
      </c>
      <c r="N212" s="12">
        <v>9.8148148148148151E-2</v>
      </c>
      <c r="O212" s="12" t="s">
        <v>2381</v>
      </c>
      <c r="P212" s="12">
        <v>4</v>
      </c>
      <c r="Q212" s="12">
        <f t="shared" ref="Q212:Q243" si="0">Q211+P212</f>
        <v>1003</v>
      </c>
      <c r="R212" s="11"/>
      <c r="S212" s="11" t="s">
        <v>2918</v>
      </c>
      <c r="T212" s="11" t="s">
        <v>2918</v>
      </c>
      <c r="U212" s="11" t="s">
        <v>2918</v>
      </c>
      <c r="V212" s="11"/>
      <c r="W212" s="11"/>
      <c r="X212" s="11"/>
    </row>
    <row r="213" spans="1:25" ht="39.950000000000003" customHeight="1" x14ac:dyDescent="0.25">
      <c r="A213" s="11" t="s">
        <v>1997</v>
      </c>
      <c r="B213" s="12">
        <v>212</v>
      </c>
      <c r="C213" s="12">
        <v>3</v>
      </c>
      <c r="D213" s="12">
        <v>6</v>
      </c>
      <c r="E213" s="12" t="s">
        <v>2394</v>
      </c>
      <c r="F213" s="12" t="s">
        <v>3460</v>
      </c>
      <c r="G213" s="12" t="s">
        <v>3896</v>
      </c>
      <c r="H213" s="12" t="s">
        <v>1372</v>
      </c>
      <c r="I213" s="12">
        <v>4</v>
      </c>
      <c r="J213" s="12" t="s">
        <v>2396</v>
      </c>
      <c r="K213" s="12" t="s">
        <v>2791</v>
      </c>
      <c r="L213" s="12" t="s">
        <v>2926</v>
      </c>
      <c r="M213" s="12" t="s">
        <v>1468</v>
      </c>
      <c r="N213" s="12">
        <v>9.8437499999999997E-2</v>
      </c>
      <c r="O213" s="12" t="s">
        <v>2381</v>
      </c>
      <c r="P213" s="12">
        <v>4</v>
      </c>
      <c r="Q213" s="12">
        <f t="shared" si="0"/>
        <v>1007</v>
      </c>
      <c r="R213" s="11"/>
      <c r="S213" s="11" t="s">
        <v>2926</v>
      </c>
      <c r="T213" s="11" t="s">
        <v>2926</v>
      </c>
      <c r="U213" s="11" t="s">
        <v>2926</v>
      </c>
      <c r="V213" s="11"/>
      <c r="W213" s="11"/>
      <c r="X213" s="11"/>
    </row>
    <row r="214" spans="1:25" ht="39.950000000000003" customHeight="1" x14ac:dyDescent="0.25">
      <c r="A214" s="11" t="s">
        <v>1997</v>
      </c>
      <c r="B214" s="12">
        <v>213</v>
      </c>
      <c r="C214" s="12">
        <v>5</v>
      </c>
      <c r="D214" s="12">
        <v>8</v>
      </c>
      <c r="E214" s="12" t="s">
        <v>1371</v>
      </c>
      <c r="F214" s="12" t="s">
        <v>2505</v>
      </c>
      <c r="G214" s="12" t="s">
        <v>2345</v>
      </c>
      <c r="H214" s="12" t="s">
        <v>3965</v>
      </c>
      <c r="I214" s="12">
        <v>5</v>
      </c>
      <c r="J214" s="12" t="s">
        <v>4000</v>
      </c>
      <c r="K214" s="12" t="s">
        <v>257</v>
      </c>
      <c r="L214" s="12" t="s">
        <v>2926</v>
      </c>
      <c r="M214" s="12" t="s">
        <v>3976</v>
      </c>
      <c r="N214" s="12">
        <v>9.8726851851851857E-2</v>
      </c>
      <c r="O214" s="12" t="s">
        <v>1461</v>
      </c>
      <c r="P214" s="12">
        <v>6</v>
      </c>
      <c r="Q214" s="12">
        <f t="shared" si="0"/>
        <v>1013</v>
      </c>
      <c r="R214" s="11"/>
      <c r="S214" s="11" t="s">
        <v>2926</v>
      </c>
      <c r="T214" s="11" t="s">
        <v>2926</v>
      </c>
      <c r="U214" s="11" t="s">
        <v>2926</v>
      </c>
      <c r="V214" s="11"/>
      <c r="W214" s="11"/>
      <c r="X214" s="11"/>
    </row>
    <row r="215" spans="1:25" ht="39.950000000000003" customHeight="1" x14ac:dyDescent="0.25">
      <c r="A215" s="11" t="s">
        <v>1997</v>
      </c>
      <c r="B215" s="12">
        <v>214</v>
      </c>
      <c r="C215" s="12">
        <v>7</v>
      </c>
      <c r="D215" s="12">
        <v>9</v>
      </c>
      <c r="E215" s="12" t="s">
        <v>3478</v>
      </c>
      <c r="F215" s="12" t="s">
        <v>1050</v>
      </c>
      <c r="G215" s="12" t="s">
        <v>1206</v>
      </c>
      <c r="H215" s="12" t="s">
        <v>2476</v>
      </c>
      <c r="I215" s="12">
        <v>6</v>
      </c>
      <c r="J215" s="12" t="s">
        <v>3998</v>
      </c>
      <c r="K215" s="12" t="s">
        <v>166</v>
      </c>
      <c r="L215" s="12" t="s">
        <v>3056</v>
      </c>
      <c r="M215" s="12" t="s">
        <v>3529</v>
      </c>
      <c r="N215" s="12">
        <v>9.9189814814814814E-2</v>
      </c>
      <c r="O215" s="12" t="s">
        <v>1461</v>
      </c>
      <c r="P215" s="12">
        <v>5</v>
      </c>
      <c r="Q215" s="12">
        <f t="shared" si="0"/>
        <v>1018</v>
      </c>
      <c r="R215" s="11" t="s">
        <v>1506</v>
      </c>
      <c r="S215" s="11" t="s">
        <v>3056</v>
      </c>
      <c r="T215" s="11" t="s">
        <v>2953</v>
      </c>
      <c r="U215" s="11" t="s">
        <v>2953</v>
      </c>
      <c r="V215" s="11"/>
      <c r="W215" s="11"/>
      <c r="X215" s="11"/>
    </row>
    <row r="216" spans="1:25" ht="39.950000000000003" customHeight="1" x14ac:dyDescent="0.25">
      <c r="A216" s="11" t="s">
        <v>1997</v>
      </c>
      <c r="B216" s="12">
        <v>215</v>
      </c>
      <c r="C216" s="12">
        <v>8</v>
      </c>
      <c r="D216" s="12">
        <v>9</v>
      </c>
      <c r="E216" s="12" t="s">
        <v>1374</v>
      </c>
      <c r="F216" s="12" t="s">
        <v>2646</v>
      </c>
      <c r="G216" s="12" t="s">
        <v>1214</v>
      </c>
      <c r="H216" s="12" t="s">
        <v>2477</v>
      </c>
      <c r="I216" s="12">
        <v>5</v>
      </c>
      <c r="J216" s="12" t="s">
        <v>2836</v>
      </c>
      <c r="K216" s="12" t="s">
        <v>1592</v>
      </c>
      <c r="L216" s="12" t="s">
        <v>495</v>
      </c>
      <c r="M216" s="12" t="s">
        <v>3649</v>
      </c>
      <c r="N216" s="12">
        <v>9.9942129629629631E-2</v>
      </c>
      <c r="O216" s="12" t="s">
        <v>1461</v>
      </c>
      <c r="P216" s="12">
        <v>10</v>
      </c>
      <c r="Q216" s="12">
        <f t="shared" si="0"/>
        <v>1028</v>
      </c>
      <c r="R216" s="11" t="s">
        <v>3452</v>
      </c>
      <c r="S216" s="11" t="s">
        <v>495</v>
      </c>
      <c r="T216" s="11" t="s">
        <v>2964</v>
      </c>
      <c r="U216" s="11" t="s">
        <v>2964</v>
      </c>
      <c r="V216" s="11"/>
      <c r="W216" s="11"/>
      <c r="X216" s="11"/>
    </row>
    <row r="217" spans="1:25" ht="39.950000000000003" customHeight="1" x14ac:dyDescent="0.25">
      <c r="A217" s="11" t="s">
        <v>1997</v>
      </c>
      <c r="B217" s="12">
        <v>216</v>
      </c>
      <c r="C217" s="12">
        <v>3</v>
      </c>
      <c r="D217" s="12">
        <v>8</v>
      </c>
      <c r="E217" s="12" t="s">
        <v>3471</v>
      </c>
      <c r="F217" s="12" t="s">
        <v>3468</v>
      </c>
      <c r="G217" s="12" t="s">
        <v>3999</v>
      </c>
      <c r="H217" s="12" t="s">
        <v>2840</v>
      </c>
      <c r="I217" s="12">
        <v>8</v>
      </c>
      <c r="J217" s="12" t="s">
        <v>258</v>
      </c>
      <c r="K217" s="12" t="s">
        <v>253</v>
      </c>
      <c r="L217" s="12" t="s">
        <v>2953</v>
      </c>
      <c r="M217" s="12" t="s">
        <v>2793</v>
      </c>
      <c r="N217" s="12">
        <v>0.10034722222222223</v>
      </c>
      <c r="O217" s="12" t="s">
        <v>2760</v>
      </c>
      <c r="P217" s="12">
        <v>5</v>
      </c>
      <c r="Q217" s="12">
        <f t="shared" si="0"/>
        <v>1033</v>
      </c>
      <c r="R217" s="11"/>
      <c r="S217" s="11" t="s">
        <v>2953</v>
      </c>
      <c r="T217" s="11" t="s">
        <v>2932</v>
      </c>
      <c r="U217" s="11" t="s">
        <v>2932</v>
      </c>
      <c r="V217" s="11"/>
      <c r="W217" s="11"/>
      <c r="X217" s="11"/>
      <c r="Y217" s="12" t="s">
        <v>1949</v>
      </c>
    </row>
    <row r="218" spans="1:25" ht="39.950000000000003" customHeight="1" x14ac:dyDescent="0.25">
      <c r="A218" s="11" t="s">
        <v>1997</v>
      </c>
      <c r="B218" s="12">
        <v>217</v>
      </c>
      <c r="C218" s="12">
        <v>5</v>
      </c>
      <c r="D218" s="12">
        <v>7</v>
      </c>
      <c r="E218" s="12" t="s">
        <v>2817</v>
      </c>
      <c r="F218" s="12" t="s">
        <v>2351</v>
      </c>
      <c r="G218" s="12" t="s">
        <v>2337</v>
      </c>
      <c r="H218" s="12" t="s">
        <v>2499</v>
      </c>
      <c r="I218" s="12">
        <v>4</v>
      </c>
      <c r="J218" s="12" t="s">
        <v>3483</v>
      </c>
      <c r="K218" s="12" t="s">
        <v>211</v>
      </c>
      <c r="L218" s="12" t="s">
        <v>2953</v>
      </c>
      <c r="M218" s="12" t="s">
        <v>240</v>
      </c>
      <c r="N218" s="12">
        <v>0.10075231481481481</v>
      </c>
      <c r="O218" s="12" t="s">
        <v>1461</v>
      </c>
      <c r="P218" s="12">
        <v>6</v>
      </c>
      <c r="Q218" s="12">
        <f t="shared" si="0"/>
        <v>1039</v>
      </c>
      <c r="R218" s="11"/>
      <c r="S218" s="11" t="s">
        <v>2953</v>
      </c>
      <c r="T218" s="11" t="s">
        <v>2932</v>
      </c>
      <c r="U218" s="11" t="s">
        <v>2932</v>
      </c>
      <c r="V218" s="11"/>
      <c r="W218" s="11"/>
      <c r="X218" s="11" t="s">
        <v>2758</v>
      </c>
    </row>
    <row r="219" spans="1:25" ht="39.950000000000003" customHeight="1" x14ac:dyDescent="0.25">
      <c r="A219" s="11" t="s">
        <v>1997</v>
      </c>
      <c r="B219" s="12">
        <v>218</v>
      </c>
      <c r="C219" s="12">
        <v>4</v>
      </c>
      <c r="D219" s="12">
        <v>7</v>
      </c>
      <c r="E219" s="12" t="s">
        <v>1425</v>
      </c>
      <c r="F219" s="12" t="s">
        <v>3474</v>
      </c>
      <c r="G219" s="12" t="s">
        <v>3480</v>
      </c>
      <c r="H219" s="12" t="s">
        <v>1948</v>
      </c>
      <c r="I219" s="12">
        <v>1</v>
      </c>
      <c r="J219" s="12" t="s">
        <v>1424</v>
      </c>
      <c r="K219" s="12" t="s">
        <v>1519</v>
      </c>
      <c r="L219" s="12" t="s">
        <v>2918</v>
      </c>
      <c r="M219" s="12" t="s">
        <v>2806</v>
      </c>
      <c r="N219" s="12">
        <v>0.10098379629629629</v>
      </c>
      <c r="O219" s="12" t="s">
        <v>239</v>
      </c>
      <c r="P219" s="12">
        <v>4</v>
      </c>
      <c r="Q219" s="12">
        <f t="shared" si="0"/>
        <v>1043</v>
      </c>
      <c r="R219" s="11"/>
      <c r="S219" s="11" t="s">
        <v>2918</v>
      </c>
      <c r="T219" s="11" t="s">
        <v>2918</v>
      </c>
      <c r="U219" s="11" t="s">
        <v>2918</v>
      </c>
      <c r="V219" s="11"/>
      <c r="W219" s="11"/>
      <c r="X219" s="11"/>
    </row>
    <row r="220" spans="1:25" ht="39.950000000000003" customHeight="1" x14ac:dyDescent="0.25">
      <c r="A220" s="11" t="s">
        <v>1997</v>
      </c>
      <c r="B220" s="12">
        <v>219</v>
      </c>
      <c r="C220" s="12">
        <v>4</v>
      </c>
      <c r="D220" s="12">
        <v>8</v>
      </c>
      <c r="E220" s="12" t="s">
        <v>2750</v>
      </c>
      <c r="F220" s="12" t="s">
        <v>243</v>
      </c>
      <c r="G220" s="12" t="s">
        <v>1527</v>
      </c>
      <c r="H220" s="12" t="s">
        <v>3441</v>
      </c>
      <c r="I220" s="12">
        <v>4</v>
      </c>
      <c r="J220" s="12" t="s">
        <v>252</v>
      </c>
      <c r="K220" s="12" t="s">
        <v>1163</v>
      </c>
      <c r="L220" s="12" t="s">
        <v>2952</v>
      </c>
      <c r="M220" s="12" t="s">
        <v>236</v>
      </c>
      <c r="N220" s="12">
        <v>0.10162037037037037</v>
      </c>
      <c r="O220" s="12" t="s">
        <v>239</v>
      </c>
      <c r="P220" s="12">
        <v>6</v>
      </c>
      <c r="Q220" s="12">
        <f t="shared" si="0"/>
        <v>1049</v>
      </c>
      <c r="R220" s="11"/>
      <c r="S220" s="11" t="s">
        <v>2952</v>
      </c>
      <c r="T220" s="11" t="s">
        <v>2964</v>
      </c>
      <c r="U220" s="11" t="s">
        <v>2953</v>
      </c>
      <c r="V220" s="11"/>
      <c r="W220" s="11"/>
      <c r="X220" s="11"/>
    </row>
    <row r="221" spans="1:25" ht="39.950000000000003" customHeight="1" x14ac:dyDescent="0.25">
      <c r="A221" s="11" t="s">
        <v>1997</v>
      </c>
      <c r="B221" s="12">
        <v>220</v>
      </c>
      <c r="C221" s="12">
        <v>1</v>
      </c>
      <c r="D221" s="12">
        <v>10</v>
      </c>
      <c r="E221" s="12" t="s">
        <v>254</v>
      </c>
      <c r="F221" s="12" t="s">
        <v>2656</v>
      </c>
      <c r="G221" s="12" t="s">
        <v>2463</v>
      </c>
      <c r="H221" s="12" t="s">
        <v>3657</v>
      </c>
      <c r="I221" s="12">
        <v>2</v>
      </c>
      <c r="J221" s="12" t="s">
        <v>2006</v>
      </c>
      <c r="K221" s="12" t="s">
        <v>3051</v>
      </c>
      <c r="L221" s="12" t="s">
        <v>2964</v>
      </c>
      <c r="M221" s="12" t="s">
        <v>207</v>
      </c>
      <c r="N221" s="12">
        <v>0.10219907407407407</v>
      </c>
      <c r="O221" s="12" t="s">
        <v>239</v>
      </c>
      <c r="P221" s="12">
        <v>5</v>
      </c>
      <c r="Q221" s="12">
        <f t="shared" si="0"/>
        <v>1054</v>
      </c>
      <c r="R221" s="11"/>
      <c r="S221" s="11" t="s">
        <v>2964</v>
      </c>
      <c r="T221" s="11" t="s">
        <v>2933</v>
      </c>
      <c r="U221" s="11" t="s">
        <v>2953</v>
      </c>
      <c r="V221" s="11"/>
      <c r="W221" s="11"/>
      <c r="X221" s="11"/>
    </row>
    <row r="222" spans="1:25" ht="39.950000000000003" customHeight="1" x14ac:dyDescent="0.25">
      <c r="A222" s="11" t="s">
        <v>1997</v>
      </c>
      <c r="B222" s="12">
        <v>221</v>
      </c>
      <c r="C222" s="12">
        <v>2</v>
      </c>
      <c r="D222" s="12">
        <v>5</v>
      </c>
      <c r="E222" s="12" t="s">
        <v>272</v>
      </c>
      <c r="F222" s="12" t="s">
        <v>2509</v>
      </c>
      <c r="G222" s="12" t="s">
        <v>2658</v>
      </c>
      <c r="H222" s="12" t="s">
        <v>3675</v>
      </c>
      <c r="I222" s="12">
        <v>1</v>
      </c>
      <c r="J222" s="12" t="s">
        <v>2008</v>
      </c>
      <c r="K222" s="12" t="s">
        <v>3051</v>
      </c>
      <c r="L222" s="12" t="s">
        <v>2918</v>
      </c>
      <c r="M222" s="12" t="s">
        <v>187</v>
      </c>
      <c r="N222" s="12">
        <v>0.10243055555555555</v>
      </c>
      <c r="O222" s="12" t="s">
        <v>239</v>
      </c>
      <c r="P222" s="12">
        <v>3</v>
      </c>
      <c r="Q222" s="12">
        <f t="shared" si="0"/>
        <v>1057</v>
      </c>
      <c r="R222" s="11"/>
      <c r="S222" s="11" t="s">
        <v>2918</v>
      </c>
      <c r="T222" s="11" t="s">
        <v>2918</v>
      </c>
      <c r="U222" s="11" t="s">
        <v>2918</v>
      </c>
      <c r="V222" s="11"/>
      <c r="W222" s="11"/>
      <c r="X222" s="11"/>
    </row>
    <row r="223" spans="1:25" ht="39.950000000000003" customHeight="1" x14ac:dyDescent="0.25">
      <c r="A223" s="11" t="s">
        <v>1997</v>
      </c>
      <c r="B223" s="12">
        <v>222</v>
      </c>
      <c r="C223" s="12">
        <v>8</v>
      </c>
      <c r="D223" s="12">
        <v>9</v>
      </c>
      <c r="E223" s="12" t="s">
        <v>1500</v>
      </c>
      <c r="F223" s="12" t="s">
        <v>1073</v>
      </c>
      <c r="G223" s="12" t="s">
        <v>1046</v>
      </c>
      <c r="H223" s="12" t="s">
        <v>2477</v>
      </c>
      <c r="I223" s="12">
        <v>5</v>
      </c>
      <c r="J223" s="12" t="s">
        <v>3469</v>
      </c>
      <c r="K223" s="12" t="s">
        <v>1592</v>
      </c>
      <c r="L223" s="12" t="s">
        <v>2953</v>
      </c>
      <c r="M223" s="12" t="s">
        <v>3649</v>
      </c>
      <c r="N223" s="12">
        <v>0.10283564814814815</v>
      </c>
      <c r="O223" s="12" t="s">
        <v>239</v>
      </c>
      <c r="P223" s="12">
        <v>6</v>
      </c>
      <c r="Q223" s="12">
        <f t="shared" si="0"/>
        <v>1063</v>
      </c>
      <c r="R223" s="11" t="s">
        <v>3473</v>
      </c>
      <c r="S223" s="11" t="s">
        <v>2953</v>
      </c>
      <c r="T223" s="11" t="s">
        <v>2932</v>
      </c>
      <c r="U223" s="11" t="s">
        <v>2926</v>
      </c>
      <c r="V223" s="11"/>
      <c r="W223" s="11"/>
      <c r="X223" s="11"/>
    </row>
    <row r="224" spans="1:25" ht="39.950000000000003" customHeight="1" x14ac:dyDescent="0.25">
      <c r="A224" s="11" t="s">
        <v>1997</v>
      </c>
      <c r="B224" s="12">
        <v>223</v>
      </c>
      <c r="C224" s="12">
        <v>1</v>
      </c>
      <c r="D224" s="12">
        <v>10</v>
      </c>
      <c r="E224" s="12" t="s">
        <v>228</v>
      </c>
      <c r="F224" s="12" t="s">
        <v>2665</v>
      </c>
      <c r="G224" s="12" t="s">
        <v>2538</v>
      </c>
      <c r="H224" s="12" t="s">
        <v>3657</v>
      </c>
      <c r="I224" s="12">
        <v>2</v>
      </c>
      <c r="J224" s="12" t="s">
        <v>2748</v>
      </c>
      <c r="K224" s="12" t="s">
        <v>3051</v>
      </c>
      <c r="L224" s="12" t="s">
        <v>2964</v>
      </c>
      <c r="M224" s="12" t="s">
        <v>207</v>
      </c>
      <c r="N224" s="12">
        <v>0.10341435185185185</v>
      </c>
      <c r="O224" s="12" t="s">
        <v>239</v>
      </c>
      <c r="P224" s="12">
        <v>5</v>
      </c>
      <c r="Q224" s="12">
        <f t="shared" si="0"/>
        <v>1068</v>
      </c>
      <c r="R224" s="11"/>
      <c r="S224" s="11" t="s">
        <v>2964</v>
      </c>
      <c r="T224" s="11" t="s">
        <v>2933</v>
      </c>
      <c r="U224" s="11" t="s">
        <v>2953</v>
      </c>
      <c r="V224" s="11"/>
      <c r="W224" s="11"/>
      <c r="X224" s="11"/>
    </row>
    <row r="225" spans="1:25" ht="39.950000000000003" customHeight="1" x14ac:dyDescent="0.25">
      <c r="A225" s="11" t="s">
        <v>1997</v>
      </c>
      <c r="B225" s="12">
        <v>224</v>
      </c>
      <c r="C225" s="12">
        <v>2</v>
      </c>
      <c r="D225" s="12">
        <v>5</v>
      </c>
      <c r="E225" s="12" t="s">
        <v>2763</v>
      </c>
      <c r="F225" s="12" t="s">
        <v>2666</v>
      </c>
      <c r="G225" s="12" t="s">
        <v>196</v>
      </c>
      <c r="H225" s="12" t="s">
        <v>3675</v>
      </c>
      <c r="I225" s="12">
        <v>1</v>
      </c>
      <c r="J225" s="12" t="s">
        <v>2395</v>
      </c>
      <c r="K225" s="12" t="s">
        <v>3051</v>
      </c>
      <c r="L225" s="12" t="s">
        <v>2918</v>
      </c>
      <c r="M225" s="12" t="s">
        <v>187</v>
      </c>
      <c r="N225" s="12">
        <v>0.10364583333333334</v>
      </c>
      <c r="O225" s="12" t="s">
        <v>239</v>
      </c>
      <c r="P225" s="12">
        <v>3</v>
      </c>
      <c r="Q225" s="12">
        <f t="shared" si="0"/>
        <v>1071</v>
      </c>
      <c r="R225" s="11"/>
      <c r="S225" s="11" t="s">
        <v>2918</v>
      </c>
      <c r="T225" s="11" t="s">
        <v>2918</v>
      </c>
      <c r="U225" s="11" t="s">
        <v>2918</v>
      </c>
      <c r="V225" s="11"/>
      <c r="W225" s="11"/>
      <c r="X225" s="11"/>
    </row>
    <row r="226" spans="1:25" ht="39.950000000000003" customHeight="1" x14ac:dyDescent="0.25">
      <c r="A226" s="11" t="s">
        <v>1997</v>
      </c>
      <c r="B226" s="12">
        <v>225</v>
      </c>
      <c r="C226" s="12">
        <v>1</v>
      </c>
      <c r="D226" s="12">
        <v>10</v>
      </c>
      <c r="E226" s="12" t="s">
        <v>2815</v>
      </c>
      <c r="F226" s="12" t="s">
        <v>2645</v>
      </c>
      <c r="G226" s="12" t="s">
        <v>2884</v>
      </c>
      <c r="H226" s="12" t="s">
        <v>3657</v>
      </c>
      <c r="I226" s="12">
        <v>2</v>
      </c>
      <c r="J226" s="12" t="s">
        <v>198</v>
      </c>
      <c r="K226" s="12" t="s">
        <v>3051</v>
      </c>
      <c r="L226" s="12" t="s">
        <v>2964</v>
      </c>
      <c r="M226" s="12" t="s">
        <v>207</v>
      </c>
      <c r="N226" s="12">
        <v>0.10422453703703703</v>
      </c>
      <c r="O226" s="12" t="s">
        <v>239</v>
      </c>
      <c r="P226" s="12">
        <v>5</v>
      </c>
      <c r="Q226" s="12">
        <f t="shared" si="0"/>
        <v>1076</v>
      </c>
      <c r="R226" s="11"/>
      <c r="S226" s="11" t="s">
        <v>2964</v>
      </c>
      <c r="T226" s="11" t="s">
        <v>2933</v>
      </c>
      <c r="U226" s="11" t="s">
        <v>2953</v>
      </c>
      <c r="V226" s="11"/>
      <c r="W226" s="11"/>
      <c r="X226" s="11"/>
    </row>
    <row r="227" spans="1:25" ht="39.950000000000003" customHeight="1" x14ac:dyDescent="0.25">
      <c r="A227" s="11" t="s">
        <v>1997</v>
      </c>
      <c r="B227" s="12">
        <v>226</v>
      </c>
      <c r="C227" s="12">
        <v>3</v>
      </c>
      <c r="D227" s="12">
        <v>8</v>
      </c>
      <c r="E227" s="12" t="s">
        <v>2811</v>
      </c>
      <c r="F227" s="12" t="s">
        <v>2673</v>
      </c>
      <c r="G227" s="12" t="s">
        <v>331</v>
      </c>
      <c r="H227" s="12" t="s">
        <v>1504</v>
      </c>
      <c r="I227" s="12">
        <v>5</v>
      </c>
      <c r="J227" s="12" t="s">
        <v>2001</v>
      </c>
      <c r="K227" s="12" t="s">
        <v>245</v>
      </c>
      <c r="L227" s="12" t="s">
        <v>2938</v>
      </c>
      <c r="M227" s="12" t="s">
        <v>1543</v>
      </c>
      <c r="N227" s="12">
        <v>0.10491898148148149</v>
      </c>
      <c r="O227" s="12" t="s">
        <v>239</v>
      </c>
      <c r="P227" s="12">
        <v>6</v>
      </c>
      <c r="Q227" s="12">
        <f t="shared" si="0"/>
        <v>1082</v>
      </c>
      <c r="R227" s="11"/>
      <c r="S227" s="11" t="s">
        <v>2938</v>
      </c>
      <c r="T227" s="11" t="s">
        <v>2964</v>
      </c>
      <c r="U227" s="11" t="s">
        <v>3056</v>
      </c>
      <c r="V227" s="11"/>
      <c r="W227" s="11"/>
      <c r="X227" s="11"/>
    </row>
    <row r="228" spans="1:25" ht="39.950000000000003" customHeight="1" x14ac:dyDescent="0.25">
      <c r="A228" s="11" t="s">
        <v>1997</v>
      </c>
      <c r="B228" s="12">
        <v>227</v>
      </c>
      <c r="C228" s="12">
        <v>2</v>
      </c>
      <c r="D228" s="12">
        <v>5</v>
      </c>
      <c r="E228" s="12" t="s">
        <v>1420</v>
      </c>
      <c r="F228" s="12" t="s">
        <v>2832</v>
      </c>
      <c r="G228" s="12" t="s">
        <v>2839</v>
      </c>
      <c r="H228" s="12" t="s">
        <v>3675</v>
      </c>
      <c r="I228" s="12">
        <v>1</v>
      </c>
      <c r="J228" s="12" t="s">
        <v>1433</v>
      </c>
      <c r="K228" s="12" t="s">
        <v>3051</v>
      </c>
      <c r="L228" s="12" t="s">
        <v>2918</v>
      </c>
      <c r="M228" s="12" t="s">
        <v>187</v>
      </c>
      <c r="N228" s="12">
        <v>0.10515046296296296</v>
      </c>
      <c r="O228" s="12" t="s">
        <v>239</v>
      </c>
      <c r="P228" s="12">
        <v>3</v>
      </c>
      <c r="Q228" s="12">
        <f t="shared" si="0"/>
        <v>1085</v>
      </c>
      <c r="R228" s="11"/>
      <c r="S228" s="11" t="s">
        <v>2918</v>
      </c>
      <c r="T228" s="11" t="s">
        <v>2918</v>
      </c>
      <c r="U228" s="11" t="s">
        <v>2918</v>
      </c>
      <c r="V228" s="11"/>
      <c r="W228" s="11"/>
      <c r="X228" s="11"/>
    </row>
    <row r="229" spans="1:25" ht="39.950000000000003" customHeight="1" x14ac:dyDescent="0.25">
      <c r="A229" s="11" t="s">
        <v>1997</v>
      </c>
      <c r="B229" s="12">
        <v>228</v>
      </c>
      <c r="C229" s="12">
        <v>1</v>
      </c>
      <c r="D229" s="12">
        <v>10</v>
      </c>
      <c r="E229" s="12" t="s">
        <v>1521</v>
      </c>
      <c r="F229" s="12" t="s">
        <v>2838</v>
      </c>
      <c r="G229" s="12" t="s">
        <v>256</v>
      </c>
      <c r="H229" s="12" t="s">
        <v>3657</v>
      </c>
      <c r="I229" s="12">
        <v>2</v>
      </c>
      <c r="J229" s="12" t="s">
        <v>2800</v>
      </c>
      <c r="K229" s="12" t="s">
        <v>3051</v>
      </c>
      <c r="L229" s="12" t="s">
        <v>473</v>
      </c>
      <c r="M229" s="12" t="s">
        <v>207</v>
      </c>
      <c r="N229" s="12">
        <v>0.10596064814814815</v>
      </c>
      <c r="O229" s="12" t="s">
        <v>239</v>
      </c>
      <c r="P229" s="12">
        <v>5</v>
      </c>
      <c r="Q229" s="12">
        <f t="shared" si="0"/>
        <v>1090</v>
      </c>
      <c r="R229" s="11"/>
      <c r="S229" s="11" t="s">
        <v>473</v>
      </c>
      <c r="T229" s="11" t="s">
        <v>495</v>
      </c>
      <c r="U229" s="11" t="s">
        <v>2952</v>
      </c>
      <c r="V229" s="11" t="s">
        <v>1460</v>
      </c>
      <c r="W229" s="11"/>
      <c r="X229" s="11"/>
    </row>
    <row r="230" spans="1:25" ht="39.950000000000003" customHeight="1" x14ac:dyDescent="0.25">
      <c r="A230" s="11" t="s">
        <v>1997</v>
      </c>
      <c r="B230" s="12">
        <v>229</v>
      </c>
      <c r="C230" s="12">
        <v>1</v>
      </c>
      <c r="D230" s="12">
        <v>10</v>
      </c>
      <c r="E230" s="12" t="s">
        <v>267</v>
      </c>
      <c r="F230" s="12" t="s">
        <v>2835</v>
      </c>
      <c r="G230" s="12" t="s">
        <v>2654</v>
      </c>
      <c r="H230" s="12" t="s">
        <v>3657</v>
      </c>
      <c r="I230" s="12">
        <v>2</v>
      </c>
      <c r="J230" s="12" t="s">
        <v>1343</v>
      </c>
      <c r="K230" s="12" t="s">
        <v>3051</v>
      </c>
      <c r="L230" s="12" t="s">
        <v>2964</v>
      </c>
      <c r="M230" s="12" t="s">
        <v>207</v>
      </c>
      <c r="N230" s="12">
        <v>0.10653935185185186</v>
      </c>
      <c r="O230" s="12" t="s">
        <v>239</v>
      </c>
      <c r="P230" s="12">
        <v>5</v>
      </c>
      <c r="Q230" s="12">
        <f t="shared" si="0"/>
        <v>1095</v>
      </c>
      <c r="R230" s="11"/>
      <c r="S230" s="11" t="s">
        <v>2964</v>
      </c>
      <c r="T230" s="11" t="s">
        <v>2933</v>
      </c>
      <c r="U230" s="11" t="s">
        <v>2953</v>
      </c>
      <c r="V230" s="11"/>
      <c r="W230" s="11"/>
      <c r="X230" s="11"/>
    </row>
    <row r="231" spans="1:25" ht="39.950000000000003" customHeight="1" x14ac:dyDescent="0.25">
      <c r="A231" s="11" t="s">
        <v>1997</v>
      </c>
      <c r="B231" s="12">
        <v>230</v>
      </c>
      <c r="C231" s="12">
        <v>8</v>
      </c>
      <c r="D231" s="12">
        <v>9</v>
      </c>
      <c r="E231" s="12" t="s">
        <v>3457</v>
      </c>
      <c r="F231" s="12" t="s">
        <v>2722</v>
      </c>
      <c r="G231" s="12" t="s">
        <v>1054</v>
      </c>
      <c r="H231" s="12" t="s">
        <v>2477</v>
      </c>
      <c r="I231" s="12">
        <v>1</v>
      </c>
      <c r="J231" s="12" t="s">
        <v>4005</v>
      </c>
      <c r="K231" s="12" t="s">
        <v>1592</v>
      </c>
      <c r="L231" s="12" t="s">
        <v>2918</v>
      </c>
      <c r="M231" s="12" t="s">
        <v>3649</v>
      </c>
      <c r="N231" s="12">
        <v>0.10677083333333333</v>
      </c>
      <c r="O231" s="12" t="s">
        <v>244</v>
      </c>
      <c r="P231" s="12">
        <v>4</v>
      </c>
      <c r="Q231" s="12">
        <f t="shared" si="0"/>
        <v>1099</v>
      </c>
      <c r="R231" s="11" t="s">
        <v>3493</v>
      </c>
      <c r="S231" s="11" t="s">
        <v>2918</v>
      </c>
      <c r="T231" s="11" t="s">
        <v>2918</v>
      </c>
      <c r="U231" s="11" t="s">
        <v>2918</v>
      </c>
      <c r="V231" s="11"/>
      <c r="W231" s="11"/>
      <c r="X231" s="11"/>
    </row>
    <row r="232" spans="1:25" ht="39.950000000000003" customHeight="1" x14ac:dyDescent="0.25">
      <c r="A232" s="11" t="s">
        <v>1997</v>
      </c>
      <c r="B232" s="12">
        <v>231</v>
      </c>
      <c r="C232" s="12">
        <v>4</v>
      </c>
      <c r="D232" s="12">
        <v>8</v>
      </c>
      <c r="E232" s="12" t="s">
        <v>1516</v>
      </c>
      <c r="F232" s="12" t="s">
        <v>3477</v>
      </c>
      <c r="G232" s="12" t="s">
        <v>249</v>
      </c>
      <c r="H232" s="12" t="s">
        <v>3441</v>
      </c>
      <c r="I232" s="12">
        <v>4</v>
      </c>
      <c r="J232" s="12" t="s">
        <v>2789</v>
      </c>
      <c r="K232" s="12" t="s">
        <v>1163</v>
      </c>
      <c r="L232" s="12" t="s">
        <v>2952</v>
      </c>
      <c r="M232" s="12" t="s">
        <v>236</v>
      </c>
      <c r="N232" s="12">
        <v>0.10740740740740741</v>
      </c>
      <c r="O232" s="12" t="s">
        <v>244</v>
      </c>
      <c r="P232" s="12">
        <v>6</v>
      </c>
      <c r="Q232" s="12">
        <f t="shared" si="0"/>
        <v>1105</v>
      </c>
      <c r="R232" s="11"/>
      <c r="S232" s="11" t="s">
        <v>2952</v>
      </c>
      <c r="T232" s="11" t="s">
        <v>2964</v>
      </c>
      <c r="U232" s="11" t="s">
        <v>2953</v>
      </c>
      <c r="V232" s="11"/>
      <c r="W232" s="11"/>
      <c r="X232" s="11"/>
    </row>
    <row r="233" spans="1:25" ht="39.950000000000003" customHeight="1" x14ac:dyDescent="0.25">
      <c r="A233" s="11" t="s">
        <v>1997</v>
      </c>
      <c r="B233" s="12">
        <v>232</v>
      </c>
      <c r="C233" s="12">
        <v>1</v>
      </c>
      <c r="D233" s="12">
        <v>10</v>
      </c>
      <c r="E233" s="12" t="s">
        <v>1523</v>
      </c>
      <c r="F233" s="12" t="s">
        <v>2535</v>
      </c>
      <c r="G233" s="12" t="s">
        <v>2543</v>
      </c>
      <c r="H233" s="12" t="s">
        <v>3657</v>
      </c>
      <c r="I233" s="12">
        <v>2</v>
      </c>
      <c r="J233" s="12" t="s">
        <v>1502</v>
      </c>
      <c r="K233" s="12" t="s">
        <v>3051</v>
      </c>
      <c r="L233" s="12" t="s">
        <v>2964</v>
      </c>
      <c r="M233" s="12" t="s">
        <v>207</v>
      </c>
      <c r="N233" s="12">
        <v>0.10798611111111112</v>
      </c>
      <c r="O233" s="12" t="s">
        <v>244</v>
      </c>
      <c r="P233" s="12">
        <v>5</v>
      </c>
      <c r="Q233" s="12">
        <f t="shared" si="0"/>
        <v>1110</v>
      </c>
      <c r="R233" s="11"/>
      <c r="S233" s="11" t="s">
        <v>2964</v>
      </c>
      <c r="T233" s="11" t="s">
        <v>2933</v>
      </c>
      <c r="U233" s="11" t="s">
        <v>2953</v>
      </c>
      <c r="V233" s="11"/>
      <c r="W233" s="11"/>
      <c r="X233" s="11"/>
    </row>
    <row r="234" spans="1:25" ht="39.950000000000003" customHeight="1" x14ac:dyDescent="0.25">
      <c r="A234" s="11" t="s">
        <v>1997</v>
      </c>
      <c r="B234" s="12">
        <v>233</v>
      </c>
      <c r="C234" s="12">
        <v>1</v>
      </c>
      <c r="D234" s="12">
        <v>8</v>
      </c>
      <c r="E234" s="12" t="s">
        <v>3456</v>
      </c>
      <c r="F234" s="12" t="s">
        <v>2844</v>
      </c>
      <c r="G234" s="12" t="s">
        <v>2772</v>
      </c>
      <c r="H234" s="12" t="s">
        <v>3383</v>
      </c>
      <c r="I234" s="12">
        <v>2</v>
      </c>
      <c r="J234" s="12" t="s">
        <v>242</v>
      </c>
      <c r="K234" s="12" t="s">
        <v>3051</v>
      </c>
      <c r="L234" s="12" t="s">
        <v>2926</v>
      </c>
      <c r="M234" s="12" t="s">
        <v>3390</v>
      </c>
      <c r="N234" s="12">
        <v>0.10827546296296296</v>
      </c>
      <c r="O234" s="12" t="s">
        <v>244</v>
      </c>
      <c r="P234" s="12">
        <v>4</v>
      </c>
      <c r="Q234" s="12">
        <f t="shared" si="0"/>
        <v>1114</v>
      </c>
      <c r="R234" s="11"/>
      <c r="S234" s="11" t="s">
        <v>2926</v>
      </c>
      <c r="T234" s="11" t="s">
        <v>2926</v>
      </c>
      <c r="U234" s="11" t="s">
        <v>2918</v>
      </c>
      <c r="V234" s="11"/>
      <c r="W234" s="11"/>
      <c r="X234" s="11"/>
    </row>
    <row r="235" spans="1:25" ht="39.950000000000003" customHeight="1" x14ac:dyDescent="0.25">
      <c r="A235" s="11" t="s">
        <v>1997</v>
      </c>
      <c r="B235" s="12">
        <v>234</v>
      </c>
      <c r="C235" s="12">
        <v>1</v>
      </c>
      <c r="D235" s="12">
        <v>10</v>
      </c>
      <c r="E235" s="12" t="s">
        <v>2824</v>
      </c>
      <c r="F235" s="12" t="s">
        <v>1960</v>
      </c>
      <c r="G235" s="12" t="s">
        <v>2802</v>
      </c>
      <c r="H235" s="12" t="s">
        <v>3657</v>
      </c>
      <c r="I235" s="12">
        <v>2</v>
      </c>
      <c r="J235" s="12" t="s">
        <v>261</v>
      </c>
      <c r="K235" s="12" t="s">
        <v>3051</v>
      </c>
      <c r="L235" s="12" t="s">
        <v>2964</v>
      </c>
      <c r="M235" s="12" t="s">
        <v>207</v>
      </c>
      <c r="N235" s="12">
        <v>0.10885416666666667</v>
      </c>
      <c r="O235" s="12" t="s">
        <v>244</v>
      </c>
      <c r="P235" s="12">
        <v>5</v>
      </c>
      <c r="Q235" s="12">
        <f t="shared" si="0"/>
        <v>1119</v>
      </c>
      <c r="R235" s="11"/>
      <c r="S235" s="11" t="s">
        <v>2964</v>
      </c>
      <c r="T235" s="11" t="s">
        <v>2933</v>
      </c>
      <c r="U235" s="11" t="s">
        <v>2953</v>
      </c>
      <c r="V235" s="11"/>
      <c r="W235" s="11"/>
      <c r="X235" s="11"/>
    </row>
    <row r="236" spans="1:25" ht="39.950000000000003" customHeight="1" x14ac:dyDescent="0.25">
      <c r="A236" s="11" t="s">
        <v>1997</v>
      </c>
      <c r="B236" s="12">
        <v>235</v>
      </c>
      <c r="C236" s="12">
        <v>5</v>
      </c>
      <c r="D236" s="12">
        <v>9</v>
      </c>
      <c r="E236" s="12" t="s">
        <v>265</v>
      </c>
      <c r="F236" s="12" t="s">
        <v>3482</v>
      </c>
      <c r="G236" s="12" t="s">
        <v>2702</v>
      </c>
      <c r="H236" s="12" t="s">
        <v>3991</v>
      </c>
      <c r="I236" s="12">
        <v>6</v>
      </c>
      <c r="J236" s="12" t="s">
        <v>2762</v>
      </c>
      <c r="K236" s="12" t="s">
        <v>215</v>
      </c>
      <c r="L236" s="12" t="s">
        <v>2932</v>
      </c>
      <c r="M236" s="12" t="s">
        <v>1537</v>
      </c>
      <c r="N236" s="12">
        <v>0.10920138888888889</v>
      </c>
      <c r="O236" s="12" t="s">
        <v>244</v>
      </c>
      <c r="P236" s="12">
        <v>7</v>
      </c>
      <c r="Q236" s="12">
        <f t="shared" si="0"/>
        <v>1126</v>
      </c>
      <c r="R236" s="11"/>
      <c r="S236" s="11" t="s">
        <v>2932</v>
      </c>
      <c r="T236" s="11" t="s">
        <v>2926</v>
      </c>
      <c r="U236" s="11" t="s">
        <v>2926</v>
      </c>
      <c r="V236" s="11"/>
      <c r="W236" s="11"/>
      <c r="X236" s="11"/>
    </row>
    <row r="237" spans="1:25" ht="39.950000000000003" customHeight="1" x14ac:dyDescent="0.25">
      <c r="A237" s="11" t="s">
        <v>1997</v>
      </c>
      <c r="B237" s="12">
        <v>236</v>
      </c>
      <c r="C237" s="12">
        <v>8</v>
      </c>
      <c r="D237" s="12">
        <v>9</v>
      </c>
      <c r="E237" s="12" t="s">
        <v>3495</v>
      </c>
      <c r="F237" s="12" t="s">
        <v>2726</v>
      </c>
      <c r="G237" s="12" t="s">
        <v>1224</v>
      </c>
      <c r="H237" s="12" t="s">
        <v>2477</v>
      </c>
      <c r="I237" s="12">
        <v>5</v>
      </c>
      <c r="J237" s="12" t="s">
        <v>3476</v>
      </c>
      <c r="K237" s="12" t="s">
        <v>1592</v>
      </c>
      <c r="L237" s="12" t="s">
        <v>2926</v>
      </c>
      <c r="M237" s="12" t="s">
        <v>3649</v>
      </c>
      <c r="N237" s="12">
        <v>0.10949074074074074</v>
      </c>
      <c r="O237" s="12" t="s">
        <v>244</v>
      </c>
      <c r="P237" s="12">
        <v>6</v>
      </c>
      <c r="Q237" s="12">
        <f t="shared" si="0"/>
        <v>1132</v>
      </c>
      <c r="R237" s="11" t="s">
        <v>3494</v>
      </c>
      <c r="S237" s="11" t="s">
        <v>2926</v>
      </c>
      <c r="T237" s="11" t="s">
        <v>2926</v>
      </c>
      <c r="U237" s="11" t="s">
        <v>2926</v>
      </c>
      <c r="V237" s="11"/>
      <c r="W237" s="11"/>
      <c r="X237" s="11"/>
    </row>
    <row r="238" spans="1:25" ht="39.950000000000003" customHeight="1" x14ac:dyDescent="0.25">
      <c r="A238" s="11" t="s">
        <v>1997</v>
      </c>
      <c r="B238" s="12">
        <v>237</v>
      </c>
      <c r="C238" s="12">
        <v>3</v>
      </c>
      <c r="D238" s="12">
        <v>10</v>
      </c>
      <c r="E238" s="12" t="s">
        <v>1965</v>
      </c>
      <c r="F238" s="12" t="s">
        <v>2818</v>
      </c>
      <c r="G238" s="12" t="s">
        <v>4001</v>
      </c>
      <c r="H238" s="12" t="s">
        <v>2886</v>
      </c>
      <c r="I238" s="12">
        <v>3</v>
      </c>
      <c r="J238" s="12" t="s">
        <v>268</v>
      </c>
      <c r="K238" s="12" t="s">
        <v>3051</v>
      </c>
      <c r="L238" s="12" t="s">
        <v>2918</v>
      </c>
      <c r="M238" s="12" t="s">
        <v>3485</v>
      </c>
      <c r="N238" s="12">
        <v>0.10972222222222222</v>
      </c>
      <c r="O238" s="12" t="s">
        <v>244</v>
      </c>
      <c r="P238" s="12">
        <v>5</v>
      </c>
      <c r="Q238" s="12">
        <f t="shared" si="0"/>
        <v>1137</v>
      </c>
      <c r="R238" s="11"/>
      <c r="S238" s="11" t="s">
        <v>2918</v>
      </c>
      <c r="T238" s="11" t="s">
        <v>2918</v>
      </c>
      <c r="U238" s="11" t="s">
        <v>2918</v>
      </c>
      <c r="V238" s="11"/>
      <c r="W238" s="11"/>
      <c r="X238" s="11"/>
      <c r="Y238" s="12" t="s">
        <v>2746</v>
      </c>
    </row>
    <row r="239" spans="1:25" ht="39.950000000000003" customHeight="1" x14ac:dyDescent="0.25">
      <c r="A239" s="11" t="s">
        <v>1997</v>
      </c>
      <c r="B239" s="12">
        <v>238</v>
      </c>
      <c r="C239" s="12">
        <v>6</v>
      </c>
      <c r="D239" s="12">
        <v>9</v>
      </c>
      <c r="E239" s="12" t="s">
        <v>1524</v>
      </c>
      <c r="F239" s="12" t="s">
        <v>1946</v>
      </c>
      <c r="G239" s="12" t="s">
        <v>2330</v>
      </c>
      <c r="H239" s="12" t="s">
        <v>2546</v>
      </c>
      <c r="I239" s="12">
        <v>1</v>
      </c>
      <c r="J239" s="12" t="s">
        <v>2783</v>
      </c>
      <c r="K239" s="12" t="s">
        <v>263</v>
      </c>
      <c r="L239" s="12" t="s">
        <v>2918</v>
      </c>
      <c r="M239" s="12" t="s">
        <v>3984</v>
      </c>
      <c r="N239" s="12">
        <v>0.10995370370370371</v>
      </c>
      <c r="O239" s="12" t="s">
        <v>270</v>
      </c>
      <c r="P239" s="12">
        <v>7</v>
      </c>
      <c r="Q239" s="12">
        <f t="shared" si="0"/>
        <v>1144</v>
      </c>
      <c r="R239" s="11"/>
      <c r="S239" s="11" t="s">
        <v>2918</v>
      </c>
      <c r="T239" s="11" t="s">
        <v>2918</v>
      </c>
      <c r="U239" s="11" t="s">
        <v>2918</v>
      </c>
      <c r="V239" s="11"/>
      <c r="W239" s="11"/>
      <c r="X239" s="11"/>
    </row>
    <row r="240" spans="1:25" ht="39.950000000000003" customHeight="1" x14ac:dyDescent="0.25">
      <c r="A240" s="11" t="s">
        <v>1997</v>
      </c>
      <c r="B240" s="12">
        <v>239</v>
      </c>
      <c r="C240" s="12">
        <v>8</v>
      </c>
      <c r="D240" s="12">
        <v>9</v>
      </c>
      <c r="E240" s="12" t="s">
        <v>1544</v>
      </c>
      <c r="F240" s="12" t="s">
        <v>2889</v>
      </c>
      <c r="G240" s="12" t="s">
        <v>2695</v>
      </c>
      <c r="H240" s="12" t="s">
        <v>2477</v>
      </c>
      <c r="I240" s="12">
        <v>4</v>
      </c>
      <c r="J240" s="12" t="s">
        <v>2797</v>
      </c>
      <c r="K240" s="12" t="s">
        <v>1592</v>
      </c>
      <c r="L240" s="12" t="s">
        <v>393</v>
      </c>
      <c r="M240" s="12" t="s">
        <v>3649</v>
      </c>
      <c r="N240" s="12">
        <v>0.11197916666666667</v>
      </c>
      <c r="O240" s="12" t="s">
        <v>241</v>
      </c>
      <c r="P240" s="12">
        <v>6</v>
      </c>
      <c r="Q240" s="12">
        <f t="shared" si="0"/>
        <v>1150</v>
      </c>
      <c r="R240" s="11" t="s">
        <v>3498</v>
      </c>
      <c r="S240" s="11" t="s">
        <v>393</v>
      </c>
      <c r="T240" s="11" t="s">
        <v>511</v>
      </c>
      <c r="U240" s="11" t="s">
        <v>527</v>
      </c>
      <c r="V240" s="11"/>
      <c r="W240" s="11"/>
      <c r="X240" s="11"/>
    </row>
    <row r="241" spans="1:25" ht="39.950000000000003" customHeight="1" x14ac:dyDescent="0.25">
      <c r="A241" s="11" t="s">
        <v>1997</v>
      </c>
      <c r="B241" s="12">
        <v>240</v>
      </c>
      <c r="C241" s="12">
        <v>9</v>
      </c>
      <c r="D241" s="12">
        <v>9</v>
      </c>
      <c r="E241" s="12" t="s">
        <v>3496</v>
      </c>
      <c r="F241" s="12" t="s">
        <v>2517</v>
      </c>
      <c r="G241" s="12" t="s">
        <v>2316</v>
      </c>
      <c r="H241" s="12" t="s">
        <v>2887</v>
      </c>
      <c r="I241" s="12">
        <v>6</v>
      </c>
      <c r="J241" s="12" t="s">
        <v>1512</v>
      </c>
      <c r="K241" s="12" t="s">
        <v>1592</v>
      </c>
      <c r="L241" s="12" t="s">
        <v>655</v>
      </c>
      <c r="M241" s="12" t="s">
        <v>1716</v>
      </c>
      <c r="N241" s="12">
        <v>0.11788194444444444</v>
      </c>
      <c r="O241" s="12" t="s">
        <v>218</v>
      </c>
      <c r="P241" s="12">
        <v>5</v>
      </c>
      <c r="Q241" s="12">
        <f t="shared" si="0"/>
        <v>1155</v>
      </c>
      <c r="R241" s="11" t="s">
        <v>1950</v>
      </c>
      <c r="S241" s="11" t="s">
        <v>655</v>
      </c>
      <c r="T241" s="11" t="s">
        <v>3032</v>
      </c>
      <c r="U241" s="11" t="s">
        <v>681</v>
      </c>
      <c r="V241" s="11"/>
      <c r="W241" s="11"/>
      <c r="X241" s="11" t="s">
        <v>246</v>
      </c>
    </row>
    <row r="242" spans="1:25" ht="39.950000000000003" customHeight="1" x14ac:dyDescent="0.25">
      <c r="A242" s="11" t="s">
        <v>1997</v>
      </c>
      <c r="B242" s="12">
        <v>241</v>
      </c>
      <c r="C242" s="12">
        <v>2</v>
      </c>
      <c r="D242" s="12">
        <v>8</v>
      </c>
      <c r="E242" s="12" t="s">
        <v>2388</v>
      </c>
      <c r="F242" s="12" t="s">
        <v>3460</v>
      </c>
      <c r="G242" s="12" t="s">
        <v>2843</v>
      </c>
      <c r="H242" s="12" t="s">
        <v>2837</v>
      </c>
      <c r="I242" s="12">
        <v>2</v>
      </c>
      <c r="J242" s="12" t="s">
        <v>2396</v>
      </c>
      <c r="K242" s="12" t="s">
        <v>2791</v>
      </c>
      <c r="L242" s="12" t="s">
        <v>2959</v>
      </c>
      <c r="M242" s="12" t="s">
        <v>1468</v>
      </c>
      <c r="N242" s="12">
        <v>0.11805555555555555</v>
      </c>
      <c r="O242" s="12" t="s">
        <v>1340</v>
      </c>
      <c r="P242" s="12">
        <v>4</v>
      </c>
      <c r="Q242" s="12">
        <f t="shared" si="0"/>
        <v>1159</v>
      </c>
      <c r="R242" s="11"/>
      <c r="S242" s="11" t="s">
        <v>2959</v>
      </c>
      <c r="T242" s="11" t="s">
        <v>2959</v>
      </c>
      <c r="U242" s="11" t="s">
        <v>2959</v>
      </c>
      <c r="V242" s="11"/>
      <c r="W242" s="11"/>
      <c r="X242" s="11" t="s">
        <v>2401</v>
      </c>
    </row>
    <row r="243" spans="1:25" ht="39.950000000000003" customHeight="1" x14ac:dyDescent="0.25">
      <c r="A243" s="11" t="s">
        <v>1997</v>
      </c>
      <c r="B243" s="12">
        <v>242</v>
      </c>
      <c r="C243" s="12">
        <v>2</v>
      </c>
      <c r="D243" s="12">
        <v>9</v>
      </c>
      <c r="E243" s="12" t="s">
        <v>2792</v>
      </c>
      <c r="F243" s="12" t="s">
        <v>2544</v>
      </c>
      <c r="G243" s="12" t="s">
        <v>1068</v>
      </c>
      <c r="H243" s="12" t="s">
        <v>3490</v>
      </c>
      <c r="I243" s="12">
        <v>3</v>
      </c>
      <c r="J243" s="12" t="s">
        <v>1525</v>
      </c>
      <c r="K243" s="12" t="s">
        <v>1526</v>
      </c>
      <c r="L243" s="12" t="s">
        <v>2926</v>
      </c>
      <c r="M243" s="12" t="s">
        <v>3479</v>
      </c>
      <c r="N243" s="12">
        <v>0.11834490740740741</v>
      </c>
      <c r="O243" s="12" t="s">
        <v>1340</v>
      </c>
      <c r="P243" s="12">
        <v>4</v>
      </c>
      <c r="Q243" s="12">
        <f t="shared" si="0"/>
        <v>1163</v>
      </c>
      <c r="R243" s="11"/>
      <c r="S243" s="11" t="s">
        <v>2926</v>
      </c>
      <c r="T243" s="11" t="s">
        <v>2926</v>
      </c>
      <c r="U243" s="11" t="s">
        <v>2926</v>
      </c>
      <c r="V243" s="11"/>
      <c r="W243" s="11"/>
      <c r="X243" s="11"/>
      <c r="Y243" s="12" t="s">
        <v>3481</v>
      </c>
    </row>
    <row r="244" spans="1:25" ht="39.950000000000003" customHeight="1" x14ac:dyDescent="0.25">
      <c r="A244" s="11" t="s">
        <v>1997</v>
      </c>
      <c r="B244" s="12">
        <v>243</v>
      </c>
      <c r="C244" s="12">
        <v>4</v>
      </c>
      <c r="D244" s="12">
        <v>10</v>
      </c>
      <c r="E244" s="12" t="s">
        <v>3484</v>
      </c>
      <c r="F244" s="12" t="s">
        <v>3997</v>
      </c>
      <c r="G244" s="12" t="s">
        <v>3489</v>
      </c>
      <c r="H244" s="12" t="s">
        <v>2527</v>
      </c>
      <c r="I244" s="12">
        <v>5</v>
      </c>
      <c r="J244" s="12" t="s">
        <v>2790</v>
      </c>
      <c r="K244" s="12" t="s">
        <v>3491</v>
      </c>
      <c r="L244" s="12" t="s">
        <v>2959</v>
      </c>
      <c r="M244" s="12" t="s">
        <v>1505</v>
      </c>
      <c r="N244" s="12">
        <v>0.11851851851851852</v>
      </c>
      <c r="O244" s="12" t="s">
        <v>1340</v>
      </c>
      <c r="P244" s="12">
        <v>6</v>
      </c>
      <c r="Q244" s="12">
        <f t="shared" ref="Q244:Q275" si="1">Q243+P244</f>
        <v>1169</v>
      </c>
      <c r="R244" s="11"/>
      <c r="S244" s="11" t="s">
        <v>2959</v>
      </c>
      <c r="T244" s="11" t="s">
        <v>2959</v>
      </c>
      <c r="U244" s="11" t="s">
        <v>2959</v>
      </c>
      <c r="V244" s="11"/>
      <c r="W244" s="11"/>
      <c r="X244" s="11"/>
    </row>
    <row r="245" spans="1:25" ht="39.950000000000003" customHeight="1" x14ac:dyDescent="0.25">
      <c r="A245" s="11" t="s">
        <v>1997</v>
      </c>
      <c r="B245" s="12">
        <v>244</v>
      </c>
      <c r="C245" s="12">
        <v>5</v>
      </c>
      <c r="D245" s="12">
        <v>9</v>
      </c>
      <c r="E245" s="12" t="s">
        <v>1467</v>
      </c>
      <c r="F245" s="12" t="s">
        <v>2314</v>
      </c>
      <c r="G245" s="12" t="s">
        <v>2730</v>
      </c>
      <c r="H245" s="12" t="s">
        <v>2816</v>
      </c>
      <c r="I245" s="12">
        <v>3</v>
      </c>
      <c r="J245" s="12" t="s">
        <v>296</v>
      </c>
      <c r="K245" s="12" t="s">
        <v>1501</v>
      </c>
      <c r="L245" s="12" t="s">
        <v>2918</v>
      </c>
      <c r="M245" s="12" t="s">
        <v>1947</v>
      </c>
      <c r="N245" s="12">
        <v>0.11874999999999999</v>
      </c>
      <c r="O245" s="12" t="s">
        <v>1340</v>
      </c>
      <c r="P245" s="12">
        <v>6</v>
      </c>
      <c r="Q245" s="12">
        <f t="shared" si="1"/>
        <v>1175</v>
      </c>
      <c r="R245" s="11"/>
      <c r="S245" s="11" t="s">
        <v>2918</v>
      </c>
      <c r="T245" s="11" t="s">
        <v>2918</v>
      </c>
      <c r="U245" s="11" t="s">
        <v>2918</v>
      </c>
      <c r="V245" s="11"/>
      <c r="W245" s="11"/>
      <c r="X245" s="11"/>
    </row>
    <row r="246" spans="1:25" ht="39.950000000000003" customHeight="1" x14ac:dyDescent="0.25">
      <c r="A246" s="11" t="s">
        <v>1997</v>
      </c>
      <c r="B246" s="12">
        <v>245</v>
      </c>
      <c r="C246" s="12">
        <v>1</v>
      </c>
      <c r="D246" s="12">
        <v>10</v>
      </c>
      <c r="E246" s="12" t="s">
        <v>2831</v>
      </c>
      <c r="F246" s="12" t="s">
        <v>2524</v>
      </c>
      <c r="G246" s="12" t="s">
        <v>2823</v>
      </c>
      <c r="H246" s="12" t="s">
        <v>2189</v>
      </c>
      <c r="I246" s="12">
        <v>2</v>
      </c>
      <c r="J246" s="12" t="s">
        <v>251</v>
      </c>
      <c r="K246" s="12" t="s">
        <v>3051</v>
      </c>
      <c r="L246" s="12" t="s">
        <v>3013</v>
      </c>
      <c r="M246" s="12" t="s">
        <v>259</v>
      </c>
      <c r="N246" s="12">
        <v>0.12569444444444444</v>
      </c>
      <c r="O246" s="12" t="s">
        <v>1340</v>
      </c>
      <c r="P246" s="12">
        <v>5</v>
      </c>
      <c r="Q246" s="12">
        <f t="shared" si="1"/>
        <v>1180</v>
      </c>
      <c r="R246" s="11" t="s">
        <v>1964</v>
      </c>
      <c r="S246" s="11" t="s">
        <v>3013</v>
      </c>
      <c r="T246" s="11" t="s">
        <v>663</v>
      </c>
      <c r="U246" s="11" t="s">
        <v>3034</v>
      </c>
      <c r="V246" s="11"/>
      <c r="W246" s="11"/>
      <c r="X246" s="11"/>
      <c r="Y246" s="12" t="s">
        <v>3992</v>
      </c>
    </row>
    <row r="247" spans="1:25" ht="39.950000000000003" customHeight="1" x14ac:dyDescent="0.25">
      <c r="A247" s="11" t="s">
        <v>1997</v>
      </c>
      <c r="B247" s="12">
        <v>246</v>
      </c>
      <c r="C247" s="12">
        <v>8</v>
      </c>
      <c r="D247" s="12">
        <v>10</v>
      </c>
      <c r="E247" s="12" t="s">
        <v>1503</v>
      </c>
      <c r="F247" s="12" t="s">
        <v>2668</v>
      </c>
      <c r="G247" s="12" t="s">
        <v>2834</v>
      </c>
      <c r="H247" s="12" t="s">
        <v>1486</v>
      </c>
      <c r="I247" s="12">
        <v>3</v>
      </c>
      <c r="J247" s="12" t="s">
        <v>1508</v>
      </c>
      <c r="K247" s="12" t="s">
        <v>1511</v>
      </c>
      <c r="L247" s="12" t="s">
        <v>497</v>
      </c>
      <c r="M247" s="12" t="s">
        <v>2782</v>
      </c>
      <c r="N247" s="12">
        <v>0.12714120370370371</v>
      </c>
      <c r="O247" s="12" t="s">
        <v>1340</v>
      </c>
      <c r="P247" s="12">
        <v>12</v>
      </c>
      <c r="Q247" s="12">
        <f t="shared" si="1"/>
        <v>1192</v>
      </c>
      <c r="R247" s="11"/>
      <c r="S247" s="11" t="s">
        <v>497</v>
      </c>
      <c r="T247" s="11" t="s">
        <v>2937</v>
      </c>
      <c r="U247" s="11" t="s">
        <v>488</v>
      </c>
      <c r="V247" s="11"/>
      <c r="W247" s="11"/>
      <c r="X247" s="11"/>
    </row>
    <row r="248" spans="1:25" ht="39.950000000000003" customHeight="1" x14ac:dyDescent="0.25">
      <c r="A248" s="11" t="s">
        <v>1997</v>
      </c>
      <c r="B248" s="12">
        <v>247</v>
      </c>
      <c r="C248" s="12">
        <v>8</v>
      </c>
      <c r="D248" s="12">
        <v>10</v>
      </c>
      <c r="E248" s="12" t="s">
        <v>276</v>
      </c>
      <c r="F248" s="12" t="s">
        <v>2341</v>
      </c>
      <c r="G248" s="12" t="s">
        <v>1058</v>
      </c>
      <c r="H248" s="12" t="s">
        <v>2690</v>
      </c>
      <c r="I248" s="12">
        <v>3</v>
      </c>
      <c r="J248" s="12" t="s">
        <v>294</v>
      </c>
      <c r="K248" s="12" t="s">
        <v>1515</v>
      </c>
      <c r="L248" s="12" t="s">
        <v>472</v>
      </c>
      <c r="M248" s="12" t="s">
        <v>266</v>
      </c>
      <c r="N248" s="12">
        <v>0.1282986111111111</v>
      </c>
      <c r="O248" s="12" t="s">
        <v>1340</v>
      </c>
      <c r="P248" s="12">
        <v>12</v>
      </c>
      <c r="Q248" s="12">
        <f t="shared" si="1"/>
        <v>1204</v>
      </c>
      <c r="R248" s="11"/>
      <c r="S248" s="11" t="s">
        <v>472</v>
      </c>
      <c r="T248" s="11" t="s">
        <v>485</v>
      </c>
      <c r="U248" s="11" t="s">
        <v>476</v>
      </c>
      <c r="V248" s="11"/>
      <c r="W248" s="11"/>
      <c r="X248" s="11"/>
    </row>
    <row r="249" spans="1:25" ht="39.950000000000003" customHeight="1" x14ac:dyDescent="0.25">
      <c r="A249" s="11" t="s">
        <v>1997</v>
      </c>
      <c r="B249" s="12">
        <v>248</v>
      </c>
      <c r="C249" s="12">
        <v>7</v>
      </c>
      <c r="D249" s="12">
        <v>10</v>
      </c>
      <c r="E249" s="12" t="s">
        <v>1480</v>
      </c>
      <c r="F249" s="12" t="s">
        <v>2693</v>
      </c>
      <c r="G249" s="12" t="s">
        <v>2333</v>
      </c>
      <c r="H249" s="12" t="s">
        <v>2686</v>
      </c>
      <c r="I249" s="12">
        <v>3</v>
      </c>
      <c r="J249" s="12" t="s">
        <v>295</v>
      </c>
      <c r="K249" s="12" t="s">
        <v>2516</v>
      </c>
      <c r="L249" s="12" t="s">
        <v>2938</v>
      </c>
      <c r="M249" s="12" t="s">
        <v>3497</v>
      </c>
      <c r="N249" s="12">
        <v>0.12899305555555557</v>
      </c>
      <c r="O249" s="12" t="s">
        <v>1340</v>
      </c>
      <c r="P249" s="12">
        <v>12</v>
      </c>
      <c r="Q249" s="12">
        <f t="shared" si="1"/>
        <v>1216</v>
      </c>
      <c r="R249" s="11"/>
      <c r="S249" s="11" t="s">
        <v>2938</v>
      </c>
      <c r="T249" s="11" t="s">
        <v>2952</v>
      </c>
      <c r="U249" s="11" t="s">
        <v>2964</v>
      </c>
      <c r="V249" s="11"/>
      <c r="W249" s="11"/>
      <c r="X249" s="11"/>
    </row>
    <row r="250" spans="1:25" ht="39.950000000000003" customHeight="1" x14ac:dyDescent="0.25">
      <c r="A250" s="11" t="s">
        <v>1997</v>
      </c>
      <c r="B250" s="12">
        <v>249</v>
      </c>
      <c r="C250" s="12">
        <v>1</v>
      </c>
      <c r="D250" s="12">
        <v>10</v>
      </c>
      <c r="E250" s="12" t="s">
        <v>3486</v>
      </c>
      <c r="F250" s="12" t="s">
        <v>1105</v>
      </c>
      <c r="G250" s="12" t="s">
        <v>57</v>
      </c>
      <c r="H250" s="12" t="s">
        <v>1514</v>
      </c>
      <c r="I250" s="12">
        <v>4</v>
      </c>
      <c r="J250" s="12" t="s">
        <v>1518</v>
      </c>
      <c r="K250" s="12" t="s">
        <v>3051</v>
      </c>
      <c r="L250" s="12" t="s">
        <v>2938</v>
      </c>
      <c r="M250" s="12" t="s">
        <v>3977</v>
      </c>
      <c r="N250" s="12">
        <v>0.12968750000000001</v>
      </c>
      <c r="O250" s="12" t="s">
        <v>1340</v>
      </c>
      <c r="P250" s="12">
        <v>6</v>
      </c>
      <c r="Q250" s="12">
        <f t="shared" si="1"/>
        <v>1222</v>
      </c>
      <c r="R250" s="11"/>
      <c r="S250" s="11" t="s">
        <v>2938</v>
      </c>
      <c r="T250" s="11" t="s">
        <v>2952</v>
      </c>
      <c r="U250" s="11" t="s">
        <v>2964</v>
      </c>
      <c r="V250" s="11" t="s">
        <v>1481</v>
      </c>
      <c r="W250" s="11"/>
      <c r="X250" s="11" t="s">
        <v>304</v>
      </c>
      <c r="Y250" s="12" t="s">
        <v>1493</v>
      </c>
    </row>
    <row r="251" spans="1:25" ht="39.950000000000003" customHeight="1" x14ac:dyDescent="0.25">
      <c r="A251" s="11" t="s">
        <v>1997</v>
      </c>
      <c r="B251" s="12">
        <v>250</v>
      </c>
      <c r="C251" s="12">
        <v>9</v>
      </c>
      <c r="D251" s="12">
        <v>9</v>
      </c>
      <c r="E251" s="12" t="s">
        <v>3488</v>
      </c>
      <c r="F251" s="12" t="s">
        <v>2539</v>
      </c>
      <c r="G251" s="12" t="s">
        <v>1107</v>
      </c>
      <c r="H251" s="12" t="s">
        <v>3503</v>
      </c>
      <c r="I251" s="12">
        <v>4</v>
      </c>
      <c r="J251" s="12" t="s">
        <v>3500</v>
      </c>
      <c r="K251" s="12" t="s">
        <v>2801</v>
      </c>
      <c r="L251" s="12" t="s">
        <v>482</v>
      </c>
      <c r="M251" s="12" t="s">
        <v>3090</v>
      </c>
      <c r="N251" s="12">
        <v>0.13096064814814815</v>
      </c>
      <c r="O251" s="12" t="s">
        <v>1340</v>
      </c>
      <c r="P251" s="12">
        <v>8</v>
      </c>
      <c r="Q251" s="12">
        <f t="shared" si="1"/>
        <v>1230</v>
      </c>
      <c r="R251" s="11" t="s">
        <v>302</v>
      </c>
      <c r="S251" s="11" t="s">
        <v>482</v>
      </c>
      <c r="T251" s="11" t="s">
        <v>482</v>
      </c>
      <c r="U251" s="11" t="s">
        <v>489</v>
      </c>
      <c r="V251" s="11"/>
      <c r="W251" s="11"/>
      <c r="X251" s="11"/>
      <c r="Y251" s="12" t="s">
        <v>2827</v>
      </c>
    </row>
    <row r="252" spans="1:25" ht="39.950000000000003" customHeight="1" x14ac:dyDescent="0.25">
      <c r="A252" s="11" t="s">
        <v>1997</v>
      </c>
      <c r="B252" s="12">
        <v>251</v>
      </c>
      <c r="C252" s="12">
        <v>8</v>
      </c>
      <c r="D252" s="12">
        <v>9</v>
      </c>
      <c r="E252" s="12" t="s">
        <v>1652</v>
      </c>
      <c r="F252" s="12" t="s">
        <v>2318</v>
      </c>
      <c r="G252" s="12" t="s">
        <v>1085</v>
      </c>
      <c r="H252" s="12" t="s">
        <v>2138</v>
      </c>
      <c r="I252" s="12">
        <v>4</v>
      </c>
      <c r="J252" s="12" t="s">
        <v>3512</v>
      </c>
      <c r="K252" s="12" t="s">
        <v>2801</v>
      </c>
      <c r="L252" s="12" t="s">
        <v>3030</v>
      </c>
      <c r="M252" s="12" t="s">
        <v>3090</v>
      </c>
      <c r="N252" s="12">
        <v>0.13096064814814815</v>
      </c>
      <c r="O252" s="12" t="s">
        <v>1340</v>
      </c>
      <c r="P252" s="12">
        <v>8</v>
      </c>
      <c r="Q252" s="12">
        <f t="shared" si="1"/>
        <v>1238</v>
      </c>
      <c r="R252" s="11" t="s">
        <v>3157</v>
      </c>
      <c r="S252" s="11" t="s">
        <v>3030</v>
      </c>
      <c r="T252" s="11" t="s">
        <v>3030</v>
      </c>
      <c r="U252" s="11" t="s">
        <v>3030</v>
      </c>
      <c r="V252" s="11"/>
      <c r="W252" s="11"/>
      <c r="X252" s="11"/>
    </row>
    <row r="253" spans="1:25" ht="39.950000000000003" customHeight="1" x14ac:dyDescent="0.25">
      <c r="A253" s="11" t="s">
        <v>1997</v>
      </c>
      <c r="B253" s="12">
        <v>252</v>
      </c>
      <c r="C253" s="12">
        <v>1</v>
      </c>
      <c r="D253" s="12">
        <v>10</v>
      </c>
      <c r="E253" s="12" t="s">
        <v>2272</v>
      </c>
      <c r="F253" s="12" t="s">
        <v>2825</v>
      </c>
      <c r="G253" s="12" t="s">
        <v>3870</v>
      </c>
      <c r="H253" s="12" t="s">
        <v>2847</v>
      </c>
      <c r="I253" s="12">
        <v>1</v>
      </c>
      <c r="J253" s="12" t="s">
        <v>3939</v>
      </c>
      <c r="K253" s="12" t="s">
        <v>260</v>
      </c>
      <c r="L253" s="12" t="s">
        <v>2918</v>
      </c>
      <c r="M253" s="12" t="s">
        <v>3515</v>
      </c>
      <c r="N253" s="12">
        <v>0.13119212962962962</v>
      </c>
      <c r="O253" s="12" t="s">
        <v>1340</v>
      </c>
      <c r="P253" s="12">
        <v>4</v>
      </c>
      <c r="Q253" s="12">
        <f t="shared" si="1"/>
        <v>1242</v>
      </c>
      <c r="R253" s="11"/>
      <c r="S253" s="11" t="s">
        <v>2918</v>
      </c>
      <c r="T253" s="11" t="s">
        <v>2918</v>
      </c>
      <c r="U253" s="11" t="s">
        <v>2918</v>
      </c>
      <c r="V253" s="11"/>
      <c r="W253" s="11"/>
      <c r="X253" s="11"/>
    </row>
    <row r="254" spans="1:25" ht="39.950000000000003" customHeight="1" x14ac:dyDescent="0.25">
      <c r="A254" s="11" t="s">
        <v>1997</v>
      </c>
      <c r="B254" s="12">
        <v>253</v>
      </c>
      <c r="C254" s="12">
        <v>1</v>
      </c>
      <c r="D254" s="12">
        <v>10</v>
      </c>
      <c r="E254" s="12" t="s">
        <v>2104</v>
      </c>
      <c r="F254" s="12" t="s">
        <v>3873</v>
      </c>
      <c r="G254" s="12" t="s">
        <v>2116</v>
      </c>
      <c r="H254" s="12" t="s">
        <v>3657</v>
      </c>
      <c r="I254" s="12">
        <v>2</v>
      </c>
      <c r="J254" s="12" t="s">
        <v>278</v>
      </c>
      <c r="K254" s="12" t="s">
        <v>3051</v>
      </c>
      <c r="L254" s="12" t="s">
        <v>2964</v>
      </c>
      <c r="M254" s="12" t="s">
        <v>207</v>
      </c>
      <c r="N254" s="12">
        <v>0.13177083333333334</v>
      </c>
      <c r="O254" s="12" t="s">
        <v>1340</v>
      </c>
      <c r="P254" s="12">
        <v>5</v>
      </c>
      <c r="Q254" s="12">
        <f t="shared" si="1"/>
        <v>1247</v>
      </c>
      <c r="R254" s="11"/>
      <c r="S254" s="11" t="s">
        <v>2964</v>
      </c>
      <c r="T254" s="11" t="s">
        <v>2933</v>
      </c>
      <c r="U254" s="11" t="s">
        <v>2953</v>
      </c>
      <c r="V254" s="11"/>
      <c r="W254" s="11"/>
      <c r="X254" s="11"/>
    </row>
    <row r="255" spans="1:25" ht="39.950000000000003" customHeight="1" x14ac:dyDescent="0.25">
      <c r="A255" s="11" t="s">
        <v>1997</v>
      </c>
      <c r="B255" s="12">
        <v>254</v>
      </c>
      <c r="C255" s="12">
        <v>1</v>
      </c>
      <c r="D255" s="12">
        <v>10</v>
      </c>
      <c r="E255" s="12" t="s">
        <v>1564</v>
      </c>
      <c r="F255" s="12" t="s">
        <v>1080</v>
      </c>
      <c r="G255" s="12" t="s">
        <v>2523</v>
      </c>
      <c r="H255" s="12" t="s">
        <v>3657</v>
      </c>
      <c r="I255" s="12">
        <v>2</v>
      </c>
      <c r="J255" s="12" t="s">
        <v>1455</v>
      </c>
      <c r="K255" s="12" t="s">
        <v>3051</v>
      </c>
      <c r="L255" s="12" t="s">
        <v>2964</v>
      </c>
      <c r="M255" s="12" t="s">
        <v>207</v>
      </c>
      <c r="N255" s="12">
        <v>0.13234953703703703</v>
      </c>
      <c r="O255" s="12" t="s">
        <v>1340</v>
      </c>
      <c r="P255" s="12">
        <v>5</v>
      </c>
      <c r="Q255" s="12">
        <f t="shared" si="1"/>
        <v>1252</v>
      </c>
      <c r="R255" s="11"/>
      <c r="S255" s="11" t="s">
        <v>2964</v>
      </c>
      <c r="T255" s="11" t="s">
        <v>2933</v>
      </c>
      <c r="U255" s="11" t="s">
        <v>2953</v>
      </c>
      <c r="V255" s="11"/>
      <c r="W255" s="11"/>
      <c r="X255" s="11"/>
    </row>
    <row r="256" spans="1:25" ht="39.950000000000003" customHeight="1" x14ac:dyDescent="0.25">
      <c r="A256" s="11" t="s">
        <v>1997</v>
      </c>
      <c r="B256" s="12">
        <v>255</v>
      </c>
      <c r="C256" s="12">
        <v>1</v>
      </c>
      <c r="D256" s="12">
        <v>10</v>
      </c>
      <c r="E256" s="12" t="s">
        <v>3123</v>
      </c>
      <c r="F256" s="12" t="s">
        <v>2699</v>
      </c>
      <c r="G256" s="12" t="s">
        <v>3869</v>
      </c>
      <c r="H256" s="12" t="s">
        <v>3657</v>
      </c>
      <c r="I256" s="12">
        <v>2</v>
      </c>
      <c r="J256" s="12" t="s">
        <v>3130</v>
      </c>
      <c r="K256" s="12" t="s">
        <v>3051</v>
      </c>
      <c r="L256" s="12" t="s">
        <v>476</v>
      </c>
      <c r="M256" s="12" t="s">
        <v>207</v>
      </c>
      <c r="N256" s="12">
        <v>0.13339120370370369</v>
      </c>
      <c r="O256" s="12" t="s">
        <v>1340</v>
      </c>
      <c r="P256" s="12">
        <v>12</v>
      </c>
      <c r="Q256" s="12">
        <f t="shared" si="1"/>
        <v>1264</v>
      </c>
      <c r="R256" s="11"/>
      <c r="S256" s="11" t="s">
        <v>476</v>
      </c>
      <c r="T256" s="11" t="s">
        <v>478</v>
      </c>
      <c r="U256" s="11" t="s">
        <v>473</v>
      </c>
      <c r="V256" s="11" t="s">
        <v>1431</v>
      </c>
      <c r="W256" s="11"/>
      <c r="X256" s="11" t="s">
        <v>2260</v>
      </c>
    </row>
    <row r="257" spans="1:25" ht="39.950000000000003" customHeight="1" x14ac:dyDescent="0.25">
      <c r="A257" s="11" t="s">
        <v>1997</v>
      </c>
      <c r="B257" s="12">
        <v>256</v>
      </c>
      <c r="C257" s="12">
        <v>6</v>
      </c>
      <c r="D257" s="12">
        <v>9</v>
      </c>
      <c r="E257" s="12" t="s">
        <v>3930</v>
      </c>
      <c r="F257" s="12" t="s">
        <v>2139</v>
      </c>
      <c r="G257" s="12" t="s">
        <v>2105</v>
      </c>
      <c r="H257" s="12" t="s">
        <v>2503</v>
      </c>
      <c r="I257" s="12">
        <v>1</v>
      </c>
      <c r="J257" s="12" t="s">
        <v>3170</v>
      </c>
      <c r="K257" s="12" t="s">
        <v>262</v>
      </c>
      <c r="L257" s="12" t="s">
        <v>2932</v>
      </c>
      <c r="M257" s="12" t="s">
        <v>301</v>
      </c>
      <c r="N257" s="12">
        <v>0.13373842592592591</v>
      </c>
      <c r="O257" s="12" t="s">
        <v>1463</v>
      </c>
      <c r="P257" s="12">
        <v>6</v>
      </c>
      <c r="Q257" s="12">
        <f t="shared" si="1"/>
        <v>1270</v>
      </c>
      <c r="R257" s="11"/>
      <c r="S257" s="11" t="s">
        <v>2932</v>
      </c>
      <c r="T257" s="11" t="s">
        <v>2926</v>
      </c>
      <c r="U257" s="11" t="s">
        <v>2926</v>
      </c>
      <c r="V257" s="11"/>
      <c r="W257" s="11"/>
      <c r="X257" s="11"/>
    </row>
    <row r="258" spans="1:25" ht="39.950000000000003" customHeight="1" x14ac:dyDescent="0.25">
      <c r="A258" s="11" t="s">
        <v>1997</v>
      </c>
      <c r="B258" s="12">
        <v>257</v>
      </c>
      <c r="C258" s="12">
        <v>1</v>
      </c>
      <c r="D258" s="12">
        <v>8</v>
      </c>
      <c r="E258" s="12" t="s">
        <v>1360</v>
      </c>
      <c r="F258" s="12" t="s">
        <v>2315</v>
      </c>
      <c r="G258" s="12" t="s">
        <v>1049</v>
      </c>
      <c r="H258" s="12" t="s">
        <v>1615</v>
      </c>
      <c r="I258" s="12">
        <v>3</v>
      </c>
      <c r="J258" s="12" t="s">
        <v>2099</v>
      </c>
      <c r="K258" s="12" t="s">
        <v>2237</v>
      </c>
      <c r="L258" s="12" t="s">
        <v>2926</v>
      </c>
      <c r="M258" s="12" t="s">
        <v>2244</v>
      </c>
      <c r="N258" s="12">
        <v>0.13402777777777777</v>
      </c>
      <c r="O258" s="12" t="s">
        <v>1463</v>
      </c>
      <c r="P258" s="12">
        <v>4</v>
      </c>
      <c r="Q258" s="12">
        <f t="shared" si="1"/>
        <v>1274</v>
      </c>
      <c r="R258" s="11"/>
      <c r="S258" s="11" t="s">
        <v>2926</v>
      </c>
      <c r="T258" s="11" t="s">
        <v>2926</v>
      </c>
      <c r="U258" s="11" t="s">
        <v>2926</v>
      </c>
      <c r="V258" s="11"/>
      <c r="W258" s="11"/>
      <c r="X258" s="11" t="s">
        <v>1342</v>
      </c>
    </row>
    <row r="259" spans="1:25" ht="39.950000000000003" customHeight="1" x14ac:dyDescent="0.25">
      <c r="A259" s="11" t="s">
        <v>3938</v>
      </c>
      <c r="B259" s="12">
        <v>258</v>
      </c>
      <c r="C259" s="12">
        <v>1</v>
      </c>
      <c r="D259" s="12">
        <v>8</v>
      </c>
      <c r="E259" s="12" t="s">
        <v>2142</v>
      </c>
      <c r="F259" s="12" t="s">
        <v>2706</v>
      </c>
      <c r="G259" s="12" t="s">
        <v>2350</v>
      </c>
      <c r="H259" s="12" t="s">
        <v>2100</v>
      </c>
      <c r="I259" s="12">
        <v>3</v>
      </c>
      <c r="J259" s="12" t="s">
        <v>1354</v>
      </c>
      <c r="K259" s="12" t="s">
        <v>3051</v>
      </c>
      <c r="L259" s="12" t="s">
        <v>2918</v>
      </c>
      <c r="M259" s="12" t="s">
        <v>3504</v>
      </c>
      <c r="N259" s="12">
        <v>0.13425925925925927</v>
      </c>
      <c r="O259" s="12" t="s">
        <v>2268</v>
      </c>
      <c r="P259" s="12">
        <v>5</v>
      </c>
      <c r="Q259" s="12">
        <f t="shared" si="1"/>
        <v>1279</v>
      </c>
      <c r="R259" s="11"/>
      <c r="S259" s="11" t="s">
        <v>2918</v>
      </c>
      <c r="T259" s="11" t="s">
        <v>2918</v>
      </c>
      <c r="U259" s="11" t="s">
        <v>2918</v>
      </c>
      <c r="V259" s="11"/>
      <c r="W259" s="11"/>
      <c r="X259" s="11" t="s">
        <v>1354</v>
      </c>
      <c r="Y259" s="12" t="s">
        <v>291</v>
      </c>
    </row>
    <row r="260" spans="1:25" ht="39.950000000000003" customHeight="1" x14ac:dyDescent="0.25">
      <c r="A260" s="11" t="s">
        <v>3938</v>
      </c>
      <c r="B260" s="12">
        <v>259</v>
      </c>
      <c r="C260" s="12">
        <v>1</v>
      </c>
      <c r="D260" s="12">
        <v>8</v>
      </c>
      <c r="E260" s="12" t="s">
        <v>2132</v>
      </c>
      <c r="F260" s="12" t="s">
        <v>2491</v>
      </c>
      <c r="G260" s="12" t="s">
        <v>3625</v>
      </c>
      <c r="H260" s="12" t="s">
        <v>3383</v>
      </c>
      <c r="I260" s="12">
        <v>2</v>
      </c>
      <c r="J260" s="12" t="s">
        <v>3142</v>
      </c>
      <c r="K260" s="12" t="s">
        <v>3051</v>
      </c>
      <c r="L260" s="12" t="s">
        <v>2926</v>
      </c>
      <c r="M260" s="12" t="s">
        <v>3390</v>
      </c>
      <c r="N260" s="12">
        <v>0.1345486111111111</v>
      </c>
      <c r="O260" s="12" t="s">
        <v>3156</v>
      </c>
      <c r="P260" s="12">
        <v>4</v>
      </c>
      <c r="Q260" s="12">
        <f t="shared" si="1"/>
        <v>1283</v>
      </c>
      <c r="R260" s="11"/>
      <c r="S260" s="11" t="s">
        <v>2926</v>
      </c>
      <c r="T260" s="11" t="s">
        <v>2926</v>
      </c>
      <c r="U260" s="11" t="s">
        <v>2918</v>
      </c>
      <c r="V260" s="11"/>
      <c r="W260" s="11"/>
      <c r="X260" s="11"/>
    </row>
    <row r="261" spans="1:25" ht="39.950000000000003" customHeight="1" x14ac:dyDescent="0.25">
      <c r="A261" s="11" t="s">
        <v>3938</v>
      </c>
      <c r="B261" s="12">
        <v>260</v>
      </c>
      <c r="C261" s="12">
        <v>1</v>
      </c>
      <c r="D261" s="12">
        <v>10</v>
      </c>
      <c r="E261" s="12" t="s">
        <v>3487</v>
      </c>
      <c r="F261" s="12" t="s">
        <v>2325</v>
      </c>
      <c r="G261" s="12" t="s">
        <v>3633</v>
      </c>
      <c r="H261" s="12" t="s">
        <v>3657</v>
      </c>
      <c r="I261" s="12">
        <v>2</v>
      </c>
      <c r="J261" s="12" t="s">
        <v>1344</v>
      </c>
      <c r="K261" s="12" t="s">
        <v>3051</v>
      </c>
      <c r="L261" s="12" t="s">
        <v>2964</v>
      </c>
      <c r="M261" s="12" t="s">
        <v>207</v>
      </c>
      <c r="N261" s="12">
        <v>0.13512731481481483</v>
      </c>
      <c r="O261" s="12" t="s">
        <v>3156</v>
      </c>
      <c r="P261" s="12">
        <v>5</v>
      </c>
      <c r="Q261" s="12">
        <f t="shared" si="1"/>
        <v>1288</v>
      </c>
      <c r="R261" s="11"/>
      <c r="S261" s="11" t="s">
        <v>2964</v>
      </c>
      <c r="T261" s="11" t="s">
        <v>2933</v>
      </c>
      <c r="U261" s="11" t="s">
        <v>2953</v>
      </c>
      <c r="V261" s="11"/>
      <c r="W261" s="11"/>
      <c r="X261" s="11"/>
    </row>
    <row r="262" spans="1:25" ht="39.950000000000003" customHeight="1" x14ac:dyDescent="0.25">
      <c r="A262" s="11" t="s">
        <v>3938</v>
      </c>
      <c r="B262" s="12">
        <v>261</v>
      </c>
      <c r="C262" s="12">
        <v>2</v>
      </c>
      <c r="D262" s="12">
        <v>7</v>
      </c>
      <c r="E262" s="12" t="s">
        <v>1645</v>
      </c>
      <c r="F262" s="12" t="s">
        <v>2696</v>
      </c>
      <c r="G262" s="12" t="s">
        <v>2117</v>
      </c>
      <c r="H262" s="12" t="s">
        <v>124</v>
      </c>
      <c r="I262" s="12">
        <v>3</v>
      </c>
      <c r="J262" s="12" t="s">
        <v>1423</v>
      </c>
      <c r="K262" s="12" t="s">
        <v>3051</v>
      </c>
      <c r="L262" s="12" t="s">
        <v>2918</v>
      </c>
      <c r="M262" s="12" t="s">
        <v>3664</v>
      </c>
      <c r="N262" s="12">
        <v>0.1353587962962963</v>
      </c>
      <c r="O262" s="12" t="s">
        <v>3156</v>
      </c>
      <c r="P262" s="12">
        <v>4</v>
      </c>
      <c r="Q262" s="12">
        <f t="shared" si="1"/>
        <v>1292</v>
      </c>
      <c r="R262" s="11"/>
      <c r="S262" s="11" t="s">
        <v>2918</v>
      </c>
      <c r="T262" s="11" t="s">
        <v>2918</v>
      </c>
      <c r="U262" s="11" t="s">
        <v>2918</v>
      </c>
      <c r="V262" s="11"/>
      <c r="W262" s="11"/>
      <c r="X262" s="11"/>
    </row>
    <row r="263" spans="1:25" ht="39.950000000000003" customHeight="1" x14ac:dyDescent="0.25">
      <c r="A263" s="11" t="s">
        <v>3938</v>
      </c>
      <c r="B263" s="12">
        <v>262</v>
      </c>
      <c r="C263" s="12">
        <v>1</v>
      </c>
      <c r="D263" s="12">
        <v>10</v>
      </c>
      <c r="E263" s="12" t="s">
        <v>3868</v>
      </c>
      <c r="F263" s="12" t="s">
        <v>2740</v>
      </c>
      <c r="G263" s="12" t="s">
        <v>2461</v>
      </c>
      <c r="H263" s="12" t="s">
        <v>3657</v>
      </c>
      <c r="I263" s="12">
        <v>2</v>
      </c>
      <c r="J263" s="12" t="s">
        <v>3073</v>
      </c>
      <c r="K263" s="12" t="s">
        <v>3051</v>
      </c>
      <c r="L263" s="12" t="s">
        <v>2964</v>
      </c>
      <c r="M263" s="12" t="s">
        <v>207</v>
      </c>
      <c r="N263" s="12">
        <v>0.13593749999999999</v>
      </c>
      <c r="O263" s="12" t="s">
        <v>3156</v>
      </c>
      <c r="P263" s="12">
        <v>5</v>
      </c>
      <c r="Q263" s="12">
        <f t="shared" si="1"/>
        <v>1297</v>
      </c>
      <c r="R263" s="11"/>
      <c r="S263" s="11" t="s">
        <v>2964</v>
      </c>
      <c r="T263" s="11" t="s">
        <v>2933</v>
      </c>
      <c r="U263" s="11" t="s">
        <v>2953</v>
      </c>
      <c r="V263" s="11" t="s">
        <v>1363</v>
      </c>
      <c r="W263" s="11"/>
      <c r="X263" s="11" t="s">
        <v>1563</v>
      </c>
    </row>
    <row r="264" spans="1:25" ht="39.950000000000003" customHeight="1" x14ac:dyDescent="0.25">
      <c r="A264" s="11" t="s">
        <v>3938</v>
      </c>
      <c r="B264" s="12">
        <v>263</v>
      </c>
      <c r="C264" s="12">
        <v>1</v>
      </c>
      <c r="D264" s="12">
        <v>8</v>
      </c>
      <c r="E264" s="12" t="s">
        <v>2841</v>
      </c>
      <c r="F264" s="12" t="s">
        <v>2510</v>
      </c>
      <c r="G264" s="12" t="s">
        <v>3078</v>
      </c>
      <c r="H264" s="12" t="s">
        <v>3383</v>
      </c>
      <c r="I264" s="12">
        <v>2</v>
      </c>
      <c r="J264" s="12" t="s">
        <v>1582</v>
      </c>
      <c r="K264" s="12" t="s">
        <v>3051</v>
      </c>
      <c r="L264" s="12" t="s">
        <v>2926</v>
      </c>
      <c r="M264" s="12" t="s">
        <v>3390</v>
      </c>
      <c r="N264" s="12">
        <v>0.13622685185185185</v>
      </c>
      <c r="O264" s="12" t="s">
        <v>1435</v>
      </c>
      <c r="P264" s="12">
        <v>4</v>
      </c>
      <c r="Q264" s="12">
        <f t="shared" si="1"/>
        <v>1301</v>
      </c>
      <c r="R264" s="11"/>
      <c r="S264" s="11" t="s">
        <v>2926</v>
      </c>
      <c r="T264" s="11" t="s">
        <v>2926</v>
      </c>
      <c r="U264" s="11" t="s">
        <v>2918</v>
      </c>
      <c r="V264" s="11"/>
      <c r="W264" s="11" t="s">
        <v>3163</v>
      </c>
      <c r="X264" s="11"/>
    </row>
    <row r="265" spans="1:25" ht="39.950000000000003" customHeight="1" x14ac:dyDescent="0.25">
      <c r="A265" s="11" t="s">
        <v>3938</v>
      </c>
      <c r="B265" s="12">
        <v>264</v>
      </c>
      <c r="C265" s="12">
        <v>1</v>
      </c>
      <c r="D265" s="12">
        <v>8</v>
      </c>
      <c r="E265" s="12" t="s">
        <v>2123</v>
      </c>
      <c r="F265" s="12" t="s">
        <v>2530</v>
      </c>
      <c r="G265" s="12" t="s">
        <v>2319</v>
      </c>
      <c r="H265" s="12" t="s">
        <v>3383</v>
      </c>
      <c r="I265" s="12">
        <v>2</v>
      </c>
      <c r="J265" s="12" t="s">
        <v>1347</v>
      </c>
      <c r="K265" s="12" t="s">
        <v>3051</v>
      </c>
      <c r="L265" s="12" t="s">
        <v>2926</v>
      </c>
      <c r="M265" s="12" t="s">
        <v>3390</v>
      </c>
      <c r="N265" s="12">
        <v>0.13651620370370371</v>
      </c>
      <c r="O265" s="12" t="s">
        <v>1435</v>
      </c>
      <c r="P265" s="12">
        <v>4</v>
      </c>
      <c r="Q265" s="12">
        <f t="shared" si="1"/>
        <v>1305</v>
      </c>
      <c r="R265" s="11"/>
      <c r="S265" s="11" t="s">
        <v>2926</v>
      </c>
      <c r="T265" s="11" t="s">
        <v>2926</v>
      </c>
      <c r="U265" s="11" t="s">
        <v>2918</v>
      </c>
      <c r="V265" s="11"/>
      <c r="W265" s="11" t="s">
        <v>3131</v>
      </c>
      <c r="X265" s="11"/>
    </row>
    <row r="266" spans="1:25" ht="39.950000000000003" customHeight="1" x14ac:dyDescent="0.25">
      <c r="A266" s="11" t="s">
        <v>3938</v>
      </c>
      <c r="B266" s="12">
        <v>265</v>
      </c>
      <c r="C266" s="12">
        <v>8</v>
      </c>
      <c r="D266" s="12">
        <v>9</v>
      </c>
      <c r="E266" s="12" t="s">
        <v>3886</v>
      </c>
      <c r="F266" s="12" t="s">
        <v>3895</v>
      </c>
      <c r="G266" s="12" t="s">
        <v>3858</v>
      </c>
      <c r="H266" s="12" t="s">
        <v>1670</v>
      </c>
      <c r="I266" s="12">
        <v>5</v>
      </c>
      <c r="J266" s="12" t="s">
        <v>2140</v>
      </c>
      <c r="K266" s="12" t="s">
        <v>3501</v>
      </c>
      <c r="L266" s="12" t="s">
        <v>498</v>
      </c>
      <c r="M266" s="12" t="s">
        <v>1574</v>
      </c>
      <c r="N266" s="12">
        <v>0.1380787037037037</v>
      </c>
      <c r="O266" s="12" t="s">
        <v>2308</v>
      </c>
      <c r="P266" s="12">
        <v>6</v>
      </c>
      <c r="Q266" s="12">
        <f t="shared" si="1"/>
        <v>1311</v>
      </c>
      <c r="R266" s="11" t="s">
        <v>2141</v>
      </c>
      <c r="S266" s="11" t="s">
        <v>498</v>
      </c>
      <c r="T266" s="11" t="s">
        <v>488</v>
      </c>
      <c r="U266" s="11" t="s">
        <v>472</v>
      </c>
      <c r="V266" s="11" t="s">
        <v>1430</v>
      </c>
      <c r="W266" s="11" t="s">
        <v>3166</v>
      </c>
      <c r="X266" s="11"/>
      <c r="Y266" s="12" t="s">
        <v>2508</v>
      </c>
    </row>
    <row r="267" spans="1:25" ht="39.950000000000003" customHeight="1" x14ac:dyDescent="0.25">
      <c r="A267" s="11" t="s">
        <v>3938</v>
      </c>
      <c r="B267" s="12">
        <v>266</v>
      </c>
      <c r="C267" s="12">
        <v>3</v>
      </c>
      <c r="D267" s="12">
        <v>9</v>
      </c>
      <c r="E267" s="12" t="s">
        <v>2497</v>
      </c>
      <c r="F267" s="12" t="s">
        <v>2122</v>
      </c>
      <c r="G267" s="12" t="s">
        <v>2703</v>
      </c>
      <c r="H267" s="12" t="s">
        <v>1660</v>
      </c>
      <c r="I267" s="12">
        <v>4</v>
      </c>
      <c r="J267" s="12" t="s">
        <v>3502</v>
      </c>
      <c r="K267" s="12" t="s">
        <v>286</v>
      </c>
      <c r="L267" s="12" t="s">
        <v>2952</v>
      </c>
      <c r="M267" s="12" t="s">
        <v>300</v>
      </c>
      <c r="N267" s="12">
        <v>0.13871527777777778</v>
      </c>
      <c r="O267" s="12" t="s">
        <v>2308</v>
      </c>
      <c r="P267" s="12">
        <v>3</v>
      </c>
      <c r="Q267" s="12">
        <f t="shared" si="1"/>
        <v>1314</v>
      </c>
      <c r="R267" s="11"/>
      <c r="S267" s="11" t="s">
        <v>2952</v>
      </c>
      <c r="T267" s="11" t="s">
        <v>2964</v>
      </c>
      <c r="U267" s="11" t="s">
        <v>3056</v>
      </c>
      <c r="V267" s="11"/>
      <c r="W267" s="11" t="s">
        <v>3507</v>
      </c>
      <c r="X267" s="11"/>
      <c r="Y267" s="12" t="s">
        <v>2484</v>
      </c>
    </row>
    <row r="268" spans="1:25" ht="39.950000000000003" customHeight="1" x14ac:dyDescent="0.25">
      <c r="A268" s="11" t="s">
        <v>3938</v>
      </c>
      <c r="B268" s="12">
        <v>267</v>
      </c>
      <c r="C268" s="12">
        <v>5</v>
      </c>
      <c r="D268" s="12">
        <v>10</v>
      </c>
      <c r="E268" s="12" t="s">
        <v>297</v>
      </c>
      <c r="F268" s="12" t="s">
        <v>2537</v>
      </c>
      <c r="G268" s="12" t="s">
        <v>2520</v>
      </c>
      <c r="H268" s="12" t="s">
        <v>2134</v>
      </c>
      <c r="I268" s="12">
        <v>3</v>
      </c>
      <c r="J268" s="12" t="s">
        <v>3160</v>
      </c>
      <c r="K268" s="12" t="s">
        <v>1579</v>
      </c>
      <c r="L268" s="12" t="s">
        <v>472</v>
      </c>
      <c r="M268" s="12" t="s">
        <v>2103</v>
      </c>
      <c r="N268" s="12">
        <v>0.1398726851851852</v>
      </c>
      <c r="O268" s="12" t="s">
        <v>1435</v>
      </c>
      <c r="P268" s="12">
        <v>7</v>
      </c>
      <c r="Q268" s="12">
        <f t="shared" si="1"/>
        <v>1321</v>
      </c>
      <c r="R268" s="11"/>
      <c r="S268" s="11" t="s">
        <v>472</v>
      </c>
      <c r="T268" s="11" t="s">
        <v>442</v>
      </c>
      <c r="U268" s="11" t="s">
        <v>473</v>
      </c>
      <c r="V268" s="11"/>
      <c r="W268" s="11" t="s">
        <v>1439</v>
      </c>
      <c r="X268" s="11"/>
      <c r="Y268" s="12" t="s">
        <v>1580</v>
      </c>
    </row>
    <row r="269" spans="1:25" ht="39.950000000000003" customHeight="1" x14ac:dyDescent="0.25">
      <c r="A269" s="11" t="s">
        <v>3938</v>
      </c>
      <c r="B269" s="12">
        <v>268</v>
      </c>
      <c r="C269" s="12">
        <v>1</v>
      </c>
      <c r="D269" s="12">
        <v>10</v>
      </c>
      <c r="E269" s="12" t="s">
        <v>1436</v>
      </c>
      <c r="F269" s="12" t="s">
        <v>1082</v>
      </c>
      <c r="G269" s="12" t="s">
        <v>2494</v>
      </c>
      <c r="H269" s="12" t="s">
        <v>1655</v>
      </c>
      <c r="I269" s="12">
        <v>3</v>
      </c>
      <c r="J269" s="12" t="s">
        <v>308</v>
      </c>
      <c r="K269" s="12" t="s">
        <v>3051</v>
      </c>
      <c r="L269" s="12" t="s">
        <v>484</v>
      </c>
      <c r="M269" s="12" t="s">
        <v>3505</v>
      </c>
      <c r="N269" s="12">
        <v>0.14074074074074075</v>
      </c>
      <c r="O269" s="12" t="s">
        <v>2293</v>
      </c>
      <c r="P269" s="12">
        <v>5</v>
      </c>
      <c r="Q269" s="12">
        <f t="shared" si="1"/>
        <v>1326</v>
      </c>
      <c r="R269" s="11"/>
      <c r="S269" s="11" t="s">
        <v>484</v>
      </c>
      <c r="T269" s="11" t="s">
        <v>495</v>
      </c>
      <c r="U269" s="11" t="s">
        <v>495</v>
      </c>
      <c r="V269" s="11"/>
      <c r="W269" s="11" t="s">
        <v>2285</v>
      </c>
      <c r="X269" s="11"/>
      <c r="Y269" s="12" t="s">
        <v>3492</v>
      </c>
    </row>
    <row r="270" spans="1:25" ht="39.950000000000003" customHeight="1" x14ac:dyDescent="0.25">
      <c r="A270" s="11" t="s">
        <v>3938</v>
      </c>
      <c r="B270" s="12">
        <v>269</v>
      </c>
      <c r="C270" s="12">
        <v>1</v>
      </c>
      <c r="D270" s="12">
        <v>10</v>
      </c>
      <c r="E270" s="12" t="s">
        <v>3161</v>
      </c>
      <c r="F270" s="12" t="s">
        <v>2326</v>
      </c>
      <c r="G270" s="12" t="s">
        <v>2490</v>
      </c>
      <c r="H270" s="12" t="s">
        <v>1562</v>
      </c>
      <c r="I270" s="12">
        <v>3</v>
      </c>
      <c r="J270" s="12" t="s">
        <v>2286</v>
      </c>
      <c r="K270" s="12" t="s">
        <v>3051</v>
      </c>
      <c r="L270" s="12" t="s">
        <v>2938</v>
      </c>
      <c r="M270" s="12" t="s">
        <v>2121</v>
      </c>
      <c r="N270" s="12">
        <v>0.14143518518518519</v>
      </c>
      <c r="O270" s="12" t="s">
        <v>2293</v>
      </c>
      <c r="P270" s="12">
        <v>5</v>
      </c>
      <c r="Q270" s="12">
        <f t="shared" si="1"/>
        <v>1331</v>
      </c>
      <c r="R270" s="11"/>
      <c r="S270" s="11" t="s">
        <v>2938</v>
      </c>
      <c r="T270" s="11" t="s">
        <v>2938</v>
      </c>
      <c r="U270" s="11" t="s">
        <v>2952</v>
      </c>
      <c r="V270" s="11"/>
      <c r="W270" s="11" t="s">
        <v>2307</v>
      </c>
      <c r="X270" s="11"/>
      <c r="Y270" s="12" t="s">
        <v>3499</v>
      </c>
    </row>
    <row r="271" spans="1:25" ht="39.950000000000003" customHeight="1" x14ac:dyDescent="0.25">
      <c r="A271" s="11" t="s">
        <v>3938</v>
      </c>
      <c r="B271" s="12">
        <v>270</v>
      </c>
      <c r="C271" s="12">
        <v>1</v>
      </c>
      <c r="D271" s="12">
        <v>9</v>
      </c>
      <c r="E271" s="12" t="s">
        <v>1571</v>
      </c>
      <c r="F271" s="12" t="s">
        <v>1060</v>
      </c>
      <c r="G271" s="12" t="s">
        <v>2725</v>
      </c>
      <c r="H271" s="12" t="s">
        <v>2821</v>
      </c>
      <c r="I271" s="12">
        <v>2</v>
      </c>
      <c r="J271" s="12" t="s">
        <v>303</v>
      </c>
      <c r="K271" s="12" t="s">
        <v>3051</v>
      </c>
      <c r="L271" s="12" t="s">
        <v>2933</v>
      </c>
      <c r="M271" s="12" t="s">
        <v>3514</v>
      </c>
      <c r="N271" s="12">
        <v>0.14195601851851852</v>
      </c>
      <c r="O271" s="12" t="s">
        <v>2293</v>
      </c>
      <c r="P271" s="12">
        <v>4</v>
      </c>
      <c r="Q271" s="12">
        <f t="shared" si="1"/>
        <v>1335</v>
      </c>
      <c r="R271" s="11"/>
      <c r="S271" s="11" t="s">
        <v>2933</v>
      </c>
      <c r="T271" s="11" t="s">
        <v>3056</v>
      </c>
      <c r="U271" s="11" t="s">
        <v>3056</v>
      </c>
      <c r="V271" s="11"/>
      <c r="W271" s="11" t="s">
        <v>2273</v>
      </c>
      <c r="X271" s="11" t="s">
        <v>3511</v>
      </c>
      <c r="Y271" s="12" t="s">
        <v>2670</v>
      </c>
    </row>
    <row r="272" spans="1:25" ht="39.950000000000003" customHeight="1" x14ac:dyDescent="0.25">
      <c r="A272" s="11" t="s">
        <v>3938</v>
      </c>
      <c r="B272" s="12">
        <v>271</v>
      </c>
      <c r="C272" s="12">
        <v>1</v>
      </c>
      <c r="D272" s="12">
        <v>9</v>
      </c>
      <c r="E272" s="12" t="s">
        <v>1576</v>
      </c>
      <c r="F272" s="12" t="s">
        <v>2542</v>
      </c>
      <c r="G272" s="12" t="s">
        <v>2528</v>
      </c>
      <c r="H272" s="12" t="s">
        <v>2119</v>
      </c>
      <c r="I272" s="12">
        <v>3</v>
      </c>
      <c r="J272" s="12" t="s">
        <v>1575</v>
      </c>
      <c r="K272" s="12" t="s">
        <v>3051</v>
      </c>
      <c r="L272" s="12" t="s">
        <v>2926</v>
      </c>
      <c r="M272" s="12" t="s">
        <v>1568</v>
      </c>
      <c r="N272" s="12">
        <v>0.14224537037037038</v>
      </c>
      <c r="O272" s="12" t="s">
        <v>2293</v>
      </c>
      <c r="P272" s="12">
        <v>5</v>
      </c>
      <c r="Q272" s="12">
        <f t="shared" si="1"/>
        <v>1340</v>
      </c>
      <c r="R272" s="11"/>
      <c r="S272" s="11" t="s">
        <v>2926</v>
      </c>
      <c r="T272" s="11" t="s">
        <v>2926</v>
      </c>
      <c r="U272" s="11" t="s">
        <v>2926</v>
      </c>
      <c r="V272" s="11"/>
      <c r="W272" s="11"/>
      <c r="X272" s="11" t="s">
        <v>3937</v>
      </c>
      <c r="Y272" s="12" t="s">
        <v>1565</v>
      </c>
    </row>
    <row r="273" spans="1:25" ht="39.950000000000003" customHeight="1" x14ac:dyDescent="0.25">
      <c r="A273" s="11" t="s">
        <v>3938</v>
      </c>
      <c r="B273" s="12">
        <v>272</v>
      </c>
      <c r="C273" s="12">
        <v>5</v>
      </c>
      <c r="D273" s="12">
        <v>9</v>
      </c>
      <c r="E273" s="12" t="s">
        <v>1351</v>
      </c>
      <c r="F273" s="12" t="s">
        <v>2830</v>
      </c>
      <c r="G273" s="12" t="s">
        <v>28</v>
      </c>
      <c r="H273" s="12" t="s">
        <v>3894</v>
      </c>
      <c r="I273" s="12">
        <v>1</v>
      </c>
      <c r="J273" s="12" t="s">
        <v>3636</v>
      </c>
      <c r="K273" s="12" t="s">
        <v>3051</v>
      </c>
      <c r="L273" s="12" t="s">
        <v>2932</v>
      </c>
      <c r="M273" s="12" t="s">
        <v>1728</v>
      </c>
      <c r="N273" s="12">
        <v>0.1425925925925926</v>
      </c>
      <c r="O273" s="12" t="s">
        <v>1426</v>
      </c>
      <c r="P273" s="12">
        <v>6</v>
      </c>
      <c r="Q273" s="12">
        <f t="shared" si="1"/>
        <v>1346</v>
      </c>
      <c r="R273" s="11"/>
      <c r="S273" s="11" t="s">
        <v>2932</v>
      </c>
      <c r="T273" s="11" t="s">
        <v>2926</v>
      </c>
      <c r="U273" s="11" t="s">
        <v>2926</v>
      </c>
      <c r="V273" s="11"/>
      <c r="W273" s="11"/>
      <c r="X273" s="11" t="s">
        <v>1346</v>
      </c>
    </row>
    <row r="274" spans="1:25" ht="39.950000000000003" customHeight="1" x14ac:dyDescent="0.25">
      <c r="A274" s="11" t="s">
        <v>3938</v>
      </c>
      <c r="B274" s="12">
        <v>273</v>
      </c>
      <c r="C274" s="12">
        <v>6</v>
      </c>
      <c r="D274" s="12">
        <v>10</v>
      </c>
      <c r="E274" s="12" t="s">
        <v>3919</v>
      </c>
      <c r="F274" s="12" t="s">
        <v>2353</v>
      </c>
      <c r="G274" s="12" t="s">
        <v>2846</v>
      </c>
      <c r="H274" s="12" t="s">
        <v>3875</v>
      </c>
      <c r="I274" s="12">
        <v>3</v>
      </c>
      <c r="J274" s="12" t="s">
        <v>1572</v>
      </c>
      <c r="K274" s="12" t="s">
        <v>315</v>
      </c>
      <c r="L274" s="12" t="s">
        <v>2918</v>
      </c>
      <c r="M274" s="12" t="s">
        <v>2270</v>
      </c>
      <c r="N274" s="12">
        <v>0.14282407407407408</v>
      </c>
      <c r="O274" s="12" t="s">
        <v>3162</v>
      </c>
      <c r="P274" s="12">
        <v>7</v>
      </c>
      <c r="Q274" s="12">
        <f t="shared" si="1"/>
        <v>1353</v>
      </c>
      <c r="R274" s="11"/>
      <c r="S274" s="11" t="s">
        <v>2918</v>
      </c>
      <c r="T274" s="11" t="s">
        <v>2918</v>
      </c>
      <c r="U274" s="11" t="s">
        <v>2918</v>
      </c>
      <c r="V274" s="11"/>
      <c r="W274" s="11"/>
      <c r="X274" s="11"/>
    </row>
    <row r="275" spans="1:25" ht="39.950000000000003" customHeight="1" x14ac:dyDescent="0.25">
      <c r="A275" s="11" t="s">
        <v>3938</v>
      </c>
      <c r="B275" s="12">
        <v>274</v>
      </c>
      <c r="C275" s="12">
        <v>9</v>
      </c>
      <c r="D275" s="12">
        <v>10</v>
      </c>
      <c r="E275" s="12" t="s">
        <v>2829</v>
      </c>
      <c r="F275" s="12" t="s">
        <v>2110</v>
      </c>
      <c r="G275" s="12" t="s">
        <v>2697</v>
      </c>
      <c r="H275" s="12" t="s">
        <v>2460</v>
      </c>
      <c r="I275" s="12">
        <v>4</v>
      </c>
      <c r="J275" s="12" t="s">
        <v>280</v>
      </c>
      <c r="K275" s="12" t="s">
        <v>1592</v>
      </c>
      <c r="L275" s="12" t="s">
        <v>2952</v>
      </c>
      <c r="M275" s="12" t="s">
        <v>3649</v>
      </c>
      <c r="N275" s="12">
        <v>0.14346064814814816</v>
      </c>
      <c r="O275" s="12" t="s">
        <v>3162</v>
      </c>
      <c r="P275" s="12">
        <v>6</v>
      </c>
      <c r="Q275" s="12">
        <f t="shared" si="1"/>
        <v>1359</v>
      </c>
      <c r="R275" s="11" t="s">
        <v>2137</v>
      </c>
      <c r="S275" s="11" t="s">
        <v>2952</v>
      </c>
      <c r="T275" s="11" t="s">
        <v>2964</v>
      </c>
      <c r="U275" s="11" t="s">
        <v>2953</v>
      </c>
      <c r="V275" s="11"/>
      <c r="W275" s="11"/>
      <c r="X275" s="11"/>
      <c r="Y275" s="12" t="s">
        <v>1422</v>
      </c>
    </row>
    <row r="276" spans="1:25" ht="39.950000000000003" customHeight="1" x14ac:dyDescent="0.25">
      <c r="A276" s="11" t="s">
        <v>3938</v>
      </c>
      <c r="B276" s="12">
        <v>275</v>
      </c>
      <c r="C276" s="12">
        <v>9</v>
      </c>
      <c r="D276" s="12">
        <v>10</v>
      </c>
      <c r="E276" s="12" t="s">
        <v>1569</v>
      </c>
      <c r="F276" s="12" t="s">
        <v>2728</v>
      </c>
      <c r="G276" s="12" t="s">
        <v>1053</v>
      </c>
      <c r="H276" s="12" t="s">
        <v>2460</v>
      </c>
      <c r="I276" s="12">
        <v>4</v>
      </c>
      <c r="J276" s="12" t="s">
        <v>3506</v>
      </c>
      <c r="K276" s="12" t="s">
        <v>1592</v>
      </c>
      <c r="L276" s="12" t="s">
        <v>2952</v>
      </c>
      <c r="M276" s="12" t="s">
        <v>3649</v>
      </c>
      <c r="N276" s="12">
        <v>0.14409722222222221</v>
      </c>
      <c r="O276" s="12" t="s">
        <v>2305</v>
      </c>
      <c r="P276" s="12">
        <v>6</v>
      </c>
      <c r="Q276" s="12">
        <f t="shared" ref="Q276:Q307" si="2">Q275+P276</f>
        <v>1365</v>
      </c>
      <c r="R276" s="11" t="s">
        <v>3519</v>
      </c>
      <c r="S276" s="11" t="s">
        <v>2952</v>
      </c>
      <c r="T276" s="11" t="s">
        <v>2964</v>
      </c>
      <c r="U276" s="11" t="s">
        <v>2953</v>
      </c>
      <c r="V276" s="11"/>
      <c r="W276" s="11"/>
      <c r="X276" s="11"/>
    </row>
    <row r="277" spans="1:25" ht="39.950000000000003" customHeight="1" x14ac:dyDescent="0.25">
      <c r="A277" s="11" t="s">
        <v>3938</v>
      </c>
      <c r="B277" s="12">
        <v>276</v>
      </c>
      <c r="C277" s="12">
        <v>9</v>
      </c>
      <c r="D277" s="12">
        <v>10</v>
      </c>
      <c r="E277" s="12" t="s">
        <v>2349</v>
      </c>
      <c r="F277" s="12" t="s">
        <v>2727</v>
      </c>
      <c r="G277" s="12" t="s">
        <v>2729</v>
      </c>
      <c r="H277" s="12" t="s">
        <v>2460</v>
      </c>
      <c r="I277" s="12">
        <v>4</v>
      </c>
      <c r="J277" s="12" t="s">
        <v>2136</v>
      </c>
      <c r="K277" s="12" t="s">
        <v>1592</v>
      </c>
      <c r="L277" s="12" t="s">
        <v>498</v>
      </c>
      <c r="M277" s="12" t="s">
        <v>3649</v>
      </c>
      <c r="N277" s="12">
        <v>0.14565972222222223</v>
      </c>
      <c r="O277" s="12" t="s">
        <v>2305</v>
      </c>
      <c r="P277" s="12">
        <v>6</v>
      </c>
      <c r="Q277" s="12">
        <f t="shared" si="2"/>
        <v>1371</v>
      </c>
      <c r="R277" s="11" t="s">
        <v>3520</v>
      </c>
      <c r="S277" s="11" t="s">
        <v>498</v>
      </c>
      <c r="T277" s="11" t="s">
        <v>2937</v>
      </c>
      <c r="U277" s="11" t="s">
        <v>472</v>
      </c>
      <c r="V277" s="11" t="s">
        <v>1364</v>
      </c>
      <c r="W277" s="11"/>
      <c r="X277" s="11"/>
    </row>
    <row r="278" spans="1:25" ht="39.950000000000003" customHeight="1" x14ac:dyDescent="0.25">
      <c r="A278" s="11" t="s">
        <v>3938</v>
      </c>
      <c r="B278" s="12">
        <v>277</v>
      </c>
      <c r="C278" s="12">
        <v>9</v>
      </c>
      <c r="D278" s="12">
        <v>10</v>
      </c>
      <c r="E278" s="12" t="s">
        <v>2131</v>
      </c>
      <c r="F278" s="12" t="s">
        <v>1072</v>
      </c>
      <c r="G278" s="12" t="s">
        <v>1036</v>
      </c>
      <c r="H278" s="12" t="s">
        <v>2460</v>
      </c>
      <c r="I278" s="12">
        <v>4</v>
      </c>
      <c r="J278" s="12" t="s">
        <v>2128</v>
      </c>
      <c r="K278" s="12" t="s">
        <v>1592</v>
      </c>
      <c r="L278" s="12" t="s">
        <v>2952</v>
      </c>
      <c r="M278" s="12" t="s">
        <v>3649</v>
      </c>
      <c r="N278" s="12">
        <v>0.14629629629629629</v>
      </c>
      <c r="O278" s="12" t="s">
        <v>2305</v>
      </c>
      <c r="P278" s="12">
        <v>6</v>
      </c>
      <c r="Q278" s="12">
        <f t="shared" si="2"/>
        <v>1377</v>
      </c>
      <c r="R278" s="11" t="s">
        <v>1570</v>
      </c>
      <c r="S278" s="11" t="s">
        <v>2952</v>
      </c>
      <c r="T278" s="11" t="s">
        <v>2964</v>
      </c>
      <c r="U278" s="11" t="s">
        <v>2953</v>
      </c>
      <c r="V278" s="11"/>
      <c r="W278" s="11"/>
      <c r="X278" s="11"/>
    </row>
    <row r="279" spans="1:25" ht="39.950000000000003" customHeight="1" x14ac:dyDescent="0.25">
      <c r="A279" s="11" t="s">
        <v>3938</v>
      </c>
      <c r="B279" s="12">
        <v>278</v>
      </c>
      <c r="C279" s="12">
        <v>1</v>
      </c>
      <c r="D279" s="12">
        <v>10</v>
      </c>
      <c r="E279" s="12" t="s">
        <v>3522</v>
      </c>
      <c r="F279" s="12" t="s">
        <v>2731</v>
      </c>
      <c r="G279" s="12" t="s">
        <v>3893</v>
      </c>
      <c r="H279" s="12" t="s">
        <v>3657</v>
      </c>
      <c r="I279" s="12">
        <v>2</v>
      </c>
      <c r="J279" s="12" t="s">
        <v>310</v>
      </c>
      <c r="K279" s="12" t="s">
        <v>3051</v>
      </c>
      <c r="L279" s="12" t="s">
        <v>2964</v>
      </c>
      <c r="M279" s="12" t="s">
        <v>207</v>
      </c>
      <c r="N279" s="12">
        <v>0.14687500000000001</v>
      </c>
      <c r="O279" s="12" t="s">
        <v>289</v>
      </c>
      <c r="P279" s="12">
        <v>5</v>
      </c>
      <c r="Q279" s="12">
        <f t="shared" si="2"/>
        <v>1382</v>
      </c>
      <c r="R279" s="11"/>
      <c r="S279" s="11" t="s">
        <v>2964</v>
      </c>
      <c r="T279" s="11" t="s">
        <v>2933</v>
      </c>
      <c r="U279" s="11" t="s">
        <v>2953</v>
      </c>
      <c r="V279" s="11"/>
      <c r="W279" s="11"/>
      <c r="X279" s="11"/>
    </row>
    <row r="280" spans="1:25" ht="39.950000000000003" customHeight="1" x14ac:dyDescent="0.25">
      <c r="A280" s="11" t="s">
        <v>3938</v>
      </c>
      <c r="B280" s="12">
        <v>279</v>
      </c>
      <c r="C280" s="12">
        <v>9</v>
      </c>
      <c r="D280" s="12">
        <v>10</v>
      </c>
      <c r="E280" s="12" t="s">
        <v>2488</v>
      </c>
      <c r="F280" s="12" t="s">
        <v>2327</v>
      </c>
      <c r="G280" s="12" t="s">
        <v>1045</v>
      </c>
      <c r="H280" s="12" t="s">
        <v>2460</v>
      </c>
      <c r="I280" s="12">
        <v>2</v>
      </c>
      <c r="J280" s="12" t="s">
        <v>3508</v>
      </c>
      <c r="K280" s="12" t="s">
        <v>1592</v>
      </c>
      <c r="L280" s="12" t="s">
        <v>2964</v>
      </c>
      <c r="M280" s="12" t="s">
        <v>3649</v>
      </c>
      <c r="N280" s="12">
        <v>0.1474537037037037</v>
      </c>
      <c r="O280" s="12" t="s">
        <v>289</v>
      </c>
      <c r="P280" s="12">
        <v>5</v>
      </c>
      <c r="Q280" s="12">
        <f t="shared" si="2"/>
        <v>1387</v>
      </c>
      <c r="R280" s="11" t="s">
        <v>3526</v>
      </c>
      <c r="S280" s="11" t="s">
        <v>2964</v>
      </c>
      <c r="T280" s="11" t="s">
        <v>2933</v>
      </c>
      <c r="U280" s="11" t="s">
        <v>2953</v>
      </c>
      <c r="V280" s="11" t="s">
        <v>1349</v>
      </c>
      <c r="W280" s="11"/>
      <c r="X280" s="11"/>
    </row>
    <row r="281" spans="1:25" ht="39.950000000000003" customHeight="1" x14ac:dyDescent="0.25">
      <c r="A281" s="11" t="s">
        <v>3938</v>
      </c>
      <c r="B281" s="12">
        <v>280</v>
      </c>
      <c r="C281" s="12">
        <v>9</v>
      </c>
      <c r="D281" s="12">
        <v>10</v>
      </c>
      <c r="E281" s="12" t="s">
        <v>2489</v>
      </c>
      <c r="F281" s="12" t="s">
        <v>1051</v>
      </c>
      <c r="G281" s="12" t="s">
        <v>25</v>
      </c>
      <c r="H281" s="12" t="s">
        <v>2460</v>
      </c>
      <c r="I281" s="12">
        <v>3</v>
      </c>
      <c r="J281" s="12" t="s">
        <v>2842</v>
      </c>
      <c r="K281" s="12" t="s">
        <v>1592</v>
      </c>
      <c r="L281" s="12" t="s">
        <v>2918</v>
      </c>
      <c r="M281" s="12" t="s">
        <v>3649</v>
      </c>
      <c r="N281" s="12">
        <v>0.1476851851851852</v>
      </c>
      <c r="O281" s="12" t="s">
        <v>2295</v>
      </c>
      <c r="P281" s="12">
        <v>4</v>
      </c>
      <c r="Q281" s="12">
        <f t="shared" si="2"/>
        <v>1391</v>
      </c>
      <c r="R281" s="11" t="s">
        <v>2872</v>
      </c>
      <c r="S281" s="11" t="s">
        <v>2918</v>
      </c>
      <c r="T281" s="11" t="s">
        <v>2918</v>
      </c>
      <c r="U281" s="11" t="s">
        <v>2918</v>
      </c>
      <c r="V281" s="11"/>
      <c r="W281" s="11"/>
      <c r="X281" s="11"/>
    </row>
    <row r="282" spans="1:25" ht="39.950000000000003" customHeight="1" x14ac:dyDescent="0.25">
      <c r="A282" s="11" t="s">
        <v>3938</v>
      </c>
      <c r="B282" s="12">
        <v>281</v>
      </c>
      <c r="C282" s="12">
        <v>1</v>
      </c>
      <c r="D282" s="12">
        <v>10</v>
      </c>
      <c r="E282" s="12" t="s">
        <v>1566</v>
      </c>
      <c r="F282" s="12" t="s">
        <v>2680</v>
      </c>
      <c r="G282" s="12" t="s">
        <v>2704</v>
      </c>
      <c r="H282" s="12" t="s">
        <v>3657</v>
      </c>
      <c r="I282" s="12">
        <v>2</v>
      </c>
      <c r="J282" s="12" t="s">
        <v>3165</v>
      </c>
      <c r="K282" s="12" t="s">
        <v>3051</v>
      </c>
      <c r="L282" s="12" t="s">
        <v>2938</v>
      </c>
      <c r="M282" s="12" t="s">
        <v>207</v>
      </c>
      <c r="N282" s="12">
        <v>0.14837962962962964</v>
      </c>
      <c r="O282" s="12" t="s">
        <v>3173</v>
      </c>
      <c r="P282" s="12">
        <v>5</v>
      </c>
      <c r="Q282" s="12">
        <f t="shared" si="2"/>
        <v>1396</v>
      </c>
      <c r="R282" s="11"/>
      <c r="S282" s="11" t="s">
        <v>2938</v>
      </c>
      <c r="T282" s="11" t="s">
        <v>2938</v>
      </c>
      <c r="U282" s="11" t="s">
        <v>2964</v>
      </c>
      <c r="V282" s="11" t="s">
        <v>1427</v>
      </c>
      <c r="W282" s="11"/>
      <c r="X282" s="11"/>
    </row>
    <row r="283" spans="1:25" ht="39.950000000000003" customHeight="1" x14ac:dyDescent="0.25">
      <c r="A283" s="11" t="s">
        <v>3938</v>
      </c>
      <c r="B283" s="12">
        <v>282</v>
      </c>
      <c r="C283" s="12">
        <v>2</v>
      </c>
      <c r="D283" s="12">
        <v>5</v>
      </c>
      <c r="E283" s="12" t="s">
        <v>3527</v>
      </c>
      <c r="F283" s="12" t="s">
        <v>2498</v>
      </c>
      <c r="G283" s="12" t="s">
        <v>2689</v>
      </c>
      <c r="H283" s="12" t="s">
        <v>3675</v>
      </c>
      <c r="I283" s="12">
        <v>1</v>
      </c>
      <c r="J283" s="12" t="s">
        <v>3917</v>
      </c>
      <c r="K283" s="12" t="s">
        <v>3051</v>
      </c>
      <c r="L283" s="12" t="s">
        <v>2918</v>
      </c>
      <c r="M283" s="12" t="s">
        <v>187</v>
      </c>
      <c r="N283" s="12">
        <v>0.14861111111111111</v>
      </c>
      <c r="O283" s="12" t="s">
        <v>3173</v>
      </c>
      <c r="P283" s="12">
        <v>3</v>
      </c>
      <c r="Q283" s="12">
        <f t="shared" si="2"/>
        <v>1399</v>
      </c>
      <c r="R283" s="11"/>
      <c r="S283" s="11" t="s">
        <v>2918</v>
      </c>
      <c r="T283" s="11" t="s">
        <v>2918</v>
      </c>
      <c r="U283" s="11" t="s">
        <v>2918</v>
      </c>
      <c r="V283" s="11"/>
      <c r="W283" s="11"/>
      <c r="X283" s="11"/>
    </row>
    <row r="284" spans="1:25" ht="39.950000000000003" customHeight="1" x14ac:dyDescent="0.25">
      <c r="A284" s="11" t="s">
        <v>3938</v>
      </c>
      <c r="B284" s="12">
        <v>283</v>
      </c>
      <c r="C284" s="12">
        <v>10</v>
      </c>
      <c r="D284" s="12">
        <v>10</v>
      </c>
      <c r="E284" s="12" t="s">
        <v>1541</v>
      </c>
      <c r="F284" s="12" t="s">
        <v>1777</v>
      </c>
      <c r="G284" s="12" t="s">
        <v>1495</v>
      </c>
      <c r="H284" s="12" t="s">
        <v>2822</v>
      </c>
      <c r="I284" s="12">
        <v>4</v>
      </c>
      <c r="J284" s="12" t="s">
        <v>2191</v>
      </c>
      <c r="K284" s="12" t="s">
        <v>1398</v>
      </c>
      <c r="L284" s="12" t="s">
        <v>2984</v>
      </c>
      <c r="M284" s="12" t="s">
        <v>2711</v>
      </c>
      <c r="N284" s="12">
        <v>0.15138888888888888</v>
      </c>
      <c r="O284" s="12" t="s">
        <v>3173</v>
      </c>
      <c r="P284" s="12">
        <v>12</v>
      </c>
      <c r="Q284" s="12">
        <f t="shared" si="2"/>
        <v>1411</v>
      </c>
      <c r="R284" s="11" t="s">
        <v>3608</v>
      </c>
      <c r="S284" s="11" t="s">
        <v>2984</v>
      </c>
      <c r="T284" s="11" t="s">
        <v>376</v>
      </c>
      <c r="U284" s="11" t="s">
        <v>2917</v>
      </c>
      <c r="V284" s="11"/>
      <c r="W284" s="11"/>
      <c r="X284" s="11" t="s">
        <v>1187</v>
      </c>
      <c r="Y284" t="s">
        <v>104</v>
      </c>
    </row>
    <row r="285" spans="1:25" ht="39.950000000000003" customHeight="1" x14ac:dyDescent="0.25">
      <c r="A285" s="11" t="s">
        <v>3938</v>
      </c>
      <c r="B285" s="12">
        <v>284</v>
      </c>
      <c r="C285" s="12">
        <v>1</v>
      </c>
      <c r="D285" s="12">
        <v>10</v>
      </c>
      <c r="E285" s="12" t="s">
        <v>2291</v>
      </c>
      <c r="F285" s="12" t="s">
        <v>2192</v>
      </c>
      <c r="G285" s="12" t="s">
        <v>2359</v>
      </c>
      <c r="H285" s="12" t="s">
        <v>2189</v>
      </c>
      <c r="I285" s="12">
        <v>2</v>
      </c>
      <c r="J285" s="12" t="s">
        <v>1577</v>
      </c>
      <c r="K285" s="12" t="s">
        <v>3051</v>
      </c>
      <c r="L285" s="12" t="s">
        <v>671</v>
      </c>
      <c r="M285" s="12" t="s">
        <v>259</v>
      </c>
      <c r="N285" s="12">
        <v>0.16006944444444443</v>
      </c>
      <c r="O285" s="12" t="s">
        <v>2300</v>
      </c>
      <c r="P285" s="12">
        <v>5</v>
      </c>
      <c r="Q285" s="12">
        <f t="shared" si="2"/>
        <v>1416</v>
      </c>
      <c r="R285" s="11" t="s">
        <v>1578</v>
      </c>
      <c r="S285" s="11" t="s">
        <v>671</v>
      </c>
      <c r="T285" s="11" t="s">
        <v>3033</v>
      </c>
      <c r="U285" s="11" t="s">
        <v>400</v>
      </c>
      <c r="V285" s="11"/>
      <c r="W285" s="11"/>
      <c r="X285" s="11"/>
    </row>
    <row r="286" spans="1:25" ht="39.950000000000003" customHeight="1" x14ac:dyDescent="0.25">
      <c r="A286" s="11" t="s">
        <v>3938</v>
      </c>
      <c r="B286" s="12">
        <v>285</v>
      </c>
      <c r="C286" s="12">
        <v>8</v>
      </c>
      <c r="D286" s="12">
        <v>10</v>
      </c>
      <c r="E286" s="12" t="s">
        <v>277</v>
      </c>
      <c r="F286" s="12" t="s">
        <v>2347</v>
      </c>
      <c r="G286" s="12" t="s">
        <v>2715</v>
      </c>
      <c r="H286" s="12" t="s">
        <v>2513</v>
      </c>
      <c r="I286" s="12">
        <v>4</v>
      </c>
      <c r="J286" s="12" t="s">
        <v>1428</v>
      </c>
      <c r="K286" s="12" t="s">
        <v>3521</v>
      </c>
      <c r="L286" s="12" t="s">
        <v>384</v>
      </c>
      <c r="M286" s="12" t="s">
        <v>3509</v>
      </c>
      <c r="N286" s="12">
        <v>0.16174768518518517</v>
      </c>
      <c r="O286" s="12" t="s">
        <v>2300</v>
      </c>
      <c r="P286" s="12">
        <v>12</v>
      </c>
      <c r="Q286" s="12">
        <f t="shared" si="2"/>
        <v>1428</v>
      </c>
      <c r="R286" s="11"/>
      <c r="S286" s="11" t="s">
        <v>384</v>
      </c>
      <c r="T286" s="11" t="s">
        <v>498</v>
      </c>
      <c r="U286" s="11" t="s">
        <v>497</v>
      </c>
      <c r="V286" s="11"/>
      <c r="W286" s="11"/>
      <c r="X286" s="11"/>
    </row>
    <row r="287" spans="1:25" ht="39.950000000000003" customHeight="1" x14ac:dyDescent="0.25">
      <c r="A287" s="11" t="s">
        <v>3938</v>
      </c>
      <c r="B287" s="12">
        <v>286</v>
      </c>
      <c r="C287" s="12">
        <v>8</v>
      </c>
      <c r="D287" s="12">
        <v>10</v>
      </c>
      <c r="E287" s="12" t="s">
        <v>299</v>
      </c>
      <c r="F287" s="12" t="s">
        <v>1074</v>
      </c>
      <c r="G287" s="12" t="s">
        <v>1069</v>
      </c>
      <c r="H287" s="12" t="s">
        <v>2486</v>
      </c>
      <c r="I287" s="12">
        <v>6</v>
      </c>
      <c r="J287" s="12" t="s">
        <v>3154</v>
      </c>
      <c r="K287" s="12" t="s">
        <v>3648</v>
      </c>
      <c r="L287" s="12" t="s">
        <v>384</v>
      </c>
      <c r="M287" s="12" t="s">
        <v>1581</v>
      </c>
      <c r="N287" s="12">
        <v>0.16342592592592592</v>
      </c>
      <c r="O287" s="12" t="s">
        <v>2300</v>
      </c>
      <c r="P287" s="12">
        <v>12</v>
      </c>
      <c r="Q287" s="12">
        <f t="shared" si="2"/>
        <v>1440</v>
      </c>
      <c r="R287" s="11"/>
      <c r="S287" s="11" t="s">
        <v>384</v>
      </c>
      <c r="T287" s="11" t="s">
        <v>498</v>
      </c>
      <c r="U287" s="11" t="s">
        <v>497</v>
      </c>
      <c r="V287" s="11"/>
      <c r="W287" s="11"/>
      <c r="X287" s="11"/>
    </row>
    <row r="288" spans="1:25" ht="39.950000000000003" customHeight="1" x14ac:dyDescent="0.25">
      <c r="A288" s="11" t="s">
        <v>3938</v>
      </c>
      <c r="B288" s="12">
        <v>287</v>
      </c>
      <c r="C288" s="12">
        <v>9</v>
      </c>
      <c r="D288" s="12">
        <v>10</v>
      </c>
      <c r="E288" s="12" t="s">
        <v>1573</v>
      </c>
      <c r="F288" s="12" t="s">
        <v>2346</v>
      </c>
      <c r="G288" s="12" t="s">
        <v>18</v>
      </c>
      <c r="H288" s="12" t="s">
        <v>2694</v>
      </c>
      <c r="I288" s="12">
        <v>4</v>
      </c>
      <c r="J288" s="12" t="s">
        <v>2299</v>
      </c>
      <c r="K288" s="12" t="s">
        <v>3518</v>
      </c>
      <c r="L288" s="12" t="s">
        <v>519</v>
      </c>
      <c r="M288" s="12" t="s">
        <v>3632</v>
      </c>
      <c r="N288" s="12">
        <v>0.16539351851851852</v>
      </c>
      <c r="O288" s="12" t="s">
        <v>2300</v>
      </c>
      <c r="P288" s="12">
        <v>12</v>
      </c>
      <c r="Q288" s="12">
        <f t="shared" si="2"/>
        <v>1452</v>
      </c>
      <c r="R288" s="11"/>
      <c r="S288" s="11" t="s">
        <v>519</v>
      </c>
      <c r="T288" s="11" t="s">
        <v>511</v>
      </c>
      <c r="U288" s="11" t="s">
        <v>527</v>
      </c>
      <c r="V288" s="11"/>
      <c r="W288" s="11"/>
      <c r="X288" s="11"/>
      <c r="Y288" s="12" t="s">
        <v>2742</v>
      </c>
    </row>
    <row r="289" spans="1:25" ht="39.950000000000003" customHeight="1" x14ac:dyDescent="0.25">
      <c r="A289" s="11" t="s">
        <v>3938</v>
      </c>
      <c r="B289" s="12">
        <v>288</v>
      </c>
      <c r="C289" s="12">
        <v>10</v>
      </c>
      <c r="D289" s="12">
        <v>10</v>
      </c>
      <c r="E289" s="12" t="s">
        <v>3525</v>
      </c>
      <c r="F289" s="12" t="s">
        <v>2732</v>
      </c>
      <c r="G289" s="12" t="s">
        <v>3888</v>
      </c>
      <c r="H289" s="12" t="s">
        <v>2355</v>
      </c>
      <c r="I289" s="12">
        <v>5</v>
      </c>
      <c r="J289" s="12" t="s">
        <v>1567</v>
      </c>
      <c r="K289" s="12" t="s">
        <v>2199</v>
      </c>
      <c r="L289" s="12" t="s">
        <v>3030</v>
      </c>
      <c r="M289" s="12" t="s">
        <v>3524</v>
      </c>
      <c r="N289" s="12">
        <v>0.16539351851851852</v>
      </c>
      <c r="O289" s="12" t="s">
        <v>2300</v>
      </c>
      <c r="P289" s="12">
        <v>12</v>
      </c>
      <c r="Q289" s="12">
        <f t="shared" si="2"/>
        <v>1464</v>
      </c>
      <c r="R289" s="11" t="s">
        <v>2271</v>
      </c>
      <c r="S289" s="11" t="s">
        <v>3030</v>
      </c>
      <c r="T289" s="11" t="s">
        <v>3030</v>
      </c>
      <c r="U289" s="11" t="s">
        <v>3030</v>
      </c>
      <c r="V289" s="11"/>
      <c r="W289" s="11"/>
      <c r="X289" s="11" t="s">
        <v>1434</v>
      </c>
      <c r="Y289" s="12" t="s">
        <v>2107</v>
      </c>
    </row>
    <row r="290" spans="1:25" ht="39.950000000000003" customHeight="1" x14ac:dyDescent="0.25">
      <c r="A290" s="11" t="s">
        <v>3938</v>
      </c>
      <c r="B290" s="12">
        <v>289</v>
      </c>
      <c r="C290" s="12">
        <v>1</v>
      </c>
      <c r="D290" s="12">
        <v>10</v>
      </c>
      <c r="E290" s="12" t="s">
        <v>326</v>
      </c>
      <c r="F290" s="12" t="s">
        <v>1057</v>
      </c>
      <c r="G290" s="12" t="s">
        <v>2357</v>
      </c>
      <c r="H290" s="12" t="s">
        <v>3657</v>
      </c>
      <c r="I290" s="12">
        <v>2</v>
      </c>
      <c r="J290" s="12" t="s">
        <v>2258</v>
      </c>
      <c r="K290" s="12" t="s">
        <v>3051</v>
      </c>
      <c r="L290" s="12" t="s">
        <v>2964</v>
      </c>
      <c r="M290" s="12" t="s">
        <v>207</v>
      </c>
      <c r="N290" s="12">
        <v>0.16597222222222222</v>
      </c>
      <c r="O290" s="12" t="s">
        <v>2300</v>
      </c>
      <c r="P290" s="12">
        <v>10</v>
      </c>
      <c r="Q290" s="12">
        <f t="shared" si="2"/>
        <v>1474</v>
      </c>
      <c r="R290" s="11"/>
      <c r="S290" s="11" t="s">
        <v>2964</v>
      </c>
      <c r="T290" s="11" t="s">
        <v>2933</v>
      </c>
      <c r="U290" s="11" t="s">
        <v>2953</v>
      </c>
      <c r="V290" s="11"/>
      <c r="W290" s="11"/>
      <c r="X290" s="11"/>
    </row>
    <row r="291" spans="1:25" ht="39.950000000000003" customHeight="1" x14ac:dyDescent="0.25">
      <c r="A291" s="11" t="s">
        <v>3938</v>
      </c>
      <c r="B291" s="12">
        <v>290</v>
      </c>
      <c r="C291" s="12">
        <v>1</v>
      </c>
      <c r="D291" s="12">
        <v>10</v>
      </c>
      <c r="E291" s="12" t="s">
        <v>3517</v>
      </c>
      <c r="F291" s="12" t="s">
        <v>2717</v>
      </c>
      <c r="G291" s="12" t="s">
        <v>2356</v>
      </c>
      <c r="H291" s="12" t="s">
        <v>3657</v>
      </c>
      <c r="I291" s="12">
        <v>2</v>
      </c>
      <c r="J291" s="12" t="s">
        <v>3523</v>
      </c>
      <c r="K291" s="12" t="s">
        <v>3051</v>
      </c>
      <c r="L291" s="12" t="s">
        <v>2964</v>
      </c>
      <c r="M291" s="12" t="s">
        <v>207</v>
      </c>
      <c r="N291" s="12">
        <v>0.16655092592592594</v>
      </c>
      <c r="O291" s="12" t="s">
        <v>2306</v>
      </c>
      <c r="P291" s="12">
        <v>5</v>
      </c>
      <c r="Q291" s="12">
        <f t="shared" si="2"/>
        <v>1479</v>
      </c>
      <c r="R291" s="11"/>
      <c r="S291" s="11" t="s">
        <v>2964</v>
      </c>
      <c r="T291" s="11" t="s">
        <v>2933</v>
      </c>
      <c r="U291" s="11" t="s">
        <v>2953</v>
      </c>
      <c r="V291" s="11" t="s">
        <v>1348</v>
      </c>
      <c r="W291" s="11"/>
      <c r="X291" s="11" t="s">
        <v>328</v>
      </c>
    </row>
    <row r="292" spans="1:25" ht="39.950000000000003" customHeight="1" x14ac:dyDescent="0.25">
      <c r="A292" s="11" t="s">
        <v>3938</v>
      </c>
      <c r="B292" s="12">
        <v>291</v>
      </c>
      <c r="C292" s="12">
        <v>1</v>
      </c>
      <c r="D292" s="12">
        <v>8</v>
      </c>
      <c r="E292" s="12" t="s">
        <v>1547</v>
      </c>
      <c r="F292" s="12" t="s">
        <v>50</v>
      </c>
      <c r="G292" s="12" t="s">
        <v>1407</v>
      </c>
      <c r="H292" s="12" t="s">
        <v>3383</v>
      </c>
      <c r="I292" s="12">
        <v>2</v>
      </c>
      <c r="J292" s="12" t="s">
        <v>1533</v>
      </c>
      <c r="K292" s="12" t="s">
        <v>3051</v>
      </c>
      <c r="L292" s="12" t="s">
        <v>2926</v>
      </c>
      <c r="M292" s="12" t="s">
        <v>3390</v>
      </c>
      <c r="N292" s="12">
        <v>0.16684027777777777</v>
      </c>
      <c r="O292" s="12" t="s">
        <v>2306</v>
      </c>
      <c r="P292" s="12">
        <v>4</v>
      </c>
      <c r="Q292" s="12">
        <f t="shared" si="2"/>
        <v>1483</v>
      </c>
      <c r="R292" s="11"/>
      <c r="S292" s="11" t="s">
        <v>2926</v>
      </c>
      <c r="T292" s="11" t="s">
        <v>2926</v>
      </c>
      <c r="U292" s="11" t="s">
        <v>2918</v>
      </c>
      <c r="V292" s="11"/>
      <c r="W292" s="11"/>
      <c r="X292" s="11"/>
      <c r="Y292" t="s">
        <v>1397</v>
      </c>
    </row>
    <row r="293" spans="1:25" ht="39.950000000000003" customHeight="1" x14ac:dyDescent="0.25">
      <c r="A293" s="11" t="s">
        <v>3938</v>
      </c>
      <c r="B293" s="12">
        <v>292</v>
      </c>
      <c r="C293" s="12">
        <v>1</v>
      </c>
      <c r="D293" s="12">
        <v>8</v>
      </c>
      <c r="E293" s="12" t="s">
        <v>2564</v>
      </c>
      <c r="F293" s="12" t="s">
        <v>2735</v>
      </c>
      <c r="G293" s="12" t="s">
        <v>3359</v>
      </c>
      <c r="H293" s="12" t="s">
        <v>3383</v>
      </c>
      <c r="I293" s="12">
        <v>2</v>
      </c>
      <c r="J293" s="12" t="s">
        <v>3929</v>
      </c>
      <c r="K293" s="12" t="s">
        <v>3051</v>
      </c>
      <c r="L293" s="12" t="s">
        <v>2926</v>
      </c>
      <c r="M293" s="12" t="s">
        <v>3390</v>
      </c>
      <c r="N293" s="12">
        <v>0.16712962962962963</v>
      </c>
      <c r="O293" s="12" t="s">
        <v>2306</v>
      </c>
      <c r="P293" s="12">
        <v>4</v>
      </c>
      <c r="Q293" s="12">
        <f t="shared" si="2"/>
        <v>1487</v>
      </c>
      <c r="R293" s="11"/>
      <c r="S293" s="11" t="s">
        <v>2926</v>
      </c>
      <c r="T293" s="11" t="s">
        <v>2926</v>
      </c>
      <c r="U293" s="11" t="s">
        <v>2918</v>
      </c>
      <c r="V293" s="11"/>
      <c r="W293" s="11"/>
      <c r="X293" s="11"/>
      <c r="Y293" s="12" t="s">
        <v>85</v>
      </c>
    </row>
    <row r="294" spans="1:25" ht="39.950000000000003" customHeight="1" x14ac:dyDescent="0.25">
      <c r="A294" s="11" t="s">
        <v>3938</v>
      </c>
      <c r="B294" s="12">
        <v>293</v>
      </c>
      <c r="C294" s="12">
        <v>1</v>
      </c>
      <c r="D294" s="12">
        <v>10</v>
      </c>
      <c r="E294" s="12" t="s">
        <v>2129</v>
      </c>
      <c r="F294" s="12" t="s">
        <v>58</v>
      </c>
      <c r="G294" s="12" t="s">
        <v>4</v>
      </c>
      <c r="H294" s="12" t="s">
        <v>3657</v>
      </c>
      <c r="I294" s="12">
        <v>2</v>
      </c>
      <c r="J294" s="12" t="s">
        <v>1557</v>
      </c>
      <c r="K294" s="12" t="s">
        <v>3051</v>
      </c>
      <c r="L294" s="12" t="s">
        <v>482</v>
      </c>
      <c r="M294" s="12" t="s">
        <v>207</v>
      </c>
      <c r="N294" s="12">
        <v>0.16840277777777779</v>
      </c>
      <c r="O294" s="12" t="s">
        <v>273</v>
      </c>
      <c r="P294" s="12">
        <v>8</v>
      </c>
      <c r="Q294" s="12">
        <f t="shared" si="2"/>
        <v>1495</v>
      </c>
      <c r="R294" s="11"/>
      <c r="S294" s="11" t="s">
        <v>482</v>
      </c>
      <c r="T294" s="11" t="s">
        <v>485</v>
      </c>
      <c r="U294" s="11" t="s">
        <v>442</v>
      </c>
      <c r="V294" s="11"/>
      <c r="W294" s="11"/>
      <c r="X294" s="11"/>
      <c r="Y294" s="12" t="s">
        <v>1490</v>
      </c>
    </row>
    <row r="295" spans="1:25" ht="39.950000000000003" customHeight="1" x14ac:dyDescent="0.25">
      <c r="A295" s="11" t="s">
        <v>3938</v>
      </c>
      <c r="B295" s="12">
        <v>294</v>
      </c>
      <c r="C295" s="12">
        <v>1</v>
      </c>
      <c r="D295" s="12">
        <v>10</v>
      </c>
      <c r="E295" s="12" t="s">
        <v>3067</v>
      </c>
      <c r="F295" s="12" t="s">
        <v>1109</v>
      </c>
      <c r="G295" s="12" t="s">
        <v>1110</v>
      </c>
      <c r="H295" s="12" t="s">
        <v>3657</v>
      </c>
      <c r="I295" s="12">
        <v>2</v>
      </c>
      <c r="J295" s="12" t="s">
        <v>2304</v>
      </c>
      <c r="K295" s="12" t="s">
        <v>3051</v>
      </c>
      <c r="L295" s="12" t="s">
        <v>2964</v>
      </c>
      <c r="M295" s="12" t="s">
        <v>207</v>
      </c>
      <c r="N295" s="12">
        <v>0.16898148148148148</v>
      </c>
      <c r="O295" s="12" t="s">
        <v>273</v>
      </c>
      <c r="P295" s="12">
        <v>5</v>
      </c>
      <c r="Q295" s="12">
        <f t="shared" si="2"/>
        <v>1500</v>
      </c>
      <c r="R295" s="11"/>
      <c r="S295" s="11" t="s">
        <v>2964</v>
      </c>
      <c r="T295" s="11" t="s">
        <v>2933</v>
      </c>
      <c r="U295" s="11" t="s">
        <v>2953</v>
      </c>
      <c r="V295" s="11"/>
      <c r="W295" s="11"/>
      <c r="X295" s="11"/>
      <c r="Y295" s="12" t="s">
        <v>2292</v>
      </c>
    </row>
    <row r="296" spans="1:25" ht="39.950000000000003" customHeight="1" x14ac:dyDescent="0.25">
      <c r="A296" s="11" t="s">
        <v>3938</v>
      </c>
      <c r="B296" s="12">
        <v>295</v>
      </c>
      <c r="C296" s="12">
        <v>1</v>
      </c>
      <c r="D296" s="12">
        <v>10</v>
      </c>
      <c r="E296" s="12" t="s">
        <v>3618</v>
      </c>
      <c r="F296" s="12" t="s">
        <v>1025</v>
      </c>
      <c r="G296" s="12" t="s">
        <v>2733</v>
      </c>
      <c r="H296" s="12" t="s">
        <v>3657</v>
      </c>
      <c r="I296" s="12">
        <v>2</v>
      </c>
      <c r="J296" s="12" t="s">
        <v>1156</v>
      </c>
      <c r="K296" s="12" t="s">
        <v>3051</v>
      </c>
      <c r="L296" s="12" t="s">
        <v>2964</v>
      </c>
      <c r="M296" s="12" t="s">
        <v>207</v>
      </c>
      <c r="N296" s="12">
        <v>0.16956018518518517</v>
      </c>
      <c r="O296" s="12" t="s">
        <v>273</v>
      </c>
      <c r="P296" s="12">
        <v>5</v>
      </c>
      <c r="Q296" s="12">
        <f t="shared" si="2"/>
        <v>1505</v>
      </c>
      <c r="R296" s="11"/>
      <c r="S296" s="11" t="s">
        <v>2964</v>
      </c>
      <c r="T296" s="11" t="s">
        <v>2933</v>
      </c>
      <c r="U296" s="11" t="s">
        <v>2953</v>
      </c>
      <c r="V296" s="11"/>
      <c r="W296" s="11"/>
      <c r="X296" s="11"/>
      <c r="Y296" s="12" t="s">
        <v>2292</v>
      </c>
    </row>
    <row r="297" spans="1:25" ht="39.950000000000003" customHeight="1" x14ac:dyDescent="0.25">
      <c r="A297" s="11" t="s">
        <v>3938</v>
      </c>
      <c r="B297" s="12">
        <v>296</v>
      </c>
      <c r="C297" s="12">
        <v>1</v>
      </c>
      <c r="D297" s="12">
        <v>10</v>
      </c>
      <c r="E297" s="12" t="s">
        <v>2709</v>
      </c>
      <c r="F297" s="12" t="s">
        <v>1202</v>
      </c>
      <c r="G297" s="12" t="s">
        <v>1227</v>
      </c>
      <c r="H297" s="12" t="s">
        <v>3657</v>
      </c>
      <c r="I297" s="12">
        <v>2</v>
      </c>
      <c r="J297" s="12" t="s">
        <v>2826</v>
      </c>
      <c r="K297" s="12" t="s">
        <v>3051</v>
      </c>
      <c r="L297" s="12" t="s">
        <v>2964</v>
      </c>
      <c r="M297" s="12" t="s">
        <v>207</v>
      </c>
      <c r="N297" s="12">
        <v>0.1701388888888889</v>
      </c>
      <c r="O297" s="12" t="s">
        <v>273</v>
      </c>
      <c r="P297" s="12">
        <v>5</v>
      </c>
      <c r="Q297" s="12">
        <f t="shared" si="2"/>
        <v>1510</v>
      </c>
      <c r="R297" s="11" t="s">
        <v>1409</v>
      </c>
      <c r="S297" s="11" t="s">
        <v>2964</v>
      </c>
      <c r="T297" s="11" t="s">
        <v>2933</v>
      </c>
      <c r="U297" s="11" t="s">
        <v>2953</v>
      </c>
      <c r="V297" s="11"/>
      <c r="W297" s="11"/>
      <c r="X297" s="11" t="s">
        <v>3064</v>
      </c>
      <c r="Y297" s="12" t="s">
        <v>1542</v>
      </c>
    </row>
    <row r="298" spans="1:25" ht="39.950000000000003" customHeight="1" x14ac:dyDescent="0.25">
      <c r="A298" s="11" t="s">
        <v>3938</v>
      </c>
      <c r="B298" s="12">
        <v>297</v>
      </c>
      <c r="C298" s="12">
        <v>1</v>
      </c>
      <c r="D298" s="12">
        <v>10</v>
      </c>
      <c r="E298" s="12" t="s">
        <v>2828</v>
      </c>
      <c r="F298" s="12" t="s">
        <v>53</v>
      </c>
      <c r="G298" s="12" t="s">
        <v>1403</v>
      </c>
      <c r="H298" s="12" t="s">
        <v>3657</v>
      </c>
      <c r="I298" s="12">
        <v>2</v>
      </c>
      <c r="J298" s="12" t="s">
        <v>3607</v>
      </c>
      <c r="K298" s="12" t="s">
        <v>3051</v>
      </c>
      <c r="L298" s="12" t="s">
        <v>482</v>
      </c>
      <c r="M298" s="12" t="s">
        <v>207</v>
      </c>
      <c r="N298" s="12">
        <v>0.17141203703703703</v>
      </c>
      <c r="O298" s="12" t="s">
        <v>3942</v>
      </c>
      <c r="P298" s="12">
        <v>10</v>
      </c>
      <c r="Q298" s="12">
        <f t="shared" si="2"/>
        <v>1520</v>
      </c>
      <c r="R298" s="11"/>
      <c r="S298" s="11" t="s">
        <v>482</v>
      </c>
      <c r="T298" s="11" t="s">
        <v>485</v>
      </c>
      <c r="U298" s="11" t="s">
        <v>442</v>
      </c>
      <c r="V298" s="11"/>
      <c r="W298" s="11"/>
      <c r="X298" s="11"/>
      <c r="Y298" s="12" t="s">
        <v>3615</v>
      </c>
    </row>
    <row r="299" spans="1:25" ht="39.950000000000003" customHeight="1" x14ac:dyDescent="0.25">
      <c r="A299" s="11" t="s">
        <v>3938</v>
      </c>
      <c r="B299" s="12">
        <v>298</v>
      </c>
      <c r="C299" s="12">
        <v>1</v>
      </c>
      <c r="D299" s="12">
        <v>10</v>
      </c>
      <c r="E299" s="12" t="s">
        <v>2205</v>
      </c>
      <c r="F299" s="12" t="s">
        <v>1220</v>
      </c>
      <c r="G299" s="12" t="s">
        <v>1115</v>
      </c>
      <c r="H299" s="12" t="s">
        <v>3657</v>
      </c>
      <c r="I299" s="12">
        <v>2</v>
      </c>
      <c r="J299" s="12" t="s">
        <v>109</v>
      </c>
      <c r="K299" s="12" t="s">
        <v>3051</v>
      </c>
      <c r="L299" s="12" t="s">
        <v>482</v>
      </c>
      <c r="M299" s="12" t="s">
        <v>207</v>
      </c>
      <c r="N299" s="12">
        <v>0.17268518518518519</v>
      </c>
      <c r="O299" s="12" t="s">
        <v>3942</v>
      </c>
      <c r="P299" s="12">
        <v>10</v>
      </c>
      <c r="Q299" s="12">
        <f t="shared" si="2"/>
        <v>1530</v>
      </c>
      <c r="R299" s="11"/>
      <c r="S299" s="11" t="s">
        <v>482</v>
      </c>
      <c r="T299" s="11" t="s">
        <v>472</v>
      </c>
      <c r="U299" s="11" t="s">
        <v>476</v>
      </c>
      <c r="V299" s="11"/>
      <c r="W299" s="11"/>
      <c r="X299" s="11"/>
      <c r="Y299" s="12" t="s">
        <v>1400</v>
      </c>
    </row>
    <row r="300" spans="1:25" ht="39.950000000000003" customHeight="1" x14ac:dyDescent="0.25">
      <c r="A300" s="11" t="s">
        <v>3938</v>
      </c>
      <c r="B300" s="12">
        <v>299</v>
      </c>
      <c r="C300" s="12">
        <v>1</v>
      </c>
      <c r="D300" s="12">
        <v>8</v>
      </c>
      <c r="E300" s="12" t="s">
        <v>1561</v>
      </c>
      <c r="F300" s="12" t="s">
        <v>26</v>
      </c>
      <c r="G300" s="12" t="s">
        <v>1404</v>
      </c>
      <c r="H300" s="12" t="s">
        <v>3383</v>
      </c>
      <c r="I300" s="12">
        <v>2</v>
      </c>
      <c r="J300" s="12" t="s">
        <v>3954</v>
      </c>
      <c r="K300" s="12" t="s">
        <v>3051</v>
      </c>
      <c r="L300" s="12" t="s">
        <v>2926</v>
      </c>
      <c r="M300" s="12" t="s">
        <v>3390</v>
      </c>
      <c r="N300" s="12">
        <v>0.17297453703703702</v>
      </c>
      <c r="O300" s="12" t="s">
        <v>3942</v>
      </c>
      <c r="P300" s="12">
        <v>4</v>
      </c>
      <c r="Q300" s="12">
        <f t="shared" si="2"/>
        <v>1534</v>
      </c>
      <c r="R300" s="11"/>
      <c r="S300" s="11" t="s">
        <v>2926</v>
      </c>
      <c r="T300" s="11" t="s">
        <v>2926</v>
      </c>
      <c r="U300" s="11" t="s">
        <v>2918</v>
      </c>
      <c r="V300" s="11"/>
      <c r="W300" s="11"/>
      <c r="X300" s="11"/>
      <c r="Y300" t="s">
        <v>1396</v>
      </c>
    </row>
    <row r="301" spans="1:25" ht="39.950000000000003" customHeight="1" x14ac:dyDescent="0.25">
      <c r="A301" s="11" t="s">
        <v>3938</v>
      </c>
      <c r="B301" s="12">
        <v>300</v>
      </c>
      <c r="C301" s="12">
        <v>1</v>
      </c>
      <c r="D301" s="12">
        <v>10</v>
      </c>
      <c r="E301" s="12" t="s">
        <v>325</v>
      </c>
      <c r="F301" s="12" t="s">
        <v>3857</v>
      </c>
      <c r="G301" s="12" t="s">
        <v>2196</v>
      </c>
      <c r="H301" s="12" t="s">
        <v>2518</v>
      </c>
      <c r="I301" s="12">
        <v>4</v>
      </c>
      <c r="J301" s="12" t="s">
        <v>1341</v>
      </c>
      <c r="K301" s="12" t="s">
        <v>3051</v>
      </c>
      <c r="L301" s="12" t="s">
        <v>2932</v>
      </c>
      <c r="M301" s="12" t="s">
        <v>279</v>
      </c>
      <c r="N301" s="12">
        <v>0.17332175925925927</v>
      </c>
      <c r="O301" s="12" t="s">
        <v>3934</v>
      </c>
      <c r="P301" s="12">
        <v>5</v>
      </c>
      <c r="Q301" s="12">
        <f t="shared" si="2"/>
        <v>1539</v>
      </c>
      <c r="R301" s="11"/>
      <c r="S301" s="11" t="s">
        <v>2932</v>
      </c>
      <c r="T301" s="11" t="s">
        <v>2926</v>
      </c>
      <c r="U301" s="11" t="s">
        <v>2926</v>
      </c>
      <c r="V301" s="11"/>
      <c r="W301" s="11"/>
      <c r="X301" s="11"/>
    </row>
    <row r="302" spans="1:25" ht="39.950000000000003" customHeight="1" x14ac:dyDescent="0.25">
      <c r="A302" s="11" t="s">
        <v>3938</v>
      </c>
      <c r="B302" s="12">
        <v>301</v>
      </c>
      <c r="C302" s="12">
        <v>1</v>
      </c>
      <c r="D302" s="12">
        <v>10</v>
      </c>
      <c r="E302" s="12" t="s">
        <v>3513</v>
      </c>
      <c r="F302" s="12" t="s">
        <v>2532</v>
      </c>
      <c r="G302" s="12" t="s">
        <v>274</v>
      </c>
      <c r="H302" s="12" t="s">
        <v>209</v>
      </c>
      <c r="I302" s="12">
        <v>3</v>
      </c>
      <c r="J302" s="12" t="s">
        <v>1353</v>
      </c>
      <c r="K302" s="12" t="s">
        <v>3051</v>
      </c>
      <c r="L302" s="12" t="s">
        <v>495</v>
      </c>
      <c r="M302" s="12" t="s">
        <v>3082</v>
      </c>
      <c r="N302" s="12">
        <v>0.17407407407407408</v>
      </c>
      <c r="O302" s="12" t="s">
        <v>3934</v>
      </c>
      <c r="P302" s="12">
        <v>4</v>
      </c>
      <c r="Q302" s="12">
        <f t="shared" si="2"/>
        <v>1543</v>
      </c>
      <c r="R302" s="11"/>
      <c r="S302" s="11" t="s">
        <v>495</v>
      </c>
      <c r="T302" s="11" t="s">
        <v>2938</v>
      </c>
      <c r="U302" s="11" t="s">
        <v>2952</v>
      </c>
      <c r="V302" s="11"/>
      <c r="W302" s="11" t="s">
        <v>2294</v>
      </c>
      <c r="X302" s="11"/>
      <c r="Y302" s="12" t="s">
        <v>2106</v>
      </c>
    </row>
    <row r="303" spans="1:25" ht="39.950000000000003" customHeight="1" x14ac:dyDescent="0.25">
      <c r="A303" s="11" t="s">
        <v>3938</v>
      </c>
      <c r="B303" s="12">
        <v>302</v>
      </c>
      <c r="C303" s="12">
        <v>1</v>
      </c>
      <c r="D303" s="12">
        <v>9</v>
      </c>
      <c r="E303" s="12" t="s">
        <v>2820</v>
      </c>
      <c r="F303" s="12" t="s">
        <v>2587</v>
      </c>
      <c r="G303" s="12" t="s">
        <v>1200</v>
      </c>
      <c r="H303" s="12" t="s">
        <v>3510</v>
      </c>
      <c r="I303" s="12">
        <v>3</v>
      </c>
      <c r="J303" s="12" t="s">
        <v>2289</v>
      </c>
      <c r="K303" s="12" t="s">
        <v>3051</v>
      </c>
      <c r="L303" s="12" t="s">
        <v>484</v>
      </c>
      <c r="M303" s="12" t="s">
        <v>3075</v>
      </c>
      <c r="N303" s="12">
        <v>0.17494212962962963</v>
      </c>
      <c r="O303" s="12" t="s">
        <v>3934</v>
      </c>
      <c r="P303" s="12">
        <v>5</v>
      </c>
      <c r="Q303" s="12">
        <f t="shared" si="2"/>
        <v>1548</v>
      </c>
      <c r="R303" s="11"/>
      <c r="S303" s="11" t="s">
        <v>484</v>
      </c>
      <c r="T303" s="11" t="s">
        <v>495</v>
      </c>
      <c r="U303" s="11" t="s">
        <v>495</v>
      </c>
      <c r="V303" s="11"/>
      <c r="W303" s="11" t="s">
        <v>1359</v>
      </c>
      <c r="X303" s="11"/>
      <c r="Y303" s="12" t="s">
        <v>2845</v>
      </c>
    </row>
    <row r="304" spans="1:25" ht="39.950000000000003" customHeight="1" x14ac:dyDescent="0.25">
      <c r="A304" s="11" t="s">
        <v>3938</v>
      </c>
      <c r="B304" s="12">
        <v>303</v>
      </c>
      <c r="C304" s="12">
        <v>1</v>
      </c>
      <c r="D304" s="12">
        <v>9</v>
      </c>
      <c r="E304" s="12" t="s">
        <v>309</v>
      </c>
      <c r="F304" s="12" t="s">
        <v>1090</v>
      </c>
      <c r="G304" s="12" t="s">
        <v>2684</v>
      </c>
      <c r="H304" s="12" t="s">
        <v>3080</v>
      </c>
      <c r="I304" s="12">
        <v>2</v>
      </c>
      <c r="J304" s="12" t="s">
        <v>1352</v>
      </c>
      <c r="K304" s="12" t="s">
        <v>3051</v>
      </c>
      <c r="L304" s="12" t="s">
        <v>2964</v>
      </c>
      <c r="M304" s="12" t="s">
        <v>322</v>
      </c>
      <c r="N304" s="12">
        <v>0.17552083333333332</v>
      </c>
      <c r="O304" s="12" t="s">
        <v>3934</v>
      </c>
      <c r="P304" s="12">
        <v>4</v>
      </c>
      <c r="Q304" s="12">
        <f t="shared" si="2"/>
        <v>1552</v>
      </c>
      <c r="R304" s="11"/>
      <c r="S304" s="11" t="s">
        <v>2964</v>
      </c>
      <c r="T304" s="11" t="s">
        <v>2933</v>
      </c>
      <c r="U304" s="11" t="s">
        <v>2933</v>
      </c>
      <c r="V304" s="11"/>
      <c r="W304" s="11" t="s">
        <v>1350</v>
      </c>
      <c r="X304" s="11"/>
      <c r="Y304" s="12" t="s">
        <v>3516</v>
      </c>
    </row>
    <row r="305" spans="1:25" ht="39.950000000000003" customHeight="1" x14ac:dyDescent="0.25">
      <c r="A305" s="11" t="s">
        <v>3938</v>
      </c>
      <c r="B305" s="12">
        <v>304</v>
      </c>
      <c r="C305" s="12">
        <v>1</v>
      </c>
      <c r="D305" s="12">
        <v>10</v>
      </c>
      <c r="E305" s="12" t="s">
        <v>2203</v>
      </c>
      <c r="F305" s="12" t="s">
        <v>2586</v>
      </c>
      <c r="G305" s="12" t="s">
        <v>1415</v>
      </c>
      <c r="H305" s="12" t="s">
        <v>209</v>
      </c>
      <c r="I305" s="12">
        <v>3</v>
      </c>
      <c r="J305" s="12" t="s">
        <v>2752</v>
      </c>
      <c r="K305" s="12" t="s">
        <v>3051</v>
      </c>
      <c r="L305" s="12" t="s">
        <v>2964</v>
      </c>
      <c r="M305" s="12" t="s">
        <v>283</v>
      </c>
      <c r="N305" s="12">
        <v>0.17609953703703704</v>
      </c>
      <c r="O305" s="12" t="s">
        <v>3934</v>
      </c>
      <c r="P305" s="12">
        <v>4</v>
      </c>
      <c r="Q305" s="12">
        <f t="shared" si="2"/>
        <v>1556</v>
      </c>
      <c r="R305" s="11"/>
      <c r="S305" s="11" t="s">
        <v>2964</v>
      </c>
      <c r="T305" s="11" t="s">
        <v>2933</v>
      </c>
      <c r="U305" s="11" t="s">
        <v>2933</v>
      </c>
      <c r="V305" s="11"/>
      <c r="W305" s="11"/>
      <c r="X305" s="11" t="s">
        <v>1345</v>
      </c>
      <c r="Y305" s="12" t="s">
        <v>2710</v>
      </c>
    </row>
    <row r="306" spans="1:25" ht="39.950000000000003" customHeight="1" x14ac:dyDescent="0.25">
      <c r="A306" s="11" t="s">
        <v>3938</v>
      </c>
      <c r="B306" s="12">
        <v>305</v>
      </c>
      <c r="C306" s="12">
        <v>1</v>
      </c>
      <c r="D306" s="12">
        <v>9</v>
      </c>
      <c r="E306" s="12" t="s">
        <v>275</v>
      </c>
      <c r="F306" s="12" t="s">
        <v>2125</v>
      </c>
      <c r="G306" s="12" t="s">
        <v>2700</v>
      </c>
      <c r="H306" s="12" t="s">
        <v>2518</v>
      </c>
      <c r="I306" s="12">
        <v>5</v>
      </c>
      <c r="J306" s="12" t="s">
        <v>1341</v>
      </c>
      <c r="K306" s="12" t="s">
        <v>3051</v>
      </c>
      <c r="L306" s="12" t="s">
        <v>495</v>
      </c>
      <c r="M306" s="12" t="s">
        <v>279</v>
      </c>
      <c r="N306" s="12">
        <v>0.17685185185185184</v>
      </c>
      <c r="O306" s="12" t="s">
        <v>3934</v>
      </c>
      <c r="P306" s="12">
        <v>5</v>
      </c>
      <c r="Q306" s="12">
        <f t="shared" si="2"/>
        <v>1561</v>
      </c>
      <c r="R306" s="11"/>
      <c r="S306" s="11" t="s">
        <v>495</v>
      </c>
      <c r="T306" s="11" t="s">
        <v>495</v>
      </c>
      <c r="U306" s="11" t="s">
        <v>495</v>
      </c>
      <c r="V306" s="11"/>
      <c r="W306" s="11"/>
      <c r="X306" s="11"/>
      <c r="Y306" s="12" t="s">
        <v>3168</v>
      </c>
    </row>
    <row r="307" spans="1:25" ht="39.950000000000003" customHeight="1" x14ac:dyDescent="0.25">
      <c r="A307" s="11" t="s">
        <v>3938</v>
      </c>
      <c r="B307" s="12">
        <v>306</v>
      </c>
      <c r="C307" s="12">
        <v>1</v>
      </c>
      <c r="D307" s="12">
        <v>9</v>
      </c>
      <c r="E307" s="12" t="s">
        <v>1531</v>
      </c>
      <c r="F307" s="12" t="s">
        <v>2712</v>
      </c>
      <c r="G307" s="12" t="s">
        <v>1112</v>
      </c>
      <c r="H307" s="12" t="s">
        <v>1819</v>
      </c>
      <c r="I307" s="12">
        <v>1</v>
      </c>
      <c r="J307" s="12" t="s">
        <v>110</v>
      </c>
      <c r="K307" s="12" t="s">
        <v>3051</v>
      </c>
      <c r="L307" s="12" t="s">
        <v>2938</v>
      </c>
      <c r="M307" s="12" t="s">
        <v>3128</v>
      </c>
      <c r="N307" s="12">
        <v>0.17754629629629629</v>
      </c>
      <c r="O307" s="12" t="s">
        <v>3934</v>
      </c>
      <c r="P307" s="12">
        <v>5</v>
      </c>
      <c r="Q307" s="12">
        <f t="shared" si="2"/>
        <v>1566</v>
      </c>
      <c r="R307" s="11"/>
      <c r="S307" s="11" t="s">
        <v>2938</v>
      </c>
      <c r="T307" s="11" t="s">
        <v>2938</v>
      </c>
      <c r="U307" s="11" t="s">
        <v>2952</v>
      </c>
      <c r="V307" s="11"/>
      <c r="W307" s="11"/>
      <c r="X307" s="11"/>
      <c r="Y307" t="s">
        <v>1545</v>
      </c>
    </row>
  </sheetData>
  <phoneticPr fontId="15" type="noConversion"/>
  <conditionalFormatting sqref="A1:A120">
    <cfRule type="colorScale" priority="112">
      <colorScale>
        <cfvo type="min"/>
        <cfvo type="max"/>
        <color rgb="FF9BCFD9"/>
        <color rgb="FFC6A5CB"/>
      </colorScale>
    </cfRule>
    <cfRule type="colorScale" priority="113">
      <colorScale>
        <cfvo type="min"/>
        <cfvo type="max"/>
        <color rgb="FF63BE7B"/>
        <color rgb="FFFCFCFF"/>
      </colorScale>
    </cfRule>
    <cfRule type="colorScale" priority="114">
      <colorScale>
        <cfvo type="min"/>
        <cfvo type="percentile" val="50"/>
        <cfvo type="max"/>
        <color rgb="FF63BE7B"/>
        <color rgb="FFFFEB84"/>
        <color rgb="FFF8696B"/>
      </colorScale>
    </cfRule>
  </conditionalFormatting>
  <conditionalFormatting sqref="I2:I120">
    <cfRule type="dataBar" priority="110">
      <dataBar>
        <cfvo type="min"/>
        <cfvo type="max"/>
        <color rgb="FF315F97"/>
      </dataBar>
      <extLst>
        <ext xmlns:x14="http://schemas.microsoft.com/office/spreadsheetml/2009/9/main" uri="{B025F937-C7B1-47D3-B67F-A62EFF666E3E}">
          <x14:id>{13E402FC-D14E-452B-A76C-80F7540F92A8}</x14:id>
        </ext>
      </extLst>
    </cfRule>
  </conditionalFormatting>
  <conditionalFormatting sqref="D1:D1048571">
    <cfRule type="iconSet" priority="101">
      <iconSet iconSet="4TrafficLights">
        <cfvo type="percent" val="0"/>
        <cfvo type="percent" val="25"/>
        <cfvo type="percent" val="50"/>
        <cfvo type="percent" val="75"/>
      </iconSet>
    </cfRule>
    <cfRule type="iconSet" priority="106">
      <iconSet iconSet="3Signs">
        <cfvo type="percent" val="0"/>
        <cfvo type="percent" val="33"/>
        <cfvo type="percent" val="67"/>
      </iconSet>
    </cfRule>
  </conditionalFormatting>
  <conditionalFormatting sqref="C1:C1048571">
    <cfRule type="iconSet" priority="103">
      <iconSet iconSet="4TrafficLights">
        <cfvo type="percent" val="0"/>
        <cfvo type="percent" val="25"/>
        <cfvo type="percent" val="50"/>
        <cfvo type="percent" val="75"/>
      </iconSet>
    </cfRule>
  </conditionalFormatting>
  <conditionalFormatting sqref="I121:I150">
    <cfRule type="dataBar" priority="4">
      <dataBar>
        <cfvo type="min"/>
        <cfvo type="max"/>
        <color rgb="FF315F97"/>
      </dataBar>
      <extLst>
        <ext xmlns:x14="http://schemas.microsoft.com/office/spreadsheetml/2009/9/main" uri="{B025F937-C7B1-47D3-B67F-A62EFF666E3E}">
          <x14:id>{93F76D15-706B-4DF2-8F5B-7FA07C7AD472}</x14:id>
        </ext>
      </extLst>
    </cfRule>
  </conditionalFormatting>
  <conditionalFormatting sqref="I2:I120">
    <cfRule type="dataBar" priority="121">
      <dataBar>
        <cfvo type="min"/>
        <cfvo type="max"/>
        <color rgb="FF315F97"/>
      </dataBar>
      <extLst>
        <ext xmlns:x14="http://schemas.microsoft.com/office/spreadsheetml/2009/9/main" uri="{B025F937-C7B1-47D3-B67F-A62EFF666E3E}">
          <x14:id>{11DC9F4D-783F-443E-8E60-F6FB0DA61C66}</x14:id>
        </ext>
      </extLst>
    </cfRule>
  </conditionalFormatting>
  <conditionalFormatting sqref="I121:I150">
    <cfRule type="dataBar" priority="124">
      <dataBar>
        <cfvo type="min"/>
        <cfvo type="max"/>
        <color rgb="FF315F97"/>
      </dataBar>
      <extLst>
        <ext xmlns:x14="http://schemas.microsoft.com/office/spreadsheetml/2009/9/main" uri="{B025F937-C7B1-47D3-B67F-A62EFF666E3E}">
          <x14:id>{6553F629-CE7C-4F05-A316-6CBE8364AD87}</x14:id>
        </ext>
      </extLst>
    </cfRule>
  </conditionalFormatting>
  <conditionalFormatting sqref="I2:I120">
    <cfRule type="dataBar" priority="126">
      <dataBar>
        <cfvo type="min"/>
        <cfvo type="max"/>
        <color rgb="FF315F97"/>
      </dataBar>
      <extLst>
        <ext xmlns:x14="http://schemas.microsoft.com/office/spreadsheetml/2009/9/main" uri="{B025F937-C7B1-47D3-B67F-A62EFF666E3E}">
          <x14:id>{9C6B21B7-3954-4C88-9C42-9F9F51E53CEA}</x14:id>
        </ext>
      </extLst>
    </cfRule>
  </conditionalFormatting>
  <conditionalFormatting sqref="I121:I150">
    <cfRule type="dataBar" priority="127">
      <dataBar>
        <cfvo type="min"/>
        <cfvo type="max"/>
        <color rgb="FF315F97"/>
      </dataBar>
      <extLst>
        <ext xmlns:x14="http://schemas.microsoft.com/office/spreadsheetml/2009/9/main" uri="{B025F937-C7B1-47D3-B67F-A62EFF666E3E}">
          <x14:id>{6C9F44F2-4174-4971-AF91-4AA98EEE5F64}</x14:id>
        </ext>
      </extLst>
    </cfRule>
  </conditionalFormatting>
  <conditionalFormatting sqref="I2:I120">
    <cfRule type="dataBar" priority="125">
      <dataBar>
        <cfvo type="min"/>
        <cfvo type="max"/>
        <color rgb="FF315F97"/>
      </dataBar>
      <extLst>
        <ext xmlns:x14="http://schemas.microsoft.com/office/spreadsheetml/2009/9/main" uri="{B025F937-C7B1-47D3-B67F-A62EFF666E3E}">
          <x14:id>{EC2FB88F-037A-45E4-8802-15FE77E53FF3}</x14:id>
        </ext>
      </extLst>
    </cfRule>
  </conditionalFormatting>
  <conditionalFormatting sqref="I121:I150">
    <cfRule type="dataBar" priority="128">
      <dataBar>
        <cfvo type="min"/>
        <cfvo type="max"/>
        <color rgb="FF315F97"/>
      </dataBar>
      <extLst>
        <ext xmlns:x14="http://schemas.microsoft.com/office/spreadsheetml/2009/9/main" uri="{B025F937-C7B1-47D3-B67F-A62EFF666E3E}">
          <x14:id>{F6BC46A6-7BDC-4601-A648-F324BB1F6E3D}</x14:id>
        </ext>
      </extLst>
    </cfRule>
  </conditionalFormatting>
  <conditionalFormatting sqref="I2:I120">
    <cfRule type="dataBar" priority="131">
      <dataBar>
        <cfvo type="min"/>
        <cfvo type="max"/>
        <color rgb="FF315F97"/>
      </dataBar>
      <extLst>
        <ext xmlns:x14="http://schemas.microsoft.com/office/spreadsheetml/2009/9/main" uri="{B025F937-C7B1-47D3-B67F-A62EFF666E3E}">
          <x14:id>{40356DCB-03E0-44E3-9A5C-874659FA3D5F}</x14:id>
        </ext>
      </extLst>
    </cfRule>
  </conditionalFormatting>
  <conditionalFormatting sqref="I121:I150">
    <cfRule type="dataBar" priority="130">
      <dataBar>
        <cfvo type="min"/>
        <cfvo type="max"/>
        <color rgb="FF315F97"/>
      </dataBar>
      <extLst>
        <ext xmlns:x14="http://schemas.microsoft.com/office/spreadsheetml/2009/9/main" uri="{B025F937-C7B1-47D3-B67F-A62EFF666E3E}">
          <x14:id>{1C2592AC-2D26-4264-ADE9-D2FC270F50A4}</x14:id>
        </ext>
      </extLst>
    </cfRule>
  </conditionalFormatting>
  <conditionalFormatting sqref="I2:I120">
    <cfRule type="dataBar" priority="129">
      <dataBar>
        <cfvo type="min"/>
        <cfvo type="max"/>
        <color rgb="FF315F97"/>
      </dataBar>
      <extLst>
        <ext xmlns:x14="http://schemas.microsoft.com/office/spreadsheetml/2009/9/main" uri="{B025F937-C7B1-47D3-B67F-A62EFF666E3E}">
          <x14:id>{337707C7-BB58-408D-AD87-6676E743F673}</x14:id>
        </ext>
      </extLst>
    </cfRule>
  </conditionalFormatting>
  <conditionalFormatting sqref="I121:I150">
    <cfRule type="dataBar" priority="133">
      <dataBar>
        <cfvo type="min"/>
        <cfvo type="max"/>
        <color rgb="FF315F97"/>
      </dataBar>
      <extLst>
        <ext xmlns:x14="http://schemas.microsoft.com/office/spreadsheetml/2009/9/main" uri="{B025F937-C7B1-47D3-B67F-A62EFF666E3E}">
          <x14:id>{861248BF-0C76-4073-8C72-AD7DBFEB3468}</x14:id>
        </ext>
      </extLst>
    </cfRule>
  </conditionalFormatting>
  <conditionalFormatting sqref="I2:I120">
    <cfRule type="dataBar" priority="135">
      <dataBar>
        <cfvo type="min"/>
        <cfvo type="max"/>
        <color rgb="FF315F97"/>
      </dataBar>
      <extLst>
        <ext xmlns:x14="http://schemas.microsoft.com/office/spreadsheetml/2009/9/main" uri="{B025F937-C7B1-47D3-B67F-A62EFF666E3E}">
          <x14:id>{F5E83409-DAD2-4DBB-961D-0950199D1761}</x14:id>
        </ext>
      </extLst>
    </cfRule>
  </conditionalFormatting>
  <conditionalFormatting sqref="I121:I150">
    <cfRule type="dataBar" priority="136">
      <dataBar>
        <cfvo type="min"/>
        <cfvo type="max"/>
        <color rgb="FF315F97"/>
      </dataBar>
      <extLst>
        <ext xmlns:x14="http://schemas.microsoft.com/office/spreadsheetml/2009/9/main" uri="{B025F937-C7B1-47D3-B67F-A62EFF666E3E}">
          <x14:id>{B4884351-7D61-45FD-84C0-EED62C1664EA}</x14:id>
        </ext>
      </extLst>
    </cfRule>
  </conditionalFormatting>
  <conditionalFormatting sqref="I2:I120">
    <cfRule type="dataBar" priority="132">
      <dataBar>
        <cfvo type="min"/>
        <cfvo type="max"/>
        <color rgb="FF315F97"/>
      </dataBar>
      <extLst>
        <ext xmlns:x14="http://schemas.microsoft.com/office/spreadsheetml/2009/9/main" uri="{B025F937-C7B1-47D3-B67F-A62EFF666E3E}">
          <x14:id>{E54F4651-4389-45E9-92A9-16E3B19E1253}</x14:id>
        </ext>
      </extLst>
    </cfRule>
  </conditionalFormatting>
  <conditionalFormatting sqref="I121:I150">
    <cfRule type="dataBar" priority="137">
      <dataBar>
        <cfvo type="min"/>
        <cfvo type="max"/>
        <color rgb="FF315F97"/>
      </dataBar>
      <extLst>
        <ext xmlns:x14="http://schemas.microsoft.com/office/spreadsheetml/2009/9/main" uri="{B025F937-C7B1-47D3-B67F-A62EFF666E3E}">
          <x14:id>{60E0DCA0-DA8F-4362-B199-0ED46337B74A}</x14:id>
        </ext>
      </extLst>
    </cfRule>
  </conditionalFormatting>
  <conditionalFormatting sqref="I2:I120">
    <cfRule type="dataBar" priority="138">
      <dataBar>
        <cfvo type="min"/>
        <cfvo type="max"/>
        <color rgb="FF315F97"/>
      </dataBar>
      <extLst>
        <ext xmlns:x14="http://schemas.microsoft.com/office/spreadsheetml/2009/9/main" uri="{B025F937-C7B1-47D3-B67F-A62EFF666E3E}">
          <x14:id>{13E21AB3-576C-4583-B30C-99FF46B71CD0}</x14:id>
        </ext>
      </extLst>
    </cfRule>
  </conditionalFormatting>
  <conditionalFormatting sqref="I121:I150">
    <cfRule type="dataBar" priority="140">
      <dataBar>
        <cfvo type="min"/>
        <cfvo type="max"/>
        <color rgb="FF315F97"/>
      </dataBar>
      <extLst>
        <ext xmlns:x14="http://schemas.microsoft.com/office/spreadsheetml/2009/9/main" uri="{B025F937-C7B1-47D3-B67F-A62EFF666E3E}">
          <x14:id>{501FCA45-6834-4D11-9938-552682CF4902}</x14:id>
        </ext>
      </extLst>
    </cfRule>
  </conditionalFormatting>
  <conditionalFormatting sqref="I2:I120">
    <cfRule type="dataBar" priority="139">
      <dataBar>
        <cfvo type="min"/>
        <cfvo type="max"/>
        <color rgb="FF315F97"/>
      </dataBar>
      <extLst>
        <ext xmlns:x14="http://schemas.microsoft.com/office/spreadsheetml/2009/9/main" uri="{B025F937-C7B1-47D3-B67F-A62EFF666E3E}">
          <x14:id>{866ACC44-DA9C-402E-9342-C588B950ED41}</x14:id>
        </ext>
      </extLst>
    </cfRule>
  </conditionalFormatting>
  <conditionalFormatting sqref="I121:I150">
    <cfRule type="dataBar" priority="141">
      <dataBar>
        <cfvo type="min"/>
        <cfvo type="max"/>
        <color rgb="FF315F97"/>
      </dataBar>
      <extLst>
        <ext xmlns:x14="http://schemas.microsoft.com/office/spreadsheetml/2009/9/main" uri="{B025F937-C7B1-47D3-B67F-A62EFF666E3E}">
          <x14:id>{92A0137D-C945-4BC5-A844-9D825D7C0988}</x14:id>
        </ext>
      </extLst>
    </cfRule>
  </conditionalFormatting>
  <conditionalFormatting sqref="I2:I120">
    <cfRule type="dataBar" priority="143">
      <dataBar>
        <cfvo type="min"/>
        <cfvo type="max"/>
        <color rgb="FF315F97"/>
      </dataBar>
      <extLst>
        <ext xmlns:x14="http://schemas.microsoft.com/office/spreadsheetml/2009/9/main" uri="{B025F937-C7B1-47D3-B67F-A62EFF666E3E}">
          <x14:id>{D7DA786A-3BEF-44F6-B258-70EA831F1E28}</x14:id>
        </ext>
      </extLst>
    </cfRule>
  </conditionalFormatting>
  <conditionalFormatting sqref="I121:I150">
    <cfRule type="dataBar" priority="144">
      <dataBar>
        <cfvo type="min"/>
        <cfvo type="max"/>
        <color rgb="FF315F97"/>
      </dataBar>
      <extLst>
        <ext xmlns:x14="http://schemas.microsoft.com/office/spreadsheetml/2009/9/main" uri="{B025F937-C7B1-47D3-B67F-A62EFF666E3E}">
          <x14:id>{FC2DFF30-2425-49AF-BACD-EA8E500B2179}</x14:id>
        </ext>
      </extLst>
    </cfRule>
  </conditionalFormatting>
  <conditionalFormatting sqref="I2:I120">
    <cfRule type="dataBar" priority="145">
      <dataBar>
        <cfvo type="min"/>
        <cfvo type="max"/>
        <color rgb="FF315F97"/>
      </dataBar>
      <extLst>
        <ext xmlns:x14="http://schemas.microsoft.com/office/spreadsheetml/2009/9/main" uri="{B025F937-C7B1-47D3-B67F-A62EFF666E3E}">
          <x14:id>{60BFA707-B1AB-4A62-A4EA-B6FE6E0104C1}</x14:id>
        </ext>
      </extLst>
    </cfRule>
  </conditionalFormatting>
  <conditionalFormatting sqref="I121:I150">
    <cfRule type="dataBar" priority="146">
      <dataBar>
        <cfvo type="min"/>
        <cfvo type="max"/>
        <color rgb="FF315F97"/>
      </dataBar>
      <extLst>
        <ext xmlns:x14="http://schemas.microsoft.com/office/spreadsheetml/2009/9/main" uri="{B025F937-C7B1-47D3-B67F-A62EFF666E3E}">
          <x14:id>{8B8F1889-5D50-4DDC-B00E-0CC56710F28B}</x14:id>
        </ext>
      </extLst>
    </cfRule>
  </conditionalFormatting>
  <conditionalFormatting sqref="I2:I120">
    <cfRule type="dataBar" priority="147">
      <dataBar>
        <cfvo type="min"/>
        <cfvo type="max"/>
        <color rgb="FF315F97"/>
      </dataBar>
      <extLst>
        <ext xmlns:x14="http://schemas.microsoft.com/office/spreadsheetml/2009/9/main" uri="{B025F937-C7B1-47D3-B67F-A62EFF666E3E}">
          <x14:id>{962364B9-B3B1-4A95-9917-9BE71F5DDE0E}</x14:id>
        </ext>
      </extLst>
    </cfRule>
  </conditionalFormatting>
  <conditionalFormatting sqref="I121:I150">
    <cfRule type="dataBar" priority="148">
      <dataBar>
        <cfvo type="min"/>
        <cfvo type="max"/>
        <color rgb="FF315F97"/>
      </dataBar>
      <extLst>
        <ext xmlns:x14="http://schemas.microsoft.com/office/spreadsheetml/2009/9/main" uri="{B025F937-C7B1-47D3-B67F-A62EFF666E3E}">
          <x14:id>{73FE8472-7697-4B20-8FCF-85FDC7FB8ADF}</x14:id>
        </ext>
      </extLst>
    </cfRule>
  </conditionalFormatting>
  <conditionalFormatting sqref="I2:I120">
    <cfRule type="dataBar" priority="149">
      <dataBar>
        <cfvo type="min"/>
        <cfvo type="max"/>
        <color rgb="FF315F97"/>
      </dataBar>
      <extLst>
        <ext xmlns:x14="http://schemas.microsoft.com/office/spreadsheetml/2009/9/main" uri="{B025F937-C7B1-47D3-B67F-A62EFF666E3E}">
          <x14:id>{60843B13-95A6-4FDD-95CE-C688DED63BFA}</x14:id>
        </ext>
      </extLst>
    </cfRule>
  </conditionalFormatting>
  <conditionalFormatting sqref="I121:I150">
    <cfRule type="dataBar" priority="150">
      <dataBar>
        <cfvo type="min"/>
        <cfvo type="max"/>
        <color rgb="FF315F97"/>
      </dataBar>
      <extLst>
        <ext xmlns:x14="http://schemas.microsoft.com/office/spreadsheetml/2009/9/main" uri="{B025F937-C7B1-47D3-B67F-A62EFF666E3E}">
          <x14:id>{C1F05DED-5183-49A2-A26D-E7537A0941D7}</x14:id>
        </ext>
      </extLst>
    </cfRule>
  </conditionalFormatting>
  <conditionalFormatting sqref="I2:I120">
    <cfRule type="dataBar" priority="151">
      <dataBar>
        <cfvo type="min"/>
        <cfvo type="max"/>
        <color rgb="FF315F97"/>
      </dataBar>
      <extLst>
        <ext xmlns:x14="http://schemas.microsoft.com/office/spreadsheetml/2009/9/main" uri="{B025F937-C7B1-47D3-B67F-A62EFF666E3E}">
          <x14:id>{8B4A8173-7A10-4094-B46D-7DB1B1754B24}</x14:id>
        </ext>
      </extLst>
    </cfRule>
  </conditionalFormatting>
  <conditionalFormatting sqref="I121:I150">
    <cfRule type="dataBar" priority="152">
      <dataBar>
        <cfvo type="min"/>
        <cfvo type="max"/>
        <color rgb="FF315F97"/>
      </dataBar>
      <extLst>
        <ext xmlns:x14="http://schemas.microsoft.com/office/spreadsheetml/2009/9/main" uri="{B025F937-C7B1-47D3-B67F-A62EFF666E3E}">
          <x14:id>{80CA52D3-88DA-4A9B-B823-ED787278D1A4}</x14:id>
        </ext>
      </extLst>
    </cfRule>
  </conditionalFormatting>
  <conditionalFormatting sqref="I2:I120">
    <cfRule type="dataBar" priority="153">
      <dataBar>
        <cfvo type="min"/>
        <cfvo type="max"/>
        <color rgb="FF315F97"/>
      </dataBar>
      <extLst>
        <ext xmlns:x14="http://schemas.microsoft.com/office/spreadsheetml/2009/9/main" uri="{B025F937-C7B1-47D3-B67F-A62EFF666E3E}">
          <x14:id>{788C4C6B-F0E6-42E5-B35B-009BC427157D}</x14:id>
        </ext>
      </extLst>
    </cfRule>
  </conditionalFormatting>
  <conditionalFormatting sqref="I121:I150">
    <cfRule type="dataBar" priority="154">
      <dataBar>
        <cfvo type="min"/>
        <cfvo type="max"/>
        <color rgb="FF315F97"/>
      </dataBar>
      <extLst>
        <ext xmlns:x14="http://schemas.microsoft.com/office/spreadsheetml/2009/9/main" uri="{B025F937-C7B1-47D3-B67F-A62EFF666E3E}">
          <x14:id>{7AB83A81-92AA-4BC4-B3E4-8B7693C993F0}</x14:id>
        </ext>
      </extLst>
    </cfRule>
  </conditionalFormatting>
  <conditionalFormatting sqref="I2:I120">
    <cfRule type="dataBar" priority="155">
      <dataBar>
        <cfvo type="min"/>
        <cfvo type="max"/>
        <color rgb="FF315F97"/>
      </dataBar>
      <extLst>
        <ext xmlns:x14="http://schemas.microsoft.com/office/spreadsheetml/2009/9/main" uri="{B025F937-C7B1-47D3-B67F-A62EFF666E3E}">
          <x14:id>{69C37B0F-5BDF-495F-97ED-43E987936057}</x14:id>
        </ext>
      </extLst>
    </cfRule>
  </conditionalFormatting>
  <conditionalFormatting sqref="I121:I150">
    <cfRule type="dataBar" priority="156">
      <dataBar>
        <cfvo type="min"/>
        <cfvo type="max"/>
        <color rgb="FF315F97"/>
      </dataBar>
      <extLst>
        <ext xmlns:x14="http://schemas.microsoft.com/office/spreadsheetml/2009/9/main" uri="{B025F937-C7B1-47D3-B67F-A62EFF666E3E}">
          <x14:id>{6F5CB433-EF24-4EDE-8068-009C33709FC1}</x14:id>
        </ext>
      </extLst>
    </cfRule>
  </conditionalFormatting>
  <conditionalFormatting sqref="I2:I120">
    <cfRule type="dataBar" priority="157">
      <dataBar>
        <cfvo type="min"/>
        <cfvo type="max"/>
        <color rgb="FF315F97"/>
      </dataBar>
      <extLst>
        <ext xmlns:x14="http://schemas.microsoft.com/office/spreadsheetml/2009/9/main" uri="{B025F937-C7B1-47D3-B67F-A62EFF666E3E}">
          <x14:id>{8CF5C6B8-0632-47C1-8094-F4B4EFF99ACF}</x14:id>
        </ext>
      </extLst>
    </cfRule>
  </conditionalFormatting>
  <conditionalFormatting sqref="I121:I150">
    <cfRule type="dataBar" priority="158">
      <dataBar>
        <cfvo type="min"/>
        <cfvo type="max"/>
        <color rgb="FF315F97"/>
      </dataBar>
      <extLst>
        <ext xmlns:x14="http://schemas.microsoft.com/office/spreadsheetml/2009/9/main" uri="{B025F937-C7B1-47D3-B67F-A62EFF666E3E}">
          <x14:id>{707F3676-59F3-4366-B2BF-CD239C2859FC}</x14:id>
        </ext>
      </extLst>
    </cfRule>
  </conditionalFormatting>
  <conditionalFormatting sqref="I2:I120">
    <cfRule type="dataBar" priority="159">
      <dataBar>
        <cfvo type="min"/>
        <cfvo type="max"/>
        <color rgb="FF315F97"/>
      </dataBar>
      <extLst>
        <ext xmlns:x14="http://schemas.microsoft.com/office/spreadsheetml/2009/9/main" uri="{B025F937-C7B1-47D3-B67F-A62EFF666E3E}">
          <x14:id>{F7A7D838-F374-4208-A080-94867A196B12}</x14:id>
        </ext>
      </extLst>
    </cfRule>
  </conditionalFormatting>
  <conditionalFormatting sqref="I121:I150">
    <cfRule type="dataBar" priority="160">
      <dataBar>
        <cfvo type="min"/>
        <cfvo type="max"/>
        <color rgb="FF315F97"/>
      </dataBar>
      <extLst>
        <ext xmlns:x14="http://schemas.microsoft.com/office/spreadsheetml/2009/9/main" uri="{B025F937-C7B1-47D3-B67F-A62EFF666E3E}">
          <x14:id>{BA405CCD-6EA2-4A79-A312-439ED3BDAFE5}</x14:id>
        </ext>
      </extLst>
    </cfRule>
  </conditionalFormatting>
  <conditionalFormatting sqref="I2:I120">
    <cfRule type="dataBar" priority="161">
      <dataBar>
        <cfvo type="min"/>
        <cfvo type="max"/>
        <color rgb="FF315F97"/>
      </dataBar>
      <extLst>
        <ext xmlns:x14="http://schemas.microsoft.com/office/spreadsheetml/2009/9/main" uri="{B025F937-C7B1-47D3-B67F-A62EFF666E3E}">
          <x14:id>{8E4E71ED-3B42-4C61-A544-06A0049E5A97}</x14:id>
        </ext>
      </extLst>
    </cfRule>
  </conditionalFormatting>
  <conditionalFormatting sqref="I121:I150">
    <cfRule type="dataBar" priority="162">
      <dataBar>
        <cfvo type="min"/>
        <cfvo type="max"/>
        <color rgb="FF315F97"/>
      </dataBar>
      <extLst>
        <ext xmlns:x14="http://schemas.microsoft.com/office/spreadsheetml/2009/9/main" uri="{B025F937-C7B1-47D3-B67F-A62EFF666E3E}">
          <x14:id>{7B1631E1-6EB6-42C5-ADB8-8F292EF22F1B}</x14:id>
        </ext>
      </extLst>
    </cfRule>
  </conditionalFormatting>
  <conditionalFormatting sqref="I2:I120">
    <cfRule type="dataBar" priority="163">
      <dataBar>
        <cfvo type="min"/>
        <cfvo type="max"/>
        <color rgb="FF315F97"/>
      </dataBar>
      <extLst>
        <ext xmlns:x14="http://schemas.microsoft.com/office/spreadsheetml/2009/9/main" uri="{B025F937-C7B1-47D3-B67F-A62EFF666E3E}">
          <x14:id>{6747E935-374A-4843-A59D-C5B3504BC62A}</x14:id>
        </ext>
      </extLst>
    </cfRule>
  </conditionalFormatting>
  <conditionalFormatting sqref="I121:I150">
    <cfRule type="dataBar" priority="164">
      <dataBar>
        <cfvo type="min"/>
        <cfvo type="max"/>
        <color rgb="FF315F97"/>
      </dataBar>
      <extLst>
        <ext xmlns:x14="http://schemas.microsoft.com/office/spreadsheetml/2009/9/main" uri="{B025F937-C7B1-47D3-B67F-A62EFF666E3E}">
          <x14:id>{9CEC5FCC-2E47-4294-8DEC-C1FD765586BB}</x14:id>
        </ext>
      </extLst>
    </cfRule>
  </conditionalFormatting>
  <conditionalFormatting sqref="I2:I120">
    <cfRule type="dataBar" priority="166">
      <dataBar>
        <cfvo type="min"/>
        <cfvo type="max"/>
        <color rgb="FF315F97"/>
      </dataBar>
      <extLst>
        <ext xmlns:x14="http://schemas.microsoft.com/office/spreadsheetml/2009/9/main" uri="{B025F937-C7B1-47D3-B67F-A62EFF666E3E}">
          <x14:id>{5E32C370-D405-493F-9735-B1A452EBDCC5}</x14:id>
        </ext>
      </extLst>
    </cfRule>
  </conditionalFormatting>
  <conditionalFormatting sqref="I121:I150">
    <cfRule type="dataBar" priority="167">
      <dataBar>
        <cfvo type="min"/>
        <cfvo type="max"/>
        <color rgb="FF315F97"/>
      </dataBar>
      <extLst>
        <ext xmlns:x14="http://schemas.microsoft.com/office/spreadsheetml/2009/9/main" uri="{B025F937-C7B1-47D3-B67F-A62EFF666E3E}">
          <x14:id>{3217DC4C-CA64-4EED-9A16-167980F8611E}</x14:id>
        </ext>
      </extLst>
    </cfRule>
  </conditionalFormatting>
  <conditionalFormatting sqref="I2:I120">
    <cfRule type="dataBar" priority="168">
      <dataBar>
        <cfvo type="min"/>
        <cfvo type="max"/>
        <color rgb="FF315F97"/>
      </dataBar>
      <extLst>
        <ext xmlns:x14="http://schemas.microsoft.com/office/spreadsheetml/2009/9/main" uri="{B025F937-C7B1-47D3-B67F-A62EFF666E3E}">
          <x14:id>{80ADEE12-F3B1-4642-B632-9D7BF211049B}</x14:id>
        </ext>
      </extLst>
    </cfRule>
  </conditionalFormatting>
  <conditionalFormatting sqref="I121:I150">
    <cfRule type="dataBar" priority="169">
      <dataBar>
        <cfvo type="min"/>
        <cfvo type="max"/>
        <color rgb="FF315F97"/>
      </dataBar>
      <extLst>
        <ext xmlns:x14="http://schemas.microsoft.com/office/spreadsheetml/2009/9/main" uri="{B025F937-C7B1-47D3-B67F-A62EFF666E3E}">
          <x14:id>{D4113B00-8D21-4D26-BC09-6D523C79C8FA}</x14:id>
        </ext>
      </extLst>
    </cfRule>
  </conditionalFormatting>
  <conditionalFormatting sqref="I2:I120">
    <cfRule type="dataBar" priority="170">
      <dataBar>
        <cfvo type="min"/>
        <cfvo type="max"/>
        <color rgb="FF315F97"/>
      </dataBar>
      <extLst>
        <ext xmlns:x14="http://schemas.microsoft.com/office/spreadsheetml/2009/9/main" uri="{B025F937-C7B1-47D3-B67F-A62EFF666E3E}">
          <x14:id>{41F8C8CA-2BAC-47DA-B69B-4A06EE893335}</x14:id>
        </ext>
      </extLst>
    </cfRule>
  </conditionalFormatting>
  <conditionalFormatting sqref="I121:I150">
    <cfRule type="dataBar" priority="171">
      <dataBar>
        <cfvo type="min"/>
        <cfvo type="max"/>
        <color rgb="FF315F97"/>
      </dataBar>
      <extLst>
        <ext xmlns:x14="http://schemas.microsoft.com/office/spreadsheetml/2009/9/main" uri="{B025F937-C7B1-47D3-B67F-A62EFF666E3E}">
          <x14:id>{60CA6BB5-54A9-428F-8E99-E8220D3AEA61}</x14:id>
        </ext>
      </extLst>
    </cfRule>
  </conditionalFormatting>
  <conditionalFormatting sqref="I2:I120">
    <cfRule type="dataBar" priority="172">
      <dataBar>
        <cfvo type="min"/>
        <cfvo type="max"/>
        <color rgb="FF315F97"/>
      </dataBar>
      <extLst>
        <ext xmlns:x14="http://schemas.microsoft.com/office/spreadsheetml/2009/9/main" uri="{B025F937-C7B1-47D3-B67F-A62EFF666E3E}">
          <x14:id>{AB1A3F71-DA96-47CC-8916-F2DFB727788C}</x14:id>
        </ext>
      </extLst>
    </cfRule>
  </conditionalFormatting>
  <conditionalFormatting sqref="I121:I150">
    <cfRule type="dataBar" priority="173">
      <dataBar>
        <cfvo type="min"/>
        <cfvo type="max"/>
        <color rgb="FF315F97"/>
      </dataBar>
      <extLst>
        <ext xmlns:x14="http://schemas.microsoft.com/office/spreadsheetml/2009/9/main" uri="{B025F937-C7B1-47D3-B67F-A62EFF666E3E}">
          <x14:id>{4190C381-A254-4DE0-A349-74B70A2FBE14}</x14:id>
        </ext>
      </extLst>
    </cfRule>
  </conditionalFormatting>
  <conditionalFormatting sqref="I2:I120">
    <cfRule type="dataBar" priority="174">
      <dataBar>
        <cfvo type="min"/>
        <cfvo type="max"/>
        <color rgb="FF315F97"/>
      </dataBar>
      <extLst>
        <ext xmlns:x14="http://schemas.microsoft.com/office/spreadsheetml/2009/9/main" uri="{B025F937-C7B1-47D3-B67F-A62EFF666E3E}">
          <x14:id>{0F81C478-32AD-40D1-8809-3786169B64B6}</x14:id>
        </ext>
      </extLst>
    </cfRule>
  </conditionalFormatting>
  <conditionalFormatting sqref="I121:I150">
    <cfRule type="dataBar" priority="175">
      <dataBar>
        <cfvo type="min"/>
        <cfvo type="max"/>
        <color rgb="FF315F97"/>
      </dataBar>
      <extLst>
        <ext xmlns:x14="http://schemas.microsoft.com/office/spreadsheetml/2009/9/main" uri="{B025F937-C7B1-47D3-B67F-A62EFF666E3E}">
          <x14:id>{3A9CE391-B29F-48E3-B681-7081DD4D1945}</x14:id>
        </ext>
      </extLst>
    </cfRule>
  </conditionalFormatting>
  <conditionalFormatting sqref="I2:I120">
    <cfRule type="dataBar" priority="176">
      <dataBar>
        <cfvo type="min"/>
        <cfvo type="max"/>
        <color rgb="FF315F97"/>
      </dataBar>
      <extLst>
        <ext xmlns:x14="http://schemas.microsoft.com/office/spreadsheetml/2009/9/main" uri="{B025F937-C7B1-47D3-B67F-A62EFF666E3E}">
          <x14:id>{8D9E93C5-305B-44A1-969D-FCA1EBB7E170}</x14:id>
        </ext>
      </extLst>
    </cfRule>
  </conditionalFormatting>
  <conditionalFormatting sqref="I121:I150">
    <cfRule type="dataBar" priority="177">
      <dataBar>
        <cfvo type="min"/>
        <cfvo type="max"/>
        <color rgb="FF315F97"/>
      </dataBar>
      <extLst>
        <ext xmlns:x14="http://schemas.microsoft.com/office/spreadsheetml/2009/9/main" uri="{B025F937-C7B1-47D3-B67F-A62EFF666E3E}">
          <x14:id>{4492CDFF-48CE-4A62-9983-908DCC4F0BD3}</x14:id>
        </ext>
      </extLst>
    </cfRule>
  </conditionalFormatting>
  <conditionalFormatting sqref="I2:I120">
    <cfRule type="dataBar" priority="178">
      <dataBar>
        <cfvo type="min"/>
        <cfvo type="max"/>
        <color rgb="FF315F97"/>
      </dataBar>
      <extLst>
        <ext xmlns:x14="http://schemas.microsoft.com/office/spreadsheetml/2009/9/main" uri="{B025F937-C7B1-47D3-B67F-A62EFF666E3E}">
          <x14:id>{2E2B4E40-E471-4263-8D94-6A137EFCBCAE}</x14:id>
        </ext>
      </extLst>
    </cfRule>
  </conditionalFormatting>
  <conditionalFormatting sqref="I121:I150">
    <cfRule type="dataBar" priority="179">
      <dataBar>
        <cfvo type="min"/>
        <cfvo type="max"/>
        <color rgb="FF315F97"/>
      </dataBar>
      <extLst>
        <ext xmlns:x14="http://schemas.microsoft.com/office/spreadsheetml/2009/9/main" uri="{B025F937-C7B1-47D3-B67F-A62EFF666E3E}">
          <x14:id>{BAEC4EA0-6BF1-405C-BDA9-A6482BCD0E25}</x14:id>
        </ext>
      </extLst>
    </cfRule>
  </conditionalFormatting>
  <conditionalFormatting sqref="I2:I120">
    <cfRule type="dataBar" priority="180">
      <dataBar>
        <cfvo type="min"/>
        <cfvo type="max"/>
        <color rgb="FF315F97"/>
      </dataBar>
      <extLst>
        <ext xmlns:x14="http://schemas.microsoft.com/office/spreadsheetml/2009/9/main" uri="{B025F937-C7B1-47D3-B67F-A62EFF666E3E}">
          <x14:id>{4276492F-CBE9-40A7-8AE2-922AD2842486}</x14:id>
        </ext>
      </extLst>
    </cfRule>
  </conditionalFormatting>
  <conditionalFormatting sqref="I121:I150">
    <cfRule type="dataBar" priority="181">
      <dataBar>
        <cfvo type="min"/>
        <cfvo type="max"/>
        <color rgb="FF315F97"/>
      </dataBar>
      <extLst>
        <ext xmlns:x14="http://schemas.microsoft.com/office/spreadsheetml/2009/9/main" uri="{B025F937-C7B1-47D3-B67F-A62EFF666E3E}">
          <x14:id>{FBC3E5E6-2CF8-4C50-9F3B-DB833B6CA562}</x14:id>
        </ext>
      </extLst>
    </cfRule>
  </conditionalFormatting>
  <conditionalFormatting sqref="I2:I120">
    <cfRule type="dataBar" priority="182">
      <dataBar>
        <cfvo type="min"/>
        <cfvo type="max"/>
        <color rgb="FF315F97"/>
      </dataBar>
      <extLst>
        <ext xmlns:x14="http://schemas.microsoft.com/office/spreadsheetml/2009/9/main" uri="{B025F937-C7B1-47D3-B67F-A62EFF666E3E}">
          <x14:id>{BDCF2498-4969-4C12-98AD-F23860DD37B3}</x14:id>
        </ext>
      </extLst>
    </cfRule>
  </conditionalFormatting>
  <conditionalFormatting sqref="I121:I150">
    <cfRule type="dataBar" priority="183">
      <dataBar>
        <cfvo type="min"/>
        <cfvo type="max"/>
        <color rgb="FF315F97"/>
      </dataBar>
      <extLst>
        <ext xmlns:x14="http://schemas.microsoft.com/office/spreadsheetml/2009/9/main" uri="{B025F937-C7B1-47D3-B67F-A62EFF666E3E}">
          <x14:id>{808600B0-F3A3-477B-958D-FA365696E918}</x14:id>
        </ext>
      </extLst>
    </cfRule>
  </conditionalFormatting>
  <conditionalFormatting sqref="I2:I120">
    <cfRule type="dataBar" priority="184">
      <dataBar>
        <cfvo type="min"/>
        <cfvo type="max"/>
        <color rgb="FF315F97"/>
      </dataBar>
      <extLst>
        <ext xmlns:x14="http://schemas.microsoft.com/office/spreadsheetml/2009/9/main" uri="{B025F937-C7B1-47D3-B67F-A62EFF666E3E}">
          <x14:id>{6EA07820-C847-4789-894C-91D2034EE5E7}</x14:id>
        </ext>
      </extLst>
    </cfRule>
  </conditionalFormatting>
  <conditionalFormatting sqref="I121:I150">
    <cfRule type="dataBar" priority="185">
      <dataBar>
        <cfvo type="min"/>
        <cfvo type="max"/>
        <color rgb="FF315F97"/>
      </dataBar>
      <extLst>
        <ext xmlns:x14="http://schemas.microsoft.com/office/spreadsheetml/2009/9/main" uri="{B025F937-C7B1-47D3-B67F-A62EFF666E3E}">
          <x14:id>{4E3FD4CF-3C50-4A4C-9A5E-C8D4C12BC89F}</x14:id>
        </ext>
      </extLst>
    </cfRule>
  </conditionalFormatting>
  <conditionalFormatting sqref="I2:I120">
    <cfRule type="dataBar" priority="186">
      <dataBar>
        <cfvo type="min"/>
        <cfvo type="max"/>
        <color rgb="FF315F97"/>
      </dataBar>
      <extLst>
        <ext xmlns:x14="http://schemas.microsoft.com/office/spreadsheetml/2009/9/main" uri="{B025F937-C7B1-47D3-B67F-A62EFF666E3E}">
          <x14:id>{FA57DA41-6C9B-4925-94D6-0371C71D0B86}</x14:id>
        </ext>
      </extLst>
    </cfRule>
  </conditionalFormatting>
  <conditionalFormatting sqref="I121:I150">
    <cfRule type="dataBar" priority="188">
      <dataBar>
        <cfvo type="min"/>
        <cfvo type="max"/>
        <color rgb="FF315F97"/>
      </dataBar>
      <extLst>
        <ext xmlns:x14="http://schemas.microsoft.com/office/spreadsheetml/2009/9/main" uri="{B025F937-C7B1-47D3-B67F-A62EFF666E3E}">
          <x14:id>{5805739D-4174-4EBE-8777-CD731BADBC8E}</x14:id>
        </ext>
      </extLst>
    </cfRule>
  </conditionalFormatting>
  <conditionalFormatting sqref="I2:I120">
    <cfRule type="dataBar" priority="189">
      <dataBar>
        <cfvo type="min"/>
        <cfvo type="max"/>
        <color rgb="FFFF0000"/>
      </dataBar>
      <extLst>
        <ext xmlns:x14="http://schemas.microsoft.com/office/spreadsheetml/2009/9/main" uri="{B025F937-C7B1-47D3-B67F-A62EFF666E3E}">
          <x14:id>{976856F2-5637-47E0-98B7-B3F555B8924F}</x14:id>
        </ext>
      </extLst>
    </cfRule>
  </conditionalFormatting>
  <conditionalFormatting sqref="I121:I150">
    <cfRule type="dataBar" priority="190">
      <dataBar>
        <cfvo type="min"/>
        <cfvo type="max"/>
        <color rgb="FFFF0000"/>
      </dataBar>
      <extLst>
        <ext xmlns:x14="http://schemas.microsoft.com/office/spreadsheetml/2009/9/main" uri="{B025F937-C7B1-47D3-B67F-A62EFF666E3E}">
          <x14:id>{4E6CE74C-2110-415A-BA6C-0F20872BD088}</x14:id>
        </ext>
      </extLst>
    </cfRule>
  </conditionalFormatting>
  <conditionalFormatting sqref="I2:I120">
    <cfRule type="dataBar" priority="187">
      <dataBar>
        <cfvo type="min"/>
        <cfvo type="max"/>
        <color rgb="FFFF0000"/>
      </dataBar>
      <extLst>
        <ext xmlns:x14="http://schemas.microsoft.com/office/spreadsheetml/2009/9/main" uri="{B025F937-C7B1-47D3-B67F-A62EFF666E3E}">
          <x14:id>{554C1C0B-0C2B-4604-BDFE-B5312ADEAF84}</x14:id>
        </ext>
      </extLst>
    </cfRule>
  </conditionalFormatting>
  <conditionalFormatting sqref="I121:I150">
    <cfRule type="dataBar" priority="191">
      <dataBar>
        <cfvo type="min"/>
        <cfvo type="max"/>
        <color rgb="FFFF0000"/>
      </dataBar>
      <extLst>
        <ext xmlns:x14="http://schemas.microsoft.com/office/spreadsheetml/2009/9/main" uri="{B025F937-C7B1-47D3-B67F-A62EFF666E3E}">
          <x14:id>{5E79E309-C3BD-45AD-BC6A-25D2950385D5}</x14:id>
        </ext>
      </extLst>
    </cfRule>
  </conditionalFormatting>
  <conditionalFormatting sqref="I2:I120">
    <cfRule type="dataBar" priority="192">
      <dataBar>
        <cfvo type="min"/>
        <cfvo type="max"/>
        <color rgb="FFFF0000"/>
      </dataBar>
      <extLst>
        <ext xmlns:x14="http://schemas.microsoft.com/office/spreadsheetml/2009/9/main" uri="{B025F937-C7B1-47D3-B67F-A62EFF666E3E}">
          <x14:id>{FDE3C7B0-77F8-4674-A5EB-185FCE5C0120}</x14:id>
        </ext>
      </extLst>
    </cfRule>
  </conditionalFormatting>
  <conditionalFormatting sqref="I121:I150">
    <cfRule type="dataBar" priority="193">
      <dataBar>
        <cfvo type="min"/>
        <cfvo type="max"/>
        <color rgb="FFFF0000"/>
      </dataBar>
      <extLst>
        <ext xmlns:x14="http://schemas.microsoft.com/office/spreadsheetml/2009/9/main" uri="{B025F937-C7B1-47D3-B67F-A62EFF666E3E}">
          <x14:id>{30A85011-165F-40EE-92AD-BB3D019FEE88}</x14:id>
        </ext>
      </extLst>
    </cfRule>
  </conditionalFormatting>
  <conditionalFormatting sqref="I2:I120">
    <cfRule type="dataBar" priority="194">
      <dataBar>
        <cfvo type="min"/>
        <cfvo type="max"/>
        <color rgb="FFFF0000"/>
      </dataBar>
      <extLst>
        <ext xmlns:x14="http://schemas.microsoft.com/office/spreadsheetml/2009/9/main" uri="{B025F937-C7B1-47D3-B67F-A62EFF666E3E}">
          <x14:id>{889F9390-525A-4A78-8B44-A81EF5A72F54}</x14:id>
        </ext>
      </extLst>
    </cfRule>
  </conditionalFormatting>
  <conditionalFormatting sqref="I121:I150">
    <cfRule type="dataBar" priority="195">
      <dataBar>
        <cfvo type="min"/>
        <cfvo type="max"/>
        <color rgb="FFFF0000"/>
      </dataBar>
      <extLst>
        <ext xmlns:x14="http://schemas.microsoft.com/office/spreadsheetml/2009/9/main" uri="{B025F937-C7B1-47D3-B67F-A62EFF666E3E}">
          <x14:id>{F0CF0E5A-A07A-4F6F-9AA6-DB0F8597C9D5}</x14:id>
        </ext>
      </extLst>
    </cfRule>
  </conditionalFormatting>
  <conditionalFormatting sqref="I2:I120">
    <cfRule type="dataBar" priority="196">
      <dataBar>
        <cfvo type="min"/>
        <cfvo type="max"/>
        <color rgb="FFFF0000"/>
      </dataBar>
      <extLst>
        <ext xmlns:x14="http://schemas.microsoft.com/office/spreadsheetml/2009/9/main" uri="{B025F937-C7B1-47D3-B67F-A62EFF666E3E}">
          <x14:id>{E7F03D3F-D392-4FB0-9AD6-24974E054F8D}</x14:id>
        </ext>
      </extLst>
    </cfRule>
  </conditionalFormatting>
  <conditionalFormatting sqref="I121:I150">
    <cfRule type="dataBar" priority="197">
      <dataBar>
        <cfvo type="min"/>
        <cfvo type="max"/>
        <color rgb="FFFF0000"/>
      </dataBar>
      <extLst>
        <ext xmlns:x14="http://schemas.microsoft.com/office/spreadsheetml/2009/9/main" uri="{B025F937-C7B1-47D3-B67F-A62EFF666E3E}">
          <x14:id>{2068F675-0310-4CC3-A085-22C169C0993F}</x14:id>
        </ext>
      </extLst>
    </cfRule>
  </conditionalFormatting>
  <conditionalFormatting sqref="I2:I120">
    <cfRule type="dataBar" priority="198">
      <dataBar>
        <cfvo type="min"/>
        <cfvo type="max"/>
        <color rgb="FFFF0000"/>
      </dataBar>
      <extLst>
        <ext xmlns:x14="http://schemas.microsoft.com/office/spreadsheetml/2009/9/main" uri="{B025F937-C7B1-47D3-B67F-A62EFF666E3E}">
          <x14:id>{8472E956-91A1-474B-832E-93FB8D21CE07}</x14:id>
        </ext>
      </extLst>
    </cfRule>
  </conditionalFormatting>
  <conditionalFormatting sqref="I121:I150">
    <cfRule type="dataBar" priority="199">
      <dataBar>
        <cfvo type="min"/>
        <cfvo type="max"/>
        <color rgb="FFFF0000"/>
      </dataBar>
      <extLst>
        <ext xmlns:x14="http://schemas.microsoft.com/office/spreadsheetml/2009/9/main" uri="{B025F937-C7B1-47D3-B67F-A62EFF666E3E}">
          <x14:id>{E6B36DD1-D756-4CC1-A38F-994CDD5ECD9A}</x14:id>
        </ext>
      </extLst>
    </cfRule>
  </conditionalFormatting>
  <conditionalFormatting sqref="I2:I120">
    <cfRule type="dataBar" priority="200">
      <dataBar>
        <cfvo type="min"/>
        <cfvo type="max"/>
        <color rgb="FFFF0000"/>
      </dataBar>
      <extLst>
        <ext xmlns:x14="http://schemas.microsoft.com/office/spreadsheetml/2009/9/main" uri="{B025F937-C7B1-47D3-B67F-A62EFF666E3E}">
          <x14:id>{F867CA5F-D18E-407D-A703-E228DD3E96E2}</x14:id>
        </ext>
      </extLst>
    </cfRule>
  </conditionalFormatting>
  <conditionalFormatting sqref="I121:I150">
    <cfRule type="dataBar" priority="201">
      <dataBar>
        <cfvo type="min"/>
        <cfvo type="max"/>
        <color rgb="FFFF0000"/>
      </dataBar>
      <extLst>
        <ext xmlns:x14="http://schemas.microsoft.com/office/spreadsheetml/2009/9/main" uri="{B025F937-C7B1-47D3-B67F-A62EFF666E3E}">
          <x14:id>{11F18BF9-33DE-4C3F-A71A-46D4096CB76E}</x14:id>
        </ext>
      </extLst>
    </cfRule>
  </conditionalFormatting>
  <conditionalFormatting sqref="I2:I120">
    <cfRule type="dataBar" priority="202">
      <dataBar>
        <cfvo type="min"/>
        <cfvo type="max"/>
        <color rgb="FFFF0000"/>
      </dataBar>
      <extLst>
        <ext xmlns:x14="http://schemas.microsoft.com/office/spreadsheetml/2009/9/main" uri="{B025F937-C7B1-47D3-B67F-A62EFF666E3E}">
          <x14:id>{89BFBA3F-C4FC-421B-BA76-26D221D57247}</x14:id>
        </ext>
      </extLst>
    </cfRule>
  </conditionalFormatting>
  <conditionalFormatting sqref="I121:I150">
    <cfRule type="dataBar" priority="203">
      <dataBar>
        <cfvo type="min"/>
        <cfvo type="max"/>
        <color rgb="FFFF0000"/>
      </dataBar>
      <extLst>
        <ext xmlns:x14="http://schemas.microsoft.com/office/spreadsheetml/2009/9/main" uri="{B025F937-C7B1-47D3-B67F-A62EFF666E3E}">
          <x14:id>{8CD70BA5-CC5C-4E20-B104-D6371E6F881F}</x14:id>
        </ext>
      </extLst>
    </cfRule>
  </conditionalFormatting>
  <conditionalFormatting sqref="I2:I120">
    <cfRule type="dataBar" priority="204">
      <dataBar>
        <cfvo type="min"/>
        <cfvo type="max"/>
        <color rgb="FFFF0000"/>
      </dataBar>
      <extLst>
        <ext xmlns:x14="http://schemas.microsoft.com/office/spreadsheetml/2009/9/main" uri="{B025F937-C7B1-47D3-B67F-A62EFF666E3E}">
          <x14:id>{9C9E875B-215A-418F-917B-38127A826914}</x14:id>
        </ext>
      </extLst>
    </cfRule>
  </conditionalFormatting>
  <conditionalFormatting sqref="I121:I150">
    <cfRule type="dataBar" priority="205">
      <dataBar>
        <cfvo type="min"/>
        <cfvo type="max"/>
        <color rgb="FFFF0000"/>
      </dataBar>
      <extLst>
        <ext xmlns:x14="http://schemas.microsoft.com/office/spreadsheetml/2009/9/main" uri="{B025F937-C7B1-47D3-B67F-A62EFF666E3E}">
          <x14:id>{A9B26ECE-737B-401F-9F93-D0069B8FF4D1}</x14:id>
        </ext>
      </extLst>
    </cfRule>
  </conditionalFormatting>
  <conditionalFormatting sqref="I2:I120">
    <cfRule type="dataBar" priority="206">
      <dataBar>
        <cfvo type="min"/>
        <cfvo type="max"/>
        <color rgb="FFFF0000"/>
      </dataBar>
      <extLst>
        <ext xmlns:x14="http://schemas.microsoft.com/office/spreadsheetml/2009/9/main" uri="{B025F937-C7B1-47D3-B67F-A62EFF666E3E}">
          <x14:id>{0207B89B-D3F6-4B8C-BF46-86B72A9BD522}</x14:id>
        </ext>
      </extLst>
    </cfRule>
  </conditionalFormatting>
  <conditionalFormatting sqref="I121:I150">
    <cfRule type="dataBar" priority="207">
      <dataBar>
        <cfvo type="min"/>
        <cfvo type="max"/>
        <color rgb="FFFF0000"/>
      </dataBar>
      <extLst>
        <ext xmlns:x14="http://schemas.microsoft.com/office/spreadsheetml/2009/9/main" uri="{B025F937-C7B1-47D3-B67F-A62EFF666E3E}">
          <x14:id>{2BD7023F-E285-425D-AEF6-5165F94388C0}</x14:id>
        </ext>
      </extLst>
    </cfRule>
  </conditionalFormatting>
  <conditionalFormatting sqref="I2:I120">
    <cfRule type="dataBar" priority="208">
      <dataBar>
        <cfvo type="min"/>
        <cfvo type="max"/>
        <color rgb="FFFF0000"/>
      </dataBar>
      <extLst>
        <ext xmlns:x14="http://schemas.microsoft.com/office/spreadsheetml/2009/9/main" uri="{B025F937-C7B1-47D3-B67F-A62EFF666E3E}">
          <x14:id>{DFBB06CA-0E19-4AA1-B1C8-60E8C0ACD4AC}</x14:id>
        </ext>
      </extLst>
    </cfRule>
  </conditionalFormatting>
  <conditionalFormatting sqref="I121:I150">
    <cfRule type="dataBar" priority="209">
      <dataBar>
        <cfvo type="min"/>
        <cfvo type="max"/>
        <color rgb="FFFF0000"/>
      </dataBar>
      <extLst>
        <ext xmlns:x14="http://schemas.microsoft.com/office/spreadsheetml/2009/9/main" uri="{B025F937-C7B1-47D3-B67F-A62EFF666E3E}">
          <x14:id>{B24B94E0-E673-4FB8-B51B-73704091E08B}</x14:id>
        </ext>
      </extLst>
    </cfRule>
  </conditionalFormatting>
  <conditionalFormatting sqref="I2:I120">
    <cfRule type="dataBar" priority="210">
      <dataBar>
        <cfvo type="min"/>
        <cfvo type="max"/>
        <color rgb="FFFF0000"/>
      </dataBar>
      <extLst>
        <ext xmlns:x14="http://schemas.microsoft.com/office/spreadsheetml/2009/9/main" uri="{B025F937-C7B1-47D3-B67F-A62EFF666E3E}">
          <x14:id>{D61BF005-0CC8-4E32-ACBE-4F6FBE288D26}</x14:id>
        </ext>
      </extLst>
    </cfRule>
  </conditionalFormatting>
  <conditionalFormatting sqref="I121:I150">
    <cfRule type="dataBar" priority="211">
      <dataBar>
        <cfvo type="min"/>
        <cfvo type="max"/>
        <color rgb="FFFF0000"/>
      </dataBar>
      <extLst>
        <ext xmlns:x14="http://schemas.microsoft.com/office/spreadsheetml/2009/9/main" uri="{B025F937-C7B1-47D3-B67F-A62EFF666E3E}">
          <x14:id>{65990B12-F072-4D54-B811-176FC634CF17}</x14:id>
        </ext>
      </extLst>
    </cfRule>
  </conditionalFormatting>
  <conditionalFormatting sqref="I2:I120">
    <cfRule type="dataBar" priority="212">
      <dataBar>
        <cfvo type="min"/>
        <cfvo type="max"/>
        <color rgb="FFFF0000"/>
      </dataBar>
      <extLst>
        <ext xmlns:x14="http://schemas.microsoft.com/office/spreadsheetml/2009/9/main" uri="{B025F937-C7B1-47D3-B67F-A62EFF666E3E}">
          <x14:id>{8E024554-EB9E-4772-B03E-68B2DB7CEE1C}</x14:id>
        </ext>
      </extLst>
    </cfRule>
  </conditionalFormatting>
  <conditionalFormatting sqref="I121:I150">
    <cfRule type="dataBar" priority="213">
      <dataBar>
        <cfvo type="min"/>
        <cfvo type="max"/>
        <color rgb="FFFF0000"/>
      </dataBar>
      <extLst>
        <ext xmlns:x14="http://schemas.microsoft.com/office/spreadsheetml/2009/9/main" uri="{B025F937-C7B1-47D3-B67F-A62EFF666E3E}">
          <x14:id>{38F7D13A-54CE-4E9C-B107-C7907C822482}</x14:id>
        </ext>
      </extLst>
    </cfRule>
  </conditionalFormatting>
  <conditionalFormatting sqref="I2:I120">
    <cfRule type="dataBar" priority="214">
      <dataBar>
        <cfvo type="min"/>
        <cfvo type="max"/>
        <color rgb="FFFF0000"/>
      </dataBar>
      <extLst>
        <ext xmlns:x14="http://schemas.microsoft.com/office/spreadsheetml/2009/9/main" uri="{B025F937-C7B1-47D3-B67F-A62EFF666E3E}">
          <x14:id>{F682679F-8360-4CBB-A17D-7BBC5E6D57F7}</x14:id>
        </ext>
      </extLst>
    </cfRule>
  </conditionalFormatting>
  <conditionalFormatting sqref="I121:I150">
    <cfRule type="dataBar" priority="215">
      <dataBar>
        <cfvo type="min"/>
        <cfvo type="max"/>
        <color rgb="FFFF0000"/>
      </dataBar>
      <extLst>
        <ext xmlns:x14="http://schemas.microsoft.com/office/spreadsheetml/2009/9/main" uri="{B025F937-C7B1-47D3-B67F-A62EFF666E3E}">
          <x14:id>{96CF603E-E4CF-4F90-8BCC-D34DA09F40B8}</x14:id>
        </ext>
      </extLst>
    </cfRule>
  </conditionalFormatting>
  <conditionalFormatting sqref="I2:I120">
    <cfRule type="dataBar" priority="216">
      <dataBar>
        <cfvo type="min"/>
        <cfvo type="max"/>
        <color rgb="FFFF0000"/>
      </dataBar>
      <extLst>
        <ext xmlns:x14="http://schemas.microsoft.com/office/spreadsheetml/2009/9/main" uri="{B025F937-C7B1-47D3-B67F-A62EFF666E3E}">
          <x14:id>{6555D256-5333-4C53-A346-A92F929BBB1D}</x14:id>
        </ext>
      </extLst>
    </cfRule>
  </conditionalFormatting>
  <conditionalFormatting sqref="I121:I150">
    <cfRule type="dataBar" priority="217">
      <dataBar>
        <cfvo type="min"/>
        <cfvo type="max"/>
        <color rgb="FFFF0000"/>
      </dataBar>
      <extLst>
        <ext xmlns:x14="http://schemas.microsoft.com/office/spreadsheetml/2009/9/main" uri="{B025F937-C7B1-47D3-B67F-A62EFF666E3E}">
          <x14:id>{B5BEDC6E-99CD-4CDC-9884-98DE564599DF}</x14:id>
        </ext>
      </extLst>
    </cfRule>
  </conditionalFormatting>
  <conditionalFormatting sqref="I2:I120">
    <cfRule type="dataBar" priority="218">
      <dataBar>
        <cfvo type="min"/>
        <cfvo type="max"/>
        <color rgb="FFFF0000"/>
      </dataBar>
      <extLst>
        <ext xmlns:x14="http://schemas.microsoft.com/office/spreadsheetml/2009/9/main" uri="{B025F937-C7B1-47D3-B67F-A62EFF666E3E}">
          <x14:id>{2FDC7EDE-DB5F-4165-8B6F-9DD6247680B8}</x14:id>
        </ext>
      </extLst>
    </cfRule>
  </conditionalFormatting>
  <conditionalFormatting sqref="I121:I150">
    <cfRule type="dataBar" priority="219">
      <dataBar>
        <cfvo type="min"/>
        <cfvo type="max"/>
        <color rgb="FFFF0000"/>
      </dataBar>
      <extLst>
        <ext xmlns:x14="http://schemas.microsoft.com/office/spreadsheetml/2009/9/main" uri="{B025F937-C7B1-47D3-B67F-A62EFF666E3E}">
          <x14:id>{438ECE81-268C-4594-83BA-F221DA6DF9F4}</x14:id>
        </ext>
      </extLst>
    </cfRule>
  </conditionalFormatting>
  <conditionalFormatting sqref="I2:I120">
    <cfRule type="dataBar" priority="220">
      <dataBar>
        <cfvo type="min"/>
        <cfvo type="max"/>
        <color rgb="FFFF0000"/>
      </dataBar>
      <extLst>
        <ext xmlns:x14="http://schemas.microsoft.com/office/spreadsheetml/2009/9/main" uri="{B025F937-C7B1-47D3-B67F-A62EFF666E3E}">
          <x14:id>{232B41F3-6B67-459B-83CC-A00E1E521EB0}</x14:id>
        </ext>
      </extLst>
    </cfRule>
  </conditionalFormatting>
  <conditionalFormatting sqref="I121:I150">
    <cfRule type="dataBar" priority="221">
      <dataBar>
        <cfvo type="min"/>
        <cfvo type="max"/>
        <color rgb="FFFF0000"/>
      </dataBar>
      <extLst>
        <ext xmlns:x14="http://schemas.microsoft.com/office/spreadsheetml/2009/9/main" uri="{B025F937-C7B1-47D3-B67F-A62EFF666E3E}">
          <x14:id>{5304A98E-E018-4D7D-A45E-E009AB2CA745}</x14:id>
        </ext>
      </extLst>
    </cfRule>
  </conditionalFormatting>
  <conditionalFormatting sqref="I2:I120">
    <cfRule type="dataBar" priority="222">
      <dataBar>
        <cfvo type="min"/>
        <cfvo type="max"/>
        <color rgb="FFFF0000"/>
      </dataBar>
      <extLst>
        <ext xmlns:x14="http://schemas.microsoft.com/office/spreadsheetml/2009/9/main" uri="{B025F937-C7B1-47D3-B67F-A62EFF666E3E}">
          <x14:id>{82CE1FD1-CAF5-44BA-9A3E-0E307791E1B3}</x14:id>
        </ext>
      </extLst>
    </cfRule>
  </conditionalFormatting>
  <conditionalFormatting sqref="I121:I150">
    <cfRule type="dataBar" priority="223">
      <dataBar>
        <cfvo type="min"/>
        <cfvo type="max"/>
        <color rgb="FFFF0000"/>
      </dataBar>
      <extLst>
        <ext xmlns:x14="http://schemas.microsoft.com/office/spreadsheetml/2009/9/main" uri="{B025F937-C7B1-47D3-B67F-A62EFF666E3E}">
          <x14:id>{EDAAF468-DF23-4F0A-A1E6-710CB65DA7E4}</x14:id>
        </ext>
      </extLst>
    </cfRule>
  </conditionalFormatting>
  <conditionalFormatting sqref="I2:I120">
    <cfRule type="dataBar" priority="224">
      <dataBar>
        <cfvo type="min"/>
        <cfvo type="max"/>
        <color rgb="FFFF0000"/>
      </dataBar>
      <extLst>
        <ext xmlns:x14="http://schemas.microsoft.com/office/spreadsheetml/2009/9/main" uri="{B025F937-C7B1-47D3-B67F-A62EFF666E3E}">
          <x14:id>{A28956DE-8B6E-44AF-8860-80DF4C7F8DB5}</x14:id>
        </ext>
      </extLst>
    </cfRule>
  </conditionalFormatting>
  <conditionalFormatting sqref="I121:I150">
    <cfRule type="dataBar" priority="225">
      <dataBar>
        <cfvo type="min"/>
        <cfvo type="max"/>
        <color rgb="FFFF0000"/>
      </dataBar>
      <extLst>
        <ext xmlns:x14="http://schemas.microsoft.com/office/spreadsheetml/2009/9/main" uri="{B025F937-C7B1-47D3-B67F-A62EFF666E3E}">
          <x14:id>{8E44396C-6644-4D1E-8FEE-E072FC2D6451}</x14:id>
        </ext>
      </extLst>
    </cfRule>
  </conditionalFormatting>
  <conditionalFormatting sqref="I2:I120">
    <cfRule type="dataBar" priority="226">
      <dataBar>
        <cfvo type="min"/>
        <cfvo type="max"/>
        <color rgb="FFFF0000"/>
      </dataBar>
      <extLst>
        <ext xmlns:x14="http://schemas.microsoft.com/office/spreadsheetml/2009/9/main" uri="{B025F937-C7B1-47D3-B67F-A62EFF666E3E}">
          <x14:id>{264CF86D-0D19-4E37-8B6E-A73B7904B5AD}</x14:id>
        </ext>
      </extLst>
    </cfRule>
  </conditionalFormatting>
  <conditionalFormatting sqref="I121:I150">
    <cfRule type="dataBar" priority="227">
      <dataBar>
        <cfvo type="min"/>
        <cfvo type="max"/>
        <color rgb="FFFF0000"/>
      </dataBar>
      <extLst>
        <ext xmlns:x14="http://schemas.microsoft.com/office/spreadsheetml/2009/9/main" uri="{B025F937-C7B1-47D3-B67F-A62EFF666E3E}">
          <x14:id>{EAF59D11-FE87-47B8-A3E8-FA11A44BABB7}</x14:id>
        </ext>
      </extLst>
    </cfRule>
  </conditionalFormatting>
  <conditionalFormatting sqref="I2:I120">
    <cfRule type="dataBar" priority="228">
      <dataBar>
        <cfvo type="min"/>
        <cfvo type="max"/>
        <color rgb="FFFF0000"/>
      </dataBar>
      <extLst>
        <ext xmlns:x14="http://schemas.microsoft.com/office/spreadsheetml/2009/9/main" uri="{B025F937-C7B1-47D3-B67F-A62EFF666E3E}">
          <x14:id>{A6A951B0-A236-423E-8284-5F46BBA6B2B6}</x14:id>
        </ext>
      </extLst>
    </cfRule>
  </conditionalFormatting>
  <conditionalFormatting sqref="I121:I150">
    <cfRule type="dataBar" priority="229">
      <dataBar>
        <cfvo type="min"/>
        <cfvo type="max"/>
        <color rgb="FFFF0000"/>
      </dataBar>
      <extLst>
        <ext xmlns:x14="http://schemas.microsoft.com/office/spreadsheetml/2009/9/main" uri="{B025F937-C7B1-47D3-B67F-A62EFF666E3E}">
          <x14:id>{7A0006C4-2CA2-48DF-BA58-40BDE10AECF9}</x14:id>
        </ext>
      </extLst>
    </cfRule>
  </conditionalFormatting>
  <conditionalFormatting sqref="I2:I120">
    <cfRule type="dataBar" priority="230">
      <dataBar>
        <cfvo type="min"/>
        <cfvo type="max"/>
        <color rgb="FFFF0000"/>
      </dataBar>
      <extLst>
        <ext xmlns:x14="http://schemas.microsoft.com/office/spreadsheetml/2009/9/main" uri="{B025F937-C7B1-47D3-B67F-A62EFF666E3E}">
          <x14:id>{A50618FE-3031-4022-BD62-A6CA54C9526A}</x14:id>
        </ext>
      </extLst>
    </cfRule>
  </conditionalFormatting>
  <conditionalFormatting sqref="I121:I150">
    <cfRule type="dataBar" priority="231">
      <dataBar>
        <cfvo type="min"/>
        <cfvo type="max"/>
        <color rgb="FFFF0000"/>
      </dataBar>
      <extLst>
        <ext xmlns:x14="http://schemas.microsoft.com/office/spreadsheetml/2009/9/main" uri="{B025F937-C7B1-47D3-B67F-A62EFF666E3E}">
          <x14:id>{979F28AE-8D6A-4300-B7C0-8449E22D584C}</x14:id>
        </ext>
      </extLst>
    </cfRule>
  </conditionalFormatting>
  <conditionalFormatting sqref="I2:I120">
    <cfRule type="dataBar" priority="232">
      <dataBar>
        <cfvo type="min"/>
        <cfvo type="max"/>
        <color rgb="FFFF0000"/>
      </dataBar>
      <extLst>
        <ext xmlns:x14="http://schemas.microsoft.com/office/spreadsheetml/2009/9/main" uri="{B025F937-C7B1-47D3-B67F-A62EFF666E3E}">
          <x14:id>{993775B4-EA22-4359-BB68-DB050E57EE4C}</x14:id>
        </ext>
      </extLst>
    </cfRule>
  </conditionalFormatting>
  <conditionalFormatting sqref="I121:I150">
    <cfRule type="dataBar" priority="233">
      <dataBar>
        <cfvo type="min"/>
        <cfvo type="max"/>
        <color rgb="FFFF0000"/>
      </dataBar>
      <extLst>
        <ext xmlns:x14="http://schemas.microsoft.com/office/spreadsheetml/2009/9/main" uri="{B025F937-C7B1-47D3-B67F-A62EFF666E3E}">
          <x14:id>{3161FD3A-AD26-443D-89D2-9C55DAA8926E}</x14:id>
        </ext>
      </extLst>
    </cfRule>
  </conditionalFormatting>
  <conditionalFormatting sqref="I2:I120">
    <cfRule type="dataBar" priority="234">
      <dataBar>
        <cfvo type="min"/>
        <cfvo type="max"/>
        <color rgb="FFFF0000"/>
      </dataBar>
      <extLst>
        <ext xmlns:x14="http://schemas.microsoft.com/office/spreadsheetml/2009/9/main" uri="{B025F937-C7B1-47D3-B67F-A62EFF666E3E}">
          <x14:id>{BD0B9842-BACB-477D-B57F-9ACB919D74CA}</x14:id>
        </ext>
      </extLst>
    </cfRule>
  </conditionalFormatting>
  <conditionalFormatting sqref="I121:I150">
    <cfRule type="dataBar" priority="235">
      <dataBar>
        <cfvo type="min"/>
        <cfvo type="max"/>
        <color rgb="FFFF0000"/>
      </dataBar>
      <extLst>
        <ext xmlns:x14="http://schemas.microsoft.com/office/spreadsheetml/2009/9/main" uri="{B025F937-C7B1-47D3-B67F-A62EFF666E3E}">
          <x14:id>{A75D519C-350A-49F3-9FCC-AC98F4A248C6}</x14:id>
        </ext>
      </extLst>
    </cfRule>
  </conditionalFormatting>
  <conditionalFormatting sqref="I2:I120">
    <cfRule type="dataBar" priority="236">
      <dataBar>
        <cfvo type="min"/>
        <cfvo type="max"/>
        <color rgb="FFFF0000"/>
      </dataBar>
      <extLst>
        <ext xmlns:x14="http://schemas.microsoft.com/office/spreadsheetml/2009/9/main" uri="{B025F937-C7B1-47D3-B67F-A62EFF666E3E}">
          <x14:id>{D1E3C34D-F8E8-4CA8-B6DA-3014BE7A27F2}</x14:id>
        </ext>
      </extLst>
    </cfRule>
  </conditionalFormatting>
  <conditionalFormatting sqref="I121:I150">
    <cfRule type="dataBar" priority="237">
      <dataBar>
        <cfvo type="min"/>
        <cfvo type="max"/>
        <color rgb="FFFF0000"/>
      </dataBar>
      <extLst>
        <ext xmlns:x14="http://schemas.microsoft.com/office/spreadsheetml/2009/9/main" uri="{B025F937-C7B1-47D3-B67F-A62EFF666E3E}">
          <x14:id>{AA2F75AE-82E2-4BBB-9C5B-0F934ABC58E4}</x14:id>
        </ext>
      </extLst>
    </cfRule>
  </conditionalFormatting>
  <conditionalFormatting sqref="I2:I120">
    <cfRule type="dataBar" priority="238">
      <dataBar>
        <cfvo type="min"/>
        <cfvo type="max"/>
        <color rgb="FFFF0000"/>
      </dataBar>
      <extLst>
        <ext xmlns:x14="http://schemas.microsoft.com/office/spreadsheetml/2009/9/main" uri="{B025F937-C7B1-47D3-B67F-A62EFF666E3E}">
          <x14:id>{58F70163-9405-4AAB-909C-C9D40048683F}</x14:id>
        </ext>
      </extLst>
    </cfRule>
  </conditionalFormatting>
  <conditionalFormatting sqref="I121:I150">
    <cfRule type="dataBar" priority="239">
      <dataBar>
        <cfvo type="min"/>
        <cfvo type="max"/>
        <color rgb="FFFF0000"/>
      </dataBar>
      <extLst>
        <ext xmlns:x14="http://schemas.microsoft.com/office/spreadsheetml/2009/9/main" uri="{B025F937-C7B1-47D3-B67F-A62EFF666E3E}">
          <x14:id>{C52D8B05-99C0-4BC2-8503-9207C626762B}</x14:id>
        </ext>
      </extLst>
    </cfRule>
  </conditionalFormatting>
  <conditionalFormatting sqref="I2:I120">
    <cfRule type="dataBar" priority="240">
      <dataBar>
        <cfvo type="min"/>
        <cfvo type="max"/>
        <color rgb="FFFF0000"/>
      </dataBar>
      <extLst>
        <ext xmlns:x14="http://schemas.microsoft.com/office/spreadsheetml/2009/9/main" uri="{B025F937-C7B1-47D3-B67F-A62EFF666E3E}">
          <x14:id>{24D9FCBF-CCBA-45C1-B990-90848FE0F497}</x14:id>
        </ext>
      </extLst>
    </cfRule>
  </conditionalFormatting>
  <conditionalFormatting sqref="I121:I150">
    <cfRule type="dataBar" priority="241">
      <dataBar>
        <cfvo type="min"/>
        <cfvo type="max"/>
        <color rgb="FFFF0000"/>
      </dataBar>
      <extLst>
        <ext xmlns:x14="http://schemas.microsoft.com/office/spreadsheetml/2009/9/main" uri="{B025F937-C7B1-47D3-B67F-A62EFF666E3E}">
          <x14:id>{493A300F-E713-4F51-A1F5-B729C96D4B2B}</x14:id>
        </ext>
      </extLst>
    </cfRule>
  </conditionalFormatting>
  <conditionalFormatting sqref="I2:I120">
    <cfRule type="dataBar" priority="242">
      <dataBar>
        <cfvo type="min"/>
        <cfvo type="max"/>
        <color rgb="FFFF0000"/>
      </dataBar>
      <extLst>
        <ext xmlns:x14="http://schemas.microsoft.com/office/spreadsheetml/2009/9/main" uri="{B025F937-C7B1-47D3-B67F-A62EFF666E3E}">
          <x14:id>{245188AD-E9A1-4FB5-A955-E415DF7B2533}</x14:id>
        </ext>
      </extLst>
    </cfRule>
  </conditionalFormatting>
  <conditionalFormatting sqref="I121:I150">
    <cfRule type="dataBar" priority="243">
      <dataBar>
        <cfvo type="min"/>
        <cfvo type="max"/>
        <color rgb="FFFF0000"/>
      </dataBar>
      <extLst>
        <ext xmlns:x14="http://schemas.microsoft.com/office/spreadsheetml/2009/9/main" uri="{B025F937-C7B1-47D3-B67F-A62EFF666E3E}">
          <x14:id>{D96BFD9C-188E-4176-B601-D5A01D156F0A}</x14:id>
        </ext>
      </extLst>
    </cfRule>
  </conditionalFormatting>
  <conditionalFormatting sqref="I2:I120">
    <cfRule type="dataBar" priority="244">
      <dataBar>
        <cfvo type="min"/>
        <cfvo type="max"/>
        <color rgb="FFFF0000"/>
      </dataBar>
      <extLst>
        <ext xmlns:x14="http://schemas.microsoft.com/office/spreadsheetml/2009/9/main" uri="{B025F937-C7B1-47D3-B67F-A62EFF666E3E}">
          <x14:id>{12440D6C-8538-476C-987D-69E87B27E2C1}</x14:id>
        </ext>
      </extLst>
    </cfRule>
  </conditionalFormatting>
  <conditionalFormatting sqref="I121:I150">
    <cfRule type="dataBar" priority="245">
      <dataBar>
        <cfvo type="min"/>
        <cfvo type="max"/>
        <color rgb="FFFF0000"/>
      </dataBar>
      <extLst>
        <ext xmlns:x14="http://schemas.microsoft.com/office/spreadsheetml/2009/9/main" uri="{B025F937-C7B1-47D3-B67F-A62EFF666E3E}">
          <x14:id>{6236C1F7-D192-4D1F-A4C7-B2E7C4F9104B}</x14:id>
        </ext>
      </extLst>
    </cfRule>
  </conditionalFormatting>
  <conditionalFormatting sqref="I2:I120">
    <cfRule type="dataBar" priority="246">
      <dataBar>
        <cfvo type="min"/>
        <cfvo type="max"/>
        <color rgb="FFFF0000"/>
      </dataBar>
      <extLst>
        <ext xmlns:x14="http://schemas.microsoft.com/office/spreadsheetml/2009/9/main" uri="{B025F937-C7B1-47D3-B67F-A62EFF666E3E}">
          <x14:id>{2ACEE965-0830-4B4C-AF4B-20AA45668DA5}</x14:id>
        </ext>
      </extLst>
    </cfRule>
  </conditionalFormatting>
  <conditionalFormatting sqref="I121:I150">
    <cfRule type="dataBar" priority="247">
      <dataBar>
        <cfvo type="min"/>
        <cfvo type="max"/>
        <color rgb="FFFF0000"/>
      </dataBar>
      <extLst>
        <ext xmlns:x14="http://schemas.microsoft.com/office/spreadsheetml/2009/9/main" uri="{B025F937-C7B1-47D3-B67F-A62EFF666E3E}">
          <x14:id>{8E2FD3BA-BB41-4F5F-9363-493D8030A5C1}</x14:id>
        </ext>
      </extLst>
    </cfRule>
  </conditionalFormatting>
  <conditionalFormatting sqref="I2:I120">
    <cfRule type="dataBar" priority="248">
      <dataBar>
        <cfvo type="min"/>
        <cfvo type="max"/>
        <color rgb="FFFF0000"/>
      </dataBar>
      <extLst>
        <ext xmlns:x14="http://schemas.microsoft.com/office/spreadsheetml/2009/9/main" uri="{B025F937-C7B1-47D3-B67F-A62EFF666E3E}">
          <x14:id>{10105E3A-9F1E-4F80-AB43-F2296A87AE82}</x14:id>
        </ext>
      </extLst>
    </cfRule>
  </conditionalFormatting>
  <conditionalFormatting sqref="I121:I150">
    <cfRule type="dataBar" priority="249">
      <dataBar>
        <cfvo type="min"/>
        <cfvo type="max"/>
        <color rgb="FFFF0000"/>
      </dataBar>
      <extLst>
        <ext xmlns:x14="http://schemas.microsoft.com/office/spreadsheetml/2009/9/main" uri="{B025F937-C7B1-47D3-B67F-A62EFF666E3E}">
          <x14:id>{5A353CE0-585F-4BD0-8494-3C0DB4457B99}</x14:id>
        </ext>
      </extLst>
    </cfRule>
  </conditionalFormatting>
  <conditionalFormatting sqref="I2:I120">
    <cfRule type="dataBar" priority="250">
      <dataBar>
        <cfvo type="min"/>
        <cfvo type="max"/>
        <color rgb="FFFF0000"/>
      </dataBar>
      <extLst>
        <ext xmlns:x14="http://schemas.microsoft.com/office/spreadsheetml/2009/9/main" uri="{B025F937-C7B1-47D3-B67F-A62EFF666E3E}">
          <x14:id>{03F5EF05-441F-4DDE-A25C-F60BE2D07D7A}</x14:id>
        </ext>
      </extLst>
    </cfRule>
  </conditionalFormatting>
  <conditionalFormatting sqref="I121:I150">
    <cfRule type="dataBar" priority="251">
      <dataBar>
        <cfvo type="min"/>
        <cfvo type="max"/>
        <color rgb="FFFF0000"/>
      </dataBar>
      <extLst>
        <ext xmlns:x14="http://schemas.microsoft.com/office/spreadsheetml/2009/9/main" uri="{B025F937-C7B1-47D3-B67F-A62EFF666E3E}">
          <x14:id>{05361B80-B0D0-4F0A-AC74-4DF8C421ADBB}</x14:id>
        </ext>
      </extLst>
    </cfRule>
  </conditionalFormatting>
  <conditionalFormatting sqref="I2:I120">
    <cfRule type="dataBar" priority="252">
      <dataBar>
        <cfvo type="min"/>
        <cfvo type="max"/>
        <color rgb="FF315F97"/>
      </dataBar>
      <extLst>
        <ext xmlns:x14="http://schemas.microsoft.com/office/spreadsheetml/2009/9/main" uri="{B025F937-C7B1-47D3-B67F-A62EFF666E3E}">
          <x14:id>{864F3E1F-A818-48F0-AD69-2A1AFFB93BA1}</x14:id>
        </ext>
      </extLst>
    </cfRule>
  </conditionalFormatting>
  <conditionalFormatting sqref="I121:I150">
    <cfRule type="dataBar" priority="253">
      <dataBar>
        <cfvo type="min"/>
        <cfvo type="max"/>
        <color rgb="FF315F97"/>
      </dataBar>
      <extLst>
        <ext xmlns:x14="http://schemas.microsoft.com/office/spreadsheetml/2009/9/main" uri="{B025F937-C7B1-47D3-B67F-A62EFF666E3E}">
          <x14:id>{FCB736AE-AB48-4BF8-BAFB-5AEB2A8D57E9}</x14:id>
        </ext>
      </extLst>
    </cfRule>
  </conditionalFormatting>
  <conditionalFormatting sqref="I2:I120">
    <cfRule type="dataBar" priority="254">
      <dataBar>
        <cfvo type="min"/>
        <cfvo type="max"/>
        <color rgb="FF315F97"/>
      </dataBar>
      <extLst>
        <ext xmlns:x14="http://schemas.microsoft.com/office/spreadsheetml/2009/9/main" uri="{B025F937-C7B1-47D3-B67F-A62EFF666E3E}">
          <x14:id>{EBD36B3F-AFC9-4863-9669-B378CA027309}</x14:id>
        </ext>
      </extLst>
    </cfRule>
  </conditionalFormatting>
  <conditionalFormatting sqref="I121:I150">
    <cfRule type="dataBar" priority="255">
      <dataBar>
        <cfvo type="min"/>
        <cfvo type="max"/>
        <color rgb="FF315F97"/>
      </dataBar>
      <extLst>
        <ext xmlns:x14="http://schemas.microsoft.com/office/spreadsheetml/2009/9/main" uri="{B025F937-C7B1-47D3-B67F-A62EFF666E3E}">
          <x14:id>{9AD10F32-C66F-4B14-89BE-8DF6BF6006AF}</x14:id>
        </ext>
      </extLst>
    </cfRule>
  </conditionalFormatting>
  <conditionalFormatting sqref="I2:I120">
    <cfRule type="dataBar" priority="256">
      <dataBar>
        <cfvo type="min"/>
        <cfvo type="max"/>
        <color rgb="FF315F97"/>
      </dataBar>
      <extLst>
        <ext xmlns:x14="http://schemas.microsoft.com/office/spreadsheetml/2009/9/main" uri="{B025F937-C7B1-47D3-B67F-A62EFF666E3E}">
          <x14:id>{B00C6466-02C2-4926-BF86-24106453E935}</x14:id>
        </ext>
      </extLst>
    </cfRule>
  </conditionalFormatting>
  <conditionalFormatting sqref="I121:I150">
    <cfRule type="dataBar" priority="257">
      <dataBar>
        <cfvo type="min"/>
        <cfvo type="max"/>
        <color rgb="FF315F97"/>
      </dataBar>
      <extLst>
        <ext xmlns:x14="http://schemas.microsoft.com/office/spreadsheetml/2009/9/main" uri="{B025F937-C7B1-47D3-B67F-A62EFF666E3E}">
          <x14:id>{367E6C84-1BAE-499C-B018-007C7509300D}</x14:id>
        </ext>
      </extLst>
    </cfRule>
  </conditionalFormatting>
  <conditionalFormatting sqref="I2:I120">
    <cfRule type="dataBar" priority="258">
      <dataBar>
        <cfvo type="min"/>
        <cfvo type="max"/>
        <color rgb="FF315F97"/>
      </dataBar>
      <extLst>
        <ext xmlns:x14="http://schemas.microsoft.com/office/spreadsheetml/2009/9/main" uri="{B025F937-C7B1-47D3-B67F-A62EFF666E3E}">
          <x14:id>{E2BF5EA1-D989-40FE-8AF9-9F8A6EB83BA7}</x14:id>
        </ext>
      </extLst>
    </cfRule>
  </conditionalFormatting>
  <conditionalFormatting sqref="I121:I150">
    <cfRule type="dataBar" priority="259">
      <dataBar>
        <cfvo type="min"/>
        <cfvo type="max"/>
        <color rgb="FF315F97"/>
      </dataBar>
      <extLst>
        <ext xmlns:x14="http://schemas.microsoft.com/office/spreadsheetml/2009/9/main" uri="{B025F937-C7B1-47D3-B67F-A62EFF666E3E}">
          <x14:id>{C33501D1-25F5-46D0-8A0F-3D5AD73E61C8}</x14:id>
        </ext>
      </extLst>
    </cfRule>
  </conditionalFormatting>
  <conditionalFormatting sqref="I2:I120">
    <cfRule type="dataBar" priority="260">
      <dataBar>
        <cfvo type="min"/>
        <cfvo type="max"/>
        <color rgb="FF315F97"/>
      </dataBar>
      <extLst>
        <ext xmlns:x14="http://schemas.microsoft.com/office/spreadsheetml/2009/9/main" uri="{B025F937-C7B1-47D3-B67F-A62EFF666E3E}">
          <x14:id>{0B57049D-4DC8-4892-9357-DE222650E701}</x14:id>
        </ext>
      </extLst>
    </cfRule>
  </conditionalFormatting>
  <conditionalFormatting sqref="I121:I150">
    <cfRule type="dataBar" priority="261">
      <dataBar>
        <cfvo type="min"/>
        <cfvo type="max"/>
        <color rgb="FF315F97"/>
      </dataBar>
      <extLst>
        <ext xmlns:x14="http://schemas.microsoft.com/office/spreadsheetml/2009/9/main" uri="{B025F937-C7B1-47D3-B67F-A62EFF666E3E}">
          <x14:id>{D0E3F490-A298-4655-8B0C-1D1D94F8F3AE}</x14:id>
        </ext>
      </extLst>
    </cfRule>
  </conditionalFormatting>
  <conditionalFormatting sqref="I2:I120">
    <cfRule type="dataBar" priority="262">
      <dataBar>
        <cfvo type="min"/>
        <cfvo type="max"/>
        <color rgb="FF315F97"/>
      </dataBar>
      <extLst>
        <ext xmlns:x14="http://schemas.microsoft.com/office/spreadsheetml/2009/9/main" uri="{B025F937-C7B1-47D3-B67F-A62EFF666E3E}">
          <x14:id>{A050AA11-0150-4CE5-82A1-7EDD3A1FD64E}</x14:id>
        </ext>
      </extLst>
    </cfRule>
  </conditionalFormatting>
  <conditionalFormatting sqref="I121:I150">
    <cfRule type="dataBar" priority="263">
      <dataBar>
        <cfvo type="min"/>
        <cfvo type="max"/>
        <color rgb="FF315F97"/>
      </dataBar>
      <extLst>
        <ext xmlns:x14="http://schemas.microsoft.com/office/spreadsheetml/2009/9/main" uri="{B025F937-C7B1-47D3-B67F-A62EFF666E3E}">
          <x14:id>{49F9B0DB-2100-4402-8E3A-82535E8EBF52}</x14:id>
        </ext>
      </extLst>
    </cfRule>
  </conditionalFormatting>
  <conditionalFormatting sqref="I2:I120">
    <cfRule type="dataBar" priority="264">
      <dataBar>
        <cfvo type="min"/>
        <cfvo type="max"/>
        <color rgb="FF315F97"/>
      </dataBar>
      <extLst>
        <ext xmlns:x14="http://schemas.microsoft.com/office/spreadsheetml/2009/9/main" uri="{B025F937-C7B1-47D3-B67F-A62EFF666E3E}">
          <x14:id>{3C76D6DF-A7A0-4445-9290-B7F42D91ABBD}</x14:id>
        </ext>
      </extLst>
    </cfRule>
  </conditionalFormatting>
  <conditionalFormatting sqref="I121:I150">
    <cfRule type="dataBar" priority="265">
      <dataBar>
        <cfvo type="min"/>
        <cfvo type="max"/>
        <color rgb="FF315F97"/>
      </dataBar>
      <extLst>
        <ext xmlns:x14="http://schemas.microsoft.com/office/spreadsheetml/2009/9/main" uri="{B025F937-C7B1-47D3-B67F-A62EFF666E3E}">
          <x14:id>{D392F0AC-A782-48BF-8A43-A77B8FEFD7F7}</x14:id>
        </ext>
      </extLst>
    </cfRule>
  </conditionalFormatting>
  <conditionalFormatting sqref="I2:I120">
    <cfRule type="dataBar" priority="266">
      <dataBar>
        <cfvo type="min"/>
        <cfvo type="max"/>
        <color rgb="FF315F97"/>
      </dataBar>
      <extLst>
        <ext xmlns:x14="http://schemas.microsoft.com/office/spreadsheetml/2009/9/main" uri="{B025F937-C7B1-47D3-B67F-A62EFF666E3E}">
          <x14:id>{E54CDE3B-0B39-4858-BF51-196A93BC45F3}</x14:id>
        </ext>
      </extLst>
    </cfRule>
  </conditionalFormatting>
  <conditionalFormatting sqref="I121:I150">
    <cfRule type="dataBar" priority="267">
      <dataBar>
        <cfvo type="min"/>
        <cfvo type="max"/>
        <color rgb="FF315F97"/>
      </dataBar>
      <extLst>
        <ext xmlns:x14="http://schemas.microsoft.com/office/spreadsheetml/2009/9/main" uri="{B025F937-C7B1-47D3-B67F-A62EFF666E3E}">
          <x14:id>{02F4FAC0-DC11-47EF-8234-8184DD857134}</x14:id>
        </ext>
      </extLst>
    </cfRule>
  </conditionalFormatting>
  <conditionalFormatting sqref="I2:I120">
    <cfRule type="dataBar" priority="268">
      <dataBar>
        <cfvo type="min"/>
        <cfvo type="max"/>
        <color rgb="FF315F97"/>
      </dataBar>
      <extLst>
        <ext xmlns:x14="http://schemas.microsoft.com/office/spreadsheetml/2009/9/main" uri="{B025F937-C7B1-47D3-B67F-A62EFF666E3E}">
          <x14:id>{E2CA7EAF-D879-4F8B-95BB-FB2EB21DA400}</x14:id>
        </ext>
      </extLst>
    </cfRule>
  </conditionalFormatting>
  <conditionalFormatting sqref="I121:I150">
    <cfRule type="dataBar" priority="269">
      <dataBar>
        <cfvo type="min"/>
        <cfvo type="max"/>
        <color rgb="FF315F97"/>
      </dataBar>
      <extLst>
        <ext xmlns:x14="http://schemas.microsoft.com/office/spreadsheetml/2009/9/main" uri="{B025F937-C7B1-47D3-B67F-A62EFF666E3E}">
          <x14:id>{ABD0C0C8-D31F-45D8-9FA8-45EE29D8B5FF}</x14:id>
        </ext>
      </extLst>
    </cfRule>
  </conditionalFormatting>
  <conditionalFormatting sqref="I2:I120">
    <cfRule type="dataBar" priority="270">
      <dataBar>
        <cfvo type="min"/>
        <cfvo type="max"/>
        <color rgb="FF315F97"/>
      </dataBar>
      <extLst>
        <ext xmlns:x14="http://schemas.microsoft.com/office/spreadsheetml/2009/9/main" uri="{B025F937-C7B1-47D3-B67F-A62EFF666E3E}">
          <x14:id>{F14C192A-A3B1-40F7-8C47-5AA8D432A219}</x14:id>
        </ext>
      </extLst>
    </cfRule>
  </conditionalFormatting>
  <conditionalFormatting sqref="I121:I150">
    <cfRule type="dataBar" priority="271">
      <dataBar>
        <cfvo type="min"/>
        <cfvo type="max"/>
        <color rgb="FF315F97"/>
      </dataBar>
      <extLst>
        <ext xmlns:x14="http://schemas.microsoft.com/office/spreadsheetml/2009/9/main" uri="{B025F937-C7B1-47D3-B67F-A62EFF666E3E}">
          <x14:id>{0DBF87EC-CBE2-4C62-8D81-67B139C86C2E}</x14:id>
        </ext>
      </extLst>
    </cfRule>
  </conditionalFormatting>
  <conditionalFormatting sqref="I2:I120">
    <cfRule type="dataBar" priority="272">
      <dataBar>
        <cfvo type="min"/>
        <cfvo type="max"/>
        <color rgb="FF315F97"/>
      </dataBar>
      <extLst>
        <ext xmlns:x14="http://schemas.microsoft.com/office/spreadsheetml/2009/9/main" uri="{B025F937-C7B1-47D3-B67F-A62EFF666E3E}">
          <x14:id>{3C28E1E0-F9A8-4A61-9B11-B34C4C6FB6F9}</x14:id>
        </ext>
      </extLst>
    </cfRule>
  </conditionalFormatting>
  <conditionalFormatting sqref="I121:I150">
    <cfRule type="dataBar" priority="273">
      <dataBar>
        <cfvo type="min"/>
        <cfvo type="max"/>
        <color rgb="FF315F97"/>
      </dataBar>
      <extLst>
        <ext xmlns:x14="http://schemas.microsoft.com/office/spreadsheetml/2009/9/main" uri="{B025F937-C7B1-47D3-B67F-A62EFF666E3E}">
          <x14:id>{047B419D-D6FB-48C2-B102-E6E8650D4E1E}</x14:id>
        </ext>
      </extLst>
    </cfRule>
  </conditionalFormatting>
  <conditionalFormatting sqref="I2:I120">
    <cfRule type="dataBar" priority="274">
      <dataBar>
        <cfvo type="min"/>
        <cfvo type="max"/>
        <color rgb="FF315F97"/>
      </dataBar>
      <extLst>
        <ext xmlns:x14="http://schemas.microsoft.com/office/spreadsheetml/2009/9/main" uri="{B025F937-C7B1-47D3-B67F-A62EFF666E3E}">
          <x14:id>{7111BB9A-B179-4799-84DB-6F75C1DF8875}</x14:id>
        </ext>
      </extLst>
    </cfRule>
  </conditionalFormatting>
  <conditionalFormatting sqref="I121:I150">
    <cfRule type="dataBar" priority="275">
      <dataBar>
        <cfvo type="min"/>
        <cfvo type="max"/>
        <color rgb="FF315F97"/>
      </dataBar>
      <extLst>
        <ext xmlns:x14="http://schemas.microsoft.com/office/spreadsheetml/2009/9/main" uri="{B025F937-C7B1-47D3-B67F-A62EFF666E3E}">
          <x14:id>{93CC9BE8-99C8-48AF-BB69-5617A513ED4A}</x14:id>
        </ext>
      </extLst>
    </cfRule>
  </conditionalFormatting>
  <conditionalFormatting sqref="I2:I120">
    <cfRule type="dataBar" priority="276">
      <dataBar>
        <cfvo type="min"/>
        <cfvo type="max"/>
        <color rgb="FF315F97"/>
      </dataBar>
      <extLst>
        <ext xmlns:x14="http://schemas.microsoft.com/office/spreadsheetml/2009/9/main" uri="{B025F937-C7B1-47D3-B67F-A62EFF666E3E}">
          <x14:id>{7A91024C-7626-499A-8FD8-C1F1C6655D81}</x14:id>
        </ext>
      </extLst>
    </cfRule>
  </conditionalFormatting>
  <conditionalFormatting sqref="I121:I150">
    <cfRule type="dataBar" priority="277">
      <dataBar>
        <cfvo type="min"/>
        <cfvo type="max"/>
        <color rgb="FF315F97"/>
      </dataBar>
      <extLst>
        <ext xmlns:x14="http://schemas.microsoft.com/office/spreadsheetml/2009/9/main" uri="{B025F937-C7B1-47D3-B67F-A62EFF666E3E}">
          <x14:id>{F6203915-6B54-4528-BCDF-C2C1B95E5C1E}</x14:id>
        </ext>
      </extLst>
    </cfRule>
  </conditionalFormatting>
  <conditionalFormatting sqref="I2:I120">
    <cfRule type="dataBar" priority="278">
      <dataBar>
        <cfvo type="min"/>
        <cfvo type="max"/>
        <color rgb="FF315F97"/>
      </dataBar>
      <extLst>
        <ext xmlns:x14="http://schemas.microsoft.com/office/spreadsheetml/2009/9/main" uri="{B025F937-C7B1-47D3-B67F-A62EFF666E3E}">
          <x14:id>{860F4EF2-91CD-4012-B633-954C300E4C46}</x14:id>
        </ext>
      </extLst>
    </cfRule>
  </conditionalFormatting>
  <conditionalFormatting sqref="I121:I150">
    <cfRule type="dataBar" priority="279">
      <dataBar>
        <cfvo type="min"/>
        <cfvo type="max"/>
        <color rgb="FF315F97"/>
      </dataBar>
      <extLst>
        <ext xmlns:x14="http://schemas.microsoft.com/office/spreadsheetml/2009/9/main" uri="{B025F937-C7B1-47D3-B67F-A62EFF666E3E}">
          <x14:id>{D01C5C62-FB48-45F4-A4F0-25740D17EB48}</x14:id>
        </ext>
      </extLst>
    </cfRule>
  </conditionalFormatting>
  <conditionalFormatting sqref="I2:I120">
    <cfRule type="dataBar" priority="280">
      <dataBar>
        <cfvo type="min"/>
        <cfvo type="max"/>
        <color rgb="FF315F97"/>
      </dataBar>
      <extLst>
        <ext xmlns:x14="http://schemas.microsoft.com/office/spreadsheetml/2009/9/main" uri="{B025F937-C7B1-47D3-B67F-A62EFF666E3E}">
          <x14:id>{CF02B128-EE45-475D-9C2D-B318AA28F048}</x14:id>
        </ext>
      </extLst>
    </cfRule>
  </conditionalFormatting>
  <conditionalFormatting sqref="I121:I150">
    <cfRule type="dataBar" priority="281">
      <dataBar>
        <cfvo type="min"/>
        <cfvo type="max"/>
        <color rgb="FF315F97"/>
      </dataBar>
      <extLst>
        <ext xmlns:x14="http://schemas.microsoft.com/office/spreadsheetml/2009/9/main" uri="{B025F937-C7B1-47D3-B67F-A62EFF666E3E}">
          <x14:id>{BE26F1D3-D619-4A3C-8C92-E8443B3A2360}</x14:id>
        </ext>
      </extLst>
    </cfRule>
  </conditionalFormatting>
  <conditionalFormatting sqref="I2:I120">
    <cfRule type="dataBar" priority="283">
      <dataBar>
        <cfvo type="min"/>
        <cfvo type="max"/>
        <color rgb="FF315F97"/>
      </dataBar>
      <extLst>
        <ext xmlns:x14="http://schemas.microsoft.com/office/spreadsheetml/2009/9/main" uri="{B025F937-C7B1-47D3-B67F-A62EFF666E3E}">
          <x14:id>{4B1A32DF-4639-4F0E-8B5E-5460462B35B7}</x14:id>
        </ext>
      </extLst>
    </cfRule>
  </conditionalFormatting>
  <conditionalFormatting sqref="I121:I150">
    <cfRule type="dataBar" priority="284">
      <dataBar>
        <cfvo type="min"/>
        <cfvo type="max"/>
        <color rgb="FF315F97"/>
      </dataBar>
      <extLst>
        <ext xmlns:x14="http://schemas.microsoft.com/office/spreadsheetml/2009/9/main" uri="{B025F937-C7B1-47D3-B67F-A62EFF666E3E}">
          <x14:id>{3FD456A5-91C9-43BA-BDF9-F601A969B219}</x14:id>
        </ext>
      </extLst>
    </cfRule>
  </conditionalFormatting>
  <conditionalFormatting sqref="I2:I120">
    <cfRule type="dataBar" priority="282">
      <dataBar>
        <cfvo type="min"/>
        <cfvo type="max"/>
        <color rgb="FF315F97"/>
      </dataBar>
      <extLst>
        <ext xmlns:x14="http://schemas.microsoft.com/office/spreadsheetml/2009/9/main" uri="{B025F937-C7B1-47D3-B67F-A62EFF666E3E}">
          <x14:id>{DFAFE087-891E-4A02-A0EB-8A47AB77E484}</x14:id>
        </ext>
      </extLst>
    </cfRule>
  </conditionalFormatting>
  <conditionalFormatting sqref="I121:I150">
    <cfRule type="dataBar" priority="285">
      <dataBar>
        <cfvo type="min"/>
        <cfvo type="max"/>
        <color rgb="FF315F97"/>
      </dataBar>
      <extLst>
        <ext xmlns:x14="http://schemas.microsoft.com/office/spreadsheetml/2009/9/main" uri="{B025F937-C7B1-47D3-B67F-A62EFF666E3E}">
          <x14:id>{E8595E33-288A-4EF4-997D-A4E610188748}</x14:id>
        </ext>
      </extLst>
    </cfRule>
  </conditionalFormatting>
  <conditionalFormatting sqref="I2:I120">
    <cfRule type="dataBar" priority="286">
      <dataBar>
        <cfvo type="min"/>
        <cfvo type="max"/>
        <color rgb="FF315F97"/>
      </dataBar>
      <extLst>
        <ext xmlns:x14="http://schemas.microsoft.com/office/spreadsheetml/2009/9/main" uri="{B025F937-C7B1-47D3-B67F-A62EFF666E3E}">
          <x14:id>{16795D96-86B9-4FA4-A6CB-BB67D047916B}</x14:id>
        </ext>
      </extLst>
    </cfRule>
  </conditionalFormatting>
  <conditionalFormatting sqref="I121:I150">
    <cfRule type="dataBar" priority="287">
      <dataBar>
        <cfvo type="min"/>
        <cfvo type="max"/>
        <color rgb="FF315F97"/>
      </dataBar>
      <extLst>
        <ext xmlns:x14="http://schemas.microsoft.com/office/spreadsheetml/2009/9/main" uri="{B025F937-C7B1-47D3-B67F-A62EFF666E3E}">
          <x14:id>{AB0E8E67-6A01-437B-B940-A1CBAC5542BA}</x14:id>
        </ext>
      </extLst>
    </cfRule>
  </conditionalFormatting>
  <conditionalFormatting sqref="I2:I120">
    <cfRule type="dataBar" priority="288">
      <dataBar>
        <cfvo type="min"/>
        <cfvo type="max"/>
        <color rgb="FF315F97"/>
      </dataBar>
      <extLst>
        <ext xmlns:x14="http://schemas.microsoft.com/office/spreadsheetml/2009/9/main" uri="{B025F937-C7B1-47D3-B67F-A62EFF666E3E}">
          <x14:id>{4EE8735B-120F-46AE-9E69-3B1E11D46914}</x14:id>
        </ext>
      </extLst>
    </cfRule>
  </conditionalFormatting>
  <conditionalFormatting sqref="I121:I150">
    <cfRule type="dataBar" priority="289">
      <dataBar>
        <cfvo type="min"/>
        <cfvo type="max"/>
        <color rgb="FF315F97"/>
      </dataBar>
      <extLst>
        <ext xmlns:x14="http://schemas.microsoft.com/office/spreadsheetml/2009/9/main" uri="{B025F937-C7B1-47D3-B67F-A62EFF666E3E}">
          <x14:id>{6D16F0E9-B798-40A6-BF00-6A6C470D42A7}</x14:id>
        </ext>
      </extLst>
    </cfRule>
  </conditionalFormatting>
  <conditionalFormatting sqref="I2:I120">
    <cfRule type="dataBar" priority="290">
      <dataBar>
        <cfvo type="min"/>
        <cfvo type="max"/>
        <color rgb="FF315F97"/>
      </dataBar>
      <extLst>
        <ext xmlns:x14="http://schemas.microsoft.com/office/spreadsheetml/2009/9/main" uri="{B025F937-C7B1-47D3-B67F-A62EFF666E3E}">
          <x14:id>{08094B1B-B1F3-42B7-B699-4A50BB635F8D}</x14:id>
        </ext>
      </extLst>
    </cfRule>
  </conditionalFormatting>
  <conditionalFormatting sqref="I121:I150">
    <cfRule type="dataBar" priority="291">
      <dataBar>
        <cfvo type="min"/>
        <cfvo type="max"/>
        <color rgb="FF315F97"/>
      </dataBar>
      <extLst>
        <ext xmlns:x14="http://schemas.microsoft.com/office/spreadsheetml/2009/9/main" uri="{B025F937-C7B1-47D3-B67F-A62EFF666E3E}">
          <x14:id>{3144A889-BF64-4BA4-A3C1-E23BB1F80260}</x14:id>
        </ext>
      </extLst>
    </cfRule>
  </conditionalFormatting>
  <conditionalFormatting sqref="I2:I120">
    <cfRule type="dataBar" priority="292">
      <dataBar>
        <cfvo type="min"/>
        <cfvo type="max"/>
        <color rgb="FF315F97"/>
      </dataBar>
      <extLst>
        <ext xmlns:x14="http://schemas.microsoft.com/office/spreadsheetml/2009/9/main" uri="{B025F937-C7B1-47D3-B67F-A62EFF666E3E}">
          <x14:id>{9BD4A611-7324-4B78-9BF4-AD948F1B9D46}</x14:id>
        </ext>
      </extLst>
    </cfRule>
  </conditionalFormatting>
  <conditionalFormatting sqref="I121:I150">
    <cfRule type="dataBar" priority="293">
      <dataBar>
        <cfvo type="min"/>
        <cfvo type="max"/>
        <color rgb="FF315F97"/>
      </dataBar>
      <extLst>
        <ext xmlns:x14="http://schemas.microsoft.com/office/spreadsheetml/2009/9/main" uri="{B025F937-C7B1-47D3-B67F-A62EFF666E3E}">
          <x14:id>{1D9D1511-4D13-449D-A036-90EB07747C9D}</x14:id>
        </ext>
      </extLst>
    </cfRule>
  </conditionalFormatting>
  <conditionalFormatting sqref="I2:I120">
    <cfRule type="dataBar" priority="294">
      <dataBar>
        <cfvo type="min"/>
        <cfvo type="max"/>
        <color rgb="FF315F97"/>
      </dataBar>
      <extLst>
        <ext xmlns:x14="http://schemas.microsoft.com/office/spreadsheetml/2009/9/main" uri="{B025F937-C7B1-47D3-B67F-A62EFF666E3E}">
          <x14:id>{1718A02F-F3BF-4883-8B6F-49B3A64E4C2D}</x14:id>
        </ext>
      </extLst>
    </cfRule>
  </conditionalFormatting>
  <conditionalFormatting sqref="I121:I150">
    <cfRule type="dataBar" priority="295">
      <dataBar>
        <cfvo type="min"/>
        <cfvo type="max"/>
        <color rgb="FF315F97"/>
      </dataBar>
      <extLst>
        <ext xmlns:x14="http://schemas.microsoft.com/office/spreadsheetml/2009/9/main" uri="{B025F937-C7B1-47D3-B67F-A62EFF666E3E}">
          <x14:id>{91D8CAE4-D2B7-4C7C-9250-0F69677CB2F1}</x14:id>
        </ext>
      </extLst>
    </cfRule>
  </conditionalFormatting>
  <conditionalFormatting sqref="I2:I120">
    <cfRule type="dataBar" priority="296">
      <dataBar>
        <cfvo type="min"/>
        <cfvo type="max"/>
        <color rgb="FF315F97"/>
      </dataBar>
      <extLst>
        <ext xmlns:x14="http://schemas.microsoft.com/office/spreadsheetml/2009/9/main" uri="{B025F937-C7B1-47D3-B67F-A62EFF666E3E}">
          <x14:id>{4E260B07-A6B2-4903-9D8D-54B41DD244BD}</x14:id>
        </ext>
      </extLst>
    </cfRule>
  </conditionalFormatting>
  <conditionalFormatting sqref="I121:I150">
    <cfRule type="dataBar" priority="298">
      <dataBar>
        <cfvo type="min"/>
        <cfvo type="max"/>
        <color rgb="FF315F97"/>
      </dataBar>
      <extLst>
        <ext xmlns:x14="http://schemas.microsoft.com/office/spreadsheetml/2009/9/main" uri="{B025F937-C7B1-47D3-B67F-A62EFF666E3E}">
          <x14:id>{B9E0EB02-BE84-4116-A453-269A177913DA}</x14:id>
        </ext>
      </extLst>
    </cfRule>
  </conditionalFormatting>
  <conditionalFormatting sqref="I2:I120">
    <cfRule type="dataBar" priority="297">
      <dataBar>
        <cfvo type="min"/>
        <cfvo type="max"/>
        <color rgb="FF315F97"/>
      </dataBar>
      <extLst>
        <ext xmlns:x14="http://schemas.microsoft.com/office/spreadsheetml/2009/9/main" uri="{B025F937-C7B1-47D3-B67F-A62EFF666E3E}">
          <x14:id>{E67FD334-8C21-4AB3-B259-E59051E2CABD}</x14:id>
        </ext>
      </extLst>
    </cfRule>
  </conditionalFormatting>
  <conditionalFormatting sqref="I121:I150">
    <cfRule type="dataBar" priority="299">
      <dataBar>
        <cfvo type="min"/>
        <cfvo type="max"/>
        <color rgb="FF315F97"/>
      </dataBar>
      <extLst>
        <ext xmlns:x14="http://schemas.microsoft.com/office/spreadsheetml/2009/9/main" uri="{B025F937-C7B1-47D3-B67F-A62EFF666E3E}">
          <x14:id>{15A84252-08AE-403B-A43C-89635205A928}</x14:id>
        </ext>
      </extLst>
    </cfRule>
  </conditionalFormatting>
  <conditionalFormatting sqref="I2:I120">
    <cfRule type="dataBar" priority="300">
      <dataBar>
        <cfvo type="min"/>
        <cfvo type="max"/>
        <color rgb="FF315F97"/>
      </dataBar>
      <extLst>
        <ext xmlns:x14="http://schemas.microsoft.com/office/spreadsheetml/2009/9/main" uri="{B025F937-C7B1-47D3-B67F-A62EFF666E3E}">
          <x14:id>{33B728A0-1FC2-4BF8-8C5B-835A5630A072}</x14:id>
        </ext>
      </extLst>
    </cfRule>
  </conditionalFormatting>
  <conditionalFormatting sqref="I121:I150">
    <cfRule type="dataBar" priority="301">
      <dataBar>
        <cfvo type="min"/>
        <cfvo type="max"/>
        <color rgb="FF315F97"/>
      </dataBar>
      <extLst>
        <ext xmlns:x14="http://schemas.microsoft.com/office/spreadsheetml/2009/9/main" uri="{B025F937-C7B1-47D3-B67F-A62EFF666E3E}">
          <x14:id>{4377E643-99A3-457E-BACD-64DCC33591A6}</x14:id>
        </ext>
      </extLst>
    </cfRule>
  </conditionalFormatting>
  <conditionalFormatting sqref="I2:I120">
    <cfRule type="dataBar" priority="302">
      <dataBar>
        <cfvo type="min"/>
        <cfvo type="max"/>
        <color rgb="FF315F97"/>
      </dataBar>
      <extLst>
        <ext xmlns:x14="http://schemas.microsoft.com/office/spreadsheetml/2009/9/main" uri="{B025F937-C7B1-47D3-B67F-A62EFF666E3E}">
          <x14:id>{B3CDFF36-2E69-44D0-B21E-0B1F6E86637C}</x14:id>
        </ext>
      </extLst>
    </cfRule>
  </conditionalFormatting>
  <conditionalFormatting sqref="I121:I150">
    <cfRule type="dataBar" priority="303">
      <dataBar>
        <cfvo type="min"/>
        <cfvo type="max"/>
        <color rgb="FF315F97"/>
      </dataBar>
      <extLst>
        <ext xmlns:x14="http://schemas.microsoft.com/office/spreadsheetml/2009/9/main" uri="{B025F937-C7B1-47D3-B67F-A62EFF666E3E}">
          <x14:id>{18792392-4E56-4985-8194-BC85B4D8B3C3}</x14:id>
        </ext>
      </extLst>
    </cfRule>
  </conditionalFormatting>
  <conditionalFormatting sqref="I2:I120">
    <cfRule type="dataBar" priority="304">
      <dataBar>
        <cfvo type="min"/>
        <cfvo type="max"/>
        <color rgb="FF315F97"/>
      </dataBar>
      <extLst>
        <ext xmlns:x14="http://schemas.microsoft.com/office/spreadsheetml/2009/9/main" uri="{B025F937-C7B1-47D3-B67F-A62EFF666E3E}">
          <x14:id>{E96C2603-B821-41D8-A464-52D5025BA61A}</x14:id>
        </ext>
      </extLst>
    </cfRule>
  </conditionalFormatting>
  <conditionalFormatting sqref="I121:I150">
    <cfRule type="dataBar" priority="305">
      <dataBar>
        <cfvo type="min"/>
        <cfvo type="max"/>
        <color rgb="FF315F97"/>
      </dataBar>
      <extLst>
        <ext xmlns:x14="http://schemas.microsoft.com/office/spreadsheetml/2009/9/main" uri="{B025F937-C7B1-47D3-B67F-A62EFF666E3E}">
          <x14:id>{7690041E-A233-47AB-A74B-7937E612853D}</x14:id>
        </ext>
      </extLst>
    </cfRule>
  </conditionalFormatting>
  <conditionalFormatting sqref="I2:I120">
    <cfRule type="dataBar" priority="306">
      <dataBar>
        <cfvo type="min"/>
        <cfvo type="max"/>
        <color rgb="FF315F97"/>
      </dataBar>
      <extLst>
        <ext xmlns:x14="http://schemas.microsoft.com/office/spreadsheetml/2009/9/main" uri="{B025F937-C7B1-47D3-B67F-A62EFF666E3E}">
          <x14:id>{26FFBEFA-1BF6-4B84-972D-929AB1BEB9C2}</x14:id>
        </ext>
      </extLst>
    </cfRule>
  </conditionalFormatting>
  <conditionalFormatting sqref="I121:I150">
    <cfRule type="dataBar" priority="307">
      <dataBar>
        <cfvo type="min"/>
        <cfvo type="max"/>
        <color rgb="FF315F97"/>
      </dataBar>
      <extLst>
        <ext xmlns:x14="http://schemas.microsoft.com/office/spreadsheetml/2009/9/main" uri="{B025F937-C7B1-47D3-B67F-A62EFF666E3E}">
          <x14:id>{647A304F-829A-4278-9265-09464EEF90EF}</x14:id>
        </ext>
      </extLst>
    </cfRule>
  </conditionalFormatting>
  <conditionalFormatting sqref="I2:I120">
    <cfRule type="dataBar" priority="308">
      <dataBar>
        <cfvo type="min"/>
        <cfvo type="max"/>
        <color rgb="FF315F97"/>
      </dataBar>
      <extLst>
        <ext xmlns:x14="http://schemas.microsoft.com/office/spreadsheetml/2009/9/main" uri="{B025F937-C7B1-47D3-B67F-A62EFF666E3E}">
          <x14:id>{CF8ED027-4CD7-47CF-9510-46BD5B8D28CC}</x14:id>
        </ext>
      </extLst>
    </cfRule>
  </conditionalFormatting>
  <conditionalFormatting sqref="I121:I150">
    <cfRule type="dataBar" priority="309">
      <dataBar>
        <cfvo type="min"/>
        <cfvo type="max"/>
        <color rgb="FF315F97"/>
      </dataBar>
      <extLst>
        <ext xmlns:x14="http://schemas.microsoft.com/office/spreadsheetml/2009/9/main" uri="{B025F937-C7B1-47D3-B67F-A62EFF666E3E}">
          <x14:id>{062114B9-B218-4D30-AC4D-3B463FD58237}</x14:id>
        </ext>
      </extLst>
    </cfRule>
  </conditionalFormatting>
  <conditionalFormatting sqref="I2:I120">
    <cfRule type="dataBar" priority="310">
      <dataBar>
        <cfvo type="min"/>
        <cfvo type="max"/>
        <color rgb="FF315F97"/>
      </dataBar>
      <extLst>
        <ext xmlns:x14="http://schemas.microsoft.com/office/spreadsheetml/2009/9/main" uri="{B025F937-C7B1-47D3-B67F-A62EFF666E3E}">
          <x14:id>{89DCDE21-567F-4F74-8091-118A6E5D03AD}</x14:id>
        </ext>
      </extLst>
    </cfRule>
  </conditionalFormatting>
  <conditionalFormatting sqref="I121:I150">
    <cfRule type="dataBar" priority="311">
      <dataBar>
        <cfvo type="min"/>
        <cfvo type="max"/>
        <color rgb="FF315F97"/>
      </dataBar>
      <extLst>
        <ext xmlns:x14="http://schemas.microsoft.com/office/spreadsheetml/2009/9/main" uri="{B025F937-C7B1-47D3-B67F-A62EFF666E3E}">
          <x14:id>{36E441C6-599C-41DD-AFB2-B29DF4137C26}</x14:id>
        </ext>
      </extLst>
    </cfRule>
  </conditionalFormatting>
  <conditionalFormatting sqref="I2:I120">
    <cfRule type="dataBar" priority="312">
      <dataBar>
        <cfvo type="min"/>
        <cfvo type="max"/>
        <color rgb="FF315F97"/>
      </dataBar>
      <extLst>
        <ext xmlns:x14="http://schemas.microsoft.com/office/spreadsheetml/2009/9/main" uri="{B025F937-C7B1-47D3-B67F-A62EFF666E3E}">
          <x14:id>{45C136BB-B071-4910-9A3F-E852B20E8AB7}</x14:id>
        </ext>
      </extLst>
    </cfRule>
  </conditionalFormatting>
  <conditionalFormatting sqref="I121:I150">
    <cfRule type="dataBar" priority="313">
      <dataBar>
        <cfvo type="min"/>
        <cfvo type="max"/>
        <color rgb="FF315F97"/>
      </dataBar>
      <extLst>
        <ext xmlns:x14="http://schemas.microsoft.com/office/spreadsheetml/2009/9/main" uri="{B025F937-C7B1-47D3-B67F-A62EFF666E3E}">
          <x14:id>{5BA02698-E04B-48C7-A6BB-086210238BA8}</x14:id>
        </ext>
      </extLst>
    </cfRule>
  </conditionalFormatting>
  <conditionalFormatting sqref="I2:I120">
    <cfRule type="dataBar" priority="314">
      <dataBar>
        <cfvo type="min"/>
        <cfvo type="max"/>
        <color rgb="FF315F97"/>
      </dataBar>
      <extLst>
        <ext xmlns:x14="http://schemas.microsoft.com/office/spreadsheetml/2009/9/main" uri="{B025F937-C7B1-47D3-B67F-A62EFF666E3E}">
          <x14:id>{9E0EADD8-265A-432D-B0EC-99C3E6EE9D31}</x14:id>
        </ext>
      </extLst>
    </cfRule>
  </conditionalFormatting>
  <conditionalFormatting sqref="I121:I150">
    <cfRule type="dataBar" priority="315">
      <dataBar>
        <cfvo type="min"/>
        <cfvo type="max"/>
        <color rgb="FF315F97"/>
      </dataBar>
      <extLst>
        <ext xmlns:x14="http://schemas.microsoft.com/office/spreadsheetml/2009/9/main" uri="{B025F937-C7B1-47D3-B67F-A62EFF666E3E}">
          <x14:id>{587C2715-483B-44FF-897A-06432CD9FF95}</x14:id>
        </ext>
      </extLst>
    </cfRule>
  </conditionalFormatting>
  <conditionalFormatting sqref="I2:I120">
    <cfRule type="dataBar" priority="316">
      <dataBar>
        <cfvo type="min"/>
        <cfvo type="max"/>
        <color rgb="FFFF0000"/>
      </dataBar>
      <extLst>
        <ext xmlns:x14="http://schemas.microsoft.com/office/spreadsheetml/2009/9/main" uri="{B025F937-C7B1-47D3-B67F-A62EFF666E3E}">
          <x14:id>{5363321C-F75A-4850-B303-0C174211B5F4}</x14:id>
        </ext>
      </extLst>
    </cfRule>
  </conditionalFormatting>
  <conditionalFormatting sqref="I121:I150">
    <cfRule type="dataBar" priority="317">
      <dataBar>
        <cfvo type="min"/>
        <cfvo type="max"/>
        <color rgb="FFFF0000"/>
      </dataBar>
      <extLst>
        <ext xmlns:x14="http://schemas.microsoft.com/office/spreadsheetml/2009/9/main" uri="{B025F937-C7B1-47D3-B67F-A62EFF666E3E}">
          <x14:id>{AF0E38AB-DA59-491A-8102-13884785D517}</x14:id>
        </ext>
      </extLst>
    </cfRule>
  </conditionalFormatting>
  <conditionalFormatting sqref="I2:I120">
    <cfRule type="dataBar" priority="318">
      <dataBar>
        <cfvo type="min"/>
        <cfvo type="max"/>
        <color rgb="FFFF0000"/>
      </dataBar>
      <extLst>
        <ext xmlns:x14="http://schemas.microsoft.com/office/spreadsheetml/2009/9/main" uri="{B025F937-C7B1-47D3-B67F-A62EFF666E3E}">
          <x14:id>{894D91D7-A824-4563-8C32-33F8B61C9466}</x14:id>
        </ext>
      </extLst>
    </cfRule>
  </conditionalFormatting>
  <conditionalFormatting sqref="I121:I150">
    <cfRule type="dataBar" priority="319">
      <dataBar>
        <cfvo type="min"/>
        <cfvo type="max"/>
        <color rgb="FFFF0000"/>
      </dataBar>
      <extLst>
        <ext xmlns:x14="http://schemas.microsoft.com/office/spreadsheetml/2009/9/main" uri="{B025F937-C7B1-47D3-B67F-A62EFF666E3E}">
          <x14:id>{C97BCBC0-557D-4F63-B3B6-9FAB1C4D05DF}</x14:id>
        </ext>
      </extLst>
    </cfRule>
  </conditionalFormatting>
  <conditionalFormatting sqref="I2:I120">
    <cfRule type="dataBar" priority="320">
      <dataBar>
        <cfvo type="min"/>
        <cfvo type="max"/>
        <color rgb="FFFF0000"/>
      </dataBar>
      <extLst>
        <ext xmlns:x14="http://schemas.microsoft.com/office/spreadsheetml/2009/9/main" uri="{B025F937-C7B1-47D3-B67F-A62EFF666E3E}">
          <x14:id>{C57F3A58-38E3-4317-A3B9-51BB6A1A2FCA}</x14:id>
        </ext>
      </extLst>
    </cfRule>
  </conditionalFormatting>
  <conditionalFormatting sqref="I121:I150">
    <cfRule type="dataBar" priority="321">
      <dataBar>
        <cfvo type="min"/>
        <cfvo type="max"/>
        <color rgb="FFFF0000"/>
      </dataBar>
      <extLst>
        <ext xmlns:x14="http://schemas.microsoft.com/office/spreadsheetml/2009/9/main" uri="{B025F937-C7B1-47D3-B67F-A62EFF666E3E}">
          <x14:id>{72B44813-15EE-4895-A627-564EDBA8CF1E}</x14:id>
        </ext>
      </extLst>
    </cfRule>
  </conditionalFormatting>
  <conditionalFormatting sqref="I2:I120">
    <cfRule type="dataBar" priority="322">
      <dataBar>
        <cfvo type="min"/>
        <cfvo type="max"/>
        <color rgb="FFFF0000"/>
      </dataBar>
      <extLst>
        <ext xmlns:x14="http://schemas.microsoft.com/office/spreadsheetml/2009/9/main" uri="{B025F937-C7B1-47D3-B67F-A62EFF666E3E}">
          <x14:id>{F6292EE6-A99C-4716-BABC-AFC8CBFABAE3}</x14:id>
        </ext>
      </extLst>
    </cfRule>
  </conditionalFormatting>
  <conditionalFormatting sqref="I121:I150">
    <cfRule type="dataBar" priority="323">
      <dataBar>
        <cfvo type="min"/>
        <cfvo type="max"/>
        <color rgb="FFFF0000"/>
      </dataBar>
      <extLst>
        <ext xmlns:x14="http://schemas.microsoft.com/office/spreadsheetml/2009/9/main" uri="{B025F937-C7B1-47D3-B67F-A62EFF666E3E}">
          <x14:id>{2507F01B-4806-4F0A-8711-BB69077C66E7}</x14:id>
        </ext>
      </extLst>
    </cfRule>
  </conditionalFormatting>
  <conditionalFormatting sqref="I2:I120">
    <cfRule type="dataBar" priority="324">
      <dataBar>
        <cfvo type="min"/>
        <cfvo type="max"/>
        <color rgb="FFFF0000"/>
      </dataBar>
      <extLst>
        <ext xmlns:x14="http://schemas.microsoft.com/office/spreadsheetml/2009/9/main" uri="{B025F937-C7B1-47D3-B67F-A62EFF666E3E}">
          <x14:id>{E9035E80-14EC-4CCD-86B3-D6F2664E2897}</x14:id>
        </ext>
      </extLst>
    </cfRule>
  </conditionalFormatting>
  <conditionalFormatting sqref="I121:I150">
    <cfRule type="dataBar" priority="325">
      <dataBar>
        <cfvo type="min"/>
        <cfvo type="max"/>
        <color rgb="FFFF0000"/>
      </dataBar>
      <extLst>
        <ext xmlns:x14="http://schemas.microsoft.com/office/spreadsheetml/2009/9/main" uri="{B025F937-C7B1-47D3-B67F-A62EFF666E3E}">
          <x14:id>{1DB759D0-1538-4560-924E-5DF073DF2497}</x14:id>
        </ext>
      </extLst>
    </cfRule>
  </conditionalFormatting>
  <conditionalFormatting sqref="I2:I120">
    <cfRule type="dataBar" priority="326">
      <dataBar>
        <cfvo type="min"/>
        <cfvo type="max"/>
        <color rgb="FFFF0000"/>
      </dataBar>
      <extLst>
        <ext xmlns:x14="http://schemas.microsoft.com/office/spreadsheetml/2009/9/main" uri="{B025F937-C7B1-47D3-B67F-A62EFF666E3E}">
          <x14:id>{2B79F524-9D79-427E-B949-6436A9C9DFB2}</x14:id>
        </ext>
      </extLst>
    </cfRule>
  </conditionalFormatting>
  <conditionalFormatting sqref="I121:I150">
    <cfRule type="dataBar" priority="327">
      <dataBar>
        <cfvo type="min"/>
        <cfvo type="max"/>
        <color rgb="FFFF0000"/>
      </dataBar>
      <extLst>
        <ext xmlns:x14="http://schemas.microsoft.com/office/spreadsheetml/2009/9/main" uri="{B025F937-C7B1-47D3-B67F-A62EFF666E3E}">
          <x14:id>{2617F229-7C08-4C4A-B15A-488F0528080A}</x14:id>
        </ext>
      </extLst>
    </cfRule>
  </conditionalFormatting>
  <conditionalFormatting sqref="I2:I120">
    <cfRule type="dataBar" priority="328">
      <dataBar>
        <cfvo type="min"/>
        <cfvo type="max"/>
        <color rgb="FFFF0000"/>
      </dataBar>
      <extLst>
        <ext xmlns:x14="http://schemas.microsoft.com/office/spreadsheetml/2009/9/main" uri="{B025F937-C7B1-47D3-B67F-A62EFF666E3E}">
          <x14:id>{CD0FBF4F-CE03-4615-868E-7BD9B9D0624F}</x14:id>
        </ext>
      </extLst>
    </cfRule>
  </conditionalFormatting>
  <conditionalFormatting sqref="I121:I150">
    <cfRule type="dataBar" priority="329">
      <dataBar>
        <cfvo type="min"/>
        <cfvo type="max"/>
        <color rgb="FFFF0000"/>
      </dataBar>
      <extLst>
        <ext xmlns:x14="http://schemas.microsoft.com/office/spreadsheetml/2009/9/main" uri="{B025F937-C7B1-47D3-B67F-A62EFF666E3E}">
          <x14:id>{1BE5D29D-5475-4EC2-B99D-EB3D86CEDC19}</x14:id>
        </ext>
      </extLst>
    </cfRule>
  </conditionalFormatting>
  <conditionalFormatting sqref="I2:I120">
    <cfRule type="dataBar" priority="330">
      <dataBar>
        <cfvo type="min"/>
        <cfvo type="max"/>
        <color rgb="FFFF0000"/>
      </dataBar>
      <extLst>
        <ext xmlns:x14="http://schemas.microsoft.com/office/spreadsheetml/2009/9/main" uri="{B025F937-C7B1-47D3-B67F-A62EFF666E3E}">
          <x14:id>{048B728D-371C-4560-ACBC-BA1040FE795C}</x14:id>
        </ext>
      </extLst>
    </cfRule>
  </conditionalFormatting>
  <conditionalFormatting sqref="I121:I150">
    <cfRule type="dataBar" priority="331">
      <dataBar>
        <cfvo type="min"/>
        <cfvo type="max"/>
        <color rgb="FFFF0000"/>
      </dataBar>
      <extLst>
        <ext xmlns:x14="http://schemas.microsoft.com/office/spreadsheetml/2009/9/main" uri="{B025F937-C7B1-47D3-B67F-A62EFF666E3E}">
          <x14:id>{9ED31E42-CA25-4F56-BE0C-607498494328}</x14:id>
        </ext>
      </extLst>
    </cfRule>
  </conditionalFormatting>
  <conditionalFormatting sqref="I2:I120">
    <cfRule type="dataBar" priority="332">
      <dataBar>
        <cfvo type="min"/>
        <cfvo type="max"/>
        <color rgb="FFFF0000"/>
      </dataBar>
      <extLst>
        <ext xmlns:x14="http://schemas.microsoft.com/office/spreadsheetml/2009/9/main" uri="{B025F937-C7B1-47D3-B67F-A62EFF666E3E}">
          <x14:id>{51038D78-F990-4395-AF0E-DC156595AB21}</x14:id>
        </ext>
      </extLst>
    </cfRule>
  </conditionalFormatting>
  <conditionalFormatting sqref="I121:I150">
    <cfRule type="dataBar" priority="333">
      <dataBar>
        <cfvo type="min"/>
        <cfvo type="max"/>
        <color rgb="FFFF0000"/>
      </dataBar>
      <extLst>
        <ext xmlns:x14="http://schemas.microsoft.com/office/spreadsheetml/2009/9/main" uri="{B025F937-C7B1-47D3-B67F-A62EFF666E3E}">
          <x14:id>{25B78B57-BEA3-4000-8958-237AA44EFC6B}</x14:id>
        </ext>
      </extLst>
    </cfRule>
  </conditionalFormatting>
  <conditionalFormatting sqref="I2:I120">
    <cfRule type="dataBar" priority="334">
      <dataBar>
        <cfvo type="min"/>
        <cfvo type="max"/>
        <color rgb="FFFF0000"/>
      </dataBar>
      <extLst>
        <ext xmlns:x14="http://schemas.microsoft.com/office/spreadsheetml/2009/9/main" uri="{B025F937-C7B1-47D3-B67F-A62EFF666E3E}">
          <x14:id>{609A3A1D-043E-4260-8466-42E484DD4F92}</x14:id>
        </ext>
      </extLst>
    </cfRule>
  </conditionalFormatting>
  <conditionalFormatting sqref="I121:I150">
    <cfRule type="dataBar" priority="335">
      <dataBar>
        <cfvo type="min"/>
        <cfvo type="max"/>
        <color rgb="FFFF0000"/>
      </dataBar>
      <extLst>
        <ext xmlns:x14="http://schemas.microsoft.com/office/spreadsheetml/2009/9/main" uri="{B025F937-C7B1-47D3-B67F-A62EFF666E3E}">
          <x14:id>{60AFA692-12C9-4504-8684-0FD60E662ED1}</x14:id>
        </ext>
      </extLst>
    </cfRule>
  </conditionalFormatting>
  <conditionalFormatting sqref="I2:I120">
    <cfRule type="dataBar" priority="337">
      <dataBar>
        <cfvo type="min"/>
        <cfvo type="max"/>
        <color rgb="FFFF0000"/>
      </dataBar>
      <extLst>
        <ext xmlns:x14="http://schemas.microsoft.com/office/spreadsheetml/2009/9/main" uri="{B025F937-C7B1-47D3-B67F-A62EFF666E3E}">
          <x14:id>{82D5D873-80A3-4D56-8C0F-43783F4E60DF}</x14:id>
        </ext>
      </extLst>
    </cfRule>
  </conditionalFormatting>
  <conditionalFormatting sqref="I121:I150">
    <cfRule type="dataBar" priority="338">
      <dataBar>
        <cfvo type="min"/>
        <cfvo type="max"/>
        <color rgb="FFFF0000"/>
      </dataBar>
      <extLst>
        <ext xmlns:x14="http://schemas.microsoft.com/office/spreadsheetml/2009/9/main" uri="{B025F937-C7B1-47D3-B67F-A62EFF666E3E}">
          <x14:id>{E1F503F9-AD90-47BE-B527-19EE9236456E}</x14:id>
        </ext>
      </extLst>
    </cfRule>
  </conditionalFormatting>
  <conditionalFormatting sqref="I2:I120">
    <cfRule type="dataBar" priority="339">
      <dataBar>
        <cfvo type="min"/>
        <cfvo type="max"/>
        <color rgb="FFFF0000"/>
      </dataBar>
      <extLst>
        <ext xmlns:x14="http://schemas.microsoft.com/office/spreadsheetml/2009/9/main" uri="{B025F937-C7B1-47D3-B67F-A62EFF666E3E}">
          <x14:id>{6215F686-F30C-44A1-9487-65FDC9281FD0}</x14:id>
        </ext>
      </extLst>
    </cfRule>
  </conditionalFormatting>
  <conditionalFormatting sqref="I121:I150">
    <cfRule type="dataBar" priority="336">
      <dataBar>
        <cfvo type="min"/>
        <cfvo type="max"/>
        <color rgb="FFFF0000"/>
      </dataBar>
      <extLst>
        <ext xmlns:x14="http://schemas.microsoft.com/office/spreadsheetml/2009/9/main" uri="{B025F937-C7B1-47D3-B67F-A62EFF666E3E}">
          <x14:id>{A4787460-40E2-4190-919A-B9D38CF9978F}</x14:id>
        </ext>
      </extLst>
    </cfRule>
  </conditionalFormatting>
  <conditionalFormatting sqref="I2:I120">
    <cfRule type="dataBar" priority="340">
      <dataBar>
        <cfvo type="min"/>
        <cfvo type="max"/>
        <color rgb="FFFF0000"/>
      </dataBar>
      <extLst>
        <ext xmlns:x14="http://schemas.microsoft.com/office/spreadsheetml/2009/9/main" uri="{B025F937-C7B1-47D3-B67F-A62EFF666E3E}">
          <x14:id>{AD25B98C-69F5-4F4C-ADF9-2DCCB1DA46B7}</x14:id>
        </ext>
      </extLst>
    </cfRule>
  </conditionalFormatting>
  <conditionalFormatting sqref="I121:I150">
    <cfRule type="dataBar" priority="341">
      <dataBar>
        <cfvo type="min"/>
        <cfvo type="max"/>
        <color rgb="FFFF0000"/>
      </dataBar>
      <extLst>
        <ext xmlns:x14="http://schemas.microsoft.com/office/spreadsheetml/2009/9/main" uri="{B025F937-C7B1-47D3-B67F-A62EFF666E3E}">
          <x14:id>{14C24E2F-A6EF-41A3-AEB6-73952FDB65B7}</x14:id>
        </ext>
      </extLst>
    </cfRule>
  </conditionalFormatting>
  <conditionalFormatting sqref="I2:I120">
    <cfRule type="dataBar" priority="342">
      <dataBar>
        <cfvo type="min"/>
        <cfvo type="max"/>
        <color rgb="FFFF0000"/>
      </dataBar>
      <extLst>
        <ext xmlns:x14="http://schemas.microsoft.com/office/spreadsheetml/2009/9/main" uri="{B025F937-C7B1-47D3-B67F-A62EFF666E3E}">
          <x14:id>{00D99F63-5288-4458-AA2A-DB24ABBCE25C}</x14:id>
        </ext>
      </extLst>
    </cfRule>
  </conditionalFormatting>
  <conditionalFormatting sqref="I121:I150">
    <cfRule type="dataBar" priority="343">
      <dataBar>
        <cfvo type="min"/>
        <cfvo type="max"/>
        <color rgb="FFFF0000"/>
      </dataBar>
      <extLst>
        <ext xmlns:x14="http://schemas.microsoft.com/office/spreadsheetml/2009/9/main" uri="{B025F937-C7B1-47D3-B67F-A62EFF666E3E}">
          <x14:id>{E22FEFCD-E398-4997-BFD8-5D95E16D4C92}</x14:id>
        </ext>
      </extLst>
    </cfRule>
  </conditionalFormatting>
  <conditionalFormatting sqref="I2:I120">
    <cfRule type="dataBar" priority="344">
      <dataBar>
        <cfvo type="min"/>
        <cfvo type="max"/>
        <color rgb="FFFF0000"/>
      </dataBar>
      <extLst>
        <ext xmlns:x14="http://schemas.microsoft.com/office/spreadsheetml/2009/9/main" uri="{B025F937-C7B1-47D3-B67F-A62EFF666E3E}">
          <x14:id>{348D0D1D-B61B-47BD-B582-382D9EFFB887}</x14:id>
        </ext>
      </extLst>
    </cfRule>
  </conditionalFormatting>
  <conditionalFormatting sqref="I121:I150">
    <cfRule type="dataBar" priority="345">
      <dataBar>
        <cfvo type="min"/>
        <cfvo type="max"/>
        <color rgb="FFFF0000"/>
      </dataBar>
      <extLst>
        <ext xmlns:x14="http://schemas.microsoft.com/office/spreadsheetml/2009/9/main" uri="{B025F937-C7B1-47D3-B67F-A62EFF666E3E}">
          <x14:id>{47F8F1FB-2D89-437A-8D78-D39319527147}</x14:id>
        </ext>
      </extLst>
    </cfRule>
  </conditionalFormatting>
  <conditionalFormatting sqref="I2:I120">
    <cfRule type="dataBar" priority="346">
      <dataBar>
        <cfvo type="min"/>
        <cfvo type="max"/>
        <color rgb="FFFF0000"/>
      </dataBar>
      <extLst>
        <ext xmlns:x14="http://schemas.microsoft.com/office/spreadsheetml/2009/9/main" uri="{B025F937-C7B1-47D3-B67F-A62EFF666E3E}">
          <x14:id>{5A9B18AC-85AB-414A-9B56-8912C8AB4203}</x14:id>
        </ext>
      </extLst>
    </cfRule>
  </conditionalFormatting>
  <conditionalFormatting sqref="I121:I150">
    <cfRule type="dataBar" priority="347">
      <dataBar>
        <cfvo type="min"/>
        <cfvo type="max"/>
        <color rgb="FFFF0000"/>
      </dataBar>
      <extLst>
        <ext xmlns:x14="http://schemas.microsoft.com/office/spreadsheetml/2009/9/main" uri="{B025F937-C7B1-47D3-B67F-A62EFF666E3E}">
          <x14:id>{8CB0AC36-C56F-4FBB-936B-D13B05726812}</x14:id>
        </ext>
      </extLst>
    </cfRule>
  </conditionalFormatting>
  <conditionalFormatting sqref="I2:I120">
    <cfRule type="dataBar" priority="348">
      <dataBar>
        <cfvo type="min"/>
        <cfvo type="max"/>
        <color rgb="FFFF0000"/>
      </dataBar>
      <extLst>
        <ext xmlns:x14="http://schemas.microsoft.com/office/spreadsheetml/2009/9/main" uri="{B025F937-C7B1-47D3-B67F-A62EFF666E3E}">
          <x14:id>{68732DAC-A21A-4D67-8E5F-24302096A9DF}</x14:id>
        </ext>
      </extLst>
    </cfRule>
  </conditionalFormatting>
  <conditionalFormatting sqref="I121:I150">
    <cfRule type="dataBar" priority="349">
      <dataBar>
        <cfvo type="min"/>
        <cfvo type="max"/>
        <color rgb="FFFF0000"/>
      </dataBar>
      <extLst>
        <ext xmlns:x14="http://schemas.microsoft.com/office/spreadsheetml/2009/9/main" uri="{B025F937-C7B1-47D3-B67F-A62EFF666E3E}">
          <x14:id>{83D8A76D-817F-482A-9759-8E51D677356B}</x14:id>
        </ext>
      </extLst>
    </cfRule>
  </conditionalFormatting>
  <conditionalFormatting sqref="I2:I120">
    <cfRule type="dataBar" priority="350">
      <dataBar>
        <cfvo type="min"/>
        <cfvo type="max"/>
        <color rgb="FFFF0000"/>
      </dataBar>
      <extLst>
        <ext xmlns:x14="http://schemas.microsoft.com/office/spreadsheetml/2009/9/main" uri="{B025F937-C7B1-47D3-B67F-A62EFF666E3E}">
          <x14:id>{AD0383BE-1631-4C13-9C52-DBFCE4AEC727}</x14:id>
        </ext>
      </extLst>
    </cfRule>
  </conditionalFormatting>
  <conditionalFormatting sqref="I121:I150">
    <cfRule type="dataBar" priority="351">
      <dataBar>
        <cfvo type="min"/>
        <cfvo type="max"/>
        <color rgb="FFFF0000"/>
      </dataBar>
      <extLst>
        <ext xmlns:x14="http://schemas.microsoft.com/office/spreadsheetml/2009/9/main" uri="{B025F937-C7B1-47D3-B67F-A62EFF666E3E}">
          <x14:id>{2400CD73-DFC9-4849-9B7D-0C4BA8BCEED6}</x14:id>
        </ext>
      </extLst>
    </cfRule>
  </conditionalFormatting>
  <conditionalFormatting sqref="I2:I120">
    <cfRule type="dataBar" priority="352">
      <dataBar>
        <cfvo type="min"/>
        <cfvo type="max"/>
        <color rgb="FFFF0000"/>
      </dataBar>
      <extLst>
        <ext xmlns:x14="http://schemas.microsoft.com/office/spreadsheetml/2009/9/main" uri="{B025F937-C7B1-47D3-B67F-A62EFF666E3E}">
          <x14:id>{BC32C4CB-BC2B-4196-A1F2-9A3D67C09604}</x14:id>
        </ext>
      </extLst>
    </cfRule>
  </conditionalFormatting>
  <conditionalFormatting sqref="I121:I150">
    <cfRule type="dataBar" priority="353">
      <dataBar>
        <cfvo type="min"/>
        <cfvo type="max"/>
        <color rgb="FFFF0000"/>
      </dataBar>
      <extLst>
        <ext xmlns:x14="http://schemas.microsoft.com/office/spreadsheetml/2009/9/main" uri="{B025F937-C7B1-47D3-B67F-A62EFF666E3E}">
          <x14:id>{C0008E33-B651-479B-A8E9-15F33F17A0EB}</x14:id>
        </ext>
      </extLst>
    </cfRule>
  </conditionalFormatting>
  <conditionalFormatting sqref="I2:I120">
    <cfRule type="dataBar" priority="354">
      <dataBar>
        <cfvo type="min"/>
        <cfvo type="max"/>
        <color rgb="FFFF0000"/>
      </dataBar>
      <extLst>
        <ext xmlns:x14="http://schemas.microsoft.com/office/spreadsheetml/2009/9/main" uri="{B025F937-C7B1-47D3-B67F-A62EFF666E3E}">
          <x14:id>{E2F66E63-6FCC-40EB-96E7-1726CAD7A8B3}</x14:id>
        </ext>
      </extLst>
    </cfRule>
  </conditionalFormatting>
  <conditionalFormatting sqref="I121:I150">
    <cfRule type="dataBar" priority="355">
      <dataBar>
        <cfvo type="min"/>
        <cfvo type="max"/>
        <color rgb="FFFF0000"/>
      </dataBar>
      <extLst>
        <ext xmlns:x14="http://schemas.microsoft.com/office/spreadsheetml/2009/9/main" uri="{B025F937-C7B1-47D3-B67F-A62EFF666E3E}">
          <x14:id>{53FC4E5B-E2AC-4E1A-85E2-8A15396BAFDF}</x14:id>
        </ext>
      </extLst>
    </cfRule>
  </conditionalFormatting>
  <conditionalFormatting sqref="I2:I120">
    <cfRule type="dataBar" priority="356">
      <dataBar>
        <cfvo type="min"/>
        <cfvo type="max"/>
        <color rgb="FFFF0000"/>
      </dataBar>
      <extLst>
        <ext xmlns:x14="http://schemas.microsoft.com/office/spreadsheetml/2009/9/main" uri="{B025F937-C7B1-47D3-B67F-A62EFF666E3E}">
          <x14:id>{65C0ED64-3F63-47E0-B5E7-4564072B215F}</x14:id>
        </ext>
      </extLst>
    </cfRule>
  </conditionalFormatting>
  <conditionalFormatting sqref="I121:I150">
    <cfRule type="dataBar" priority="357">
      <dataBar>
        <cfvo type="min"/>
        <cfvo type="max"/>
        <color rgb="FFFF0000"/>
      </dataBar>
      <extLst>
        <ext xmlns:x14="http://schemas.microsoft.com/office/spreadsheetml/2009/9/main" uri="{B025F937-C7B1-47D3-B67F-A62EFF666E3E}">
          <x14:id>{DA2ACA38-C37D-4976-90F2-C44199C8EC9D}</x14:id>
        </ext>
      </extLst>
    </cfRule>
  </conditionalFormatting>
  <conditionalFormatting sqref="I2:I120">
    <cfRule type="dataBar" priority="358">
      <dataBar>
        <cfvo type="min"/>
        <cfvo type="max"/>
        <color rgb="FFFF0000"/>
      </dataBar>
      <extLst>
        <ext xmlns:x14="http://schemas.microsoft.com/office/spreadsheetml/2009/9/main" uri="{B025F937-C7B1-47D3-B67F-A62EFF666E3E}">
          <x14:id>{EE3E1147-3342-492A-917D-9F49EF67B402}</x14:id>
        </ext>
      </extLst>
    </cfRule>
  </conditionalFormatting>
  <conditionalFormatting sqref="I121:I150">
    <cfRule type="dataBar" priority="359">
      <dataBar>
        <cfvo type="min"/>
        <cfvo type="max"/>
        <color rgb="FFFF0000"/>
      </dataBar>
      <extLst>
        <ext xmlns:x14="http://schemas.microsoft.com/office/spreadsheetml/2009/9/main" uri="{B025F937-C7B1-47D3-B67F-A62EFF666E3E}">
          <x14:id>{3F9DD3ED-74DD-465D-A0CC-F59300C317EF}</x14:id>
        </ext>
      </extLst>
    </cfRule>
  </conditionalFormatting>
  <conditionalFormatting sqref="I2:I120">
    <cfRule type="dataBar" priority="360">
      <dataBar>
        <cfvo type="min"/>
        <cfvo type="max"/>
        <color rgb="FFFF0000"/>
      </dataBar>
      <extLst>
        <ext xmlns:x14="http://schemas.microsoft.com/office/spreadsheetml/2009/9/main" uri="{B025F937-C7B1-47D3-B67F-A62EFF666E3E}">
          <x14:id>{5C5BD6FD-7813-4BD9-8A8A-338C7E6ED63D}</x14:id>
        </ext>
      </extLst>
    </cfRule>
  </conditionalFormatting>
  <conditionalFormatting sqref="I121:I150">
    <cfRule type="dataBar" priority="361">
      <dataBar>
        <cfvo type="min"/>
        <cfvo type="max"/>
        <color rgb="FFFF0000"/>
      </dataBar>
      <extLst>
        <ext xmlns:x14="http://schemas.microsoft.com/office/spreadsheetml/2009/9/main" uri="{B025F937-C7B1-47D3-B67F-A62EFF666E3E}">
          <x14:id>{EC26AE8C-B959-49F5-A45A-9B56C6B7376F}</x14:id>
        </ext>
      </extLst>
    </cfRule>
  </conditionalFormatting>
  <conditionalFormatting sqref="I2:I120">
    <cfRule type="dataBar" priority="362">
      <dataBar>
        <cfvo type="min"/>
        <cfvo type="max"/>
        <color rgb="FFFF0000"/>
      </dataBar>
      <extLst>
        <ext xmlns:x14="http://schemas.microsoft.com/office/spreadsheetml/2009/9/main" uri="{B025F937-C7B1-47D3-B67F-A62EFF666E3E}">
          <x14:id>{E7C8A663-0587-4FD8-9B8C-B2F464364FA9}</x14:id>
        </ext>
      </extLst>
    </cfRule>
  </conditionalFormatting>
  <conditionalFormatting sqref="I121:I150">
    <cfRule type="dataBar" priority="363">
      <dataBar>
        <cfvo type="min"/>
        <cfvo type="max"/>
        <color rgb="FFFF0000"/>
      </dataBar>
      <extLst>
        <ext xmlns:x14="http://schemas.microsoft.com/office/spreadsheetml/2009/9/main" uri="{B025F937-C7B1-47D3-B67F-A62EFF666E3E}">
          <x14:id>{81F81699-839E-491B-80F9-A0A17D5B1CF0}</x14:id>
        </ext>
      </extLst>
    </cfRule>
  </conditionalFormatting>
  <conditionalFormatting sqref="I2:I120">
    <cfRule type="dataBar" priority="364">
      <dataBar>
        <cfvo type="min"/>
        <cfvo type="max"/>
        <color rgb="FFFF0000"/>
      </dataBar>
      <extLst>
        <ext xmlns:x14="http://schemas.microsoft.com/office/spreadsheetml/2009/9/main" uri="{B025F937-C7B1-47D3-B67F-A62EFF666E3E}">
          <x14:id>{51514556-9019-4B62-B043-88F1EBC39336}</x14:id>
        </ext>
      </extLst>
    </cfRule>
  </conditionalFormatting>
  <conditionalFormatting sqref="I121:I150">
    <cfRule type="dataBar" priority="365">
      <dataBar>
        <cfvo type="min"/>
        <cfvo type="max"/>
        <color rgb="FFFF0000"/>
      </dataBar>
      <extLst>
        <ext xmlns:x14="http://schemas.microsoft.com/office/spreadsheetml/2009/9/main" uri="{B025F937-C7B1-47D3-B67F-A62EFF666E3E}">
          <x14:id>{48165870-8722-485B-8868-353C77313BF1}</x14:id>
        </ext>
      </extLst>
    </cfRule>
  </conditionalFormatting>
  <conditionalFormatting sqref="I2:I120">
    <cfRule type="dataBar" priority="366">
      <dataBar>
        <cfvo type="min"/>
        <cfvo type="max"/>
        <color rgb="FFFF0000"/>
      </dataBar>
      <extLst>
        <ext xmlns:x14="http://schemas.microsoft.com/office/spreadsheetml/2009/9/main" uri="{B025F937-C7B1-47D3-B67F-A62EFF666E3E}">
          <x14:id>{04B20222-6A30-4CB4-8111-12C276189D37}</x14:id>
        </ext>
      </extLst>
    </cfRule>
  </conditionalFormatting>
  <conditionalFormatting sqref="I121:I150">
    <cfRule type="dataBar" priority="367">
      <dataBar>
        <cfvo type="min"/>
        <cfvo type="max"/>
        <color rgb="FFFF0000"/>
      </dataBar>
      <extLst>
        <ext xmlns:x14="http://schemas.microsoft.com/office/spreadsheetml/2009/9/main" uri="{B025F937-C7B1-47D3-B67F-A62EFF666E3E}">
          <x14:id>{0F890E0F-21F0-4037-BA5C-B4A3C1093CF0}</x14:id>
        </ext>
      </extLst>
    </cfRule>
  </conditionalFormatting>
  <conditionalFormatting sqref="I2:I120">
    <cfRule type="dataBar" priority="368">
      <dataBar>
        <cfvo type="min"/>
        <cfvo type="max"/>
        <color rgb="FFFF0000"/>
      </dataBar>
      <extLst>
        <ext xmlns:x14="http://schemas.microsoft.com/office/spreadsheetml/2009/9/main" uri="{B025F937-C7B1-47D3-B67F-A62EFF666E3E}">
          <x14:id>{CA32BB80-8873-45F9-90DF-0C6390CE048F}</x14:id>
        </ext>
      </extLst>
    </cfRule>
  </conditionalFormatting>
  <conditionalFormatting sqref="I121:I150">
    <cfRule type="dataBar" priority="369">
      <dataBar>
        <cfvo type="min"/>
        <cfvo type="max"/>
        <color rgb="FFFF0000"/>
      </dataBar>
      <extLst>
        <ext xmlns:x14="http://schemas.microsoft.com/office/spreadsheetml/2009/9/main" uri="{B025F937-C7B1-47D3-B67F-A62EFF666E3E}">
          <x14:id>{A8D0FCBD-9C6B-451C-9CC4-1B25CA6CB210}</x14:id>
        </ext>
      </extLst>
    </cfRule>
  </conditionalFormatting>
  <conditionalFormatting sqref="I2:I120">
    <cfRule type="dataBar" priority="370">
      <dataBar>
        <cfvo type="min"/>
        <cfvo type="max"/>
        <color rgb="FFFF0000"/>
      </dataBar>
      <extLst>
        <ext xmlns:x14="http://schemas.microsoft.com/office/spreadsheetml/2009/9/main" uri="{B025F937-C7B1-47D3-B67F-A62EFF666E3E}">
          <x14:id>{5BB31A65-8055-4AA8-99A9-EB93798CBCF1}</x14:id>
        </ext>
      </extLst>
    </cfRule>
  </conditionalFormatting>
  <conditionalFormatting sqref="I121:I150">
    <cfRule type="dataBar" priority="371">
      <dataBar>
        <cfvo type="min"/>
        <cfvo type="max"/>
        <color rgb="FFFF0000"/>
      </dataBar>
      <extLst>
        <ext xmlns:x14="http://schemas.microsoft.com/office/spreadsheetml/2009/9/main" uri="{B025F937-C7B1-47D3-B67F-A62EFF666E3E}">
          <x14:id>{4C15F6B1-E8C3-400F-A0A5-D2D5297A840E}</x14:id>
        </ext>
      </extLst>
    </cfRule>
  </conditionalFormatting>
  <conditionalFormatting sqref="I2:I120">
    <cfRule type="dataBar" priority="372">
      <dataBar>
        <cfvo type="min"/>
        <cfvo type="max"/>
        <color rgb="FFFF0000"/>
      </dataBar>
      <extLst>
        <ext xmlns:x14="http://schemas.microsoft.com/office/spreadsheetml/2009/9/main" uri="{B025F937-C7B1-47D3-B67F-A62EFF666E3E}">
          <x14:id>{C46092A0-9148-4972-AE24-293A1F7FC739}</x14:id>
        </ext>
      </extLst>
    </cfRule>
  </conditionalFormatting>
  <conditionalFormatting sqref="I121:I150">
    <cfRule type="dataBar" priority="373">
      <dataBar>
        <cfvo type="min"/>
        <cfvo type="max"/>
        <color rgb="FFFF0000"/>
      </dataBar>
      <extLst>
        <ext xmlns:x14="http://schemas.microsoft.com/office/spreadsheetml/2009/9/main" uri="{B025F937-C7B1-47D3-B67F-A62EFF666E3E}">
          <x14:id>{95F58DAC-45E1-48FE-9C25-DB8D8C4FD2E6}</x14:id>
        </ext>
      </extLst>
    </cfRule>
  </conditionalFormatting>
  <conditionalFormatting sqref="I2:I120">
    <cfRule type="dataBar" priority="374">
      <dataBar>
        <cfvo type="min"/>
        <cfvo type="max"/>
        <color rgb="FFFF0000"/>
      </dataBar>
      <extLst>
        <ext xmlns:x14="http://schemas.microsoft.com/office/spreadsheetml/2009/9/main" uri="{B025F937-C7B1-47D3-B67F-A62EFF666E3E}">
          <x14:id>{77BEA5BF-4D8A-4393-A7C1-8635C089C500}</x14:id>
        </ext>
      </extLst>
    </cfRule>
  </conditionalFormatting>
  <conditionalFormatting sqref="I121:I150">
    <cfRule type="dataBar" priority="375">
      <dataBar>
        <cfvo type="min"/>
        <cfvo type="max"/>
        <color rgb="FFFF0000"/>
      </dataBar>
      <extLst>
        <ext xmlns:x14="http://schemas.microsoft.com/office/spreadsheetml/2009/9/main" uri="{B025F937-C7B1-47D3-B67F-A62EFF666E3E}">
          <x14:id>{CD0C2D17-2282-46B2-B284-8F97ABDFC588}</x14:id>
        </ext>
      </extLst>
    </cfRule>
  </conditionalFormatting>
  <conditionalFormatting sqref="I2:I120">
    <cfRule type="dataBar" priority="376">
      <dataBar>
        <cfvo type="min"/>
        <cfvo type="max"/>
        <color rgb="FFFF0000"/>
      </dataBar>
      <extLst>
        <ext xmlns:x14="http://schemas.microsoft.com/office/spreadsheetml/2009/9/main" uri="{B025F937-C7B1-47D3-B67F-A62EFF666E3E}">
          <x14:id>{FE5B5DAB-637B-47EA-B3CA-9A635E6441B7}</x14:id>
        </ext>
      </extLst>
    </cfRule>
  </conditionalFormatting>
  <conditionalFormatting sqref="I121:I150">
    <cfRule type="dataBar" priority="377">
      <dataBar>
        <cfvo type="min"/>
        <cfvo type="max"/>
        <color rgb="FFFF0000"/>
      </dataBar>
      <extLst>
        <ext xmlns:x14="http://schemas.microsoft.com/office/spreadsheetml/2009/9/main" uri="{B025F937-C7B1-47D3-B67F-A62EFF666E3E}">
          <x14:id>{49735905-6C60-41F7-91C4-6DDD40CBB775}</x14:id>
        </ext>
      </extLst>
    </cfRule>
  </conditionalFormatting>
  <conditionalFormatting sqref="I2:I120">
    <cfRule type="dataBar" priority="378">
      <dataBar>
        <cfvo type="min"/>
        <cfvo type="max"/>
        <color rgb="FFFF0000"/>
      </dataBar>
      <extLst>
        <ext xmlns:x14="http://schemas.microsoft.com/office/spreadsheetml/2009/9/main" uri="{B025F937-C7B1-47D3-B67F-A62EFF666E3E}">
          <x14:id>{DBE98643-7581-4040-A333-2ED0858529E9}</x14:id>
        </ext>
      </extLst>
    </cfRule>
  </conditionalFormatting>
  <conditionalFormatting sqref="I121:I150">
    <cfRule type="dataBar" priority="379">
      <dataBar>
        <cfvo type="min"/>
        <cfvo type="max"/>
        <color rgb="FFFF0000"/>
      </dataBar>
      <extLst>
        <ext xmlns:x14="http://schemas.microsoft.com/office/spreadsheetml/2009/9/main" uri="{B025F937-C7B1-47D3-B67F-A62EFF666E3E}">
          <x14:id>{9F2E4E4D-D31E-4743-B024-EAB69D943126}</x14:id>
        </ext>
      </extLst>
    </cfRule>
  </conditionalFormatting>
  <conditionalFormatting sqref="I2:I120">
    <cfRule type="dataBar" priority="109">
      <dataBar>
        <cfvo type="min"/>
        <cfvo type="max"/>
        <color auto="1"/>
      </dataBar>
      <extLst>
        <ext xmlns:x14="http://schemas.microsoft.com/office/spreadsheetml/2009/9/main" uri="{B025F937-C7B1-47D3-B67F-A62EFF666E3E}">
          <x14:id>{A8DCC776-A4BB-447E-A6C0-BF12E9E26D9A}</x14:id>
        </ext>
      </extLst>
    </cfRule>
  </conditionalFormatting>
  <conditionalFormatting sqref="I121:I150">
    <cfRule type="dataBar" priority="3">
      <dataBar>
        <cfvo type="min"/>
        <cfvo type="max"/>
        <color auto="1"/>
      </dataBar>
      <extLst>
        <ext xmlns:x14="http://schemas.microsoft.com/office/spreadsheetml/2009/9/main" uri="{B025F937-C7B1-47D3-B67F-A62EFF666E3E}">
          <x14:id>{1E947DC0-2F9B-485B-8EC0-03802F7D731F}</x14:id>
        </ext>
      </extLst>
    </cfRule>
  </conditionalFormatting>
  <conditionalFormatting sqref="I2:I120">
    <cfRule type="dataBar" priority="120">
      <dataBar>
        <cfvo type="min"/>
        <cfvo type="max"/>
        <color auto="1"/>
      </dataBar>
      <extLst>
        <ext xmlns:x14="http://schemas.microsoft.com/office/spreadsheetml/2009/9/main" uri="{B025F937-C7B1-47D3-B67F-A62EFF666E3E}">
          <x14:id>{F4DB27DB-EED8-40C4-8D5C-0C198CAA49F9}</x14:id>
        </ext>
      </extLst>
    </cfRule>
  </conditionalFormatting>
  <conditionalFormatting sqref="I121:I150">
    <cfRule type="dataBar" priority="122">
      <dataBar>
        <cfvo type="min"/>
        <cfvo type="max"/>
        <color auto="1"/>
      </dataBar>
      <extLst>
        <ext xmlns:x14="http://schemas.microsoft.com/office/spreadsheetml/2009/9/main" uri="{B025F937-C7B1-47D3-B67F-A62EFF666E3E}">
          <x14:id>{D259364A-0B83-495C-92C8-F299F78E3E0F}</x14:id>
        </ext>
      </extLst>
    </cfRule>
  </conditionalFormatting>
  <conditionalFormatting sqref="I2:I120">
    <cfRule type="dataBar" priority="123">
      <dataBar>
        <cfvo type="min"/>
        <cfvo type="max"/>
        <color auto="1"/>
      </dataBar>
      <extLst>
        <ext xmlns:x14="http://schemas.microsoft.com/office/spreadsheetml/2009/9/main" uri="{B025F937-C7B1-47D3-B67F-A62EFF666E3E}">
          <x14:id>{0B4E99C9-4941-40F5-8B66-937EBF002C77}</x14:id>
        </ext>
      </extLst>
    </cfRule>
  </conditionalFormatting>
  <conditionalFormatting sqref="I121:I150">
    <cfRule type="dataBar" priority="380">
      <dataBar>
        <cfvo type="min"/>
        <cfvo type="max"/>
        <color auto="1"/>
      </dataBar>
      <extLst>
        <ext xmlns:x14="http://schemas.microsoft.com/office/spreadsheetml/2009/9/main" uri="{B025F937-C7B1-47D3-B67F-A62EFF666E3E}">
          <x14:id>{FAF06C26-DF9F-4D92-B8EE-752215EBDBBF}</x14:id>
        </ext>
      </extLst>
    </cfRule>
  </conditionalFormatting>
  <conditionalFormatting sqref="I2:I120">
    <cfRule type="dataBar" priority="381">
      <dataBar>
        <cfvo type="min"/>
        <cfvo type="max"/>
        <color auto="1"/>
      </dataBar>
      <extLst>
        <ext xmlns:x14="http://schemas.microsoft.com/office/spreadsheetml/2009/9/main" uri="{B025F937-C7B1-47D3-B67F-A62EFF666E3E}">
          <x14:id>{4A1BCDC3-BF82-4F19-8BA9-D157C0205048}</x14:id>
        </ext>
      </extLst>
    </cfRule>
  </conditionalFormatting>
  <conditionalFormatting sqref="I121:I150">
    <cfRule type="dataBar" priority="382">
      <dataBar>
        <cfvo type="min"/>
        <cfvo type="max"/>
        <color auto="1"/>
      </dataBar>
      <extLst>
        <ext xmlns:x14="http://schemas.microsoft.com/office/spreadsheetml/2009/9/main" uri="{B025F937-C7B1-47D3-B67F-A62EFF666E3E}">
          <x14:id>{B5DA42EC-7203-44CC-89F3-5F6FEB840ACC}</x14:id>
        </ext>
      </extLst>
    </cfRule>
  </conditionalFormatting>
  <conditionalFormatting sqref="I2:I120">
    <cfRule type="dataBar" priority="383">
      <dataBar>
        <cfvo type="min"/>
        <cfvo type="max"/>
        <color auto="1"/>
      </dataBar>
      <extLst>
        <ext xmlns:x14="http://schemas.microsoft.com/office/spreadsheetml/2009/9/main" uri="{B025F937-C7B1-47D3-B67F-A62EFF666E3E}">
          <x14:id>{99E66865-0BEA-4286-96A5-F13AB3F24B44}</x14:id>
        </ext>
      </extLst>
    </cfRule>
  </conditionalFormatting>
  <conditionalFormatting sqref="I121:I150">
    <cfRule type="dataBar" priority="384">
      <dataBar>
        <cfvo type="min"/>
        <cfvo type="max"/>
        <color auto="1"/>
      </dataBar>
      <extLst>
        <ext xmlns:x14="http://schemas.microsoft.com/office/spreadsheetml/2009/9/main" uri="{B025F937-C7B1-47D3-B67F-A62EFF666E3E}">
          <x14:id>{FBF83C8C-DA57-44DB-9EA8-C4FE9A7E7514}</x14:id>
        </ext>
      </extLst>
    </cfRule>
  </conditionalFormatting>
  <conditionalFormatting sqref="I2:I120">
    <cfRule type="dataBar" priority="385">
      <dataBar>
        <cfvo type="min"/>
        <cfvo type="max"/>
        <color auto="1"/>
      </dataBar>
      <extLst>
        <ext xmlns:x14="http://schemas.microsoft.com/office/spreadsheetml/2009/9/main" uri="{B025F937-C7B1-47D3-B67F-A62EFF666E3E}">
          <x14:id>{AE00340F-704C-4BD8-BB6F-03959EAD242C}</x14:id>
        </ext>
      </extLst>
    </cfRule>
  </conditionalFormatting>
  <conditionalFormatting sqref="I121:I150">
    <cfRule type="dataBar" priority="386">
      <dataBar>
        <cfvo type="min"/>
        <cfvo type="max"/>
        <color auto="1"/>
      </dataBar>
      <extLst>
        <ext xmlns:x14="http://schemas.microsoft.com/office/spreadsheetml/2009/9/main" uri="{B025F937-C7B1-47D3-B67F-A62EFF666E3E}">
          <x14:id>{4F7CC875-2ACA-4A75-9181-C26BB86718D8}</x14:id>
        </ext>
      </extLst>
    </cfRule>
  </conditionalFormatting>
  <conditionalFormatting sqref="I2:I120">
    <cfRule type="dataBar" priority="134">
      <dataBar>
        <cfvo type="min"/>
        <cfvo type="max"/>
        <color auto="1"/>
      </dataBar>
      <extLst>
        <ext xmlns:x14="http://schemas.microsoft.com/office/spreadsheetml/2009/9/main" uri="{B025F937-C7B1-47D3-B67F-A62EFF666E3E}">
          <x14:id>{E6BDAD33-5028-46AF-8A8E-CA6F63E1E2DD}</x14:id>
        </ext>
      </extLst>
    </cfRule>
  </conditionalFormatting>
  <conditionalFormatting sqref="I121:I150">
    <cfRule type="dataBar" priority="387">
      <dataBar>
        <cfvo type="min"/>
        <cfvo type="max"/>
        <color auto="1"/>
      </dataBar>
      <extLst>
        <ext xmlns:x14="http://schemas.microsoft.com/office/spreadsheetml/2009/9/main" uri="{B025F937-C7B1-47D3-B67F-A62EFF666E3E}">
          <x14:id>{93E57D75-43D2-4236-A0F1-85ABEE0B7BB7}</x14:id>
        </ext>
      </extLst>
    </cfRule>
  </conditionalFormatting>
  <conditionalFormatting sqref="I2:I120">
    <cfRule type="dataBar" priority="388">
      <dataBar>
        <cfvo type="min"/>
        <cfvo type="max"/>
        <color auto="1"/>
      </dataBar>
      <extLst>
        <ext xmlns:x14="http://schemas.microsoft.com/office/spreadsheetml/2009/9/main" uri="{B025F937-C7B1-47D3-B67F-A62EFF666E3E}">
          <x14:id>{78C7924A-B5F4-423B-AE56-022D35F09ED0}</x14:id>
        </ext>
      </extLst>
    </cfRule>
  </conditionalFormatting>
  <conditionalFormatting sqref="I121:I150">
    <cfRule type="dataBar" priority="389">
      <dataBar>
        <cfvo type="min"/>
        <cfvo type="max"/>
        <color auto="1"/>
      </dataBar>
      <extLst>
        <ext xmlns:x14="http://schemas.microsoft.com/office/spreadsheetml/2009/9/main" uri="{B025F937-C7B1-47D3-B67F-A62EFF666E3E}">
          <x14:id>{B5B80D6E-17BF-48C7-92B1-4A4F1DC9F701}</x14:id>
        </ext>
      </extLst>
    </cfRule>
  </conditionalFormatting>
  <conditionalFormatting sqref="I2:I120">
    <cfRule type="dataBar" priority="390">
      <dataBar>
        <cfvo type="min"/>
        <cfvo type="max"/>
        <color auto="1"/>
      </dataBar>
      <extLst>
        <ext xmlns:x14="http://schemas.microsoft.com/office/spreadsheetml/2009/9/main" uri="{B025F937-C7B1-47D3-B67F-A62EFF666E3E}">
          <x14:id>{0225E42A-DE7F-4E62-84E8-E1DED3ABDFF1}</x14:id>
        </ext>
      </extLst>
    </cfRule>
  </conditionalFormatting>
  <conditionalFormatting sqref="I121:I150">
    <cfRule type="dataBar" priority="391">
      <dataBar>
        <cfvo type="min"/>
        <cfvo type="max"/>
        <color auto="1"/>
      </dataBar>
      <extLst>
        <ext xmlns:x14="http://schemas.microsoft.com/office/spreadsheetml/2009/9/main" uri="{B025F937-C7B1-47D3-B67F-A62EFF666E3E}">
          <x14:id>{41D2FB1D-C138-4015-8AAE-95E7C94E8B65}</x14:id>
        </ext>
      </extLst>
    </cfRule>
  </conditionalFormatting>
  <conditionalFormatting sqref="I2:I120">
    <cfRule type="dataBar" priority="392">
      <dataBar>
        <cfvo type="min"/>
        <cfvo type="max"/>
        <color auto="1"/>
      </dataBar>
      <extLst>
        <ext xmlns:x14="http://schemas.microsoft.com/office/spreadsheetml/2009/9/main" uri="{B025F937-C7B1-47D3-B67F-A62EFF666E3E}">
          <x14:id>{34BAC08C-B978-4F80-868A-CC32B6B76C88}</x14:id>
        </ext>
      </extLst>
    </cfRule>
  </conditionalFormatting>
  <conditionalFormatting sqref="I121:I150">
    <cfRule type="dataBar" priority="142">
      <dataBar>
        <cfvo type="min"/>
        <cfvo type="max"/>
        <color auto="1"/>
      </dataBar>
      <extLst>
        <ext xmlns:x14="http://schemas.microsoft.com/office/spreadsheetml/2009/9/main" uri="{B025F937-C7B1-47D3-B67F-A62EFF666E3E}">
          <x14:id>{52F9A838-5C48-4369-94AD-2B8B5327C3D3}</x14:id>
        </ext>
      </extLst>
    </cfRule>
  </conditionalFormatting>
  <conditionalFormatting sqref="I2:I120">
    <cfRule type="dataBar" priority="393">
      <dataBar>
        <cfvo type="min"/>
        <cfvo type="max"/>
        <color auto="1"/>
      </dataBar>
      <extLst>
        <ext xmlns:x14="http://schemas.microsoft.com/office/spreadsheetml/2009/9/main" uri="{B025F937-C7B1-47D3-B67F-A62EFF666E3E}">
          <x14:id>{46C92F8A-7F71-4DAA-8D8A-7E20D284E310}</x14:id>
        </ext>
      </extLst>
    </cfRule>
  </conditionalFormatting>
  <conditionalFormatting sqref="I121:I150">
    <cfRule type="dataBar" priority="394">
      <dataBar>
        <cfvo type="min"/>
        <cfvo type="max"/>
        <color auto="1"/>
      </dataBar>
      <extLst>
        <ext xmlns:x14="http://schemas.microsoft.com/office/spreadsheetml/2009/9/main" uri="{B025F937-C7B1-47D3-B67F-A62EFF666E3E}">
          <x14:id>{3F865A52-F63F-4D50-9D51-C753F64823D0}</x14:id>
        </ext>
      </extLst>
    </cfRule>
  </conditionalFormatting>
  <conditionalFormatting sqref="I2:I120">
    <cfRule type="dataBar" priority="395">
      <dataBar>
        <cfvo type="min"/>
        <cfvo type="max"/>
        <color auto="1"/>
      </dataBar>
      <extLst>
        <ext xmlns:x14="http://schemas.microsoft.com/office/spreadsheetml/2009/9/main" uri="{B025F937-C7B1-47D3-B67F-A62EFF666E3E}">
          <x14:id>{EDBA5258-1319-4873-A479-9BA12B3E8169}</x14:id>
        </ext>
      </extLst>
    </cfRule>
  </conditionalFormatting>
  <conditionalFormatting sqref="I121:I150">
    <cfRule type="dataBar" priority="396">
      <dataBar>
        <cfvo type="min"/>
        <cfvo type="max"/>
        <color auto="1"/>
      </dataBar>
      <extLst>
        <ext xmlns:x14="http://schemas.microsoft.com/office/spreadsheetml/2009/9/main" uri="{B025F937-C7B1-47D3-B67F-A62EFF666E3E}">
          <x14:id>{ED2B2CC8-BCC3-4078-BC81-634640F02F47}</x14:id>
        </ext>
      </extLst>
    </cfRule>
  </conditionalFormatting>
  <conditionalFormatting sqref="I2:I120">
    <cfRule type="dataBar" priority="397">
      <dataBar>
        <cfvo type="min"/>
        <cfvo type="max"/>
        <color auto="1"/>
      </dataBar>
      <extLst>
        <ext xmlns:x14="http://schemas.microsoft.com/office/spreadsheetml/2009/9/main" uri="{B025F937-C7B1-47D3-B67F-A62EFF666E3E}">
          <x14:id>{0E92B375-C5CD-4B84-BBC3-F6E7BB08E174}</x14:id>
        </ext>
      </extLst>
    </cfRule>
  </conditionalFormatting>
  <conditionalFormatting sqref="I121:I150">
    <cfRule type="dataBar" priority="398">
      <dataBar>
        <cfvo type="min"/>
        <cfvo type="max"/>
        <color auto="1"/>
      </dataBar>
      <extLst>
        <ext xmlns:x14="http://schemas.microsoft.com/office/spreadsheetml/2009/9/main" uri="{B025F937-C7B1-47D3-B67F-A62EFF666E3E}">
          <x14:id>{394BE90E-3009-419B-A4F3-075218068C4F}</x14:id>
        </ext>
      </extLst>
    </cfRule>
  </conditionalFormatting>
  <conditionalFormatting sqref="I2:I120">
    <cfRule type="dataBar" priority="399">
      <dataBar>
        <cfvo type="min"/>
        <cfvo type="max"/>
        <color auto="1"/>
      </dataBar>
      <extLst>
        <ext xmlns:x14="http://schemas.microsoft.com/office/spreadsheetml/2009/9/main" uri="{B025F937-C7B1-47D3-B67F-A62EFF666E3E}">
          <x14:id>{ABCDA0FC-0680-449A-A8B5-51D4D13DF32C}</x14:id>
        </ext>
      </extLst>
    </cfRule>
  </conditionalFormatting>
  <conditionalFormatting sqref="I121:I150">
    <cfRule type="dataBar" priority="400">
      <dataBar>
        <cfvo type="min"/>
        <cfvo type="max"/>
        <color auto="1"/>
      </dataBar>
      <extLst>
        <ext xmlns:x14="http://schemas.microsoft.com/office/spreadsheetml/2009/9/main" uri="{B025F937-C7B1-47D3-B67F-A62EFF666E3E}">
          <x14:id>{72D02374-10C1-45AA-B723-589A7207AC38}</x14:id>
        </ext>
      </extLst>
    </cfRule>
  </conditionalFormatting>
  <conditionalFormatting sqref="I2:I120">
    <cfRule type="dataBar" priority="401">
      <dataBar>
        <cfvo type="min"/>
        <cfvo type="max"/>
        <color auto="1"/>
      </dataBar>
      <extLst>
        <ext xmlns:x14="http://schemas.microsoft.com/office/spreadsheetml/2009/9/main" uri="{B025F937-C7B1-47D3-B67F-A62EFF666E3E}">
          <x14:id>{279477CD-A70A-4054-809C-0AE27DA967FB}</x14:id>
        </ext>
      </extLst>
    </cfRule>
  </conditionalFormatting>
  <conditionalFormatting sqref="I121:I150">
    <cfRule type="dataBar" priority="402">
      <dataBar>
        <cfvo type="min"/>
        <cfvo type="max"/>
        <color auto="1"/>
      </dataBar>
      <extLst>
        <ext xmlns:x14="http://schemas.microsoft.com/office/spreadsheetml/2009/9/main" uri="{B025F937-C7B1-47D3-B67F-A62EFF666E3E}">
          <x14:id>{7A37CAF2-8EF7-44DE-82AF-5CF0380AD0D7}</x14:id>
        </ext>
      </extLst>
    </cfRule>
  </conditionalFormatting>
  <conditionalFormatting sqref="I2:I120">
    <cfRule type="dataBar" priority="403">
      <dataBar>
        <cfvo type="min"/>
        <cfvo type="max"/>
        <color auto="1"/>
      </dataBar>
      <extLst>
        <ext xmlns:x14="http://schemas.microsoft.com/office/spreadsheetml/2009/9/main" uri="{B025F937-C7B1-47D3-B67F-A62EFF666E3E}">
          <x14:id>{50F9B425-CC48-4233-8929-458F2C790CB5}</x14:id>
        </ext>
      </extLst>
    </cfRule>
  </conditionalFormatting>
  <conditionalFormatting sqref="I121:I150">
    <cfRule type="dataBar" priority="404">
      <dataBar>
        <cfvo type="min"/>
        <cfvo type="max"/>
        <color auto="1"/>
      </dataBar>
      <extLst>
        <ext xmlns:x14="http://schemas.microsoft.com/office/spreadsheetml/2009/9/main" uri="{B025F937-C7B1-47D3-B67F-A62EFF666E3E}">
          <x14:id>{9EA29AAA-EB95-4CFA-B269-7F3610C2C965}</x14:id>
        </ext>
      </extLst>
    </cfRule>
  </conditionalFormatting>
  <conditionalFormatting sqref="I2:I120">
    <cfRule type="dataBar" priority="405">
      <dataBar>
        <cfvo type="min"/>
        <cfvo type="max"/>
        <color auto="1"/>
      </dataBar>
      <extLst>
        <ext xmlns:x14="http://schemas.microsoft.com/office/spreadsheetml/2009/9/main" uri="{B025F937-C7B1-47D3-B67F-A62EFF666E3E}">
          <x14:id>{3469E36E-16F2-4F75-A37B-BB1EB54DC307}</x14:id>
        </ext>
      </extLst>
    </cfRule>
  </conditionalFormatting>
  <conditionalFormatting sqref="I121:I150">
    <cfRule type="dataBar" priority="406">
      <dataBar>
        <cfvo type="min"/>
        <cfvo type="max"/>
        <color auto="1"/>
      </dataBar>
      <extLst>
        <ext xmlns:x14="http://schemas.microsoft.com/office/spreadsheetml/2009/9/main" uri="{B025F937-C7B1-47D3-B67F-A62EFF666E3E}">
          <x14:id>{9F0BA5C4-8370-4CE8-8C59-7086940A54E9}</x14:id>
        </ext>
      </extLst>
    </cfRule>
  </conditionalFormatting>
  <conditionalFormatting sqref="I2:I120">
    <cfRule type="dataBar" priority="407">
      <dataBar>
        <cfvo type="min"/>
        <cfvo type="max"/>
        <color auto="1"/>
      </dataBar>
      <extLst>
        <ext xmlns:x14="http://schemas.microsoft.com/office/spreadsheetml/2009/9/main" uri="{B025F937-C7B1-47D3-B67F-A62EFF666E3E}">
          <x14:id>{55549BC9-9659-41C5-895E-1DE642A1D6F6}</x14:id>
        </ext>
      </extLst>
    </cfRule>
  </conditionalFormatting>
  <conditionalFormatting sqref="I121:I150">
    <cfRule type="dataBar" priority="408">
      <dataBar>
        <cfvo type="min"/>
        <cfvo type="max"/>
        <color auto="1"/>
      </dataBar>
      <extLst>
        <ext xmlns:x14="http://schemas.microsoft.com/office/spreadsheetml/2009/9/main" uri="{B025F937-C7B1-47D3-B67F-A62EFF666E3E}">
          <x14:id>{0B5107C1-FC53-405D-9464-06AF4FF4BAD4}</x14:id>
        </ext>
      </extLst>
    </cfRule>
  </conditionalFormatting>
  <conditionalFormatting sqref="I2:I120">
    <cfRule type="dataBar" priority="409">
      <dataBar>
        <cfvo type="min"/>
        <cfvo type="max"/>
        <color auto="1"/>
      </dataBar>
      <extLst>
        <ext xmlns:x14="http://schemas.microsoft.com/office/spreadsheetml/2009/9/main" uri="{B025F937-C7B1-47D3-B67F-A62EFF666E3E}">
          <x14:id>{946B2B2D-F664-40FB-86C1-2D2CF8570C9E}</x14:id>
        </ext>
      </extLst>
    </cfRule>
  </conditionalFormatting>
  <conditionalFormatting sqref="I121:I150">
    <cfRule type="dataBar" priority="410">
      <dataBar>
        <cfvo type="min"/>
        <cfvo type="max"/>
        <color auto="1"/>
      </dataBar>
      <extLst>
        <ext xmlns:x14="http://schemas.microsoft.com/office/spreadsheetml/2009/9/main" uri="{B025F937-C7B1-47D3-B67F-A62EFF666E3E}">
          <x14:id>{01A66B72-EB19-4F80-82F9-0AE9E2ED58FF}</x14:id>
        </ext>
      </extLst>
    </cfRule>
  </conditionalFormatting>
  <conditionalFormatting sqref="I2:I120">
    <cfRule type="dataBar" priority="411">
      <dataBar>
        <cfvo type="min"/>
        <cfvo type="max"/>
        <color auto="1"/>
      </dataBar>
      <extLst>
        <ext xmlns:x14="http://schemas.microsoft.com/office/spreadsheetml/2009/9/main" uri="{B025F937-C7B1-47D3-B67F-A62EFF666E3E}">
          <x14:id>{8F0ECC79-75D6-40DA-8029-56AB9CC46535}</x14:id>
        </ext>
      </extLst>
    </cfRule>
  </conditionalFormatting>
  <conditionalFormatting sqref="I121:I150">
    <cfRule type="dataBar" priority="412">
      <dataBar>
        <cfvo type="min"/>
        <cfvo type="max"/>
        <color auto="1"/>
      </dataBar>
      <extLst>
        <ext xmlns:x14="http://schemas.microsoft.com/office/spreadsheetml/2009/9/main" uri="{B025F937-C7B1-47D3-B67F-A62EFF666E3E}">
          <x14:id>{4BA623FB-C0F0-417C-AC21-854D50612ACF}</x14:id>
        </ext>
      </extLst>
    </cfRule>
  </conditionalFormatting>
  <conditionalFormatting sqref="I2:I120">
    <cfRule type="dataBar" priority="413">
      <dataBar>
        <cfvo type="min"/>
        <cfvo type="max"/>
        <color auto="1"/>
      </dataBar>
      <extLst>
        <ext xmlns:x14="http://schemas.microsoft.com/office/spreadsheetml/2009/9/main" uri="{B025F937-C7B1-47D3-B67F-A62EFF666E3E}">
          <x14:id>{D219BAB7-FF5E-4E56-93DD-30580CDE9609}</x14:id>
        </ext>
      </extLst>
    </cfRule>
  </conditionalFormatting>
  <conditionalFormatting sqref="I121:I150">
    <cfRule type="dataBar" priority="414">
      <dataBar>
        <cfvo type="min"/>
        <cfvo type="max"/>
        <color auto="1"/>
      </dataBar>
      <extLst>
        <ext xmlns:x14="http://schemas.microsoft.com/office/spreadsheetml/2009/9/main" uri="{B025F937-C7B1-47D3-B67F-A62EFF666E3E}">
          <x14:id>{CC0CF64D-554F-4E5E-A7BE-C92BD2BD9931}</x14:id>
        </ext>
      </extLst>
    </cfRule>
  </conditionalFormatting>
  <conditionalFormatting sqref="I2:I120">
    <cfRule type="dataBar" priority="415">
      <dataBar>
        <cfvo type="min"/>
        <cfvo type="max"/>
        <color auto="1"/>
      </dataBar>
      <extLst>
        <ext xmlns:x14="http://schemas.microsoft.com/office/spreadsheetml/2009/9/main" uri="{B025F937-C7B1-47D3-B67F-A62EFF666E3E}">
          <x14:id>{DD17167A-95F5-4A32-93C3-A9CE6EB85405}</x14:id>
        </ext>
      </extLst>
    </cfRule>
  </conditionalFormatting>
  <conditionalFormatting sqref="I121:I150">
    <cfRule type="dataBar" priority="165">
      <dataBar>
        <cfvo type="min"/>
        <cfvo type="max"/>
        <color auto="1"/>
      </dataBar>
      <extLst>
        <ext xmlns:x14="http://schemas.microsoft.com/office/spreadsheetml/2009/9/main" uri="{B025F937-C7B1-47D3-B67F-A62EFF666E3E}">
          <x14:id>{883E1304-CED9-465F-BEF9-DC51C6AC7EE2}</x14:id>
        </ext>
      </extLst>
    </cfRule>
  </conditionalFormatting>
  <conditionalFormatting sqref="I2:I120">
    <cfRule type="dataBar" priority="416">
      <dataBar>
        <cfvo type="min"/>
        <cfvo type="max"/>
        <color auto="1"/>
      </dataBar>
      <extLst>
        <ext xmlns:x14="http://schemas.microsoft.com/office/spreadsheetml/2009/9/main" uri="{B025F937-C7B1-47D3-B67F-A62EFF666E3E}">
          <x14:id>{1A2E66DA-1602-455B-98FE-89F276410A8A}</x14:id>
        </ext>
      </extLst>
    </cfRule>
  </conditionalFormatting>
  <conditionalFormatting sqref="I121:I150">
    <cfRule type="dataBar" priority="417">
      <dataBar>
        <cfvo type="min"/>
        <cfvo type="max"/>
        <color auto="1"/>
      </dataBar>
      <extLst>
        <ext xmlns:x14="http://schemas.microsoft.com/office/spreadsheetml/2009/9/main" uri="{B025F937-C7B1-47D3-B67F-A62EFF666E3E}">
          <x14:id>{3AD12194-02C1-42D8-9BA9-E8486B021062}</x14:id>
        </ext>
      </extLst>
    </cfRule>
  </conditionalFormatting>
  <conditionalFormatting sqref="I2:I120">
    <cfRule type="dataBar" priority="418">
      <dataBar>
        <cfvo type="min"/>
        <cfvo type="max"/>
        <color auto="1"/>
      </dataBar>
      <extLst>
        <ext xmlns:x14="http://schemas.microsoft.com/office/spreadsheetml/2009/9/main" uri="{B025F937-C7B1-47D3-B67F-A62EFF666E3E}">
          <x14:id>{683E2016-22A8-46E2-BBAD-72E1EAF24CDA}</x14:id>
        </ext>
      </extLst>
    </cfRule>
  </conditionalFormatting>
  <conditionalFormatting sqref="I121:I150">
    <cfRule type="dataBar" priority="419">
      <dataBar>
        <cfvo type="min"/>
        <cfvo type="max"/>
        <color auto="1"/>
      </dataBar>
      <extLst>
        <ext xmlns:x14="http://schemas.microsoft.com/office/spreadsheetml/2009/9/main" uri="{B025F937-C7B1-47D3-B67F-A62EFF666E3E}">
          <x14:id>{7F40A9B8-03EF-40BF-B921-0886591DBD61}</x14:id>
        </ext>
      </extLst>
    </cfRule>
  </conditionalFormatting>
  <conditionalFormatting sqref="I2:I120">
    <cfRule type="dataBar" priority="420">
      <dataBar>
        <cfvo type="min"/>
        <cfvo type="max"/>
        <color auto="1"/>
      </dataBar>
      <extLst>
        <ext xmlns:x14="http://schemas.microsoft.com/office/spreadsheetml/2009/9/main" uri="{B025F937-C7B1-47D3-B67F-A62EFF666E3E}">
          <x14:id>{42C5CF0E-BFEA-463E-AD6E-E13657ED7F88}</x14:id>
        </ext>
      </extLst>
    </cfRule>
  </conditionalFormatting>
  <conditionalFormatting sqref="I121:I150">
    <cfRule type="dataBar" priority="421">
      <dataBar>
        <cfvo type="min"/>
        <cfvo type="max"/>
        <color auto="1"/>
      </dataBar>
      <extLst>
        <ext xmlns:x14="http://schemas.microsoft.com/office/spreadsheetml/2009/9/main" uri="{B025F937-C7B1-47D3-B67F-A62EFF666E3E}">
          <x14:id>{01E1909A-DA64-479F-B1E9-74857D9CF175}</x14:id>
        </ext>
      </extLst>
    </cfRule>
  </conditionalFormatting>
  <conditionalFormatting sqref="I2:I120">
    <cfRule type="dataBar" priority="422">
      <dataBar>
        <cfvo type="min"/>
        <cfvo type="max"/>
        <color auto="1"/>
      </dataBar>
      <extLst>
        <ext xmlns:x14="http://schemas.microsoft.com/office/spreadsheetml/2009/9/main" uri="{B025F937-C7B1-47D3-B67F-A62EFF666E3E}">
          <x14:id>{0109A402-85E5-4620-AD1B-9CF526BFF696}</x14:id>
        </ext>
      </extLst>
    </cfRule>
  </conditionalFormatting>
  <conditionalFormatting sqref="I121:I150">
    <cfRule type="dataBar" priority="423">
      <dataBar>
        <cfvo type="min"/>
        <cfvo type="max"/>
        <color auto="1"/>
      </dataBar>
      <extLst>
        <ext xmlns:x14="http://schemas.microsoft.com/office/spreadsheetml/2009/9/main" uri="{B025F937-C7B1-47D3-B67F-A62EFF666E3E}">
          <x14:id>{8AEA91B5-8C9C-466E-B0A4-B9F0A759734C}</x14:id>
        </ext>
      </extLst>
    </cfRule>
  </conditionalFormatting>
  <conditionalFormatting sqref="I2:I120">
    <cfRule type="dataBar" priority="424">
      <dataBar>
        <cfvo type="min"/>
        <cfvo type="max"/>
        <color auto="1"/>
      </dataBar>
      <extLst>
        <ext xmlns:x14="http://schemas.microsoft.com/office/spreadsheetml/2009/9/main" uri="{B025F937-C7B1-47D3-B67F-A62EFF666E3E}">
          <x14:id>{5C940162-8E6B-460D-8385-674D32A1C5EB}</x14:id>
        </ext>
      </extLst>
    </cfRule>
  </conditionalFormatting>
  <conditionalFormatting sqref="I121:I150">
    <cfRule type="dataBar" priority="425">
      <dataBar>
        <cfvo type="min"/>
        <cfvo type="max"/>
        <color auto="1"/>
      </dataBar>
      <extLst>
        <ext xmlns:x14="http://schemas.microsoft.com/office/spreadsheetml/2009/9/main" uri="{B025F937-C7B1-47D3-B67F-A62EFF666E3E}">
          <x14:id>{6F17FB68-5FBE-4FD7-B9FD-FB959105FE71}</x14:id>
        </ext>
      </extLst>
    </cfRule>
  </conditionalFormatting>
  <conditionalFormatting sqref="I2:I120">
    <cfRule type="dataBar" priority="426">
      <dataBar>
        <cfvo type="min"/>
        <cfvo type="max"/>
        <color auto="1"/>
      </dataBar>
      <extLst>
        <ext xmlns:x14="http://schemas.microsoft.com/office/spreadsheetml/2009/9/main" uri="{B025F937-C7B1-47D3-B67F-A62EFF666E3E}">
          <x14:id>{88313028-D8C2-4750-8074-7020475B8032}</x14:id>
        </ext>
      </extLst>
    </cfRule>
  </conditionalFormatting>
  <conditionalFormatting sqref="I121:I150">
    <cfRule type="dataBar" priority="427">
      <dataBar>
        <cfvo type="min"/>
        <cfvo type="max"/>
        <color auto="1"/>
      </dataBar>
      <extLst>
        <ext xmlns:x14="http://schemas.microsoft.com/office/spreadsheetml/2009/9/main" uri="{B025F937-C7B1-47D3-B67F-A62EFF666E3E}">
          <x14:id>{BF45AD68-FCB3-4DE3-A68A-2908041B106B}</x14:id>
        </ext>
      </extLst>
    </cfRule>
  </conditionalFormatting>
  <conditionalFormatting sqref="I2:I120">
    <cfRule type="dataBar" priority="428">
      <dataBar>
        <cfvo type="min"/>
        <cfvo type="max"/>
        <color auto="1"/>
      </dataBar>
      <extLst>
        <ext xmlns:x14="http://schemas.microsoft.com/office/spreadsheetml/2009/9/main" uri="{B025F937-C7B1-47D3-B67F-A62EFF666E3E}">
          <x14:id>{B116D235-A99A-4C81-90D5-3C9CBE354229}</x14:id>
        </ext>
      </extLst>
    </cfRule>
  </conditionalFormatting>
  <conditionalFormatting sqref="I121:I150">
    <cfRule type="dataBar" priority="429">
      <dataBar>
        <cfvo type="min"/>
        <cfvo type="max"/>
        <color auto="1"/>
      </dataBar>
      <extLst>
        <ext xmlns:x14="http://schemas.microsoft.com/office/spreadsheetml/2009/9/main" uri="{B025F937-C7B1-47D3-B67F-A62EFF666E3E}">
          <x14:id>{E64F46AA-B36D-4F3C-AADC-694686251881}</x14:id>
        </ext>
      </extLst>
    </cfRule>
  </conditionalFormatting>
  <conditionalFormatting sqref="I2:I120">
    <cfRule type="dataBar" priority="430">
      <dataBar>
        <cfvo type="min"/>
        <cfvo type="max"/>
        <color auto="1"/>
      </dataBar>
      <extLst>
        <ext xmlns:x14="http://schemas.microsoft.com/office/spreadsheetml/2009/9/main" uri="{B025F937-C7B1-47D3-B67F-A62EFF666E3E}">
          <x14:id>{6174F853-A825-4A1B-850B-2450F5484E25}</x14:id>
        </ext>
      </extLst>
    </cfRule>
  </conditionalFormatting>
  <conditionalFormatting sqref="I121:I150">
    <cfRule type="dataBar" priority="431">
      <dataBar>
        <cfvo type="min"/>
        <cfvo type="max"/>
        <color auto="1"/>
      </dataBar>
      <extLst>
        <ext xmlns:x14="http://schemas.microsoft.com/office/spreadsheetml/2009/9/main" uri="{B025F937-C7B1-47D3-B67F-A62EFF666E3E}">
          <x14:id>{2457D487-E3AB-4D2C-A94E-8741B63B1FD0}</x14:id>
        </ext>
      </extLst>
    </cfRule>
  </conditionalFormatting>
  <conditionalFormatting sqref="I2:I120">
    <cfRule type="dataBar" priority="432">
      <dataBar>
        <cfvo type="min"/>
        <cfvo type="max"/>
        <color auto="1"/>
      </dataBar>
      <extLst>
        <ext xmlns:x14="http://schemas.microsoft.com/office/spreadsheetml/2009/9/main" uri="{B025F937-C7B1-47D3-B67F-A62EFF666E3E}">
          <x14:id>{BAA1372A-1DE1-4104-A7B3-07A76A863038}</x14:id>
        </ext>
      </extLst>
    </cfRule>
  </conditionalFormatting>
  <conditionalFormatting sqref="I121:I150">
    <cfRule type="dataBar" priority="433">
      <dataBar>
        <cfvo type="min"/>
        <cfvo type="max"/>
        <color auto="1"/>
      </dataBar>
      <extLst>
        <ext xmlns:x14="http://schemas.microsoft.com/office/spreadsheetml/2009/9/main" uri="{B025F937-C7B1-47D3-B67F-A62EFF666E3E}">
          <x14:id>{5B720F53-D325-410F-80FF-C48CCD44AE7D}</x14:id>
        </ext>
      </extLst>
    </cfRule>
  </conditionalFormatting>
  <conditionalFormatting sqref="I2:I120">
    <cfRule type="dataBar" priority="434">
      <dataBar>
        <cfvo type="min"/>
        <cfvo type="max"/>
        <color auto="1"/>
      </dataBar>
      <extLst>
        <ext xmlns:x14="http://schemas.microsoft.com/office/spreadsheetml/2009/9/main" uri="{B025F937-C7B1-47D3-B67F-A62EFF666E3E}">
          <x14:id>{093F3F84-DB7A-4D07-A180-D4F609090F61}</x14:id>
        </ext>
      </extLst>
    </cfRule>
  </conditionalFormatting>
  <conditionalFormatting sqref="I121:I150">
    <cfRule type="dataBar" priority="435">
      <dataBar>
        <cfvo type="min"/>
        <cfvo type="max"/>
        <color auto="1"/>
      </dataBar>
      <extLst>
        <ext xmlns:x14="http://schemas.microsoft.com/office/spreadsheetml/2009/9/main" uri="{B025F937-C7B1-47D3-B67F-A62EFF666E3E}">
          <x14:id>{8062BA27-94C4-4EEC-83B7-D7E042E0FF0D}</x14:id>
        </ext>
      </extLst>
    </cfRule>
  </conditionalFormatting>
  <conditionalFormatting sqref="I2:I120">
    <cfRule type="dataBar" priority="436">
      <dataBar>
        <cfvo type="min"/>
        <cfvo type="max"/>
        <color auto="1"/>
      </dataBar>
      <extLst>
        <ext xmlns:x14="http://schemas.microsoft.com/office/spreadsheetml/2009/9/main" uri="{B025F937-C7B1-47D3-B67F-A62EFF666E3E}">
          <x14:id>{4B77A0EE-F259-4771-85DD-1E8A8B73A37B}</x14:id>
        </ext>
      </extLst>
    </cfRule>
  </conditionalFormatting>
  <conditionalFormatting sqref="I121:I150">
    <cfRule type="dataBar" priority="437">
      <dataBar>
        <cfvo type="min"/>
        <cfvo type="max"/>
        <color auto="1"/>
      </dataBar>
      <extLst>
        <ext xmlns:x14="http://schemas.microsoft.com/office/spreadsheetml/2009/9/main" uri="{B025F937-C7B1-47D3-B67F-A62EFF666E3E}">
          <x14:id>{53BFF74A-C73A-425A-8AB2-E28A3BD26953}</x14:id>
        </ext>
      </extLst>
    </cfRule>
  </conditionalFormatting>
  <conditionalFormatting sqref="I2:I120">
    <cfRule type="dataBar" priority="438">
      <dataBar>
        <cfvo type="min"/>
        <cfvo type="max"/>
        <color auto="1"/>
      </dataBar>
      <extLst>
        <ext xmlns:x14="http://schemas.microsoft.com/office/spreadsheetml/2009/9/main" uri="{B025F937-C7B1-47D3-B67F-A62EFF666E3E}">
          <x14:id>{88037531-C176-4EE3-8076-D80EB120005B}</x14:id>
        </ext>
      </extLst>
    </cfRule>
  </conditionalFormatting>
  <conditionalFormatting sqref="I121:I150">
    <cfRule type="dataBar" priority="439">
      <dataBar>
        <cfvo type="min"/>
        <cfvo type="max"/>
        <color auto="1"/>
      </dataBar>
      <extLst>
        <ext xmlns:x14="http://schemas.microsoft.com/office/spreadsheetml/2009/9/main" uri="{B025F937-C7B1-47D3-B67F-A62EFF666E3E}">
          <x14:id>{0C72C90E-C55C-465F-B59D-A999E0021E00}</x14:id>
        </ext>
      </extLst>
    </cfRule>
  </conditionalFormatting>
  <conditionalFormatting sqref="I2:I120">
    <cfRule type="dataBar" priority="440">
      <dataBar>
        <cfvo type="min"/>
        <cfvo type="max"/>
        <color auto="1"/>
      </dataBar>
      <extLst>
        <ext xmlns:x14="http://schemas.microsoft.com/office/spreadsheetml/2009/9/main" uri="{B025F937-C7B1-47D3-B67F-A62EFF666E3E}">
          <x14:id>{C4D120D7-7553-4AFA-A7B7-3E84C88CEB49}</x14:id>
        </ext>
      </extLst>
    </cfRule>
  </conditionalFormatting>
  <conditionalFormatting sqref="I121:I150">
    <cfRule type="dataBar" priority="441">
      <dataBar>
        <cfvo type="min"/>
        <cfvo type="max"/>
        <color auto="1"/>
      </dataBar>
      <extLst>
        <ext xmlns:x14="http://schemas.microsoft.com/office/spreadsheetml/2009/9/main" uri="{B025F937-C7B1-47D3-B67F-A62EFF666E3E}">
          <x14:id>{383EFED4-3F15-4836-B19F-9FE506F29F73}</x14:id>
        </ext>
      </extLst>
    </cfRule>
  </conditionalFormatting>
  <conditionalFormatting sqref="I2:I120">
    <cfRule type="dataBar" priority="442">
      <dataBar>
        <cfvo type="min"/>
        <cfvo type="max"/>
        <color auto="1"/>
      </dataBar>
      <extLst>
        <ext xmlns:x14="http://schemas.microsoft.com/office/spreadsheetml/2009/9/main" uri="{B025F937-C7B1-47D3-B67F-A62EFF666E3E}">
          <x14:id>{9F081904-697F-4FB5-BBBA-5435C7881E7A}</x14:id>
        </ext>
      </extLst>
    </cfRule>
  </conditionalFormatting>
  <conditionalFormatting sqref="I121:I150">
    <cfRule type="dataBar" priority="443">
      <dataBar>
        <cfvo type="min"/>
        <cfvo type="max"/>
        <color auto="1"/>
      </dataBar>
      <extLst>
        <ext xmlns:x14="http://schemas.microsoft.com/office/spreadsheetml/2009/9/main" uri="{B025F937-C7B1-47D3-B67F-A62EFF666E3E}">
          <x14:id>{164E1134-A924-4E79-93AB-4813FFB477EA}</x14:id>
        </ext>
      </extLst>
    </cfRule>
  </conditionalFormatting>
  <conditionalFormatting sqref="I2:I120">
    <cfRule type="dataBar" priority="444">
      <dataBar>
        <cfvo type="min"/>
        <cfvo type="max"/>
        <color auto="1"/>
      </dataBar>
      <extLst>
        <ext xmlns:x14="http://schemas.microsoft.com/office/spreadsheetml/2009/9/main" uri="{B025F937-C7B1-47D3-B67F-A62EFF666E3E}">
          <x14:id>{CC8D83EE-FDB1-466C-9CE0-3AA390B355DE}</x14:id>
        </ext>
      </extLst>
    </cfRule>
  </conditionalFormatting>
  <conditionalFormatting sqref="I121:I150">
    <cfRule type="dataBar" priority="445">
      <dataBar>
        <cfvo type="min"/>
        <cfvo type="max"/>
        <color auto="1"/>
      </dataBar>
      <extLst>
        <ext xmlns:x14="http://schemas.microsoft.com/office/spreadsheetml/2009/9/main" uri="{B025F937-C7B1-47D3-B67F-A62EFF666E3E}">
          <x14:id>{F8AA9851-877F-4C05-ADAE-CFEFB4D885AD}</x14:id>
        </ext>
      </extLst>
    </cfRule>
  </conditionalFormatting>
  <conditionalFormatting sqref="I2:I120">
    <cfRule type="dataBar" priority="446">
      <dataBar>
        <cfvo type="min"/>
        <cfvo type="max"/>
        <color auto="1"/>
      </dataBar>
      <extLst>
        <ext xmlns:x14="http://schemas.microsoft.com/office/spreadsheetml/2009/9/main" uri="{B025F937-C7B1-47D3-B67F-A62EFF666E3E}">
          <x14:id>{D9CE0FA7-8A2B-4D5B-8751-A6B075AFDDE5}</x14:id>
        </ext>
      </extLst>
    </cfRule>
  </conditionalFormatting>
  <conditionalFormatting sqref="I121:I150">
    <cfRule type="dataBar" priority="447">
      <dataBar>
        <cfvo type="min"/>
        <cfvo type="max"/>
        <color auto="1"/>
      </dataBar>
      <extLst>
        <ext xmlns:x14="http://schemas.microsoft.com/office/spreadsheetml/2009/9/main" uri="{B025F937-C7B1-47D3-B67F-A62EFF666E3E}">
          <x14:id>{07D9CDA1-9920-4648-80BC-BFB72E64419A}</x14:id>
        </ext>
      </extLst>
    </cfRule>
  </conditionalFormatting>
  <conditionalFormatting sqref="I2:I120">
    <cfRule type="dataBar" priority="448">
      <dataBar>
        <cfvo type="min"/>
        <cfvo type="max"/>
        <color auto="1"/>
      </dataBar>
      <extLst>
        <ext xmlns:x14="http://schemas.microsoft.com/office/spreadsheetml/2009/9/main" uri="{B025F937-C7B1-47D3-B67F-A62EFF666E3E}">
          <x14:id>{9E64E7B5-7D4A-443A-983D-C03F8B3B38AB}</x14:id>
        </ext>
      </extLst>
    </cfRule>
  </conditionalFormatting>
  <conditionalFormatting sqref="I121:I150">
    <cfRule type="dataBar" priority="449">
      <dataBar>
        <cfvo type="min"/>
        <cfvo type="max"/>
        <color auto="1"/>
      </dataBar>
      <extLst>
        <ext xmlns:x14="http://schemas.microsoft.com/office/spreadsheetml/2009/9/main" uri="{B025F937-C7B1-47D3-B67F-A62EFF666E3E}">
          <x14:id>{40852C37-F4A6-48EB-BABC-E189F12BBAE5}</x14:id>
        </ext>
      </extLst>
    </cfRule>
  </conditionalFormatting>
  <conditionalFormatting sqref="I2:I120">
    <cfRule type="dataBar" priority="450">
      <dataBar>
        <cfvo type="min"/>
        <cfvo type="max"/>
        <color auto="1"/>
      </dataBar>
      <extLst>
        <ext xmlns:x14="http://schemas.microsoft.com/office/spreadsheetml/2009/9/main" uri="{B025F937-C7B1-47D3-B67F-A62EFF666E3E}">
          <x14:id>{A51A499E-6575-446E-8A3D-A0E150B630FD}</x14:id>
        </ext>
      </extLst>
    </cfRule>
  </conditionalFormatting>
  <conditionalFormatting sqref="I121:I150">
    <cfRule type="dataBar" priority="451">
      <dataBar>
        <cfvo type="min"/>
        <cfvo type="max"/>
        <color auto="1"/>
      </dataBar>
      <extLst>
        <ext xmlns:x14="http://schemas.microsoft.com/office/spreadsheetml/2009/9/main" uri="{B025F937-C7B1-47D3-B67F-A62EFF666E3E}">
          <x14:id>{528A297C-7674-4E01-8FF5-6884208379D8}</x14:id>
        </ext>
      </extLst>
    </cfRule>
  </conditionalFormatting>
  <conditionalFormatting sqref="I2:I120">
    <cfRule type="dataBar" priority="452">
      <dataBar>
        <cfvo type="min"/>
        <cfvo type="max"/>
        <color auto="1"/>
      </dataBar>
      <extLst>
        <ext xmlns:x14="http://schemas.microsoft.com/office/spreadsheetml/2009/9/main" uri="{B025F937-C7B1-47D3-B67F-A62EFF666E3E}">
          <x14:id>{F38BFE82-FFAD-44A0-9E6A-A72FBEB8B651}</x14:id>
        </ext>
      </extLst>
    </cfRule>
  </conditionalFormatting>
  <conditionalFormatting sqref="I121:I150">
    <cfRule type="dataBar" priority="453">
      <dataBar>
        <cfvo type="min"/>
        <cfvo type="max"/>
        <color auto="1"/>
      </dataBar>
      <extLst>
        <ext xmlns:x14="http://schemas.microsoft.com/office/spreadsheetml/2009/9/main" uri="{B025F937-C7B1-47D3-B67F-A62EFF666E3E}">
          <x14:id>{C2DE7A38-6528-40CE-8161-EC4B9E092389}</x14:id>
        </ext>
      </extLst>
    </cfRule>
  </conditionalFormatting>
  <conditionalFormatting sqref="I2:I120">
    <cfRule type="dataBar" priority="454">
      <dataBar>
        <cfvo type="min"/>
        <cfvo type="max"/>
        <color auto="1"/>
      </dataBar>
      <extLst>
        <ext xmlns:x14="http://schemas.microsoft.com/office/spreadsheetml/2009/9/main" uri="{B025F937-C7B1-47D3-B67F-A62EFF666E3E}">
          <x14:id>{9994A7B7-B3F4-4E80-A34D-30E2B875ADD0}</x14:id>
        </ext>
      </extLst>
    </cfRule>
  </conditionalFormatting>
  <conditionalFormatting sqref="I121:I150">
    <cfRule type="dataBar" priority="455">
      <dataBar>
        <cfvo type="min"/>
        <cfvo type="max"/>
        <color auto="1"/>
      </dataBar>
      <extLst>
        <ext xmlns:x14="http://schemas.microsoft.com/office/spreadsheetml/2009/9/main" uri="{B025F937-C7B1-47D3-B67F-A62EFF666E3E}">
          <x14:id>{5CBA1C61-345A-42B0-93D2-070B9342F5DA}</x14:id>
        </ext>
      </extLst>
    </cfRule>
  </conditionalFormatting>
  <conditionalFormatting sqref="I2:I120">
    <cfRule type="dataBar" priority="456">
      <dataBar>
        <cfvo type="min"/>
        <cfvo type="max"/>
        <color auto="1"/>
      </dataBar>
      <extLst>
        <ext xmlns:x14="http://schemas.microsoft.com/office/spreadsheetml/2009/9/main" uri="{B025F937-C7B1-47D3-B67F-A62EFF666E3E}">
          <x14:id>{343F0311-4D36-4D39-88D4-08E1EFDA2A44}</x14:id>
        </ext>
      </extLst>
    </cfRule>
  </conditionalFormatting>
  <conditionalFormatting sqref="I121:I150">
    <cfRule type="dataBar" priority="457">
      <dataBar>
        <cfvo type="min"/>
        <cfvo type="max"/>
        <color auto="1"/>
      </dataBar>
      <extLst>
        <ext xmlns:x14="http://schemas.microsoft.com/office/spreadsheetml/2009/9/main" uri="{B025F937-C7B1-47D3-B67F-A62EFF666E3E}">
          <x14:id>{B6F3E80A-0C84-4658-ABE5-06D02CAAFED4}</x14:id>
        </ext>
      </extLst>
    </cfRule>
  </conditionalFormatting>
  <conditionalFormatting sqref="I2:I120">
    <cfRule type="dataBar" priority="458">
      <dataBar>
        <cfvo type="min"/>
        <cfvo type="max"/>
        <color auto="1"/>
      </dataBar>
      <extLst>
        <ext xmlns:x14="http://schemas.microsoft.com/office/spreadsheetml/2009/9/main" uri="{B025F937-C7B1-47D3-B67F-A62EFF666E3E}">
          <x14:id>{C655AD64-2C6A-42F0-BEB4-96307B1B7002}</x14:id>
        </ext>
      </extLst>
    </cfRule>
  </conditionalFormatting>
  <conditionalFormatting sqref="I121:I150">
    <cfRule type="dataBar" priority="459">
      <dataBar>
        <cfvo type="min"/>
        <cfvo type="max"/>
        <color auto="1"/>
      </dataBar>
      <extLst>
        <ext xmlns:x14="http://schemas.microsoft.com/office/spreadsheetml/2009/9/main" uri="{B025F937-C7B1-47D3-B67F-A62EFF666E3E}">
          <x14:id>{C84698E7-AED8-49B3-AA02-6D1FB51FD8FF}</x14:id>
        </ext>
      </extLst>
    </cfRule>
  </conditionalFormatting>
  <conditionalFormatting sqref="I2:I120">
    <cfRule type="dataBar" priority="460">
      <dataBar>
        <cfvo type="min"/>
        <cfvo type="max"/>
        <color auto="1"/>
      </dataBar>
      <extLst>
        <ext xmlns:x14="http://schemas.microsoft.com/office/spreadsheetml/2009/9/main" uri="{B025F937-C7B1-47D3-B67F-A62EFF666E3E}">
          <x14:id>{3B42EDCE-9BC3-41AC-995C-AE924FD7E50B}</x14:id>
        </ext>
      </extLst>
    </cfRule>
  </conditionalFormatting>
  <conditionalFormatting sqref="I121:I150">
    <cfRule type="dataBar" priority="461">
      <dataBar>
        <cfvo type="min"/>
        <cfvo type="max"/>
        <color auto="1"/>
      </dataBar>
      <extLst>
        <ext xmlns:x14="http://schemas.microsoft.com/office/spreadsheetml/2009/9/main" uri="{B025F937-C7B1-47D3-B67F-A62EFF666E3E}">
          <x14:id>{EA374CFB-52F7-4ED1-B05D-D3CC21F24820}</x14:id>
        </ext>
      </extLst>
    </cfRule>
  </conditionalFormatting>
  <conditionalFormatting sqref="I2:I120">
    <cfRule type="dataBar" priority="462">
      <dataBar>
        <cfvo type="min"/>
        <cfvo type="max"/>
        <color auto="1"/>
      </dataBar>
      <extLst>
        <ext xmlns:x14="http://schemas.microsoft.com/office/spreadsheetml/2009/9/main" uri="{B025F937-C7B1-47D3-B67F-A62EFF666E3E}">
          <x14:id>{0B39EAC8-2E62-42F4-A579-AFAB6C539361}</x14:id>
        </ext>
      </extLst>
    </cfRule>
  </conditionalFormatting>
  <conditionalFormatting sqref="I121:I150">
    <cfRule type="dataBar" priority="463">
      <dataBar>
        <cfvo type="min"/>
        <cfvo type="max"/>
        <color auto="1"/>
      </dataBar>
      <extLst>
        <ext xmlns:x14="http://schemas.microsoft.com/office/spreadsheetml/2009/9/main" uri="{B025F937-C7B1-47D3-B67F-A62EFF666E3E}">
          <x14:id>{745B4637-65E8-49C5-9BA6-226A8E0B2275}</x14:id>
        </ext>
      </extLst>
    </cfRule>
  </conditionalFormatting>
  <conditionalFormatting sqref="I2:I120">
    <cfRule type="dataBar" priority="464">
      <dataBar>
        <cfvo type="min"/>
        <cfvo type="max"/>
        <color auto="1"/>
      </dataBar>
      <extLst>
        <ext xmlns:x14="http://schemas.microsoft.com/office/spreadsheetml/2009/9/main" uri="{B025F937-C7B1-47D3-B67F-A62EFF666E3E}">
          <x14:id>{FC24FF45-C2DF-44DC-BC83-35ECC8E4D278}</x14:id>
        </ext>
      </extLst>
    </cfRule>
  </conditionalFormatting>
  <conditionalFormatting sqref="I121:I150">
    <cfRule type="dataBar" priority="465">
      <dataBar>
        <cfvo type="min"/>
        <cfvo type="max"/>
        <color auto="1"/>
      </dataBar>
      <extLst>
        <ext xmlns:x14="http://schemas.microsoft.com/office/spreadsheetml/2009/9/main" uri="{B025F937-C7B1-47D3-B67F-A62EFF666E3E}">
          <x14:id>{E1DD5010-E077-4FD6-8676-2E8DA34116A7}</x14:id>
        </ext>
      </extLst>
    </cfRule>
  </conditionalFormatting>
  <conditionalFormatting sqref="I2:I120">
    <cfRule type="dataBar" priority="466">
      <dataBar>
        <cfvo type="min"/>
        <cfvo type="max"/>
        <color auto="1"/>
      </dataBar>
      <extLst>
        <ext xmlns:x14="http://schemas.microsoft.com/office/spreadsheetml/2009/9/main" uri="{B025F937-C7B1-47D3-B67F-A62EFF666E3E}">
          <x14:id>{8A406FFE-B0DC-42E1-9F26-3F65454E4720}</x14:id>
        </ext>
      </extLst>
    </cfRule>
  </conditionalFormatting>
  <conditionalFormatting sqref="I121:I150">
    <cfRule type="dataBar" priority="467">
      <dataBar>
        <cfvo type="min"/>
        <cfvo type="max"/>
        <color auto="1"/>
      </dataBar>
      <extLst>
        <ext xmlns:x14="http://schemas.microsoft.com/office/spreadsheetml/2009/9/main" uri="{B025F937-C7B1-47D3-B67F-A62EFF666E3E}">
          <x14:id>{3E37132A-CD87-4217-80DC-34219E95D2E6}</x14:id>
        </ext>
      </extLst>
    </cfRule>
  </conditionalFormatting>
  <conditionalFormatting sqref="I2:I120">
    <cfRule type="dataBar" priority="468">
      <dataBar>
        <cfvo type="min"/>
        <cfvo type="max"/>
        <color auto="1"/>
      </dataBar>
      <extLst>
        <ext xmlns:x14="http://schemas.microsoft.com/office/spreadsheetml/2009/9/main" uri="{B025F937-C7B1-47D3-B67F-A62EFF666E3E}">
          <x14:id>{22BD37B1-BCE0-4F1A-B3EA-2FC45697852D}</x14:id>
        </ext>
      </extLst>
    </cfRule>
  </conditionalFormatting>
  <conditionalFormatting sqref="I121:I150">
    <cfRule type="dataBar" priority="469">
      <dataBar>
        <cfvo type="min"/>
        <cfvo type="max"/>
        <color auto="1"/>
      </dataBar>
      <extLst>
        <ext xmlns:x14="http://schemas.microsoft.com/office/spreadsheetml/2009/9/main" uri="{B025F937-C7B1-47D3-B67F-A62EFF666E3E}">
          <x14:id>{B344A51A-4C21-41AF-B275-049CABBAF27E}</x14:id>
        </ext>
      </extLst>
    </cfRule>
  </conditionalFormatting>
  <conditionalFormatting sqref="I2:I120">
    <cfRule type="dataBar" priority="470">
      <dataBar>
        <cfvo type="min"/>
        <cfvo type="max"/>
        <color auto="1"/>
      </dataBar>
      <extLst>
        <ext xmlns:x14="http://schemas.microsoft.com/office/spreadsheetml/2009/9/main" uri="{B025F937-C7B1-47D3-B67F-A62EFF666E3E}">
          <x14:id>{3E384047-B1C4-4184-83FB-701C439A0FB3}</x14:id>
        </ext>
      </extLst>
    </cfRule>
  </conditionalFormatting>
  <conditionalFormatting sqref="I121:I150">
    <cfRule type="dataBar" priority="471">
      <dataBar>
        <cfvo type="min"/>
        <cfvo type="max"/>
        <color auto="1"/>
      </dataBar>
      <extLst>
        <ext xmlns:x14="http://schemas.microsoft.com/office/spreadsheetml/2009/9/main" uri="{B025F937-C7B1-47D3-B67F-A62EFF666E3E}">
          <x14:id>{77BFEC92-2774-46C5-A8D7-E96ED5ACD81E}</x14:id>
        </ext>
      </extLst>
    </cfRule>
  </conditionalFormatting>
  <conditionalFormatting sqref="I2:I120">
    <cfRule type="dataBar" priority="472">
      <dataBar>
        <cfvo type="min"/>
        <cfvo type="max"/>
        <color auto="1"/>
      </dataBar>
      <extLst>
        <ext xmlns:x14="http://schemas.microsoft.com/office/spreadsheetml/2009/9/main" uri="{B025F937-C7B1-47D3-B67F-A62EFF666E3E}">
          <x14:id>{6653CD3F-19A4-434F-9891-6F58491D69A6}</x14:id>
        </ext>
      </extLst>
    </cfRule>
  </conditionalFormatting>
  <conditionalFormatting sqref="I121:I150">
    <cfRule type="dataBar" priority="473">
      <dataBar>
        <cfvo type="min"/>
        <cfvo type="max"/>
        <color auto="1"/>
      </dataBar>
      <extLst>
        <ext xmlns:x14="http://schemas.microsoft.com/office/spreadsheetml/2009/9/main" uri="{B025F937-C7B1-47D3-B67F-A62EFF666E3E}">
          <x14:id>{6DC6A7E8-1EBA-4F0D-9703-5FA4D54043B7}</x14:id>
        </ext>
      </extLst>
    </cfRule>
  </conditionalFormatting>
  <conditionalFormatting sqref="I2:I120">
    <cfRule type="dataBar" priority="474">
      <dataBar>
        <cfvo type="min"/>
        <cfvo type="max"/>
        <color auto="1"/>
      </dataBar>
      <extLst>
        <ext xmlns:x14="http://schemas.microsoft.com/office/spreadsheetml/2009/9/main" uri="{B025F937-C7B1-47D3-B67F-A62EFF666E3E}">
          <x14:id>{C3DE5B43-6043-4FA7-975E-387E31FD3A9C}</x14:id>
        </ext>
      </extLst>
    </cfRule>
  </conditionalFormatting>
  <conditionalFormatting sqref="I121:I150">
    <cfRule type="dataBar" priority="475">
      <dataBar>
        <cfvo type="min"/>
        <cfvo type="max"/>
        <color auto="1"/>
      </dataBar>
      <extLst>
        <ext xmlns:x14="http://schemas.microsoft.com/office/spreadsheetml/2009/9/main" uri="{B025F937-C7B1-47D3-B67F-A62EFF666E3E}">
          <x14:id>{CDD33C23-9FE9-47B6-B57D-C1926DA4CCB3}</x14:id>
        </ext>
      </extLst>
    </cfRule>
  </conditionalFormatting>
  <conditionalFormatting sqref="I2:I120">
    <cfRule type="dataBar" priority="476">
      <dataBar>
        <cfvo type="min"/>
        <cfvo type="max"/>
        <color auto="1"/>
      </dataBar>
      <extLst>
        <ext xmlns:x14="http://schemas.microsoft.com/office/spreadsheetml/2009/9/main" uri="{B025F937-C7B1-47D3-B67F-A62EFF666E3E}">
          <x14:id>{6BEEE196-48FE-47E0-98A5-444AA501798D}</x14:id>
        </ext>
      </extLst>
    </cfRule>
  </conditionalFormatting>
  <conditionalFormatting sqref="I121:I150">
    <cfRule type="dataBar" priority="477">
      <dataBar>
        <cfvo type="min"/>
        <cfvo type="max"/>
        <color auto="1"/>
      </dataBar>
      <extLst>
        <ext xmlns:x14="http://schemas.microsoft.com/office/spreadsheetml/2009/9/main" uri="{B025F937-C7B1-47D3-B67F-A62EFF666E3E}">
          <x14:id>{6FDC6A79-E793-4611-B555-F6658389BCA5}</x14:id>
        </ext>
      </extLst>
    </cfRule>
  </conditionalFormatting>
  <conditionalFormatting sqref="I2:I120">
    <cfRule type="dataBar" priority="478">
      <dataBar>
        <cfvo type="min"/>
        <cfvo type="max"/>
        <color auto="1"/>
      </dataBar>
      <extLst>
        <ext xmlns:x14="http://schemas.microsoft.com/office/spreadsheetml/2009/9/main" uri="{B025F937-C7B1-47D3-B67F-A62EFF666E3E}">
          <x14:id>{CF61E476-B315-406F-8A67-3B6044FE614D}</x14:id>
        </ext>
      </extLst>
    </cfRule>
  </conditionalFormatting>
  <conditionalFormatting sqref="I121:I150">
    <cfRule type="dataBar" priority="479">
      <dataBar>
        <cfvo type="min"/>
        <cfvo type="max"/>
        <color auto="1"/>
      </dataBar>
      <extLst>
        <ext xmlns:x14="http://schemas.microsoft.com/office/spreadsheetml/2009/9/main" uri="{B025F937-C7B1-47D3-B67F-A62EFF666E3E}">
          <x14:id>{1CF7F867-7543-448B-83FE-055D70A1D107}</x14:id>
        </ext>
      </extLst>
    </cfRule>
  </conditionalFormatting>
  <conditionalFormatting sqref="I2:I120">
    <cfRule type="dataBar" priority="480">
      <dataBar>
        <cfvo type="min"/>
        <cfvo type="max"/>
        <color auto="1"/>
      </dataBar>
      <extLst>
        <ext xmlns:x14="http://schemas.microsoft.com/office/spreadsheetml/2009/9/main" uri="{B025F937-C7B1-47D3-B67F-A62EFF666E3E}">
          <x14:id>{42D3F51E-EAE6-4E80-BECA-096ED646C3C0}</x14:id>
        </ext>
      </extLst>
    </cfRule>
  </conditionalFormatting>
  <conditionalFormatting sqref="I121:I150">
    <cfRule type="dataBar" priority="481">
      <dataBar>
        <cfvo type="min"/>
        <cfvo type="max"/>
        <color auto="1"/>
      </dataBar>
      <extLst>
        <ext xmlns:x14="http://schemas.microsoft.com/office/spreadsheetml/2009/9/main" uri="{B025F937-C7B1-47D3-B67F-A62EFF666E3E}">
          <x14:id>{8F9827FA-519A-4FAC-AAE2-0A9D24757C04}</x14:id>
        </ext>
      </extLst>
    </cfRule>
  </conditionalFormatting>
  <conditionalFormatting sqref="I2:I120">
    <cfRule type="dataBar" priority="482">
      <dataBar>
        <cfvo type="min"/>
        <cfvo type="max"/>
        <color auto="1"/>
      </dataBar>
      <extLst>
        <ext xmlns:x14="http://schemas.microsoft.com/office/spreadsheetml/2009/9/main" uri="{B025F937-C7B1-47D3-B67F-A62EFF666E3E}">
          <x14:id>{6AB5D6FD-0D32-468B-BBF3-3756F6150DA0}</x14:id>
        </ext>
      </extLst>
    </cfRule>
  </conditionalFormatting>
  <conditionalFormatting sqref="I121:I150">
    <cfRule type="dataBar" priority="483">
      <dataBar>
        <cfvo type="min"/>
        <cfvo type="max"/>
        <color auto="1"/>
      </dataBar>
      <extLst>
        <ext xmlns:x14="http://schemas.microsoft.com/office/spreadsheetml/2009/9/main" uri="{B025F937-C7B1-47D3-B67F-A62EFF666E3E}">
          <x14:id>{175322E5-0DD2-4024-A0FF-FE4D3EA60554}</x14:id>
        </ext>
      </extLst>
    </cfRule>
  </conditionalFormatting>
  <conditionalFormatting sqref="I2:I120">
    <cfRule type="dataBar" priority="484">
      <dataBar>
        <cfvo type="min"/>
        <cfvo type="max"/>
        <color auto="1"/>
      </dataBar>
      <extLst>
        <ext xmlns:x14="http://schemas.microsoft.com/office/spreadsheetml/2009/9/main" uri="{B025F937-C7B1-47D3-B67F-A62EFF666E3E}">
          <x14:id>{24B78E25-8F21-4401-9D00-090CBC73AB98}</x14:id>
        </ext>
      </extLst>
    </cfRule>
  </conditionalFormatting>
  <conditionalFormatting sqref="I121:I150">
    <cfRule type="dataBar" priority="485">
      <dataBar>
        <cfvo type="min"/>
        <cfvo type="max"/>
        <color auto="1"/>
      </dataBar>
      <extLst>
        <ext xmlns:x14="http://schemas.microsoft.com/office/spreadsheetml/2009/9/main" uri="{B025F937-C7B1-47D3-B67F-A62EFF666E3E}">
          <x14:id>{B183AFC9-339F-46C4-9B2D-D764F4A859C6}</x14:id>
        </ext>
      </extLst>
    </cfRule>
  </conditionalFormatting>
  <conditionalFormatting sqref="I2:I120">
    <cfRule type="dataBar" priority="486">
      <dataBar>
        <cfvo type="min"/>
        <cfvo type="max"/>
        <color auto="1"/>
      </dataBar>
      <extLst>
        <ext xmlns:x14="http://schemas.microsoft.com/office/spreadsheetml/2009/9/main" uri="{B025F937-C7B1-47D3-B67F-A62EFF666E3E}">
          <x14:id>{9BDC1E05-3528-476E-BD33-4F9F022E6C39}</x14:id>
        </ext>
      </extLst>
    </cfRule>
  </conditionalFormatting>
  <conditionalFormatting sqref="I121:I150">
    <cfRule type="dataBar" priority="487">
      <dataBar>
        <cfvo type="min"/>
        <cfvo type="max"/>
        <color auto="1"/>
      </dataBar>
      <extLst>
        <ext xmlns:x14="http://schemas.microsoft.com/office/spreadsheetml/2009/9/main" uri="{B025F937-C7B1-47D3-B67F-A62EFF666E3E}">
          <x14:id>{89F90F55-FB2B-446B-B107-B46921F76532}</x14:id>
        </ext>
      </extLst>
    </cfRule>
  </conditionalFormatting>
  <conditionalFormatting sqref="I2:I120">
    <cfRule type="dataBar" priority="488">
      <dataBar>
        <cfvo type="min"/>
        <cfvo type="max"/>
        <color auto="1"/>
      </dataBar>
      <extLst>
        <ext xmlns:x14="http://schemas.microsoft.com/office/spreadsheetml/2009/9/main" uri="{B025F937-C7B1-47D3-B67F-A62EFF666E3E}">
          <x14:id>{9C4097C5-6030-4030-B668-A94B77DF06CF}</x14:id>
        </ext>
      </extLst>
    </cfRule>
  </conditionalFormatting>
  <conditionalFormatting sqref="I121:I150">
    <cfRule type="dataBar" priority="489">
      <dataBar>
        <cfvo type="min"/>
        <cfvo type="max"/>
        <color auto="1"/>
      </dataBar>
      <extLst>
        <ext xmlns:x14="http://schemas.microsoft.com/office/spreadsheetml/2009/9/main" uri="{B025F937-C7B1-47D3-B67F-A62EFF666E3E}">
          <x14:id>{5F8805BD-1DCF-4515-BCC0-AF9B9465C1C8}</x14:id>
        </ext>
      </extLst>
    </cfRule>
  </conditionalFormatting>
  <conditionalFormatting sqref="I2:I120">
    <cfRule type="dataBar" priority="490">
      <dataBar>
        <cfvo type="min"/>
        <cfvo type="max"/>
        <color auto="1"/>
      </dataBar>
      <extLst>
        <ext xmlns:x14="http://schemas.microsoft.com/office/spreadsheetml/2009/9/main" uri="{B025F937-C7B1-47D3-B67F-A62EFF666E3E}">
          <x14:id>{1AC462C1-15A7-4112-B378-3A6322040617}</x14:id>
        </ext>
      </extLst>
    </cfRule>
  </conditionalFormatting>
  <conditionalFormatting sqref="I121:I150">
    <cfRule type="dataBar" priority="491">
      <dataBar>
        <cfvo type="min"/>
        <cfvo type="max"/>
        <color auto="1"/>
      </dataBar>
      <extLst>
        <ext xmlns:x14="http://schemas.microsoft.com/office/spreadsheetml/2009/9/main" uri="{B025F937-C7B1-47D3-B67F-A62EFF666E3E}">
          <x14:id>{E9A94462-783B-4EED-A3B2-613AA972B59E}</x14:id>
        </ext>
      </extLst>
    </cfRule>
  </conditionalFormatting>
  <conditionalFormatting sqref="I2:I120">
    <cfRule type="dataBar" priority="492">
      <dataBar>
        <cfvo type="min"/>
        <cfvo type="max"/>
        <color auto="1"/>
      </dataBar>
      <extLst>
        <ext xmlns:x14="http://schemas.microsoft.com/office/spreadsheetml/2009/9/main" uri="{B025F937-C7B1-47D3-B67F-A62EFF666E3E}">
          <x14:id>{FC0B7CFC-84F9-4FAA-8A1A-61C02C91CBED}</x14:id>
        </ext>
      </extLst>
    </cfRule>
  </conditionalFormatting>
  <conditionalFormatting sqref="I121:I150">
    <cfRule type="dataBar" priority="493">
      <dataBar>
        <cfvo type="min"/>
        <cfvo type="max"/>
        <color auto="1"/>
      </dataBar>
      <extLst>
        <ext xmlns:x14="http://schemas.microsoft.com/office/spreadsheetml/2009/9/main" uri="{B025F937-C7B1-47D3-B67F-A62EFF666E3E}">
          <x14:id>{9C3B643F-6A9B-4012-B546-4E674678C590}</x14:id>
        </ext>
      </extLst>
    </cfRule>
  </conditionalFormatting>
  <conditionalFormatting sqref="I2:I120">
    <cfRule type="dataBar" priority="494">
      <dataBar>
        <cfvo type="min"/>
        <cfvo type="max"/>
        <color auto="1"/>
      </dataBar>
      <extLst>
        <ext xmlns:x14="http://schemas.microsoft.com/office/spreadsheetml/2009/9/main" uri="{B025F937-C7B1-47D3-B67F-A62EFF666E3E}">
          <x14:id>{AD95D467-9358-4AF4-BFAB-2044904BD7DF}</x14:id>
        </ext>
      </extLst>
    </cfRule>
  </conditionalFormatting>
  <conditionalFormatting sqref="I121:I150">
    <cfRule type="dataBar" priority="495">
      <dataBar>
        <cfvo type="min"/>
        <cfvo type="max"/>
        <color auto="1"/>
      </dataBar>
      <extLst>
        <ext xmlns:x14="http://schemas.microsoft.com/office/spreadsheetml/2009/9/main" uri="{B025F937-C7B1-47D3-B67F-A62EFF666E3E}">
          <x14:id>{DB8E0F3B-952D-4281-9005-1D735AA3E94F}</x14:id>
        </ext>
      </extLst>
    </cfRule>
  </conditionalFormatting>
  <conditionalFormatting sqref="I2:I120">
    <cfRule type="dataBar" priority="496">
      <dataBar>
        <cfvo type="min"/>
        <cfvo type="max"/>
        <color auto="1"/>
      </dataBar>
      <extLst>
        <ext xmlns:x14="http://schemas.microsoft.com/office/spreadsheetml/2009/9/main" uri="{B025F937-C7B1-47D3-B67F-A62EFF666E3E}">
          <x14:id>{A6350DE0-8580-40BA-AB13-518CFFD0C574}</x14:id>
        </ext>
      </extLst>
    </cfRule>
  </conditionalFormatting>
  <conditionalFormatting sqref="I121:I150">
    <cfRule type="dataBar" priority="497">
      <dataBar>
        <cfvo type="min"/>
        <cfvo type="max"/>
        <color auto="1"/>
      </dataBar>
      <extLst>
        <ext xmlns:x14="http://schemas.microsoft.com/office/spreadsheetml/2009/9/main" uri="{B025F937-C7B1-47D3-B67F-A62EFF666E3E}">
          <x14:id>{00328FAC-9B33-44B7-B2D0-DDCD7010CBFB}</x14:id>
        </ext>
      </extLst>
    </cfRule>
  </conditionalFormatting>
  <conditionalFormatting sqref="I2:I120">
    <cfRule type="dataBar" priority="498">
      <dataBar>
        <cfvo type="min"/>
        <cfvo type="max"/>
        <color auto="1"/>
      </dataBar>
      <extLst>
        <ext xmlns:x14="http://schemas.microsoft.com/office/spreadsheetml/2009/9/main" uri="{B025F937-C7B1-47D3-B67F-A62EFF666E3E}">
          <x14:id>{6942490C-71D5-4331-A10C-8A929B083355}</x14:id>
        </ext>
      </extLst>
    </cfRule>
  </conditionalFormatting>
  <conditionalFormatting sqref="I121:I150">
    <cfRule type="dataBar" priority="499">
      <dataBar>
        <cfvo type="min"/>
        <cfvo type="max"/>
        <color auto="1"/>
      </dataBar>
      <extLst>
        <ext xmlns:x14="http://schemas.microsoft.com/office/spreadsheetml/2009/9/main" uri="{B025F937-C7B1-47D3-B67F-A62EFF666E3E}">
          <x14:id>{34AF7CE7-5D80-43BE-B7CA-4461F84655A5}</x14:id>
        </ext>
      </extLst>
    </cfRule>
  </conditionalFormatting>
  <conditionalFormatting sqref="I2:I120">
    <cfRule type="dataBar" priority="500">
      <dataBar>
        <cfvo type="min"/>
        <cfvo type="max"/>
        <color auto="1"/>
      </dataBar>
      <extLst>
        <ext xmlns:x14="http://schemas.microsoft.com/office/spreadsheetml/2009/9/main" uri="{B025F937-C7B1-47D3-B67F-A62EFF666E3E}">
          <x14:id>{D02EF264-5E32-4F32-A96F-B607EA6A7844}</x14:id>
        </ext>
      </extLst>
    </cfRule>
  </conditionalFormatting>
  <conditionalFormatting sqref="I121:I150">
    <cfRule type="dataBar" priority="501">
      <dataBar>
        <cfvo type="min"/>
        <cfvo type="max"/>
        <color auto="1"/>
      </dataBar>
      <extLst>
        <ext xmlns:x14="http://schemas.microsoft.com/office/spreadsheetml/2009/9/main" uri="{B025F937-C7B1-47D3-B67F-A62EFF666E3E}">
          <x14:id>{AF758F3F-D72D-49DA-9F6C-DA3711390CD7}</x14:id>
        </ext>
      </extLst>
    </cfRule>
  </conditionalFormatting>
  <conditionalFormatting sqref="I2:I120">
    <cfRule type="dataBar" priority="502">
      <dataBar>
        <cfvo type="min"/>
        <cfvo type="max"/>
        <color auto="1"/>
      </dataBar>
      <extLst>
        <ext xmlns:x14="http://schemas.microsoft.com/office/spreadsheetml/2009/9/main" uri="{B025F937-C7B1-47D3-B67F-A62EFF666E3E}">
          <x14:id>{E6C43E14-A914-47DF-88D1-188AF71FF8E9}</x14:id>
        </ext>
      </extLst>
    </cfRule>
  </conditionalFormatting>
  <conditionalFormatting sqref="I121:I150">
    <cfRule type="dataBar" priority="503">
      <dataBar>
        <cfvo type="min"/>
        <cfvo type="max"/>
        <color auto="1"/>
      </dataBar>
      <extLst>
        <ext xmlns:x14="http://schemas.microsoft.com/office/spreadsheetml/2009/9/main" uri="{B025F937-C7B1-47D3-B67F-A62EFF666E3E}">
          <x14:id>{C408F779-986F-48F0-8D13-19E44A567A10}</x14:id>
        </ext>
      </extLst>
    </cfRule>
  </conditionalFormatting>
  <conditionalFormatting sqref="I2:I120">
    <cfRule type="dataBar" priority="504">
      <dataBar>
        <cfvo type="min"/>
        <cfvo type="max"/>
        <color auto="1"/>
      </dataBar>
      <extLst>
        <ext xmlns:x14="http://schemas.microsoft.com/office/spreadsheetml/2009/9/main" uri="{B025F937-C7B1-47D3-B67F-A62EFF666E3E}">
          <x14:id>{81AC18EC-4E43-4308-A229-88DF088A98F8}</x14:id>
        </ext>
      </extLst>
    </cfRule>
  </conditionalFormatting>
  <conditionalFormatting sqref="I121:I150">
    <cfRule type="dataBar" priority="505">
      <dataBar>
        <cfvo type="min"/>
        <cfvo type="max"/>
        <color auto="1"/>
      </dataBar>
      <extLst>
        <ext xmlns:x14="http://schemas.microsoft.com/office/spreadsheetml/2009/9/main" uri="{B025F937-C7B1-47D3-B67F-A62EFF666E3E}">
          <x14:id>{0DBA6786-F9E0-4F75-A1F0-C0887C71D685}</x14:id>
        </ext>
      </extLst>
    </cfRule>
  </conditionalFormatting>
  <conditionalFormatting sqref="I2:I120">
    <cfRule type="dataBar" priority="506">
      <dataBar>
        <cfvo type="min"/>
        <cfvo type="max"/>
        <color auto="1"/>
      </dataBar>
      <extLst>
        <ext xmlns:x14="http://schemas.microsoft.com/office/spreadsheetml/2009/9/main" uri="{B025F937-C7B1-47D3-B67F-A62EFF666E3E}">
          <x14:id>{4A2E9739-EE61-4F87-BC42-24DCA198AAE9}</x14:id>
        </ext>
      </extLst>
    </cfRule>
  </conditionalFormatting>
  <conditionalFormatting sqref="I121:I150">
    <cfRule type="dataBar" priority="507">
      <dataBar>
        <cfvo type="min"/>
        <cfvo type="max"/>
        <color auto="1"/>
      </dataBar>
      <extLst>
        <ext xmlns:x14="http://schemas.microsoft.com/office/spreadsheetml/2009/9/main" uri="{B025F937-C7B1-47D3-B67F-A62EFF666E3E}">
          <x14:id>{03056E2D-25A0-42BF-84B0-B6C1154A8B1F}</x14:id>
        </ext>
      </extLst>
    </cfRule>
  </conditionalFormatting>
  <conditionalFormatting sqref="I2:I120">
    <cfRule type="dataBar" priority="508">
      <dataBar>
        <cfvo type="min"/>
        <cfvo type="max"/>
        <color auto="1"/>
      </dataBar>
      <extLst>
        <ext xmlns:x14="http://schemas.microsoft.com/office/spreadsheetml/2009/9/main" uri="{B025F937-C7B1-47D3-B67F-A62EFF666E3E}">
          <x14:id>{8DF0E4EF-E45B-45AD-905C-E99D6188FD26}</x14:id>
        </ext>
      </extLst>
    </cfRule>
  </conditionalFormatting>
  <conditionalFormatting sqref="I121:I150">
    <cfRule type="dataBar" priority="509">
      <dataBar>
        <cfvo type="min"/>
        <cfvo type="max"/>
        <color auto="1"/>
      </dataBar>
      <extLst>
        <ext xmlns:x14="http://schemas.microsoft.com/office/spreadsheetml/2009/9/main" uri="{B025F937-C7B1-47D3-B67F-A62EFF666E3E}">
          <x14:id>{EAFBE909-7745-4F82-8BE0-8F55AA96054E}</x14:id>
        </ext>
      </extLst>
    </cfRule>
  </conditionalFormatting>
  <conditionalFormatting sqref="I2:I120">
    <cfRule type="dataBar" priority="510">
      <dataBar>
        <cfvo type="min"/>
        <cfvo type="max"/>
        <color auto="1"/>
      </dataBar>
      <extLst>
        <ext xmlns:x14="http://schemas.microsoft.com/office/spreadsheetml/2009/9/main" uri="{B025F937-C7B1-47D3-B67F-A62EFF666E3E}">
          <x14:id>{D42C36EA-1F65-4E19-82F9-2B323E3A0E1E}</x14:id>
        </ext>
      </extLst>
    </cfRule>
  </conditionalFormatting>
  <conditionalFormatting sqref="I121:I150">
    <cfRule type="dataBar" priority="511">
      <dataBar>
        <cfvo type="min"/>
        <cfvo type="max"/>
        <color auto="1"/>
      </dataBar>
      <extLst>
        <ext xmlns:x14="http://schemas.microsoft.com/office/spreadsheetml/2009/9/main" uri="{B025F937-C7B1-47D3-B67F-A62EFF666E3E}">
          <x14:id>{66E097AD-B978-42BF-BD81-4251369C84A7}</x14:id>
        </ext>
      </extLst>
    </cfRule>
  </conditionalFormatting>
  <conditionalFormatting sqref="I2:I120">
    <cfRule type="dataBar" priority="512">
      <dataBar>
        <cfvo type="min"/>
        <cfvo type="max"/>
        <color auto="1"/>
      </dataBar>
      <extLst>
        <ext xmlns:x14="http://schemas.microsoft.com/office/spreadsheetml/2009/9/main" uri="{B025F937-C7B1-47D3-B67F-A62EFF666E3E}">
          <x14:id>{EBAD4F8B-7FBA-406E-9D62-7B970F031C0C}</x14:id>
        </ext>
      </extLst>
    </cfRule>
  </conditionalFormatting>
  <conditionalFormatting sqref="I121:I150">
    <cfRule type="dataBar" priority="513">
      <dataBar>
        <cfvo type="min"/>
        <cfvo type="max"/>
        <color auto="1"/>
      </dataBar>
      <extLst>
        <ext xmlns:x14="http://schemas.microsoft.com/office/spreadsheetml/2009/9/main" uri="{B025F937-C7B1-47D3-B67F-A62EFF666E3E}">
          <x14:id>{A52C832A-2516-4E41-B0BE-0D897A4C9627}</x14:id>
        </ext>
      </extLst>
    </cfRule>
  </conditionalFormatting>
  <conditionalFormatting sqref="I2:I120">
    <cfRule type="dataBar" priority="514">
      <dataBar>
        <cfvo type="min"/>
        <cfvo type="max"/>
        <color auto="1"/>
      </dataBar>
      <extLst>
        <ext xmlns:x14="http://schemas.microsoft.com/office/spreadsheetml/2009/9/main" uri="{B025F937-C7B1-47D3-B67F-A62EFF666E3E}">
          <x14:id>{D2E23247-DB40-46CF-AD22-006F1342DBAC}</x14:id>
        </ext>
      </extLst>
    </cfRule>
  </conditionalFormatting>
  <conditionalFormatting sqref="I121:I150">
    <cfRule type="dataBar" priority="515">
      <dataBar>
        <cfvo type="min"/>
        <cfvo type="max"/>
        <color auto="1"/>
      </dataBar>
      <extLst>
        <ext xmlns:x14="http://schemas.microsoft.com/office/spreadsheetml/2009/9/main" uri="{B025F937-C7B1-47D3-B67F-A62EFF666E3E}">
          <x14:id>{7AF73EB8-E8B2-49FA-A1E4-0FD0727B64E4}</x14:id>
        </ext>
      </extLst>
    </cfRule>
  </conditionalFormatting>
  <conditionalFormatting sqref="I2:I120">
    <cfRule type="dataBar" priority="516">
      <dataBar>
        <cfvo type="min"/>
        <cfvo type="max"/>
        <color auto="1"/>
      </dataBar>
      <extLst>
        <ext xmlns:x14="http://schemas.microsoft.com/office/spreadsheetml/2009/9/main" uri="{B025F937-C7B1-47D3-B67F-A62EFF666E3E}">
          <x14:id>{AEE4CE45-0DF5-4069-8105-1C43E1CEC67E}</x14:id>
        </ext>
      </extLst>
    </cfRule>
  </conditionalFormatting>
  <conditionalFormatting sqref="I121:I150">
    <cfRule type="dataBar" priority="517">
      <dataBar>
        <cfvo type="min"/>
        <cfvo type="max"/>
        <color auto="1"/>
      </dataBar>
      <extLst>
        <ext xmlns:x14="http://schemas.microsoft.com/office/spreadsheetml/2009/9/main" uri="{B025F937-C7B1-47D3-B67F-A62EFF666E3E}">
          <x14:id>{7EEC07DC-ACF8-4D39-A03B-3BAD04973C79}</x14:id>
        </ext>
      </extLst>
    </cfRule>
  </conditionalFormatting>
  <conditionalFormatting sqref="I2:I120">
    <cfRule type="dataBar" priority="518">
      <dataBar>
        <cfvo type="min"/>
        <cfvo type="max"/>
        <color auto="1"/>
      </dataBar>
      <extLst>
        <ext xmlns:x14="http://schemas.microsoft.com/office/spreadsheetml/2009/9/main" uri="{B025F937-C7B1-47D3-B67F-A62EFF666E3E}">
          <x14:id>{BE8A142E-9DE3-4DDF-95D6-C8288D8A3298}</x14:id>
        </ext>
      </extLst>
    </cfRule>
  </conditionalFormatting>
  <conditionalFormatting sqref="I121:I150">
    <cfRule type="dataBar" priority="519">
      <dataBar>
        <cfvo type="min"/>
        <cfvo type="max"/>
        <color auto="1"/>
      </dataBar>
      <extLst>
        <ext xmlns:x14="http://schemas.microsoft.com/office/spreadsheetml/2009/9/main" uri="{B025F937-C7B1-47D3-B67F-A62EFF666E3E}">
          <x14:id>{B7ACAA24-075B-4CEB-B754-0D4815712A35}</x14:id>
        </ext>
      </extLst>
    </cfRule>
  </conditionalFormatting>
  <conditionalFormatting sqref="I2:I120">
    <cfRule type="dataBar" priority="520">
      <dataBar>
        <cfvo type="min"/>
        <cfvo type="max"/>
        <color auto="1"/>
      </dataBar>
      <extLst>
        <ext xmlns:x14="http://schemas.microsoft.com/office/spreadsheetml/2009/9/main" uri="{B025F937-C7B1-47D3-B67F-A62EFF666E3E}">
          <x14:id>{DD2C58D9-E706-4974-B7DE-E87E33D950AD}</x14:id>
        </ext>
      </extLst>
    </cfRule>
  </conditionalFormatting>
  <conditionalFormatting sqref="I121:I150">
    <cfRule type="dataBar" priority="521">
      <dataBar>
        <cfvo type="min"/>
        <cfvo type="max"/>
        <color auto="1"/>
      </dataBar>
      <extLst>
        <ext xmlns:x14="http://schemas.microsoft.com/office/spreadsheetml/2009/9/main" uri="{B025F937-C7B1-47D3-B67F-A62EFF666E3E}">
          <x14:id>{CD1DE1FC-BB91-425F-AAAE-D67E6E8D0B4D}</x14:id>
        </ext>
      </extLst>
    </cfRule>
  </conditionalFormatting>
  <conditionalFormatting sqref="I2:I120">
    <cfRule type="dataBar" priority="522">
      <dataBar>
        <cfvo type="min"/>
        <cfvo type="max"/>
        <color auto="1"/>
      </dataBar>
      <extLst>
        <ext xmlns:x14="http://schemas.microsoft.com/office/spreadsheetml/2009/9/main" uri="{B025F937-C7B1-47D3-B67F-A62EFF666E3E}">
          <x14:id>{4F7997E6-4D8F-49D6-9D6D-2623580E64C4}</x14:id>
        </ext>
      </extLst>
    </cfRule>
  </conditionalFormatting>
  <conditionalFormatting sqref="I121:I150">
    <cfRule type="dataBar" priority="523">
      <dataBar>
        <cfvo type="min"/>
        <cfvo type="max"/>
        <color auto="1"/>
      </dataBar>
      <extLst>
        <ext xmlns:x14="http://schemas.microsoft.com/office/spreadsheetml/2009/9/main" uri="{B025F937-C7B1-47D3-B67F-A62EFF666E3E}">
          <x14:id>{610294C1-6FBE-4F26-8F01-0C8F3646475C}</x14:id>
        </ext>
      </extLst>
    </cfRule>
  </conditionalFormatting>
  <conditionalFormatting sqref="I2:I120">
    <cfRule type="dataBar" priority="524">
      <dataBar>
        <cfvo type="min"/>
        <cfvo type="max"/>
        <color auto="1"/>
      </dataBar>
      <extLst>
        <ext xmlns:x14="http://schemas.microsoft.com/office/spreadsheetml/2009/9/main" uri="{B025F937-C7B1-47D3-B67F-A62EFF666E3E}">
          <x14:id>{23E8493B-C107-4A0F-B62F-A19E0D1D337B}</x14:id>
        </ext>
      </extLst>
    </cfRule>
  </conditionalFormatting>
  <conditionalFormatting sqref="I121:I150">
    <cfRule type="dataBar" priority="525">
      <dataBar>
        <cfvo type="min"/>
        <cfvo type="max"/>
        <color auto="1"/>
      </dataBar>
      <extLst>
        <ext xmlns:x14="http://schemas.microsoft.com/office/spreadsheetml/2009/9/main" uri="{B025F937-C7B1-47D3-B67F-A62EFF666E3E}">
          <x14:id>{AD9C1680-114F-4B98-923E-41A110D43C4F}</x14:id>
        </ext>
      </extLst>
    </cfRule>
  </conditionalFormatting>
  <conditionalFormatting sqref="I2:I120">
    <cfRule type="dataBar" priority="526">
      <dataBar>
        <cfvo type="min"/>
        <cfvo type="max"/>
        <color auto="1"/>
      </dataBar>
      <extLst>
        <ext xmlns:x14="http://schemas.microsoft.com/office/spreadsheetml/2009/9/main" uri="{B025F937-C7B1-47D3-B67F-A62EFF666E3E}">
          <x14:id>{C97141C9-3324-4B90-9EFE-B71BC4EC86C5}</x14:id>
        </ext>
      </extLst>
    </cfRule>
  </conditionalFormatting>
  <conditionalFormatting sqref="I121:I150">
    <cfRule type="dataBar" priority="527">
      <dataBar>
        <cfvo type="min"/>
        <cfvo type="max"/>
        <color auto="1"/>
      </dataBar>
      <extLst>
        <ext xmlns:x14="http://schemas.microsoft.com/office/spreadsheetml/2009/9/main" uri="{B025F937-C7B1-47D3-B67F-A62EFF666E3E}">
          <x14:id>{F3D12B51-C896-4212-A17E-4DC80D61F4FD}</x14:id>
        </ext>
      </extLst>
    </cfRule>
  </conditionalFormatting>
  <conditionalFormatting sqref="I2:I120">
    <cfRule type="dataBar" priority="528">
      <dataBar>
        <cfvo type="min"/>
        <cfvo type="max"/>
        <color auto="1"/>
      </dataBar>
      <extLst>
        <ext xmlns:x14="http://schemas.microsoft.com/office/spreadsheetml/2009/9/main" uri="{B025F937-C7B1-47D3-B67F-A62EFF666E3E}">
          <x14:id>{985C30D2-4494-4FA1-8202-A25606E71DA2}</x14:id>
        </ext>
      </extLst>
    </cfRule>
  </conditionalFormatting>
  <conditionalFormatting sqref="I121:I150">
    <cfRule type="dataBar" priority="529">
      <dataBar>
        <cfvo type="min"/>
        <cfvo type="max"/>
        <color auto="1"/>
      </dataBar>
      <extLst>
        <ext xmlns:x14="http://schemas.microsoft.com/office/spreadsheetml/2009/9/main" uri="{B025F937-C7B1-47D3-B67F-A62EFF666E3E}">
          <x14:id>{E82A6FCC-FC55-44E7-960F-B0B284CFD9D4}</x14:id>
        </ext>
      </extLst>
    </cfRule>
  </conditionalFormatting>
  <conditionalFormatting sqref="I2:I120">
    <cfRule type="dataBar" priority="530">
      <dataBar>
        <cfvo type="min"/>
        <cfvo type="max"/>
        <color auto="1"/>
      </dataBar>
      <extLst>
        <ext xmlns:x14="http://schemas.microsoft.com/office/spreadsheetml/2009/9/main" uri="{B025F937-C7B1-47D3-B67F-A62EFF666E3E}">
          <x14:id>{875F3FCE-CF13-4CD7-9CE6-127D23AFD6F1}</x14:id>
        </ext>
      </extLst>
    </cfRule>
  </conditionalFormatting>
  <conditionalFormatting sqref="I121:I150">
    <cfRule type="dataBar" priority="531">
      <dataBar>
        <cfvo type="min"/>
        <cfvo type="max"/>
        <color auto="1"/>
      </dataBar>
      <extLst>
        <ext xmlns:x14="http://schemas.microsoft.com/office/spreadsheetml/2009/9/main" uri="{B025F937-C7B1-47D3-B67F-A62EFF666E3E}">
          <x14:id>{15D84BA1-9F76-43E4-86F7-50A7B5325FEC}</x14:id>
        </ext>
      </extLst>
    </cfRule>
  </conditionalFormatting>
  <conditionalFormatting sqref="I2:I120">
    <cfRule type="dataBar" priority="532">
      <dataBar>
        <cfvo type="min"/>
        <cfvo type="max"/>
        <color auto="1"/>
      </dataBar>
      <extLst>
        <ext xmlns:x14="http://schemas.microsoft.com/office/spreadsheetml/2009/9/main" uri="{B025F937-C7B1-47D3-B67F-A62EFF666E3E}">
          <x14:id>{22685A13-24BC-483D-9B99-A6B5D49CE7C1}</x14:id>
        </ext>
      </extLst>
    </cfRule>
  </conditionalFormatting>
  <conditionalFormatting sqref="I121:I150">
    <cfRule type="dataBar" priority="533">
      <dataBar>
        <cfvo type="min"/>
        <cfvo type="max"/>
        <color auto="1"/>
      </dataBar>
      <extLst>
        <ext xmlns:x14="http://schemas.microsoft.com/office/spreadsheetml/2009/9/main" uri="{B025F937-C7B1-47D3-B67F-A62EFF666E3E}">
          <x14:id>{615F27F2-9D44-4817-8EA9-53407F8D0A45}</x14:id>
        </ext>
      </extLst>
    </cfRule>
  </conditionalFormatting>
  <conditionalFormatting sqref="I2:I120">
    <cfRule type="dataBar" priority="534">
      <dataBar>
        <cfvo type="min"/>
        <cfvo type="max"/>
        <color auto="1"/>
      </dataBar>
      <extLst>
        <ext xmlns:x14="http://schemas.microsoft.com/office/spreadsheetml/2009/9/main" uri="{B025F937-C7B1-47D3-B67F-A62EFF666E3E}">
          <x14:id>{5DBC88F3-5229-452E-83D0-34123A1FE52D}</x14:id>
        </ext>
      </extLst>
    </cfRule>
  </conditionalFormatting>
  <conditionalFormatting sqref="I121:I150">
    <cfRule type="dataBar" priority="535">
      <dataBar>
        <cfvo type="min"/>
        <cfvo type="max"/>
        <color auto="1"/>
      </dataBar>
      <extLst>
        <ext xmlns:x14="http://schemas.microsoft.com/office/spreadsheetml/2009/9/main" uri="{B025F937-C7B1-47D3-B67F-A62EFF666E3E}">
          <x14:id>{08ECB090-AB54-45E8-AC08-0BA32D513B62}</x14:id>
        </ext>
      </extLst>
    </cfRule>
  </conditionalFormatting>
  <conditionalFormatting sqref="I2:I120">
    <cfRule type="dataBar" priority="536">
      <dataBar>
        <cfvo type="min"/>
        <cfvo type="max"/>
        <color auto="1"/>
      </dataBar>
      <extLst>
        <ext xmlns:x14="http://schemas.microsoft.com/office/spreadsheetml/2009/9/main" uri="{B025F937-C7B1-47D3-B67F-A62EFF666E3E}">
          <x14:id>{876B571A-DA99-47A7-9B8B-E863E3F68661}</x14:id>
        </ext>
      </extLst>
    </cfRule>
  </conditionalFormatting>
  <conditionalFormatting sqref="I121:I150">
    <cfRule type="dataBar" priority="537">
      <dataBar>
        <cfvo type="min"/>
        <cfvo type="max"/>
        <color auto="1"/>
      </dataBar>
      <extLst>
        <ext xmlns:x14="http://schemas.microsoft.com/office/spreadsheetml/2009/9/main" uri="{B025F937-C7B1-47D3-B67F-A62EFF666E3E}">
          <x14:id>{90A6FC43-0839-4E92-AE5C-1B67BAE28DCC}</x14:id>
        </ext>
      </extLst>
    </cfRule>
  </conditionalFormatting>
  <conditionalFormatting sqref="I2:I120">
    <cfRule type="dataBar" priority="538">
      <dataBar>
        <cfvo type="min"/>
        <cfvo type="max"/>
        <color auto="1"/>
      </dataBar>
      <extLst>
        <ext xmlns:x14="http://schemas.microsoft.com/office/spreadsheetml/2009/9/main" uri="{B025F937-C7B1-47D3-B67F-A62EFF666E3E}">
          <x14:id>{DE648CD6-2121-4968-B916-28210D35F0FA}</x14:id>
        </ext>
      </extLst>
    </cfRule>
  </conditionalFormatting>
  <conditionalFormatting sqref="I121:I150">
    <cfRule type="dataBar" priority="539">
      <dataBar>
        <cfvo type="min"/>
        <cfvo type="max"/>
        <color auto="1"/>
      </dataBar>
      <extLst>
        <ext xmlns:x14="http://schemas.microsoft.com/office/spreadsheetml/2009/9/main" uri="{B025F937-C7B1-47D3-B67F-A62EFF666E3E}">
          <x14:id>{72D79FAB-2ED9-44D5-ADAE-02F750965E24}</x14:id>
        </ext>
      </extLst>
    </cfRule>
  </conditionalFormatting>
  <conditionalFormatting sqref="I2:I120">
    <cfRule type="dataBar" priority="540">
      <dataBar>
        <cfvo type="min"/>
        <cfvo type="max"/>
        <color auto="1"/>
      </dataBar>
      <extLst>
        <ext xmlns:x14="http://schemas.microsoft.com/office/spreadsheetml/2009/9/main" uri="{B025F937-C7B1-47D3-B67F-A62EFF666E3E}">
          <x14:id>{BD2D61A0-B7B1-4529-8B87-514CD496B8EB}</x14:id>
        </ext>
      </extLst>
    </cfRule>
  </conditionalFormatting>
  <conditionalFormatting sqref="I121:I150">
    <cfRule type="dataBar" priority="541">
      <dataBar>
        <cfvo type="min"/>
        <cfvo type="max"/>
        <color auto="1"/>
      </dataBar>
      <extLst>
        <ext xmlns:x14="http://schemas.microsoft.com/office/spreadsheetml/2009/9/main" uri="{B025F937-C7B1-47D3-B67F-A62EFF666E3E}">
          <x14:id>{2CF1DA5F-C1BB-4BCC-99B4-3DA380A1D42D}</x14:id>
        </ext>
      </extLst>
    </cfRule>
  </conditionalFormatting>
  <conditionalFormatting sqref="I2:I120">
    <cfRule type="dataBar" priority="542">
      <dataBar>
        <cfvo type="min"/>
        <cfvo type="max"/>
        <color auto="1"/>
      </dataBar>
      <extLst>
        <ext xmlns:x14="http://schemas.microsoft.com/office/spreadsheetml/2009/9/main" uri="{B025F937-C7B1-47D3-B67F-A62EFF666E3E}">
          <x14:id>{4F7FAB47-B89B-4F93-A110-BD383F92080D}</x14:id>
        </ext>
      </extLst>
    </cfRule>
  </conditionalFormatting>
  <conditionalFormatting sqref="I121:I150">
    <cfRule type="dataBar" priority="543">
      <dataBar>
        <cfvo type="min"/>
        <cfvo type="max"/>
        <color auto="1"/>
      </dataBar>
      <extLst>
        <ext xmlns:x14="http://schemas.microsoft.com/office/spreadsheetml/2009/9/main" uri="{B025F937-C7B1-47D3-B67F-A62EFF666E3E}">
          <x14:id>{2337C850-844B-47E0-938A-807FBA86DB07}</x14:id>
        </ext>
      </extLst>
    </cfRule>
  </conditionalFormatting>
  <conditionalFormatting sqref="I2:I120">
    <cfRule type="dataBar" priority="544">
      <dataBar>
        <cfvo type="min"/>
        <cfvo type="max"/>
        <color auto="1"/>
      </dataBar>
      <extLst>
        <ext xmlns:x14="http://schemas.microsoft.com/office/spreadsheetml/2009/9/main" uri="{B025F937-C7B1-47D3-B67F-A62EFF666E3E}">
          <x14:id>{9FD78BBC-D376-4ED3-92B5-4B44D36E5DF8}</x14:id>
        </ext>
      </extLst>
    </cfRule>
  </conditionalFormatting>
  <conditionalFormatting sqref="I121:I150">
    <cfRule type="dataBar" priority="545">
      <dataBar>
        <cfvo type="min"/>
        <cfvo type="max"/>
        <color auto="1"/>
      </dataBar>
      <extLst>
        <ext xmlns:x14="http://schemas.microsoft.com/office/spreadsheetml/2009/9/main" uri="{B025F937-C7B1-47D3-B67F-A62EFF666E3E}">
          <x14:id>{65C44A7D-4F2F-42E3-BE4A-061CE16F7368}</x14:id>
        </ext>
      </extLst>
    </cfRule>
  </conditionalFormatting>
  <conditionalFormatting sqref="I2:I120">
    <cfRule type="dataBar" priority="546">
      <dataBar>
        <cfvo type="min"/>
        <cfvo type="max"/>
        <color auto="1"/>
      </dataBar>
      <extLst>
        <ext xmlns:x14="http://schemas.microsoft.com/office/spreadsheetml/2009/9/main" uri="{B025F937-C7B1-47D3-B67F-A62EFF666E3E}">
          <x14:id>{C4A24077-B213-4C3A-913A-E7B50478B98E}</x14:id>
        </ext>
      </extLst>
    </cfRule>
  </conditionalFormatting>
  <conditionalFormatting sqref="I121:I150">
    <cfRule type="dataBar" priority="547">
      <dataBar>
        <cfvo type="min"/>
        <cfvo type="max"/>
        <color auto="1"/>
      </dataBar>
      <extLst>
        <ext xmlns:x14="http://schemas.microsoft.com/office/spreadsheetml/2009/9/main" uri="{B025F937-C7B1-47D3-B67F-A62EFF666E3E}">
          <x14:id>{F3F69055-2E9C-44DB-B291-E44CDC45A950}</x14:id>
        </ext>
      </extLst>
    </cfRule>
  </conditionalFormatting>
  <conditionalFormatting sqref="I2:I120">
    <cfRule type="dataBar" priority="548">
      <dataBar>
        <cfvo type="min"/>
        <cfvo type="max"/>
        <color auto="1"/>
      </dataBar>
      <extLst>
        <ext xmlns:x14="http://schemas.microsoft.com/office/spreadsheetml/2009/9/main" uri="{B025F937-C7B1-47D3-B67F-A62EFF666E3E}">
          <x14:id>{B24A18BC-4B1B-4461-9B8B-B6A6FD38B8B5}</x14:id>
        </ext>
      </extLst>
    </cfRule>
  </conditionalFormatting>
  <conditionalFormatting sqref="I121:I150">
    <cfRule type="dataBar" priority="549">
      <dataBar>
        <cfvo type="min"/>
        <cfvo type="max"/>
        <color auto="1"/>
      </dataBar>
      <extLst>
        <ext xmlns:x14="http://schemas.microsoft.com/office/spreadsheetml/2009/9/main" uri="{B025F937-C7B1-47D3-B67F-A62EFF666E3E}">
          <x14:id>{8B17CEA1-E9D5-4B6C-98D9-517C724F93E9}</x14:id>
        </ext>
      </extLst>
    </cfRule>
  </conditionalFormatting>
  <conditionalFormatting sqref="I2:I120">
    <cfRule type="dataBar" priority="550">
      <dataBar>
        <cfvo type="min"/>
        <cfvo type="max"/>
        <color auto="1"/>
      </dataBar>
      <extLst>
        <ext xmlns:x14="http://schemas.microsoft.com/office/spreadsheetml/2009/9/main" uri="{B025F937-C7B1-47D3-B67F-A62EFF666E3E}">
          <x14:id>{00767E6E-E58B-41F7-BF38-08A3719CE616}</x14:id>
        </ext>
      </extLst>
    </cfRule>
  </conditionalFormatting>
  <conditionalFormatting sqref="I121:I150">
    <cfRule type="dataBar" priority="551">
      <dataBar>
        <cfvo type="min"/>
        <cfvo type="max"/>
        <color auto="1"/>
      </dataBar>
      <extLst>
        <ext xmlns:x14="http://schemas.microsoft.com/office/spreadsheetml/2009/9/main" uri="{B025F937-C7B1-47D3-B67F-A62EFF666E3E}">
          <x14:id>{511BEC30-B89F-4D96-A28A-A4C61CB26ADD}</x14:id>
        </ext>
      </extLst>
    </cfRule>
  </conditionalFormatting>
  <conditionalFormatting sqref="I2:I120">
    <cfRule type="dataBar" priority="552">
      <dataBar>
        <cfvo type="min"/>
        <cfvo type="max"/>
        <color auto="1"/>
      </dataBar>
      <extLst>
        <ext xmlns:x14="http://schemas.microsoft.com/office/spreadsheetml/2009/9/main" uri="{B025F937-C7B1-47D3-B67F-A62EFF666E3E}">
          <x14:id>{AE1A1861-803A-47F9-9D1E-35AB02241652}</x14:id>
        </ext>
      </extLst>
    </cfRule>
  </conditionalFormatting>
  <conditionalFormatting sqref="I121:I150">
    <cfRule type="dataBar" priority="553">
      <dataBar>
        <cfvo type="min"/>
        <cfvo type="max"/>
        <color auto="1"/>
      </dataBar>
      <extLst>
        <ext xmlns:x14="http://schemas.microsoft.com/office/spreadsheetml/2009/9/main" uri="{B025F937-C7B1-47D3-B67F-A62EFF666E3E}">
          <x14:id>{28C82530-A2E8-4B14-8943-480F0DC70D21}</x14:id>
        </ext>
      </extLst>
    </cfRule>
  </conditionalFormatting>
  <conditionalFormatting sqref="I2:I120">
    <cfRule type="dataBar" priority="554">
      <dataBar>
        <cfvo type="min"/>
        <cfvo type="max"/>
        <color auto="1"/>
      </dataBar>
      <extLst>
        <ext xmlns:x14="http://schemas.microsoft.com/office/spreadsheetml/2009/9/main" uri="{B025F937-C7B1-47D3-B67F-A62EFF666E3E}">
          <x14:id>{98F059C4-82C6-44D6-9201-C8623BE1DAC6}</x14:id>
        </ext>
      </extLst>
    </cfRule>
  </conditionalFormatting>
  <conditionalFormatting sqref="I121:I150">
    <cfRule type="dataBar" priority="555">
      <dataBar>
        <cfvo type="min"/>
        <cfvo type="max"/>
        <color auto="1"/>
      </dataBar>
      <extLst>
        <ext xmlns:x14="http://schemas.microsoft.com/office/spreadsheetml/2009/9/main" uri="{B025F937-C7B1-47D3-B67F-A62EFF666E3E}">
          <x14:id>{052B7280-EA26-434F-BED9-16690AC945DC}</x14:id>
        </ext>
      </extLst>
    </cfRule>
  </conditionalFormatting>
  <conditionalFormatting sqref="I2:I120">
    <cfRule type="dataBar" priority="556">
      <dataBar>
        <cfvo type="min"/>
        <cfvo type="max"/>
        <color auto="1"/>
      </dataBar>
      <extLst>
        <ext xmlns:x14="http://schemas.microsoft.com/office/spreadsheetml/2009/9/main" uri="{B025F937-C7B1-47D3-B67F-A62EFF666E3E}">
          <x14:id>{98C8D0B7-C1B4-4B8B-A7E1-FB278A0C2BA2}</x14:id>
        </ext>
      </extLst>
    </cfRule>
  </conditionalFormatting>
  <conditionalFormatting sqref="I121:I150">
    <cfRule type="dataBar" priority="557">
      <dataBar>
        <cfvo type="min"/>
        <cfvo type="max"/>
        <color auto="1"/>
      </dataBar>
      <extLst>
        <ext xmlns:x14="http://schemas.microsoft.com/office/spreadsheetml/2009/9/main" uri="{B025F937-C7B1-47D3-B67F-A62EFF666E3E}">
          <x14:id>{5F29A213-EC2D-47F8-84AE-D8995DF13283}</x14:id>
        </ext>
      </extLst>
    </cfRule>
  </conditionalFormatting>
  <conditionalFormatting sqref="I2:I120">
    <cfRule type="dataBar" priority="558">
      <dataBar>
        <cfvo type="min"/>
        <cfvo type="max"/>
        <color auto="1"/>
      </dataBar>
      <extLst>
        <ext xmlns:x14="http://schemas.microsoft.com/office/spreadsheetml/2009/9/main" uri="{B025F937-C7B1-47D3-B67F-A62EFF666E3E}">
          <x14:id>{4414FECF-D124-49E3-AE8F-1FE011D76F4C}</x14:id>
        </ext>
      </extLst>
    </cfRule>
  </conditionalFormatting>
  <conditionalFormatting sqref="I121:I150">
    <cfRule type="dataBar" priority="559">
      <dataBar>
        <cfvo type="min"/>
        <cfvo type="max"/>
        <color auto="1"/>
      </dataBar>
      <extLst>
        <ext xmlns:x14="http://schemas.microsoft.com/office/spreadsheetml/2009/9/main" uri="{B025F937-C7B1-47D3-B67F-A62EFF666E3E}">
          <x14:id>{56C4BF19-17FB-4AD2-9493-F302DB7D23A0}</x14:id>
        </ext>
      </extLst>
    </cfRule>
  </conditionalFormatting>
  <conditionalFormatting sqref="I2:I120">
    <cfRule type="dataBar" priority="560">
      <dataBar>
        <cfvo type="min"/>
        <cfvo type="max"/>
        <color auto="1"/>
      </dataBar>
      <extLst>
        <ext xmlns:x14="http://schemas.microsoft.com/office/spreadsheetml/2009/9/main" uri="{B025F937-C7B1-47D3-B67F-A62EFF666E3E}">
          <x14:id>{1CCA6012-0382-4562-A965-CB036CEE61FB}</x14:id>
        </ext>
      </extLst>
    </cfRule>
  </conditionalFormatting>
  <conditionalFormatting sqref="I121:I150">
    <cfRule type="dataBar" priority="561">
      <dataBar>
        <cfvo type="min"/>
        <cfvo type="max"/>
        <color auto="1"/>
      </dataBar>
      <extLst>
        <ext xmlns:x14="http://schemas.microsoft.com/office/spreadsheetml/2009/9/main" uri="{B025F937-C7B1-47D3-B67F-A62EFF666E3E}">
          <x14:id>{EC1E5B3D-4FAB-4ADF-BEAB-FBF320F0D174}</x14:id>
        </ext>
      </extLst>
    </cfRule>
  </conditionalFormatting>
  <conditionalFormatting sqref="I2:I120">
    <cfRule type="dataBar" priority="562">
      <dataBar>
        <cfvo type="min"/>
        <cfvo type="max"/>
        <color auto="1"/>
      </dataBar>
      <extLst>
        <ext xmlns:x14="http://schemas.microsoft.com/office/spreadsheetml/2009/9/main" uri="{B025F937-C7B1-47D3-B67F-A62EFF666E3E}">
          <x14:id>{F4453A41-3F31-4C83-92E1-96FCDB31B9C9}</x14:id>
        </ext>
      </extLst>
    </cfRule>
  </conditionalFormatting>
  <conditionalFormatting sqref="I121:I150">
    <cfRule type="dataBar" priority="563">
      <dataBar>
        <cfvo type="min"/>
        <cfvo type="max"/>
        <color auto="1"/>
      </dataBar>
      <extLst>
        <ext xmlns:x14="http://schemas.microsoft.com/office/spreadsheetml/2009/9/main" uri="{B025F937-C7B1-47D3-B67F-A62EFF666E3E}">
          <x14:id>{9FDD6916-6E7F-4DAE-B209-099BE092DD2C}</x14:id>
        </ext>
      </extLst>
    </cfRule>
  </conditionalFormatting>
  <conditionalFormatting sqref="I2:I120">
    <cfRule type="dataBar" priority="564">
      <dataBar>
        <cfvo type="min"/>
        <cfvo type="max"/>
        <color auto="1"/>
      </dataBar>
      <extLst>
        <ext xmlns:x14="http://schemas.microsoft.com/office/spreadsheetml/2009/9/main" uri="{B025F937-C7B1-47D3-B67F-A62EFF666E3E}">
          <x14:id>{DBFD4636-9F44-4111-BCE1-A2FDB61CDE02}</x14:id>
        </ext>
      </extLst>
    </cfRule>
  </conditionalFormatting>
  <conditionalFormatting sqref="I121:I150">
    <cfRule type="dataBar" priority="565">
      <dataBar>
        <cfvo type="min"/>
        <cfvo type="max"/>
        <color auto="1"/>
      </dataBar>
      <extLst>
        <ext xmlns:x14="http://schemas.microsoft.com/office/spreadsheetml/2009/9/main" uri="{B025F937-C7B1-47D3-B67F-A62EFF666E3E}">
          <x14:id>{899C408C-F2B0-458D-A8DA-2833E0F914AA}</x14:id>
        </ext>
      </extLst>
    </cfRule>
  </conditionalFormatting>
  <conditionalFormatting sqref="I2:I120">
    <cfRule type="dataBar" priority="566">
      <dataBar>
        <cfvo type="min"/>
        <cfvo type="max"/>
        <color auto="1"/>
      </dataBar>
      <extLst>
        <ext xmlns:x14="http://schemas.microsoft.com/office/spreadsheetml/2009/9/main" uri="{B025F937-C7B1-47D3-B67F-A62EFF666E3E}">
          <x14:id>{338F28C0-F7F0-44B1-899E-508F39DD8906}</x14:id>
        </ext>
      </extLst>
    </cfRule>
  </conditionalFormatting>
  <conditionalFormatting sqref="I121:I150">
    <cfRule type="dataBar" priority="567">
      <dataBar>
        <cfvo type="min"/>
        <cfvo type="max"/>
        <color auto="1"/>
      </dataBar>
      <extLst>
        <ext xmlns:x14="http://schemas.microsoft.com/office/spreadsheetml/2009/9/main" uri="{B025F937-C7B1-47D3-B67F-A62EFF666E3E}">
          <x14:id>{B4D32B21-834A-4656-B2E2-DC5CD912BE3F}</x14:id>
        </ext>
      </extLst>
    </cfRule>
  </conditionalFormatting>
  <conditionalFormatting sqref="I2:I120">
    <cfRule type="dataBar" priority="568">
      <dataBar>
        <cfvo type="min"/>
        <cfvo type="max"/>
        <color auto="1"/>
      </dataBar>
      <extLst>
        <ext xmlns:x14="http://schemas.microsoft.com/office/spreadsheetml/2009/9/main" uri="{B025F937-C7B1-47D3-B67F-A62EFF666E3E}">
          <x14:id>{55BDFA91-4B1D-4012-8262-D475463EE4F7}</x14:id>
        </ext>
      </extLst>
    </cfRule>
  </conditionalFormatting>
  <conditionalFormatting sqref="I121:I150">
    <cfRule type="dataBar" priority="569">
      <dataBar>
        <cfvo type="min"/>
        <cfvo type="max"/>
        <color auto="1"/>
      </dataBar>
      <extLst>
        <ext xmlns:x14="http://schemas.microsoft.com/office/spreadsheetml/2009/9/main" uri="{B025F937-C7B1-47D3-B67F-A62EFF666E3E}">
          <x14:id>{C1576309-B90D-450A-8417-2B706BFBCCD3}</x14:id>
        </ext>
      </extLst>
    </cfRule>
  </conditionalFormatting>
  <conditionalFormatting sqref="I2:I120">
    <cfRule type="dataBar" priority="570">
      <dataBar>
        <cfvo type="min"/>
        <cfvo type="max"/>
        <color auto="1"/>
      </dataBar>
      <extLst>
        <ext xmlns:x14="http://schemas.microsoft.com/office/spreadsheetml/2009/9/main" uri="{B025F937-C7B1-47D3-B67F-A62EFF666E3E}">
          <x14:id>{1345CDCA-8242-4929-8E35-A0179283BEC0}</x14:id>
        </ext>
      </extLst>
    </cfRule>
  </conditionalFormatting>
  <conditionalFormatting sqref="I121:I150">
    <cfRule type="dataBar" priority="571">
      <dataBar>
        <cfvo type="min"/>
        <cfvo type="max"/>
        <color auto="1"/>
      </dataBar>
      <extLst>
        <ext xmlns:x14="http://schemas.microsoft.com/office/spreadsheetml/2009/9/main" uri="{B025F937-C7B1-47D3-B67F-A62EFF666E3E}">
          <x14:id>{EECBF193-698F-495E-AED5-C66B33AA2FBA}</x14:id>
        </ext>
      </extLst>
    </cfRule>
  </conditionalFormatting>
  <conditionalFormatting sqref="I2:I120">
    <cfRule type="dataBar" priority="572">
      <dataBar>
        <cfvo type="min"/>
        <cfvo type="max"/>
        <color auto="1"/>
      </dataBar>
      <extLst>
        <ext xmlns:x14="http://schemas.microsoft.com/office/spreadsheetml/2009/9/main" uri="{B025F937-C7B1-47D3-B67F-A62EFF666E3E}">
          <x14:id>{10EF65F0-C7C5-4DE3-893C-2A2AAD146ECB}</x14:id>
        </ext>
      </extLst>
    </cfRule>
  </conditionalFormatting>
  <conditionalFormatting sqref="I121:I150">
    <cfRule type="dataBar" priority="573">
      <dataBar>
        <cfvo type="min"/>
        <cfvo type="max"/>
        <color auto="1"/>
      </dataBar>
      <extLst>
        <ext xmlns:x14="http://schemas.microsoft.com/office/spreadsheetml/2009/9/main" uri="{B025F937-C7B1-47D3-B67F-A62EFF666E3E}">
          <x14:id>{1DB01097-1BD6-46C0-A437-FF010D532B4D}</x14:id>
        </ext>
      </extLst>
    </cfRule>
  </conditionalFormatting>
  <conditionalFormatting sqref="I2:I120">
    <cfRule type="dataBar" priority="574">
      <dataBar>
        <cfvo type="min"/>
        <cfvo type="max"/>
        <color auto="1"/>
      </dataBar>
      <extLst>
        <ext xmlns:x14="http://schemas.microsoft.com/office/spreadsheetml/2009/9/main" uri="{B025F937-C7B1-47D3-B67F-A62EFF666E3E}">
          <x14:id>{5BCB5A8E-8727-4D38-AA2F-0500995EBD1F}</x14:id>
        </ext>
      </extLst>
    </cfRule>
  </conditionalFormatting>
  <conditionalFormatting sqref="I121:I150">
    <cfRule type="dataBar" priority="575">
      <dataBar>
        <cfvo type="min"/>
        <cfvo type="max"/>
        <color auto="1"/>
      </dataBar>
      <extLst>
        <ext xmlns:x14="http://schemas.microsoft.com/office/spreadsheetml/2009/9/main" uri="{B025F937-C7B1-47D3-B67F-A62EFF666E3E}">
          <x14:id>{1A9A487F-44A9-4B8C-8B98-DD6761738341}</x14:id>
        </ext>
      </extLst>
    </cfRule>
  </conditionalFormatting>
  <conditionalFormatting sqref="I2:I120">
    <cfRule type="dataBar" priority="576">
      <dataBar>
        <cfvo type="min"/>
        <cfvo type="max"/>
        <color auto="1"/>
      </dataBar>
      <extLst>
        <ext xmlns:x14="http://schemas.microsoft.com/office/spreadsheetml/2009/9/main" uri="{B025F937-C7B1-47D3-B67F-A62EFF666E3E}">
          <x14:id>{C027A015-230F-4AA1-A727-3A8627E8DD39}</x14:id>
        </ext>
      </extLst>
    </cfRule>
  </conditionalFormatting>
  <conditionalFormatting sqref="I121:I150">
    <cfRule type="dataBar" priority="577">
      <dataBar>
        <cfvo type="min"/>
        <cfvo type="max"/>
        <color auto="1"/>
      </dataBar>
      <extLst>
        <ext xmlns:x14="http://schemas.microsoft.com/office/spreadsheetml/2009/9/main" uri="{B025F937-C7B1-47D3-B67F-A62EFF666E3E}">
          <x14:id>{F5AE636A-6116-4AD4-98C6-1938DBD68F19}</x14:id>
        </ext>
      </extLst>
    </cfRule>
  </conditionalFormatting>
  <conditionalFormatting sqref="I2:I120">
    <cfRule type="dataBar" priority="578">
      <dataBar>
        <cfvo type="min"/>
        <cfvo type="max"/>
        <color auto="1"/>
      </dataBar>
      <extLst>
        <ext xmlns:x14="http://schemas.microsoft.com/office/spreadsheetml/2009/9/main" uri="{B025F937-C7B1-47D3-B67F-A62EFF666E3E}">
          <x14:id>{76718188-0703-478A-A0E8-27522B7D5E50}</x14:id>
        </ext>
      </extLst>
    </cfRule>
  </conditionalFormatting>
  <conditionalFormatting sqref="I121:I150">
    <cfRule type="dataBar" priority="579">
      <dataBar>
        <cfvo type="min"/>
        <cfvo type="max"/>
        <color auto="1"/>
      </dataBar>
      <extLst>
        <ext xmlns:x14="http://schemas.microsoft.com/office/spreadsheetml/2009/9/main" uri="{B025F937-C7B1-47D3-B67F-A62EFF666E3E}">
          <x14:id>{A3CE3F89-DAD3-4E1F-9FCB-FFC5EE61FDDA}</x14:id>
        </ext>
      </extLst>
    </cfRule>
  </conditionalFormatting>
  <conditionalFormatting sqref="I2:I120">
    <cfRule type="dataBar" priority="580">
      <dataBar>
        <cfvo type="min"/>
        <cfvo type="max"/>
        <color auto="1"/>
      </dataBar>
      <extLst>
        <ext xmlns:x14="http://schemas.microsoft.com/office/spreadsheetml/2009/9/main" uri="{B025F937-C7B1-47D3-B67F-A62EFF666E3E}">
          <x14:id>{442944EF-80C6-4739-B39E-9910B1DD57D3}</x14:id>
        </ext>
      </extLst>
    </cfRule>
  </conditionalFormatting>
  <conditionalFormatting sqref="I121:I150">
    <cfRule type="dataBar" priority="581">
      <dataBar>
        <cfvo type="min"/>
        <cfvo type="max"/>
        <color auto="1"/>
      </dataBar>
      <extLst>
        <ext xmlns:x14="http://schemas.microsoft.com/office/spreadsheetml/2009/9/main" uri="{B025F937-C7B1-47D3-B67F-A62EFF666E3E}">
          <x14:id>{7CC12C7D-3577-4182-8C28-AB23769AE691}</x14:id>
        </ext>
      </extLst>
    </cfRule>
  </conditionalFormatting>
  <conditionalFormatting sqref="I2:I120">
    <cfRule type="dataBar" priority="582">
      <dataBar>
        <cfvo type="min"/>
        <cfvo type="max"/>
        <color auto="1"/>
      </dataBar>
      <extLst>
        <ext xmlns:x14="http://schemas.microsoft.com/office/spreadsheetml/2009/9/main" uri="{B025F937-C7B1-47D3-B67F-A62EFF666E3E}">
          <x14:id>{2D96BCA1-6DE0-440C-801F-AD920016671B}</x14:id>
        </ext>
      </extLst>
    </cfRule>
  </conditionalFormatting>
  <conditionalFormatting sqref="I121:I150">
    <cfRule type="dataBar" priority="583">
      <dataBar>
        <cfvo type="min"/>
        <cfvo type="max"/>
        <color auto="1"/>
      </dataBar>
      <extLst>
        <ext xmlns:x14="http://schemas.microsoft.com/office/spreadsheetml/2009/9/main" uri="{B025F937-C7B1-47D3-B67F-A62EFF666E3E}">
          <x14:id>{312B58B0-B79E-45A9-81E1-C78602164257}</x14:id>
        </ext>
      </extLst>
    </cfRule>
  </conditionalFormatting>
  <conditionalFormatting sqref="I2:I120">
    <cfRule type="dataBar" priority="584">
      <dataBar>
        <cfvo type="min"/>
        <cfvo type="max"/>
        <color auto="1"/>
      </dataBar>
      <extLst>
        <ext xmlns:x14="http://schemas.microsoft.com/office/spreadsheetml/2009/9/main" uri="{B025F937-C7B1-47D3-B67F-A62EFF666E3E}">
          <x14:id>{EA237F40-5723-4A71-BD41-522D33C1A2B0}</x14:id>
        </ext>
      </extLst>
    </cfRule>
  </conditionalFormatting>
  <conditionalFormatting sqref="I121:I150">
    <cfRule type="dataBar" priority="585">
      <dataBar>
        <cfvo type="min"/>
        <cfvo type="max"/>
        <color auto="1"/>
      </dataBar>
      <extLst>
        <ext xmlns:x14="http://schemas.microsoft.com/office/spreadsheetml/2009/9/main" uri="{B025F937-C7B1-47D3-B67F-A62EFF666E3E}">
          <x14:id>{5BC57B32-725A-4B1D-B9C6-09A241AC262C}</x14:id>
        </ext>
      </extLst>
    </cfRule>
  </conditionalFormatting>
  <conditionalFormatting sqref="I2:I120">
    <cfRule type="dataBar" priority="586">
      <dataBar>
        <cfvo type="min"/>
        <cfvo type="max"/>
        <color auto="1"/>
      </dataBar>
      <extLst>
        <ext xmlns:x14="http://schemas.microsoft.com/office/spreadsheetml/2009/9/main" uri="{B025F937-C7B1-47D3-B67F-A62EFF666E3E}">
          <x14:id>{32346817-B5F4-40CE-9C91-3ED7BFDFB1D5}</x14:id>
        </ext>
      </extLst>
    </cfRule>
  </conditionalFormatting>
  <conditionalFormatting sqref="I121:I150">
    <cfRule type="dataBar" priority="587">
      <dataBar>
        <cfvo type="min"/>
        <cfvo type="max"/>
        <color auto="1"/>
      </dataBar>
      <extLst>
        <ext xmlns:x14="http://schemas.microsoft.com/office/spreadsheetml/2009/9/main" uri="{B025F937-C7B1-47D3-B67F-A62EFF666E3E}">
          <x14:id>{D279774F-8BD3-41D1-A260-D3603A7F1AD5}</x14:id>
        </ext>
      </extLst>
    </cfRule>
  </conditionalFormatting>
  <conditionalFormatting sqref="I2:I120">
    <cfRule type="dataBar" priority="588">
      <dataBar>
        <cfvo type="min"/>
        <cfvo type="max"/>
        <color auto="1"/>
      </dataBar>
      <extLst>
        <ext xmlns:x14="http://schemas.microsoft.com/office/spreadsheetml/2009/9/main" uri="{B025F937-C7B1-47D3-B67F-A62EFF666E3E}">
          <x14:id>{3CFB57CE-B07C-4061-8A18-C5BA8468380B}</x14:id>
        </ext>
      </extLst>
    </cfRule>
  </conditionalFormatting>
  <conditionalFormatting sqref="I121:I150">
    <cfRule type="dataBar" priority="589">
      <dataBar>
        <cfvo type="min"/>
        <cfvo type="max"/>
        <color auto="1"/>
      </dataBar>
      <extLst>
        <ext xmlns:x14="http://schemas.microsoft.com/office/spreadsheetml/2009/9/main" uri="{B025F937-C7B1-47D3-B67F-A62EFF666E3E}">
          <x14:id>{A330219C-1F1D-4F1C-87F6-AA1E4E225117}</x14:id>
        </ext>
      </extLst>
    </cfRule>
  </conditionalFormatting>
  <conditionalFormatting sqref="I2:I120">
    <cfRule type="dataBar" priority="590">
      <dataBar>
        <cfvo type="min"/>
        <cfvo type="max"/>
        <color auto="1"/>
      </dataBar>
      <extLst>
        <ext xmlns:x14="http://schemas.microsoft.com/office/spreadsheetml/2009/9/main" uri="{B025F937-C7B1-47D3-B67F-A62EFF666E3E}">
          <x14:id>{85D42B31-02E6-450F-8796-2201D688AD59}</x14:id>
        </ext>
      </extLst>
    </cfRule>
  </conditionalFormatting>
  <conditionalFormatting sqref="I121:I150">
    <cfRule type="dataBar" priority="591">
      <dataBar>
        <cfvo type="min"/>
        <cfvo type="max"/>
        <color auto="1"/>
      </dataBar>
      <extLst>
        <ext xmlns:x14="http://schemas.microsoft.com/office/spreadsheetml/2009/9/main" uri="{B025F937-C7B1-47D3-B67F-A62EFF666E3E}">
          <x14:id>{2FC5FEE0-2F51-4B36-878A-3190D3A18DF8}</x14:id>
        </ext>
      </extLst>
    </cfRule>
  </conditionalFormatting>
  <conditionalFormatting sqref="I2:I120">
    <cfRule type="dataBar" priority="592">
      <dataBar>
        <cfvo type="min"/>
        <cfvo type="max"/>
        <color auto="1"/>
      </dataBar>
      <extLst>
        <ext xmlns:x14="http://schemas.microsoft.com/office/spreadsheetml/2009/9/main" uri="{B025F937-C7B1-47D3-B67F-A62EFF666E3E}">
          <x14:id>{6BB00FE5-9DFE-4697-942D-F81258F2F159}</x14:id>
        </ext>
      </extLst>
    </cfRule>
  </conditionalFormatting>
  <conditionalFormatting sqref="I121:I150">
    <cfRule type="dataBar" priority="593">
      <dataBar>
        <cfvo type="min"/>
        <cfvo type="max"/>
        <color auto="1"/>
      </dataBar>
      <extLst>
        <ext xmlns:x14="http://schemas.microsoft.com/office/spreadsheetml/2009/9/main" uri="{B025F937-C7B1-47D3-B67F-A62EFF666E3E}">
          <x14:id>{9C489EC3-E566-4637-8EF8-4C3A32C45EF6}</x14:id>
        </ext>
      </extLst>
    </cfRule>
  </conditionalFormatting>
  <conditionalFormatting sqref="I2:I120">
    <cfRule type="dataBar" priority="594">
      <dataBar>
        <cfvo type="min"/>
        <cfvo type="max"/>
        <color auto="1"/>
      </dataBar>
      <extLst>
        <ext xmlns:x14="http://schemas.microsoft.com/office/spreadsheetml/2009/9/main" uri="{B025F937-C7B1-47D3-B67F-A62EFF666E3E}">
          <x14:id>{3526F7CC-9206-47F7-95D6-8DE687D5F0C7}</x14:id>
        </ext>
      </extLst>
    </cfRule>
  </conditionalFormatting>
  <conditionalFormatting sqref="I121:I150">
    <cfRule type="dataBar" priority="595">
      <dataBar>
        <cfvo type="min"/>
        <cfvo type="max"/>
        <color auto="1"/>
      </dataBar>
      <extLst>
        <ext xmlns:x14="http://schemas.microsoft.com/office/spreadsheetml/2009/9/main" uri="{B025F937-C7B1-47D3-B67F-A62EFF666E3E}">
          <x14:id>{EACC0B2A-4FC2-4576-9C7B-4C87D1F59812}</x14:id>
        </ext>
      </extLst>
    </cfRule>
  </conditionalFormatting>
  <conditionalFormatting sqref="I2:I120">
    <cfRule type="dataBar" priority="596">
      <dataBar>
        <cfvo type="min"/>
        <cfvo type="max"/>
        <color auto="1"/>
      </dataBar>
      <extLst>
        <ext xmlns:x14="http://schemas.microsoft.com/office/spreadsheetml/2009/9/main" uri="{B025F937-C7B1-47D3-B67F-A62EFF666E3E}">
          <x14:id>{710B6C26-24E7-4E33-9C51-FF98A23992E7}</x14:id>
        </ext>
      </extLst>
    </cfRule>
  </conditionalFormatting>
  <conditionalFormatting sqref="I121:I150">
    <cfRule type="dataBar" priority="597">
      <dataBar>
        <cfvo type="min"/>
        <cfvo type="max"/>
        <color auto="1"/>
      </dataBar>
      <extLst>
        <ext xmlns:x14="http://schemas.microsoft.com/office/spreadsheetml/2009/9/main" uri="{B025F937-C7B1-47D3-B67F-A62EFF666E3E}">
          <x14:id>{2470D247-E905-4EC2-BE10-6CE987A20E8C}</x14:id>
        </ext>
      </extLst>
    </cfRule>
  </conditionalFormatting>
  <conditionalFormatting sqref="I2:I120">
    <cfRule type="dataBar" priority="598">
      <dataBar>
        <cfvo type="min"/>
        <cfvo type="max"/>
        <color auto="1"/>
      </dataBar>
      <extLst>
        <ext xmlns:x14="http://schemas.microsoft.com/office/spreadsheetml/2009/9/main" uri="{B025F937-C7B1-47D3-B67F-A62EFF666E3E}">
          <x14:id>{0DEA7D1C-8CD0-4970-85B3-1A04DACB3E7E}</x14:id>
        </ext>
      </extLst>
    </cfRule>
  </conditionalFormatting>
  <conditionalFormatting sqref="I121:I150">
    <cfRule type="dataBar" priority="599">
      <dataBar>
        <cfvo type="min"/>
        <cfvo type="max"/>
        <color auto="1"/>
      </dataBar>
      <extLst>
        <ext xmlns:x14="http://schemas.microsoft.com/office/spreadsheetml/2009/9/main" uri="{B025F937-C7B1-47D3-B67F-A62EFF666E3E}">
          <x14:id>{C2691BFC-B628-4EB3-99F0-6A5FD9729253}</x14:id>
        </ext>
      </extLst>
    </cfRule>
  </conditionalFormatting>
  <conditionalFormatting sqref="I2:I120">
    <cfRule type="dataBar" priority="600">
      <dataBar>
        <cfvo type="min"/>
        <cfvo type="max"/>
        <color auto="1"/>
      </dataBar>
      <extLst>
        <ext xmlns:x14="http://schemas.microsoft.com/office/spreadsheetml/2009/9/main" uri="{B025F937-C7B1-47D3-B67F-A62EFF666E3E}">
          <x14:id>{3337CD06-D793-4D7A-B268-B01950FD60A7}</x14:id>
        </ext>
      </extLst>
    </cfRule>
  </conditionalFormatting>
  <conditionalFormatting sqref="I121:I150">
    <cfRule type="dataBar" priority="601">
      <dataBar>
        <cfvo type="min"/>
        <cfvo type="max"/>
        <color auto="1"/>
      </dataBar>
      <extLst>
        <ext xmlns:x14="http://schemas.microsoft.com/office/spreadsheetml/2009/9/main" uri="{B025F937-C7B1-47D3-B67F-A62EFF666E3E}">
          <x14:id>{4FE3AA41-ABDC-42C0-B9BC-16333EAB42C9}</x14:id>
        </ext>
      </extLst>
    </cfRule>
  </conditionalFormatting>
  <conditionalFormatting sqref="I2:I120">
    <cfRule type="dataBar" priority="602">
      <dataBar>
        <cfvo type="min"/>
        <cfvo type="max"/>
        <color auto="1"/>
      </dataBar>
      <extLst>
        <ext xmlns:x14="http://schemas.microsoft.com/office/spreadsheetml/2009/9/main" uri="{B025F937-C7B1-47D3-B67F-A62EFF666E3E}">
          <x14:id>{D915AC18-949A-4AF8-98E0-DB770669D4EA}</x14:id>
        </ext>
      </extLst>
    </cfRule>
  </conditionalFormatting>
  <conditionalFormatting sqref="I121:I150">
    <cfRule type="dataBar" priority="603">
      <dataBar>
        <cfvo type="min"/>
        <cfvo type="max"/>
        <color auto="1"/>
      </dataBar>
      <extLst>
        <ext xmlns:x14="http://schemas.microsoft.com/office/spreadsheetml/2009/9/main" uri="{B025F937-C7B1-47D3-B67F-A62EFF666E3E}">
          <x14:id>{106EAE49-249A-478F-8D61-658951800F6E}</x14:id>
        </ext>
      </extLst>
    </cfRule>
  </conditionalFormatting>
  <conditionalFormatting sqref="I2:I120">
    <cfRule type="dataBar" priority="604">
      <dataBar>
        <cfvo type="min"/>
        <cfvo type="max"/>
        <color auto="1"/>
      </dataBar>
      <extLst>
        <ext xmlns:x14="http://schemas.microsoft.com/office/spreadsheetml/2009/9/main" uri="{B025F937-C7B1-47D3-B67F-A62EFF666E3E}">
          <x14:id>{104EC06A-C68D-4759-A610-C8005531B277}</x14:id>
        </ext>
      </extLst>
    </cfRule>
  </conditionalFormatting>
  <conditionalFormatting sqref="I121:I150">
    <cfRule type="dataBar" priority="605">
      <dataBar>
        <cfvo type="min"/>
        <cfvo type="max"/>
        <color auto="1"/>
      </dataBar>
      <extLst>
        <ext xmlns:x14="http://schemas.microsoft.com/office/spreadsheetml/2009/9/main" uri="{B025F937-C7B1-47D3-B67F-A62EFF666E3E}">
          <x14:id>{225DDD9A-E23E-43E2-AF51-AC520CE62E3B}</x14:id>
        </ext>
      </extLst>
    </cfRule>
  </conditionalFormatting>
  <conditionalFormatting sqref="I2:I120">
    <cfRule type="dataBar" priority="606">
      <dataBar>
        <cfvo type="min"/>
        <cfvo type="max"/>
        <color auto="1"/>
      </dataBar>
      <extLst>
        <ext xmlns:x14="http://schemas.microsoft.com/office/spreadsheetml/2009/9/main" uri="{B025F937-C7B1-47D3-B67F-A62EFF666E3E}">
          <x14:id>{4FE09D4C-6B05-498A-BFC3-3E9BAFF4D772}</x14:id>
        </ext>
      </extLst>
    </cfRule>
  </conditionalFormatting>
  <conditionalFormatting sqref="I121:I150">
    <cfRule type="dataBar" priority="607">
      <dataBar>
        <cfvo type="min"/>
        <cfvo type="max"/>
        <color auto="1"/>
      </dataBar>
      <extLst>
        <ext xmlns:x14="http://schemas.microsoft.com/office/spreadsheetml/2009/9/main" uri="{B025F937-C7B1-47D3-B67F-A62EFF666E3E}">
          <x14:id>{FFD2DA05-621F-42BC-B461-2A34E87E1252}</x14:id>
        </ext>
      </extLst>
    </cfRule>
  </conditionalFormatting>
  <conditionalFormatting sqref="I2:I120">
    <cfRule type="dataBar" priority="608">
      <dataBar>
        <cfvo type="min"/>
        <cfvo type="max"/>
        <color auto="1"/>
      </dataBar>
      <extLst>
        <ext xmlns:x14="http://schemas.microsoft.com/office/spreadsheetml/2009/9/main" uri="{B025F937-C7B1-47D3-B67F-A62EFF666E3E}">
          <x14:id>{DFB48C57-614C-478B-B38D-8BC0B32D6C3F}</x14:id>
        </ext>
      </extLst>
    </cfRule>
  </conditionalFormatting>
  <conditionalFormatting sqref="I121:I150">
    <cfRule type="dataBar" priority="609">
      <dataBar>
        <cfvo type="min"/>
        <cfvo type="max"/>
        <color auto="1"/>
      </dataBar>
      <extLst>
        <ext xmlns:x14="http://schemas.microsoft.com/office/spreadsheetml/2009/9/main" uri="{B025F937-C7B1-47D3-B67F-A62EFF666E3E}">
          <x14:id>{E701063D-0872-49AD-90B8-2BD47AF6368B}</x14:id>
        </ext>
      </extLst>
    </cfRule>
  </conditionalFormatting>
  <conditionalFormatting sqref="I2:I120">
    <cfRule type="dataBar" priority="610">
      <dataBar>
        <cfvo type="min"/>
        <cfvo type="max"/>
        <color auto="1"/>
      </dataBar>
      <extLst>
        <ext xmlns:x14="http://schemas.microsoft.com/office/spreadsheetml/2009/9/main" uri="{B025F937-C7B1-47D3-B67F-A62EFF666E3E}">
          <x14:id>{58825AC0-1CFD-44C6-A95F-A67BDBA63327}</x14:id>
        </ext>
      </extLst>
    </cfRule>
  </conditionalFormatting>
  <conditionalFormatting sqref="I121:I150">
    <cfRule type="dataBar" priority="611">
      <dataBar>
        <cfvo type="min"/>
        <cfvo type="max"/>
        <color auto="1"/>
      </dataBar>
      <extLst>
        <ext xmlns:x14="http://schemas.microsoft.com/office/spreadsheetml/2009/9/main" uri="{B025F937-C7B1-47D3-B67F-A62EFF666E3E}">
          <x14:id>{D31B01D9-BDB2-4138-A915-6BC991C13C50}</x14:id>
        </ext>
      </extLst>
    </cfRule>
  </conditionalFormatting>
  <conditionalFormatting sqref="I2:I120">
    <cfRule type="dataBar" priority="612">
      <dataBar>
        <cfvo type="min"/>
        <cfvo type="max"/>
        <color auto="1"/>
      </dataBar>
      <extLst>
        <ext xmlns:x14="http://schemas.microsoft.com/office/spreadsheetml/2009/9/main" uri="{B025F937-C7B1-47D3-B67F-A62EFF666E3E}">
          <x14:id>{59797129-CD58-46D3-90EA-D88CB14741ED}</x14:id>
        </ext>
      </extLst>
    </cfRule>
  </conditionalFormatting>
  <conditionalFormatting sqref="I121:I150">
    <cfRule type="dataBar" priority="613">
      <dataBar>
        <cfvo type="min"/>
        <cfvo type="max"/>
        <color auto="1"/>
      </dataBar>
      <extLst>
        <ext xmlns:x14="http://schemas.microsoft.com/office/spreadsheetml/2009/9/main" uri="{B025F937-C7B1-47D3-B67F-A62EFF666E3E}">
          <x14:id>{6861EE26-8D07-45AC-AC98-263E24D3C76F}</x14:id>
        </ext>
      </extLst>
    </cfRule>
  </conditionalFormatting>
  <conditionalFormatting sqref="I2:I120">
    <cfRule type="dataBar" priority="614">
      <dataBar>
        <cfvo type="min"/>
        <cfvo type="max"/>
        <color auto="1"/>
      </dataBar>
      <extLst>
        <ext xmlns:x14="http://schemas.microsoft.com/office/spreadsheetml/2009/9/main" uri="{B025F937-C7B1-47D3-B67F-A62EFF666E3E}">
          <x14:id>{932A2FA1-F61A-4EB1-AAEE-733852D4EA8B}</x14:id>
        </ext>
      </extLst>
    </cfRule>
  </conditionalFormatting>
  <conditionalFormatting sqref="I121:I150">
    <cfRule type="dataBar" priority="615">
      <dataBar>
        <cfvo type="min"/>
        <cfvo type="max"/>
        <color auto="1"/>
      </dataBar>
      <extLst>
        <ext xmlns:x14="http://schemas.microsoft.com/office/spreadsheetml/2009/9/main" uri="{B025F937-C7B1-47D3-B67F-A62EFF666E3E}">
          <x14:id>{16C2F85D-0DA1-408B-907E-AD5027D6B32F}</x14:id>
        </ext>
      </extLst>
    </cfRule>
  </conditionalFormatting>
  <conditionalFormatting sqref="I2:I120">
    <cfRule type="dataBar" priority="616">
      <dataBar>
        <cfvo type="min"/>
        <cfvo type="max"/>
        <color auto="1"/>
      </dataBar>
      <extLst>
        <ext xmlns:x14="http://schemas.microsoft.com/office/spreadsheetml/2009/9/main" uri="{B025F937-C7B1-47D3-B67F-A62EFF666E3E}">
          <x14:id>{15738AD5-CB60-497E-B5A0-160832600A65}</x14:id>
        </ext>
      </extLst>
    </cfRule>
  </conditionalFormatting>
  <conditionalFormatting sqref="I121:I150">
    <cfRule type="dataBar" priority="617">
      <dataBar>
        <cfvo type="min"/>
        <cfvo type="max"/>
        <color auto="1"/>
      </dataBar>
      <extLst>
        <ext xmlns:x14="http://schemas.microsoft.com/office/spreadsheetml/2009/9/main" uri="{B025F937-C7B1-47D3-B67F-A62EFF666E3E}">
          <x14:id>{F4A7CB25-B7C6-4E94-B989-2BB5751DDC7C}</x14:id>
        </ext>
      </extLst>
    </cfRule>
  </conditionalFormatting>
  <conditionalFormatting sqref="I2:I120">
    <cfRule type="dataBar" priority="618">
      <dataBar>
        <cfvo type="min"/>
        <cfvo type="max"/>
        <color auto="1"/>
      </dataBar>
      <extLst>
        <ext xmlns:x14="http://schemas.microsoft.com/office/spreadsheetml/2009/9/main" uri="{B025F937-C7B1-47D3-B67F-A62EFF666E3E}">
          <x14:id>{674F7888-6C29-4B2C-9C42-249EC2F41BBA}</x14:id>
        </ext>
      </extLst>
    </cfRule>
  </conditionalFormatting>
  <conditionalFormatting sqref="I121:I150">
    <cfRule type="dataBar" priority="619">
      <dataBar>
        <cfvo type="min"/>
        <cfvo type="max"/>
        <color auto="1"/>
      </dataBar>
      <extLst>
        <ext xmlns:x14="http://schemas.microsoft.com/office/spreadsheetml/2009/9/main" uri="{B025F937-C7B1-47D3-B67F-A62EFF666E3E}">
          <x14:id>{6433A5F7-B9C9-4A36-B758-D5D315558382}</x14:id>
        </ext>
      </extLst>
    </cfRule>
  </conditionalFormatting>
  <conditionalFormatting sqref="I2:I120">
    <cfRule type="dataBar" priority="620">
      <dataBar>
        <cfvo type="min"/>
        <cfvo type="max"/>
        <color auto="1"/>
      </dataBar>
      <extLst>
        <ext xmlns:x14="http://schemas.microsoft.com/office/spreadsheetml/2009/9/main" uri="{B025F937-C7B1-47D3-B67F-A62EFF666E3E}">
          <x14:id>{99C3B397-0C6E-4DFC-AF4B-B26381CCFC84}</x14:id>
        </ext>
      </extLst>
    </cfRule>
  </conditionalFormatting>
  <conditionalFormatting sqref="I121:I150">
    <cfRule type="dataBar" priority="621">
      <dataBar>
        <cfvo type="min"/>
        <cfvo type="max"/>
        <color auto="1"/>
      </dataBar>
      <extLst>
        <ext xmlns:x14="http://schemas.microsoft.com/office/spreadsheetml/2009/9/main" uri="{B025F937-C7B1-47D3-B67F-A62EFF666E3E}">
          <x14:id>{AD726C9A-7A29-4C63-ABD1-F399E48440C7}</x14:id>
        </ext>
      </extLst>
    </cfRule>
  </conditionalFormatting>
  <conditionalFormatting sqref="I2:I120">
    <cfRule type="dataBar" priority="622">
      <dataBar>
        <cfvo type="min"/>
        <cfvo type="max"/>
        <color auto="1"/>
      </dataBar>
      <extLst>
        <ext xmlns:x14="http://schemas.microsoft.com/office/spreadsheetml/2009/9/main" uri="{B025F937-C7B1-47D3-B67F-A62EFF666E3E}">
          <x14:id>{DE459841-23A3-4A88-AD41-33FC20E2AB35}</x14:id>
        </ext>
      </extLst>
    </cfRule>
  </conditionalFormatting>
  <conditionalFormatting sqref="I121:I150">
    <cfRule type="dataBar" priority="623">
      <dataBar>
        <cfvo type="min"/>
        <cfvo type="max"/>
        <color auto="1"/>
      </dataBar>
      <extLst>
        <ext xmlns:x14="http://schemas.microsoft.com/office/spreadsheetml/2009/9/main" uri="{B025F937-C7B1-47D3-B67F-A62EFF666E3E}">
          <x14:id>{167B9DEF-8B87-412E-8C1E-5B1D14A960B3}</x14:id>
        </ext>
      </extLst>
    </cfRule>
  </conditionalFormatting>
  <conditionalFormatting sqref="I2:I120">
    <cfRule type="dataBar" priority="624">
      <dataBar>
        <cfvo type="min"/>
        <cfvo type="max"/>
        <color auto="1"/>
      </dataBar>
      <extLst>
        <ext xmlns:x14="http://schemas.microsoft.com/office/spreadsheetml/2009/9/main" uri="{B025F937-C7B1-47D3-B67F-A62EFF666E3E}">
          <x14:id>{9A7A9A40-175B-45F2-9D9C-E86ADC140AEE}</x14:id>
        </ext>
      </extLst>
    </cfRule>
  </conditionalFormatting>
  <conditionalFormatting sqref="I121:I150">
    <cfRule type="dataBar" priority="625">
      <dataBar>
        <cfvo type="min"/>
        <cfvo type="max"/>
        <color auto="1"/>
      </dataBar>
      <extLst>
        <ext xmlns:x14="http://schemas.microsoft.com/office/spreadsheetml/2009/9/main" uri="{B025F937-C7B1-47D3-B67F-A62EFF666E3E}">
          <x14:id>{5876D98B-178C-4277-B8A5-29E8F44CBB6C}</x14:id>
        </ext>
      </extLst>
    </cfRule>
  </conditionalFormatting>
  <conditionalFormatting sqref="I2:I120">
    <cfRule type="dataBar" priority="626">
      <dataBar>
        <cfvo type="min"/>
        <cfvo type="max"/>
        <color auto="1"/>
      </dataBar>
      <extLst>
        <ext xmlns:x14="http://schemas.microsoft.com/office/spreadsheetml/2009/9/main" uri="{B025F937-C7B1-47D3-B67F-A62EFF666E3E}">
          <x14:id>{BD8A9539-0FAB-44A8-9BA5-08CE8522FC42}</x14:id>
        </ext>
      </extLst>
    </cfRule>
  </conditionalFormatting>
  <conditionalFormatting sqref="I121:I150">
    <cfRule type="dataBar" priority="627">
      <dataBar>
        <cfvo type="min"/>
        <cfvo type="max"/>
        <color auto="1"/>
      </dataBar>
      <extLst>
        <ext xmlns:x14="http://schemas.microsoft.com/office/spreadsheetml/2009/9/main" uri="{B025F937-C7B1-47D3-B67F-A62EFF666E3E}">
          <x14:id>{0FEC6048-547D-4469-A06B-A47174B98132}</x14:id>
        </ext>
      </extLst>
    </cfRule>
  </conditionalFormatting>
  <pageMargins left="0.69972223043441772" right="0.69972223043441772" top="0.75" bottom="0.75" header="0.30000001192092896" footer="0.30000001192092896"/>
  <pageSetup paperSize="9" fitToWidth="0" fitToHeight="0" orientation="portrait" horizontalDpi="0" verticalDpi="0"/>
  <extLst>
    <ext xmlns:x14="http://schemas.microsoft.com/office/spreadsheetml/2009/9/main" uri="{78C0D931-6437-407d-A8EE-F0AAD7539E65}">
      <x14:conditionalFormattings>
        <x14:conditionalFormatting xmlns:xm="http://schemas.microsoft.com/office/excel/2006/main">
          <x14:cfRule type="dataBar" id="{13E402FC-D14E-452B-A76C-80F7540F92A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3F76D15-706B-4DF2-8F5B-7FA07C7AD47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11DC9F4D-783F-443E-8E60-F6FB0DA61C6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553F629-CE7C-4F05-A316-6CBE8364AD8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C6B21B7-3954-4C88-9C42-9F9F51E53CE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C9F44F2-4174-4971-AF91-4AA98EEE5F6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C2FB88F-037A-45E4-8802-15FE77E53FF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6BC46A6-7BDC-4601-A648-F324BB1F6E3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0356DCB-03E0-44E3-9A5C-874659FA3D5F}">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C2592AC-2D26-4264-ADE9-D2FC270F50A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337707C7-BB58-408D-AD87-6676E743F67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61248BF-0C76-4073-8C72-AD7DBFEB346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5E83409-DAD2-4DBB-961D-0950199D176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4884351-7D61-45FD-84C0-EED62C1664EA}">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54F4651-4389-45E9-92A9-16E3B19E125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0E0DCA0-DA8F-4362-B199-0ED46337B74A}">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13E21AB3-576C-4583-B30C-99FF46B71CD0}">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01FCA45-6834-4D11-9938-552682CF490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66ACC44-DA9C-402E-9342-C588B950ED4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2A0137D-C945-4BC5-A844-9D825D7C098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7DA786A-3BEF-44F6-B258-70EA831F1E2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C2DFF30-2425-49AF-BACD-EA8E500B2179}">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0BFA707-B1AB-4A62-A4EA-B6FE6E0104C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B8F1889-5D50-4DDC-B00E-0CC56710F28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62364B9-B3B1-4A95-9917-9BE71F5DDE0E}">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3FE8472-7697-4B20-8FCF-85FDC7FB8AD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0843B13-95A6-4FDD-95CE-C688DED63BF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C1F05DED-5183-49A2-A26D-E7537A0941D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B4A8173-7A10-4094-B46D-7DB1B1754B2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0CA52D3-88DA-4A9B-B823-ED787278D1A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788C4C6B-F0E6-42E5-B35B-009BC427157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AB83A81-92AA-4BC4-B3E4-8B7693C993F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9C37B0F-5BDF-495F-97ED-43E98793605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F5CB433-EF24-4EDE-8068-009C33709FC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CF5C6B8-0632-47C1-8094-F4B4EFF99ACF}">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07F3676-59F3-4366-B2BF-CD239C2859FC}">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7A7D838-F374-4208-A080-94867A196B1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A405CCD-6EA2-4A79-A312-439ED3BDAFE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E4E71ED-3B42-4C61-A544-06A0049E5A9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B1631E1-6EB6-42C5-ADB8-8F292EF22F1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747E935-374A-4843-A59D-C5B3504BC62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CEC5FCC-2E47-4294-8DEC-C1FD765586B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E32C370-D405-493F-9735-B1A452EBDCC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217DC4C-CA64-4EED-9A16-167980F8611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0ADEE12-F3B1-4642-B632-9D7BF211049B}">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D4113B00-8D21-4D26-BC09-6D523C79C8FA}">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1F8C8CA-2BAC-47DA-B69B-4A06EE89333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0CA6BB5-54A9-428F-8E99-E8220D3AEA6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B1A3F71-DA96-47CC-8916-F2DFB727788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190C381-A254-4DE0-A349-74B70A2FBE1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F81C478-32AD-40D1-8809-3786169B64B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A9CE391-B29F-48E3-B681-7081DD4D194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D9E93C5-305B-44A1-969D-FCA1EBB7E170}">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492CDFF-48CE-4A62-9983-908DCC4F0BD3}">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E2B4E40-E471-4263-8D94-6A137EFCBCAE}">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AEC4EA0-6BF1-405C-BDA9-A6482BCD0E2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276492F-CBE9-40A7-8AE2-922AD284248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BC3E5E6-2CF8-4C50-9F3B-DB833B6CA56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DCF2498-4969-4C12-98AD-F23860DD37B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08600B0-F3A3-477B-958D-FA365696E91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EA07820-C847-4789-894C-91D2034EE5E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E3FD4CF-3C50-4A4C-9A5E-C8D4C12BC89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A57DA41-6C9B-4925-94D6-0371C71D0B8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805739D-4174-4EBE-8777-CD731BADBC8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76856F2-5637-47E0-98B7-B3F555B8924F}">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E6CE74C-2110-415A-BA6C-0F20872BD08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54C1C0B-0C2B-4604-BDFE-B5312ADEAF8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E79E309-C3BD-45AD-BC6A-25D2950385D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DE3C7B0-77F8-4674-A5EB-185FCE5C0120}">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0A85011-165F-40EE-92AD-BB3D019FEE8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89F9390-525A-4A78-8B44-A81EF5A72F5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0CF0E5A-A07A-4F6F-9AA6-DB0F8597C9D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7F03D3F-D392-4FB0-9AD6-24974E054F8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068F675-0310-4CC3-A085-22C169C0993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472E956-91A1-474B-832E-93FB8D21CE0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6B36DD1-D756-4CC1-A38F-994CDD5ECD9A}">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867CA5F-D18E-407D-A703-E228DD3E96E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1F18BF9-33DE-4C3F-A71A-46D4096CB76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9BFBA3F-C4FC-421B-BA76-26D221D5724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CD70BA5-CC5C-4E20-B104-D6371E6F881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C9E875B-215A-418F-917B-38127A82691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9B26ECE-737B-401F-9F93-D0069B8FF4D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207B89B-D3F6-4B8C-BF46-86B72A9BD52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BD7023F-E285-425D-AEF6-5165F94388C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FBB06CA-0E19-4AA1-B1C8-60E8C0ACD4A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24B94E0-E673-4FB8-B51B-73704091E08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61BF005-0CC8-4E32-ACBE-4F6FBE288D2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5990B12-F072-4D54-B811-176FC634CF1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E024554-EB9E-4772-B03E-68B2DB7CEE1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8F7D13A-54CE-4E9C-B107-C7907C82248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682679F-8360-4CBB-A17D-7BBC5E6D57F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6CF603E-E4CF-4F90-8BCC-D34DA09F40B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555D256-5333-4C53-A346-A92F929BBB1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5BEDC6E-99CD-4CDC-9884-98DE564599D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FDC7EDE-DB5F-4165-8B6F-9DD6247680B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38ECE81-268C-4594-83BA-F221DA6DF9F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32B41F3-6B67-459B-83CC-A00E1E521EB0}">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304A98E-E018-4D7D-A45E-E009AB2CA74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2CE1FD1-CAF5-44BA-9A3E-0E307791E1B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DAAF468-DF23-4F0A-A1E6-710CB65DA7E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28956DE-8B6E-44AF-8860-80DF4C7F8DB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E44396C-6644-4D1E-8FEE-E072FC2D645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64CF86D-0D19-4E37-8B6E-A73B7904B5A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AF59D11-FE87-47B8-A3E8-FA11A44BABB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6A951B0-A236-423E-8284-5F46BBA6B2B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A0006C4-2CA2-48DF-BA58-40BDE10AECF9}">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50618FE-3031-4022-BD62-A6CA54C9526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79F28AE-8D6A-4300-B7C0-8449E22D584C}">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93775B4-EA22-4359-BB68-DB050E57EE4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161FD3A-AD26-443D-89D2-9C55DAA8926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D0B9842-BACB-477D-B57F-9ACB919D74C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75D519C-350A-49F3-9FCC-AC98F4A248C6}">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1E3C34D-F8E8-4CA8-B6DA-3014BE7A27F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A2F75AE-82E2-4BBB-9C5B-0F934ABC58E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8F70163-9405-4AAB-909C-C9D40048683F}">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C52D8B05-99C0-4BC2-8503-9207C626762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4D9FCBF-CCBA-45C1-B990-90848FE0F49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93A300F-E713-4F51-A1F5-B729C96D4B2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45188AD-E9A1-4FB5-A955-E415DF7B253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D96BFD9C-188E-4176-B601-D5A01D156F0A}">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12440D6C-8538-476C-987D-69E87B27E2C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236C1F7-D192-4D1F-A4C7-B2E7C4F9104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ACEE965-0830-4B4C-AF4B-20AA45668DA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E2FD3BA-BB41-4F5F-9363-493D8030A5C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10105E3A-9F1E-4F80-AB43-F2296A87AE8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A353CE0-585F-4BD0-8494-3C0DB4457B99}">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3F5EF05-441F-4DDE-A25C-F60BE2D07D7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5361B80-B0D0-4F0A-AC74-4DF8C421ADB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64F3E1F-A818-48F0-AD69-2A1AFFB93BA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CB736AE-AB48-4BF8-BAFB-5AEB2A8D57E9}">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BD36B3F-AFC9-4863-9669-B378CA02730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AD10F32-C66F-4B14-89BE-8DF6BF6006A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00C6466-02C2-4926-BF86-24106453E93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67E6C84-1BAE-499C-B018-007C7509300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2BF5EA1-D989-40FE-8AF9-9F8A6EB83BA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C33501D1-25F5-46D0-8A0F-3D5AD73E61C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B57049D-4DC8-4892-9357-DE222650E70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D0E3F490-A298-4655-8B0C-1D1D94F8F3A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050AA11-0150-4CE5-82A1-7EDD3A1FD64E}">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9F9B0DB-2100-4402-8E3A-82535E8EBF5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3C76D6DF-A7A0-4445-9290-B7F42D91ABB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D392F0AC-A782-48BF-8A43-A77B8FEFD7F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54CDE3B-0B39-4858-BF51-196A93BC45F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2F4FAC0-DC11-47EF-8234-8184DD85713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2CA7EAF-D879-4F8B-95BB-FB2EB21DA400}">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BD0C0C8-D31F-45D8-9FA8-45EE29D8B5F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14C192A-A3B1-40F7-8C47-5AA8D432A21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DBF87EC-CBE2-4C62-8D81-67B139C86C2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3C28E1E0-F9A8-4A61-9B11-B34C4C6FB6F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47B419D-D6FB-48C2-B102-E6E8650D4E1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7111BB9A-B179-4799-84DB-6F75C1DF887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3CC9BE8-99C8-48AF-BB69-5617A513ED4A}">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7A91024C-7626-499A-8FD8-C1F1C6655D8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6203915-6B54-4528-BCDF-C2C1B95E5C1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60F4EF2-91CD-4012-B633-954C300E4C4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D01C5C62-FB48-45F4-A4F0-25740D17EB4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CF02B128-EE45-475D-9C2D-B318AA28F04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E26F1D3-D619-4A3C-8C92-E8443B3A236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B1A32DF-4639-4F0E-8B5E-5460462B35B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FD456A5-91C9-43BA-BDF9-F601A969B219}">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FAFE087-891E-4A02-A0EB-8A47AB77E48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8595E33-288A-4EF4-997D-A4E61018874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16795D96-86B9-4FA4-A6CB-BB67D047916B}">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B0E8E67-6A01-437B-B940-A1CBAC5542BA}">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EE8735B-120F-46AE-9E69-3B1E11D4691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D16F0E9-B798-40A6-BF00-6A6C470D42A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8094B1B-B1F3-42B7-B699-4A50BB635F8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144A889-BF64-4BA4-A3C1-E23BB1F8026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BD4A611-7324-4B78-9BF4-AD948F1B9D4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D9D1511-4D13-449D-A036-90EB07747C9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1718A02F-F3BF-4883-8B6F-49B3A64E4C2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1D8CAE4-D2B7-4C7C-9250-0F69677CB2F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E260B07-A6B2-4903-9D8D-54B41DD244B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9E0EB02-BE84-4116-A453-269A177913DA}">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67FD334-8C21-4AB3-B259-E59051E2CAB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5A84252-08AE-403B-A43C-89635205A92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33B728A0-1FC2-4BF8-8C5B-835A5630A07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377E643-99A3-457E-BACD-64DCC33591A6}">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3CDFF36-2E69-44D0-B21E-0B1F6E86637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8792392-4E56-4985-8194-BC85B4D8B3C3}">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96C2603-B821-41D8-A464-52D5025BA61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690041E-A233-47AB-A74B-7937E612853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6FFBEFA-1BF6-4B84-972D-929AB1BEB9C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47A304F-829A-4278-9265-09464EEF90E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CF8ED027-4CD7-47CF-9510-46BD5B8D28C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62114B9-B218-4D30-AC4D-3B463FD5823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9DCDE21-567F-4F74-8091-118A6E5D03A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6E441C6-599C-41DD-AFB2-B29DF4137C26}">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5C136BB-B071-4910-9A3F-E852B20E8AB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BA02698-E04B-48C7-A6BB-086210238BA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E0EADD8-265A-432D-B0EC-99C3E6EE9D3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87C2715-483B-44FF-897A-06432CD9FF9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363321C-F75A-4850-B303-0C174211B5F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F0E38AB-DA59-491A-8102-13884785D51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94D91D7-A824-4563-8C32-33F8B61C946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C97BCBC0-557D-4F63-B3B6-9FAB1C4D05D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C57F3A58-38E3-4317-A3B9-51BB6A1A2FC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2B44813-15EE-4895-A627-564EDBA8CF1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6292EE6-A99C-4716-BABC-AFC8CBFABAE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507F01B-4806-4F0A-8711-BB69077C66E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9035E80-14EC-4CCD-86B3-D6F2664E289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DB759D0-1538-4560-924E-5DF073DF249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B79F524-9D79-427E-B949-6436A9C9DFB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617F229-7C08-4C4A-B15A-488F0528080A}">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CD0FBF4F-CE03-4615-868E-7BD9B9D0624F}">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BE5D29D-5475-4EC2-B99D-EB3D86CEDC19}">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48B728D-371C-4560-ACBC-BA1040FE795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ED31E42-CA25-4F56-BE0C-60749849432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1038D78-F990-4395-AF0E-DC156595AB2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5B78B57-BEA3-4000-8958-237AA44EFC6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09A3A1D-043E-4260-8466-42E484DD4F9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0AFA692-12C9-4504-8684-0FD60E662ED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2D5D873-80A3-4D56-8C0F-43783F4E60DF}">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1F503F9-AD90-47BE-B527-19EE9236456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215F686-F30C-44A1-9487-65FDC9281FD0}">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4787460-40E2-4190-919A-B9D38CF9978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D25B98C-69F5-4F4C-ADF9-2DCCB1DA46B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4C24E2F-A6EF-41A3-AEB6-73952FDB65B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0D99F63-5288-4458-AA2A-DB24ABBCE25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22FEFCD-E398-4997-BFD8-5D95E16D4C9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348D0D1D-B61B-47BD-B582-382D9EFFB88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7F8F1FB-2D89-437A-8D78-D3931952714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A9B18AC-85AB-414A-9B56-8912C8AB420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CB0AC36-C56F-4FBB-936B-D13B0572681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8732DAC-A21A-4D67-8E5F-24302096A9DF}">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3D8A76D-817F-482A-9759-8E51D677356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D0383BE-1631-4C13-9C52-DBFCE4AEC72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400CD73-DFC9-4849-9B7D-0C4BA8BCEED6}">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C32C4CB-BC2B-4196-A1F2-9A3D67C0960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C0008E33-B651-479B-A8E9-15F33F17A0E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2F66E63-6FCC-40EB-96E7-1726CAD7A8B3}">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3FC4E5B-E2AC-4E1A-85E2-8A15396BAFD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5C0ED64-3F63-47E0-B5E7-4564072B215F}">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DA2ACA38-C37D-4976-90F2-C44199C8EC9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E3E1147-3342-492A-917D-9F49EF67B40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F9DD3ED-74DD-465D-A0CC-F59300C317E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C5BD6FD-7813-4BD9-8A8A-338C7E6ED63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C26AE8C-B959-49F5-A45A-9B56C6B7376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7C8A663-0587-4FD8-9B8C-B2F464364FA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1F81699-839E-491B-80F9-A0A17D5B1CF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1514556-9019-4B62-B043-88F1EBC3933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8165870-8722-485B-8868-353C77313BF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4B20222-6A30-4CB4-8111-12C276189D3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F890E0F-21F0-4037-BA5C-B4A3C1093CF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CA32BB80-8873-45F9-90DF-0C6390CE048F}">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8D0FCBD-9C6B-451C-9CC4-1B25CA6CB21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BB31A65-8055-4AA8-99A9-EB93798CBCF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C15F6B1-E8C3-400F-A0A5-D2D5297A840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C46092A0-9148-4972-AE24-293A1F7FC73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5F58DAC-45E1-48FE-9C25-DB8D8C4FD2E6}">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77BEA5BF-4D8A-4393-A7C1-8635C089C500}">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CD0C2D17-2282-46B2-B284-8F97ABDFC58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E5B5DAB-637B-47EA-B3CA-9A635E6441B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9735905-6C60-41F7-91C4-6DDD40CBB77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BE98643-7581-4040-A333-2ED0858529E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F2E4E4D-D31E-4743-B024-EAB69D943126}">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8DCC776-A4BB-447E-A6C0-BF12E9E26D9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E947DC0-2F9B-485B-8EC0-03802F7D731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4DB27DB-EED8-40C4-8D5C-0C198CAA49F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D259364A-0B83-495C-92C8-F299F78E3E0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B4E99C9-4941-40F5-8B66-937EBF002C7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AF06C26-DF9F-4D92-B8EE-752215EBDBB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A1BCDC3-BF82-4F19-8BA9-D157C020504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5DA42EC-7203-44CC-89F3-5F6FEB840ACC}">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9E66865-0BEA-4286-96A5-F13AB3F24B4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BF83C8C-DA57-44DB-9EA8-C4FE9A7E751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E00340F-704C-4BD8-BB6F-03959EAD242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F7CC875-2ACA-4A75-9181-C26BB86718D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6BDAD33-5028-46AF-8A8E-CA6F63E1E2D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3E57D75-43D2-4236-A0F1-85ABEE0B7BB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78C7924A-B5F4-423B-AE56-022D35F09ED0}">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5B80D6E-17BF-48C7-92B1-4A4F1DC9F70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225E42A-DE7F-4E62-84E8-E1DED3ABDFF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1D2FB1D-C138-4015-8AAE-95E7C94E8B6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34BAC08C-B978-4F80-868A-CC32B6B76C8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2F9A838-5C48-4369-94AD-2B8B5327C3D3}">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6C92F8A-7F71-4DAA-8D8A-7E20D284E310}">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F865A52-F63F-4D50-9D51-C753F64823D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DBA5258-1319-4873-A479-9BA12B3E816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D2B2CC8-BCC3-4078-BC81-634640F02F4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E92B375-C5CD-4B84-BBC3-F6E7BB08E17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94BE90E-3009-419B-A4F3-075218068C4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BCDA0FC-0680-449A-A8B5-51D4D13DF32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2D02374-10C1-45AA-B723-589A7207AC3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79477CD-A70A-4054-809C-0AE27DA967FB}">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A37CAF2-8EF7-44DE-82AF-5CF0380AD0D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0F9B425-CC48-4233-8929-458F2C790CB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EA29AAA-EB95-4CFA-B269-7F3610C2C96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3469E36E-16F2-4F75-A37B-BB1EB54DC307}">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F0BA5C4-8370-4CE8-8C59-7086940A54E9}">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5549BC9-9659-41C5-895E-1DE642A1D6F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B5107C1-FC53-405D-9464-06AF4FF4BAD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46B2B2D-F664-40FB-86C1-2D2CF8570C9E}">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1A66B72-EB19-4F80-82F9-0AE9E2ED58F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F0ECC79-75D6-40DA-8029-56AB9CC4653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4BA623FB-C0F0-417C-AC21-854D50612AC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219BAB7-FF5E-4E56-93DD-30580CDE960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CC0CF64D-554F-4E5E-A7BE-C92BD2BD993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D17167A-95F5-4A32-93C3-A9CE6EB8540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83E1304-CED9-465F-BEF9-DC51C6AC7EE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1A2E66DA-1602-455B-98FE-89F276410A8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3AD12194-02C1-42D8-9BA9-E8486B02106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83E2016-22A8-46E2-BBAD-72E1EAF24CD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F40A9B8-03EF-40BF-B921-0886591DBD6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2C5CF0E-BFEA-463E-AD6E-E13657ED7F8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1E1909A-DA64-479F-B1E9-74857D9CF17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109A402-85E5-4620-AD1B-9CF526BFF69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AEA91B5-8C9C-466E-B0A4-B9F0A759734C}">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C940162-8E6B-460D-8385-674D32A1C5EB}">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F17FB68-5FBE-4FD7-B9FD-FB959105FE7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8313028-D8C2-4750-8074-7020475B803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F45AD68-FCB3-4DE3-A68A-2908041B106B}">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116D235-A99A-4C81-90D5-3C9CBE35422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64F46AA-B36D-4F3C-AADC-69468625188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6174F853-A825-4A1B-850B-2450F5484E2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457D487-E3AB-4D2C-A94E-8741B63B1FD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AA1372A-1DE1-4104-A7B3-07A76A86303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B720F53-D325-410F-80FF-C48CCD44AE7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93F3F84-DB7A-4D07-A180-D4F609090F6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062BA27-94C4-4EEC-83B7-D7E042E0FF0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B77A0EE-F259-4771-85DD-1E8A8B73A37B}">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53BFF74A-C73A-425A-8AB2-E28A3BD26953}">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88037531-C176-4EE3-8076-D80EB120005B}">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0C72C90E-C55C-465F-B59D-A999E0021E00}">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C4D120D7-7553-4AFA-A7B7-3E84C88CEB49}">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383EFED4-3F15-4836-B19F-9FE506F29F73}">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9F081904-697F-4FB5-BBBA-5435C7881E7A}">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164E1134-A924-4E79-93AB-4813FFB477EA}">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CC8D83EE-FDB1-466C-9CE0-3AA390B355DE}">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F8AA9851-877F-4C05-ADAE-CFEFB4D885AD}">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D9CE0FA7-8A2B-4D5B-8751-A6B075AFDDE5}">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07D9CDA1-9920-4648-80BC-BFB72E64419A}">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9E64E7B5-7D4A-443A-983D-C03F8B3B38AB}">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40852C37-F4A6-48EB-BABC-E189F12BBAE5}">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A51A499E-6575-446E-8A3D-A0E150B630FD}">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528A297C-7674-4E01-8FF5-6884208379D8}">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F38BFE82-FFAD-44A0-9E6A-A72FBEB8B651}">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C2DE7A38-6528-40CE-8161-EC4B9E092389}">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9994A7B7-B3F4-4E80-A34D-30E2B875ADD0}">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5CBA1C61-345A-42B0-93D2-070B9342F5DA}">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343F0311-4D36-4D39-88D4-08E1EFDA2A44}">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B6F3E80A-0C84-4658-ABE5-06D02CAAFED4}">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C655AD64-2C6A-42F0-BEB4-96307B1B7002}">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C84698E7-AED8-49B3-AA02-6D1FB51FD8FF}">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3B42EDCE-9BC3-41AC-995C-AE924FD7E50B}">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EA374CFB-52F7-4ED1-B05D-D3CC21F24820}">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0B39EAC8-2E62-42F4-A579-AFAB6C539361}">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745B4637-65E8-49C5-9BA6-226A8E0B2275}">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FC24FF45-C2DF-44DC-BC83-35ECC8E4D278}">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E1DD5010-E077-4FD6-8676-2E8DA34116A7}">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8A406FFE-B0DC-42E1-9F26-3F65454E4720}">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3E37132A-CD87-4217-80DC-34219E95D2E6}">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22BD37B1-BCE0-4F1A-B3EA-2FC45697852D}">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B344A51A-4C21-41AF-B275-049CABBAF27E}">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3E384047-B1C4-4184-83FB-701C439A0FB3}">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77BFEC92-2774-46C5-A8D7-E96ED5ACD81E}">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6653CD3F-19A4-434F-9891-6F58491D69A6}">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6DC6A7E8-1EBA-4F0D-9703-5FA4D54043B7}">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C3DE5B43-6043-4FA7-975E-387E31FD3A9C}">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CDD33C23-9FE9-47B6-B57D-C1926DA4CCB3}">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6BEEE196-48FE-47E0-98A5-444AA501798D}">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6FDC6A79-E793-4611-B555-F6658389BCA5}">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CF61E476-B315-406F-8A67-3B6044FE614D}">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1CF7F867-7543-448B-83FE-055D70A1D107}">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42D3F51E-EAE6-4E80-BECA-096ED646C3C0}">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8F9827FA-519A-4FAC-AAE2-0A9D24757C04}">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6AB5D6FD-0D32-468B-BBF3-3756F6150DA0}">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175322E5-0DD2-4024-A0FF-FE4D3EA60554}">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24B78E25-8F21-4401-9D00-090CBC73AB98}">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B183AFC9-339F-46C4-9B2D-D764F4A859C6}">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9BDC1E05-3528-476E-BD33-4F9F022E6C39}">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89F90F55-FB2B-446B-B107-B46921F76532}">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9C4097C5-6030-4030-B668-A94B77DF06CF}">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5F8805BD-1DCF-4515-BCC0-AF9B9465C1C8}">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1AC462C1-15A7-4112-B378-3A6322040617}">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E9A94462-783B-4EED-A3B2-613AA972B59E}">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FC0B7CFC-84F9-4FAA-8A1A-61C02C91CBED}">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9C3B643F-6A9B-4012-B546-4E674678C590}">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AD95D467-9358-4AF4-BFAB-2044904BD7DF}">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DB8E0F3B-952D-4281-9005-1D735AA3E94F}">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A6350DE0-8580-40BA-AB13-518CFFD0C574}">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00328FAC-9B33-44B7-B2D0-DDCD7010CBFB}">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6942490C-71D5-4331-A10C-8A929B083355}">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34AF7CE7-5D80-43BE-B7CA-4461F84655A5}">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D02EF264-5E32-4F32-A96F-B607EA6A784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F758F3F-D72D-49DA-9F6C-DA3711390CD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6C43E14-A914-47DF-88D1-188AF71FF8E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C408F779-986F-48F0-8D13-19E44A567A1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1AC18EC-4E43-4308-A229-88DF088A98F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DBA6786-F9E0-4F75-A1F0-C0887C71D68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A2E9739-EE61-4F87-BC42-24DCA198AAE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3056E2D-25A0-42BF-84B0-B6C1154A8B1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DF0E4EF-E45B-45AD-905C-E99D6188FD2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AFBE909-7745-4F82-8BE0-8F55AA96054E}">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42C36EA-1F65-4E19-82F9-2B323E3A0E1E}">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6E097AD-B978-42BF-BD81-4251369C84A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EBAD4F8B-7FBA-406E-9D62-7B970F031C0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52C832A-2516-4E41-B0BE-0D897A4C962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2E23247-DB40-46CF-AD22-006F1342DBA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AF73EB8-E8B2-49FA-A1E4-0FD0727B64E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EE4CE45-0DF5-4069-8105-1C43E1CEC67E}">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EEC07DC-ACF8-4D39-A03B-3BAD04973C79}">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E8A142E-9DE3-4DDF-95D6-C8288D8A329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B7ACAA24-075B-4CEB-B754-0D4815712A3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D2C58D9-E706-4974-B7DE-E87E33D950A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CD1DE1FC-BB91-425F-AAAE-D67E6E8D0B4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F7997E6-4D8F-49D6-9D6D-2623580E64C4}">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10294C1-6FBE-4F26-8F01-0C8F3646475C}">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3E8493B-C107-4A0F-B62F-A19E0D1D337B}">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AD9C1680-114F-4B98-923E-41A110D43C4F}">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C97141C9-3324-4B90-9EFE-B71BC4EC86C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3D12B51-C896-4212-A17E-4DC80D61F4F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85C30D2-4494-4FA1-8202-A25606E71DA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82A6FCC-FC55-44E7-960F-B0B284CFD9D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75F3FCE-CF13-4CD7-9CE6-127D23AFD6F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15D84BA1-9F76-43E4-86F7-50A7B5325FEC}">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22685A13-24BC-483D-9B99-A6B5D49CE7C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15F27F2-9D44-4817-8EA9-53407F8D0A45}">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5DBC88F3-5229-452E-83D0-34123A1FE52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8ECB090-AB54-45E8-AC08-0BA32D513B62}">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876B571A-DA99-47A7-9B8B-E863E3F68661}">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0A6FC43-0839-4E92-AE5C-1B67BAE28DCC}">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E648CD6-2121-4968-B916-28210D35F0FA}">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72D79FAB-2ED9-44D5-ADAE-02F750965E2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D2D61A0-B7B1-4529-8B87-514CD496B8EB}">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CF1DA5F-C1BB-4BCC-99B4-3DA380A1D42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F7FAB47-B89B-4F93-A110-BD383F92080D}">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337C850-844B-47E0-938A-807FBA86DB07}">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FD78BBC-D376-4ED3-92B5-4B44D36E5DF8}">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65C44A7D-4F2F-42E3-BE4A-061CE16F7368}">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C4A24077-B213-4C3A-913A-E7B50478B98E}">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F3F69055-2E9C-44DB-B291-E44CDC45A95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B24A18BC-4B1B-4461-9B8B-B6A6FD38B8B5}">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8B17CEA1-E9D5-4B6C-98D9-517C724F93E9}">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00767E6E-E58B-41F7-BF38-08A3719CE61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11BEC30-B89F-4D96-A28A-A4C61CB26ADD}">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AE1A1861-803A-47F9-9D1E-35AB0224165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28C82530-A2E8-4B14-8943-480F0DC70D21}">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8F059C4-82C6-44D6-9201-C8623BE1DAC6}">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052B7280-EA26-434F-BED9-16690AC945DC}">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98C8D0B7-C1B4-4B8B-A7E1-FB278A0C2BA2}">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F29A213-EC2D-47F8-84AE-D8995DF13283}">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4414FECF-D124-49E3-AE8F-1FE011D76F4C}">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56C4BF19-17FB-4AD2-9493-F302DB7D23A0}">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1CCA6012-0382-4562-A965-CB036CEE61FB}">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EC1E5B3D-4FAB-4ADF-BEAB-FBF320F0D174}">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F4453A41-3F31-4C83-92E1-96FCDB31B9C9}">
            <x14:dataBar minLength="0" maxLength="100" direction="leftToRight">
              <x14:cfvo type="min"/>
              <x14:cfvo type="max"/>
              <x14:negativeFillColor auto="1"/>
              <x14:axisColor auto="1"/>
            </x14:dataBar>
          </x14:cfRule>
          <xm:sqref>I2:I120</xm:sqref>
        </x14:conditionalFormatting>
        <x14:conditionalFormatting xmlns:xm="http://schemas.microsoft.com/office/excel/2006/main">
          <x14:cfRule type="dataBar" id="{9FDD6916-6E7F-4DAE-B209-099BE092DD2C}">
            <x14:dataBar minLength="0" maxLength="100" direction="leftToRight">
              <x14:cfvo type="min"/>
              <x14:cfvo type="max"/>
              <x14:negativeFillColor auto="1"/>
              <x14:axisColor auto="1"/>
            </x14:dataBar>
          </x14:cfRule>
          <xm:sqref>I121:I150</xm:sqref>
        </x14:conditionalFormatting>
        <x14:conditionalFormatting xmlns:xm="http://schemas.microsoft.com/office/excel/2006/main">
          <x14:cfRule type="dataBar" id="{DBFD4636-9F44-4111-BCE1-A2FDB61CDE02}">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899C408C-F2B0-458D-A8DA-2833E0F914AA}">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338F28C0-F7F0-44B1-899E-508F39DD8906}">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B4D32B21-834A-4656-B2E2-DC5CD912BE3F}">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55BDFA91-4B1D-4012-8262-D475463EE4F7}">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C1576309-B90D-450A-8417-2B706BFBCCD3}">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1345CDCA-8242-4929-8E35-A0179283BEC0}">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EECBF193-698F-495E-AED5-C66B33AA2FBA}">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10EF65F0-C7C5-4DE3-893C-2A2AAD146ECB}">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1DB01097-1BD6-46C0-A437-FF010D532B4D}">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5BCB5A8E-8727-4D38-AA2F-0500995EBD1F}">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1A9A487F-44A9-4B8C-8B98-DD6761738341}">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C027A015-230F-4AA1-A727-3A8627E8DD39}">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F5AE636A-6116-4AD4-98C6-1938DBD68F19}">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76718188-0703-478A-A0E8-27522B7D5E50}">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A3CE3F89-DAD3-4E1F-9FCB-FFC5EE61FDDA}">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442944EF-80C6-4739-B39E-9910B1DD57D3}">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7CC12C7D-3577-4182-8C28-AB23769AE691}">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2D96BCA1-6DE0-440C-801F-AD920016671B}">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312B58B0-B79E-45A9-81E1-C78602164257}">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EA237F40-5723-4A71-BD41-522D33C1A2B0}">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5BC57B32-725A-4B1D-B9C6-09A241AC262C}">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32346817-B5F4-40CE-9C91-3ED7BFDFB1D5}">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D279774F-8BD3-41D1-A260-D3603A7F1AD5}">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3CFB57CE-B07C-4061-8A18-C5BA8468380B}">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A330219C-1F1D-4F1C-87F6-AA1E4E225117}">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85D42B31-02E6-450F-8796-2201D688AD59}">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2FC5FEE0-2F51-4B36-878A-3190D3A18DF8}">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6BB00FE5-9DFE-4697-942D-F81258F2F159}">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9C489EC3-E566-4637-8EF8-4C3A32C45EF6}">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3526F7CC-9206-47F7-95D6-8DE687D5F0C7}">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EACC0B2A-4FC2-4576-9C7B-4C87D1F59812}">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710B6C26-24E7-4E33-9C51-FF98A23992E7}">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2470D247-E905-4EC2-BE10-6CE987A20E8C}">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0DEA7D1C-8CD0-4970-85B3-1A04DACB3E7E}">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C2691BFC-B628-4EB3-99F0-6A5FD9729253}">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3337CD06-D793-4D7A-B268-B01950FD60A7}">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4FE3AA41-ABDC-42C0-B9BC-16333EAB42C9}">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D915AC18-949A-4AF8-98E0-DB770669D4EA}">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106EAE49-249A-478F-8D61-658951800F6E}">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104EC06A-C68D-4759-A610-C8005531B277}">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225DDD9A-E23E-43E2-AF51-AC520CE62E3B}">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4FE09D4C-6B05-498A-BFC3-3E9BAFF4D772}">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FFD2DA05-621F-42BC-B461-2A34E87E1252}">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DFB48C57-614C-478B-B38D-8BC0B32D6C3F}">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E701063D-0872-49AD-90B8-2BD47AF6368B}">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58825AC0-1CFD-44C6-A95F-A67BDBA63327}">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D31B01D9-BDB2-4138-A915-6BC991C13C50}">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59797129-CD58-46D3-90EA-D88CB14741ED}">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6861EE26-8D07-45AC-AC98-263E24D3C76F}">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932A2FA1-F61A-4EB1-AAEE-733852D4EA8B}">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16C2F85D-0DA1-408B-907E-AD5027D6B32F}">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15738AD5-CB60-497E-B5A0-160832600A65}">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F4A7CB25-B7C6-4E94-B989-2BB5751DDC7C}">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674F7888-6C29-4B2C-9C42-249EC2F41BBA}">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6433A5F7-B9C9-4A36-B758-D5D315558382}">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99C3B397-0C6E-4DFC-AF4B-B26381CCFC84}">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AD726C9A-7A29-4C63-ABD1-F399E48440C7}">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DE459841-23A3-4A88-AD41-33FC20E2AB35}">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167B9DEF-8B87-412E-8C1E-5B1D14A960B3}">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9A7A9A40-175B-45F2-9D9C-E86ADC140AEE}">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5876D98B-178C-4277-B8A5-29E8F44CBB6C}">
            <x14:dataBar minLength="0" maxLength="100" direction="leftToRight">
              <x14:cfvo type="autoMin"/>
              <x14:cfvo type="autoMax"/>
              <x14:negativeFillColor auto="1"/>
              <x14:axisColor auto="1"/>
            </x14:dataBar>
          </x14:cfRule>
          <xm:sqref>I121:I150</xm:sqref>
        </x14:conditionalFormatting>
        <x14:conditionalFormatting xmlns:xm="http://schemas.microsoft.com/office/excel/2006/main">
          <x14:cfRule type="dataBar" id="{BD8A9539-0FAB-44A8-9BA5-08CE8522FC42}">
            <x14:dataBar minLength="0" maxLength="100" direction="leftToRight">
              <x14:cfvo type="autoMin"/>
              <x14:cfvo type="autoMax"/>
              <x14:negativeFillColor auto="1"/>
              <x14:axisColor auto="1"/>
            </x14:dataBar>
          </x14:cfRule>
          <xm:sqref>I2:I120</xm:sqref>
        </x14:conditionalFormatting>
        <x14:conditionalFormatting xmlns:xm="http://schemas.microsoft.com/office/excel/2006/main">
          <x14:cfRule type="dataBar" id="{0FEC6048-547D-4469-A06B-A47174B98132}">
            <x14:dataBar minLength="0" maxLength="100" direction="leftToRight">
              <x14:cfvo type="autoMin"/>
              <x14:cfvo type="autoMax"/>
              <x14:negativeFillColor auto="1"/>
              <x14:axisColor auto="1"/>
            </x14:dataBar>
          </x14:cfRule>
          <xm:sqref>I121:I150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H80"/>
  <sheetViews>
    <sheetView showGridLines="0" zoomScale="50" zoomScaleNormal="50" zoomScaleSheetLayoutView="50" workbookViewId="0"/>
  </sheetViews>
  <sheetFormatPr defaultColWidth="9" defaultRowHeight="13.5" x14ac:dyDescent="0.25"/>
  <cols>
    <col min="1" max="61" width="4.42578125" style="12" customWidth="1"/>
    <col min="62" max="16384" width="9" style="12"/>
  </cols>
  <sheetData>
    <row r="1" spans="1:60" ht="21.95" customHeight="1" x14ac:dyDescent="0.25">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row>
    <row r="2" spans="1:60" ht="30" customHeight="1" x14ac:dyDescent="0.25">
      <c r="A2" s="26"/>
      <c r="B2" s="47" t="s">
        <v>696</v>
      </c>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row>
    <row r="3" spans="1:60" ht="32.1" customHeight="1" x14ac:dyDescent="0.25">
      <c r="A3" s="26"/>
      <c r="B3" s="47" t="s">
        <v>1119</v>
      </c>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row>
    <row r="4" spans="1:60" ht="21.95" customHeight="1" x14ac:dyDescent="0.2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row>
    <row r="5" spans="1:60" ht="24" customHeight="1" x14ac:dyDescent="0.25">
      <c r="A5" s="26"/>
      <c r="B5" s="47" t="s">
        <v>676</v>
      </c>
      <c r="C5" s="47"/>
      <c r="D5" s="47"/>
      <c r="E5" s="47"/>
      <c r="F5" s="47"/>
      <c r="G5" s="47"/>
      <c r="H5" s="47"/>
      <c r="I5" s="26"/>
      <c r="J5" s="47" t="s">
        <v>692</v>
      </c>
      <c r="K5" s="47"/>
      <c r="L5" s="47"/>
      <c r="M5" s="47"/>
      <c r="N5" s="47"/>
      <c r="O5" s="47"/>
      <c r="P5" s="47"/>
      <c r="Q5" s="26"/>
      <c r="R5" s="47" t="s">
        <v>3028</v>
      </c>
      <c r="S5" s="47"/>
      <c r="T5" s="47"/>
      <c r="U5" s="47"/>
      <c r="V5" s="47"/>
      <c r="W5" s="47"/>
      <c r="X5" s="47"/>
      <c r="Y5" s="26"/>
      <c r="Z5" s="47" t="s">
        <v>668</v>
      </c>
      <c r="AA5" s="47"/>
      <c r="AB5" s="47"/>
      <c r="AC5" s="47"/>
      <c r="AD5" s="47"/>
      <c r="AE5" s="47"/>
      <c r="AF5" s="47"/>
      <c r="AG5" s="26"/>
      <c r="AH5" s="47" t="s">
        <v>3613</v>
      </c>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row>
    <row r="6" spans="1:60" ht="21.95" customHeight="1" x14ac:dyDescent="0.25">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row>
    <row r="7" spans="1:60" ht="21.95" customHeight="1" x14ac:dyDescent="0.25">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row>
    <row r="8" spans="1:60" ht="21.95" customHeight="1" x14ac:dyDescent="0.2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row>
    <row r="9" spans="1:60" ht="21.95" customHeight="1"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row>
    <row r="10" spans="1:60" ht="21.95" customHeight="1"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row>
    <row r="11" spans="1:60" ht="21.95" customHeight="1"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row>
    <row r="12" spans="1:60" ht="21.95" customHeight="1"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row>
    <row r="13" spans="1:60" ht="21.95" customHeight="1"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row>
    <row r="14" spans="1:60" ht="21.95" customHeight="1"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row>
    <row r="15" spans="1:60" ht="21.95" customHeight="1"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row>
    <row r="16" spans="1:60" ht="21.95" customHeight="1"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row>
    <row r="17" spans="1:60" ht="21.95" customHeight="1"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row>
    <row r="18" spans="1:60" ht="21.95" customHeight="1"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row>
    <row r="19" spans="1:60" ht="21.95" customHeight="1" x14ac:dyDescent="0.2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row>
    <row r="20" spans="1:60" ht="21.95" customHeight="1" x14ac:dyDescent="0.2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row>
    <row r="21" spans="1:60" ht="21.95" customHeight="1"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row>
    <row r="22" spans="1:60" ht="21.95" customHeight="1"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row>
    <row r="23" spans="1:60" ht="21.95" customHeight="1"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row>
    <row r="24" spans="1:60" ht="21.95" customHeight="1"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row>
    <row r="25" spans="1:60" ht="21.95" customHeight="1"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row>
    <row r="26" spans="1:60" ht="21.95" customHeight="1"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row>
    <row r="27" spans="1:60" ht="21.95" customHeight="1"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row>
    <row r="28" spans="1:60" ht="21.95" customHeight="1"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row>
    <row r="29" spans="1:60" ht="21.95" customHeight="1"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row>
    <row r="30" spans="1:60" ht="21.95" customHeight="1"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row>
    <row r="31" spans="1:60" ht="21.95" customHeight="1" x14ac:dyDescent="0.2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row>
    <row r="32" spans="1:60" ht="21.95" customHeight="1" x14ac:dyDescent="0.2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row>
    <row r="33" spans="1:60" ht="21.95" customHeight="1" x14ac:dyDescent="0.2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row>
    <row r="34" spans="1:60" ht="21.95" customHeight="1"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row>
    <row r="35" spans="1:60" ht="21.95" customHeight="1"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row>
    <row r="36" spans="1:60" ht="21.95" customHeight="1"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row>
    <row r="37" spans="1:60" ht="21.95" customHeight="1"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row>
    <row r="38" spans="1:60" ht="21.95" customHeight="1"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row>
    <row r="39" spans="1:60" ht="21.95" customHeight="1"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row>
    <row r="40" spans="1:60" ht="21.95" customHeight="1"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row>
    <row r="41" spans="1:60" ht="21.95" customHeight="1"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row>
    <row r="42" spans="1:60" ht="21.95" customHeight="1"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row>
    <row r="43" spans="1:60" ht="21.95" customHeight="1"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row>
    <row r="44" spans="1:60" ht="21.95" customHeight="1"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row>
    <row r="45" spans="1:60" ht="21.95" customHeight="1"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row>
    <row r="46" spans="1:60" ht="21.95" customHeight="1"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row>
    <row r="47" spans="1:60" ht="21.95" customHeight="1"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row>
    <row r="48" spans="1:60" ht="21.95" customHeight="1"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row>
    <row r="49" spans="1:60" ht="21.95" customHeight="1"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row>
    <row r="50" spans="1:60" ht="21.95" customHeight="1"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row>
    <row r="51" spans="1:60" ht="21.95" customHeight="1"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row>
    <row r="52" spans="1:60" ht="21.95" customHeight="1"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row>
    <row r="53" spans="1:60" ht="21.95" customHeight="1"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row>
    <row r="54" spans="1:60" ht="21.95" customHeight="1"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row>
    <row r="55" spans="1:60" ht="21.95" customHeight="1"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row>
    <row r="56" spans="1:60" ht="21.95" customHeight="1"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row>
    <row r="57" spans="1:60" ht="21.95" customHeight="1"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row>
    <row r="58" spans="1:60" ht="21.95" customHeight="1"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row>
    <row r="59" spans="1:60" ht="21.95" customHeight="1"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row>
    <row r="60" spans="1:60" ht="21.95" customHeight="1"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row>
    <row r="61" spans="1:60" ht="21.95" customHeight="1"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row>
    <row r="62" spans="1:60" ht="21.95" customHeight="1"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row>
    <row r="63" spans="1:60" ht="21.95" customHeight="1"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row>
    <row r="64" spans="1:60" ht="21.95" customHeight="1"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row>
    <row r="65" spans="1:60" ht="21.95" customHeight="1"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row>
    <row r="66" spans="1:60" ht="18" customHeight="1"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row>
    <row r="67" spans="1:60" ht="18" customHeight="1"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row>
    <row r="68" spans="1:60" ht="18" customHeight="1"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row>
    <row r="69" spans="1:60" ht="18" customHeight="1"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row>
    <row r="70" spans="1:60" ht="18" customHeight="1" x14ac:dyDescent="0.25">
      <c r="A70" s="26"/>
      <c r="B70" s="47" t="s">
        <v>1031</v>
      </c>
      <c r="C70" s="47"/>
      <c r="D70" s="47"/>
      <c r="E70" s="47"/>
      <c r="F70" s="47"/>
      <c r="G70" s="47"/>
      <c r="H70" s="47"/>
      <c r="I70" s="47"/>
      <c r="J70" s="47"/>
      <c r="K70" s="47"/>
      <c r="L70" s="47"/>
      <c r="M70" s="47"/>
      <c r="N70" s="47"/>
      <c r="O70" s="47"/>
      <c r="P70" s="47"/>
      <c r="Q70" s="47"/>
      <c r="R70" s="47"/>
      <c r="S70" s="47"/>
      <c r="T70" s="47"/>
      <c r="U70" s="47"/>
      <c r="V70" s="47"/>
      <c r="W70" s="47"/>
      <c r="X70" s="47"/>
      <c r="Y70" s="47"/>
      <c r="Z70" s="47"/>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row>
    <row r="71" spans="1:60" ht="18" customHeight="1" x14ac:dyDescent="0.25">
      <c r="A71" s="26"/>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row>
    <row r="72" spans="1:60" ht="18" customHeight="1" x14ac:dyDescent="0.25">
      <c r="A72" s="26"/>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row>
    <row r="73" spans="1:60" ht="18" customHeight="1" x14ac:dyDescent="0.25"/>
    <row r="74" spans="1:60" ht="18" customHeight="1" x14ac:dyDescent="0.25"/>
    <row r="75" spans="1:60" ht="18" customHeight="1" x14ac:dyDescent="0.25"/>
    <row r="76" spans="1:60" ht="18" customHeight="1" x14ac:dyDescent="0.25"/>
    <row r="77" spans="1:60" ht="18" customHeight="1" x14ac:dyDescent="0.25"/>
    <row r="78" spans="1:60" ht="18" customHeight="1" x14ac:dyDescent="0.25"/>
    <row r="79" spans="1:60" ht="18" customHeight="1" x14ac:dyDescent="0.25"/>
    <row r="80" spans="1:60" ht="18" customHeight="1" x14ac:dyDescent="0.25"/>
  </sheetData>
  <mergeCells count="8">
    <mergeCell ref="B70:Z72"/>
    <mergeCell ref="B2:BH2"/>
    <mergeCell ref="B3:BH3"/>
    <mergeCell ref="B5:H5"/>
    <mergeCell ref="J5:P5"/>
    <mergeCell ref="R5:X5"/>
    <mergeCell ref="Z5:AF5"/>
    <mergeCell ref="AH5:BH5"/>
  </mergeCells>
  <phoneticPr fontId="15" type="noConversion"/>
  <pageMargins left="0.69972223043441772" right="0.69972223043441772" top="0.75" bottom="0.75" header="0.30000001192092896" footer="0.30000001192092896"/>
  <pageSetup paperSize="9" fitToWidth="0" fitToHeight="0"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307"/>
  <sheetViews>
    <sheetView topLeftCell="A304" zoomScaleNormal="100" zoomScaleSheetLayoutView="100" workbookViewId="0">
      <selection activeCell="C307" sqref="C2:C307"/>
    </sheetView>
  </sheetViews>
  <sheetFormatPr defaultColWidth="9" defaultRowHeight="13.5" x14ac:dyDescent="0.25"/>
  <cols>
    <col min="1" max="1" width="15.85546875" style="16" customWidth="1"/>
    <col min="2" max="2" width="9" style="16"/>
    <col min="3" max="3" width="9.7109375" style="17" customWidth="1"/>
    <col min="4" max="4" width="42.140625" style="17" customWidth="1"/>
    <col min="5" max="5" width="19.28515625" style="17" customWidth="1"/>
    <col min="6" max="6" width="9.7109375" style="16" customWidth="1"/>
    <col min="7" max="7" width="19.42578125" style="17" customWidth="1"/>
    <col min="8" max="8" width="9.7109375" style="16" customWidth="1"/>
    <col min="9" max="9" width="28" style="17" customWidth="1"/>
    <col min="10" max="10" width="18.42578125" style="17" customWidth="1"/>
    <col min="11" max="11" width="74.28515625" style="17" customWidth="1"/>
    <col min="12" max="16384" width="9" style="17"/>
  </cols>
  <sheetData>
    <row r="1" spans="1:11" s="16" customFormat="1" ht="45" customHeight="1" x14ac:dyDescent="0.25">
      <c r="A1" s="14" t="s">
        <v>3711</v>
      </c>
      <c r="B1" s="14" t="s">
        <v>2912</v>
      </c>
      <c r="C1" s="14" t="s">
        <v>2934</v>
      </c>
      <c r="D1" s="14" t="s">
        <v>491</v>
      </c>
      <c r="E1" s="14" t="s">
        <v>521</v>
      </c>
      <c r="F1" s="14" t="s">
        <v>522</v>
      </c>
      <c r="G1" s="14" t="s">
        <v>1328</v>
      </c>
      <c r="H1" s="14" t="s">
        <v>502</v>
      </c>
      <c r="I1" s="14" t="s">
        <v>2303</v>
      </c>
      <c r="J1" s="14" t="s">
        <v>3932</v>
      </c>
      <c r="K1" s="14" t="s">
        <v>3936</v>
      </c>
    </row>
    <row r="2" spans="1:11" ht="45" customHeight="1" x14ac:dyDescent="0.25">
      <c r="A2" s="14">
        <v>1</v>
      </c>
      <c r="B2" s="14" t="s">
        <v>2928</v>
      </c>
      <c r="C2" s="14"/>
      <c r="D2" s="1" t="s">
        <v>1179</v>
      </c>
      <c r="E2" s="14" t="s">
        <v>3935</v>
      </c>
      <c r="F2" s="14">
        <v>10</v>
      </c>
      <c r="G2" s="1"/>
      <c r="H2" s="14">
        <v>10</v>
      </c>
      <c r="I2" s="1"/>
      <c r="J2" s="1" t="s">
        <v>2927</v>
      </c>
      <c r="K2" s="1" t="s">
        <v>320</v>
      </c>
    </row>
    <row r="3" spans="1:11" ht="45" customHeight="1" x14ac:dyDescent="0.25">
      <c r="A3" s="14">
        <v>2</v>
      </c>
      <c r="B3" s="14" t="s">
        <v>2928</v>
      </c>
      <c r="C3" s="14"/>
      <c r="D3" s="14" t="s">
        <v>140</v>
      </c>
      <c r="E3" s="14" t="s">
        <v>3935</v>
      </c>
      <c r="F3" s="14">
        <v>10</v>
      </c>
      <c r="G3" s="14"/>
      <c r="H3" s="14">
        <v>10</v>
      </c>
      <c r="I3" s="1"/>
      <c r="J3" s="1"/>
      <c r="K3" s="1" t="s">
        <v>1440</v>
      </c>
    </row>
    <row r="4" spans="1:11" ht="45" customHeight="1" x14ac:dyDescent="0.25">
      <c r="A4" s="14">
        <v>3</v>
      </c>
      <c r="B4" s="14" t="s">
        <v>2928</v>
      </c>
      <c r="C4" s="14"/>
      <c r="D4" s="14" t="s">
        <v>119</v>
      </c>
      <c r="E4" s="14" t="s">
        <v>3935</v>
      </c>
      <c r="F4" s="14">
        <v>10</v>
      </c>
      <c r="G4" s="14"/>
      <c r="H4" s="14">
        <v>10</v>
      </c>
      <c r="I4" s="1"/>
      <c r="J4" s="1"/>
      <c r="K4" s="1"/>
    </row>
    <row r="5" spans="1:11" ht="45" customHeight="1" x14ac:dyDescent="0.25">
      <c r="A5" s="14">
        <v>4</v>
      </c>
      <c r="B5" s="14" t="s">
        <v>2928</v>
      </c>
      <c r="C5" s="14"/>
      <c r="D5" s="14" t="s">
        <v>2764</v>
      </c>
      <c r="E5" s="14" t="s">
        <v>3935</v>
      </c>
      <c r="F5" s="14">
        <v>10</v>
      </c>
      <c r="G5" s="14"/>
      <c r="H5" s="14">
        <v>10</v>
      </c>
      <c r="I5" s="1"/>
      <c r="J5" s="1"/>
      <c r="K5" s="1"/>
    </row>
    <row r="6" spans="1:11" ht="45" customHeight="1" x14ac:dyDescent="0.25">
      <c r="A6" s="14">
        <v>5</v>
      </c>
      <c r="B6" s="14" t="s">
        <v>2928</v>
      </c>
      <c r="C6" s="14"/>
      <c r="D6" s="14" t="s">
        <v>1701</v>
      </c>
      <c r="E6" s="14" t="s">
        <v>3935</v>
      </c>
      <c r="F6" s="14">
        <v>10</v>
      </c>
      <c r="G6" s="14"/>
      <c r="H6" s="14">
        <v>10</v>
      </c>
      <c r="I6" s="1"/>
      <c r="J6" s="1"/>
      <c r="K6" s="1"/>
    </row>
    <row r="7" spans="1:11" ht="45" customHeight="1" x14ac:dyDescent="0.25">
      <c r="A7" s="14">
        <v>6</v>
      </c>
      <c r="B7" s="14" t="s">
        <v>2928</v>
      </c>
      <c r="C7" s="14"/>
      <c r="D7" s="14" t="s">
        <v>1727</v>
      </c>
      <c r="E7" s="14" t="s">
        <v>3935</v>
      </c>
      <c r="F7" s="14">
        <v>10</v>
      </c>
      <c r="G7" s="14"/>
      <c r="H7" s="14">
        <v>10</v>
      </c>
      <c r="I7" s="1"/>
      <c r="J7" s="1"/>
      <c r="K7" s="1"/>
    </row>
    <row r="8" spans="1:11" ht="45" customHeight="1" x14ac:dyDescent="0.25">
      <c r="A8" s="14">
        <v>7</v>
      </c>
      <c r="B8" s="14" t="s">
        <v>2928</v>
      </c>
      <c r="C8" s="14"/>
      <c r="D8" s="14" t="s">
        <v>1867</v>
      </c>
      <c r="E8" s="14" t="s">
        <v>3935</v>
      </c>
      <c r="F8" s="14">
        <v>10</v>
      </c>
      <c r="G8" s="14"/>
      <c r="H8" s="14">
        <v>10</v>
      </c>
      <c r="I8" s="1"/>
      <c r="J8" s="1"/>
      <c r="K8" s="1"/>
    </row>
    <row r="9" spans="1:11" ht="45" customHeight="1" x14ac:dyDescent="0.25">
      <c r="A9" s="14">
        <v>8</v>
      </c>
      <c r="B9" s="14" t="s">
        <v>2928</v>
      </c>
      <c r="C9" s="14"/>
      <c r="D9" s="14" t="s">
        <v>1864</v>
      </c>
      <c r="E9" s="14" t="s">
        <v>3935</v>
      </c>
      <c r="F9" s="14">
        <v>10</v>
      </c>
      <c r="G9" s="14"/>
      <c r="H9" s="14">
        <v>10</v>
      </c>
      <c r="I9" s="1"/>
      <c r="J9" s="1"/>
      <c r="K9" s="1"/>
    </row>
    <row r="10" spans="1:11" ht="45" customHeight="1" x14ac:dyDescent="0.25">
      <c r="A10" s="14">
        <v>9</v>
      </c>
      <c r="B10" s="14" t="s">
        <v>2928</v>
      </c>
      <c r="C10" s="14"/>
      <c r="D10" s="14" t="s">
        <v>1860</v>
      </c>
      <c r="E10" s="14" t="s">
        <v>3935</v>
      </c>
      <c r="F10" s="14">
        <v>10</v>
      </c>
      <c r="G10" s="14"/>
      <c r="H10" s="14">
        <v>10</v>
      </c>
      <c r="I10" s="1"/>
      <c r="J10" s="1"/>
      <c r="K10" s="1"/>
    </row>
    <row r="11" spans="1:11" ht="45" customHeight="1" x14ac:dyDescent="0.25">
      <c r="A11" s="14">
        <v>10</v>
      </c>
      <c r="B11" s="14" t="s">
        <v>2928</v>
      </c>
      <c r="C11" s="14"/>
      <c r="D11" s="14" t="s">
        <v>2775</v>
      </c>
      <c r="E11" s="14" t="s">
        <v>3935</v>
      </c>
      <c r="F11" s="14">
        <v>10</v>
      </c>
      <c r="G11" s="14"/>
      <c r="H11" s="14">
        <v>10</v>
      </c>
      <c r="I11" s="1"/>
      <c r="J11" s="1"/>
      <c r="K11" s="1"/>
    </row>
    <row r="12" spans="1:11" ht="45" customHeight="1" x14ac:dyDescent="0.25">
      <c r="A12" s="14">
        <v>11</v>
      </c>
      <c r="B12" s="14" t="s">
        <v>2928</v>
      </c>
      <c r="C12" s="14"/>
      <c r="D12" s="14" t="s">
        <v>1699</v>
      </c>
      <c r="E12" s="14" t="s">
        <v>3935</v>
      </c>
      <c r="F12" s="14">
        <v>10</v>
      </c>
      <c r="G12" s="14"/>
      <c r="H12" s="14">
        <v>10</v>
      </c>
      <c r="I12" s="1"/>
      <c r="J12" s="1"/>
      <c r="K12" s="1"/>
    </row>
    <row r="13" spans="1:11" ht="45" customHeight="1" x14ac:dyDescent="0.25">
      <c r="A13" s="14">
        <v>12</v>
      </c>
      <c r="B13" s="14" t="s">
        <v>2928</v>
      </c>
      <c r="C13" s="14"/>
      <c r="D13" s="14" t="s">
        <v>132</v>
      </c>
      <c r="E13" s="14" t="s">
        <v>3935</v>
      </c>
      <c r="F13" s="14">
        <v>10</v>
      </c>
      <c r="G13" s="14"/>
      <c r="H13" s="14">
        <v>10</v>
      </c>
      <c r="I13" s="1"/>
      <c r="J13" s="1"/>
      <c r="K13" s="1"/>
    </row>
    <row r="14" spans="1:11" ht="45" customHeight="1" x14ac:dyDescent="0.25">
      <c r="A14" s="14">
        <v>13</v>
      </c>
      <c r="B14" s="14" t="s">
        <v>2928</v>
      </c>
      <c r="C14" s="14"/>
      <c r="D14" s="14" t="s">
        <v>122</v>
      </c>
      <c r="E14" s="14" t="s">
        <v>3935</v>
      </c>
      <c r="F14" s="14">
        <v>10</v>
      </c>
      <c r="G14" s="14"/>
      <c r="H14" s="14">
        <v>10</v>
      </c>
      <c r="I14" s="1"/>
      <c r="J14" s="1"/>
      <c r="K14" s="1"/>
    </row>
    <row r="15" spans="1:11" ht="45" customHeight="1" x14ac:dyDescent="0.25">
      <c r="A15" s="14">
        <v>14</v>
      </c>
      <c r="B15" s="14" t="s">
        <v>2928</v>
      </c>
      <c r="C15" s="14"/>
      <c r="D15" s="14" t="s">
        <v>3714</v>
      </c>
      <c r="E15" s="14" t="s">
        <v>3935</v>
      </c>
      <c r="F15" s="14">
        <v>10</v>
      </c>
      <c r="G15" s="14"/>
      <c r="H15" s="14">
        <v>10</v>
      </c>
      <c r="I15" s="1"/>
      <c r="J15" s="1"/>
      <c r="K15" s="1"/>
    </row>
    <row r="16" spans="1:11" ht="45" customHeight="1" x14ac:dyDescent="0.25">
      <c r="A16" s="14">
        <v>15</v>
      </c>
      <c r="B16" s="14" t="s">
        <v>2928</v>
      </c>
      <c r="C16" s="14"/>
      <c r="D16" s="14" t="s">
        <v>3710</v>
      </c>
      <c r="E16" s="14" t="s">
        <v>3935</v>
      </c>
      <c r="F16" s="14">
        <v>10</v>
      </c>
      <c r="G16" s="14"/>
      <c r="H16" s="14">
        <v>10</v>
      </c>
      <c r="I16" s="1"/>
      <c r="J16" s="1"/>
      <c r="K16" s="1"/>
    </row>
    <row r="17" spans="1:11" ht="45" customHeight="1" x14ac:dyDescent="0.25">
      <c r="A17" s="14">
        <v>16</v>
      </c>
      <c r="B17" s="14" t="s">
        <v>2928</v>
      </c>
      <c r="C17" s="14"/>
      <c r="D17" s="14" t="s">
        <v>2360</v>
      </c>
      <c r="E17" s="14" t="s">
        <v>3935</v>
      </c>
      <c r="F17" s="14">
        <v>10</v>
      </c>
      <c r="G17" s="14"/>
      <c r="H17" s="14">
        <v>10</v>
      </c>
      <c r="I17" s="1"/>
      <c r="J17" s="1"/>
      <c r="K17" s="1"/>
    </row>
    <row r="18" spans="1:11" ht="45" customHeight="1" x14ac:dyDescent="0.25">
      <c r="A18" s="14">
        <v>17</v>
      </c>
      <c r="B18" s="14" t="s">
        <v>2928</v>
      </c>
      <c r="C18" s="14"/>
      <c r="D18" s="14" t="s">
        <v>1672</v>
      </c>
      <c r="E18" s="14" t="s">
        <v>3935</v>
      </c>
      <c r="F18" s="14">
        <v>10</v>
      </c>
      <c r="G18" s="14"/>
      <c r="H18" s="14">
        <v>10</v>
      </c>
      <c r="I18" s="1"/>
      <c r="J18" s="1"/>
      <c r="K18" s="1"/>
    </row>
    <row r="19" spans="1:11" ht="45" customHeight="1" x14ac:dyDescent="0.25">
      <c r="A19" s="14">
        <v>18</v>
      </c>
      <c r="B19" s="14" t="s">
        <v>2928</v>
      </c>
      <c r="C19" s="14"/>
      <c r="D19" s="14" t="s">
        <v>1599</v>
      </c>
      <c r="E19" s="14" t="s">
        <v>3935</v>
      </c>
      <c r="F19" s="14">
        <v>10</v>
      </c>
      <c r="G19" s="14"/>
      <c r="H19" s="14">
        <v>10</v>
      </c>
      <c r="I19" s="1"/>
      <c r="J19" s="1"/>
      <c r="K19" s="1"/>
    </row>
    <row r="20" spans="1:11" ht="45" customHeight="1" x14ac:dyDescent="0.25">
      <c r="A20" s="14">
        <v>19</v>
      </c>
      <c r="B20" s="14" t="s">
        <v>2928</v>
      </c>
      <c r="C20" s="14"/>
      <c r="D20" s="14" t="s">
        <v>120</v>
      </c>
      <c r="E20" s="14" t="s">
        <v>3935</v>
      </c>
      <c r="F20" s="14">
        <v>10</v>
      </c>
      <c r="G20" s="14"/>
      <c r="H20" s="14">
        <v>10</v>
      </c>
      <c r="I20" s="1"/>
      <c r="J20" s="1"/>
      <c r="K20" s="1"/>
    </row>
    <row r="21" spans="1:11" ht="45" customHeight="1" x14ac:dyDescent="0.25">
      <c r="A21" s="14">
        <v>20</v>
      </c>
      <c r="B21" s="14" t="s">
        <v>2928</v>
      </c>
      <c r="C21" s="14"/>
      <c r="D21" s="14" t="s">
        <v>125</v>
      </c>
      <c r="E21" s="14" t="s">
        <v>3935</v>
      </c>
      <c r="F21" s="14">
        <v>10</v>
      </c>
      <c r="G21" s="14"/>
      <c r="H21" s="14">
        <v>10</v>
      </c>
      <c r="I21" s="1"/>
      <c r="J21" s="1"/>
      <c r="K21" s="1"/>
    </row>
    <row r="22" spans="1:11" ht="45" customHeight="1" x14ac:dyDescent="0.25">
      <c r="A22" s="14">
        <v>21</v>
      </c>
      <c r="B22" s="14" t="s">
        <v>2928</v>
      </c>
      <c r="C22" s="14"/>
      <c r="D22" s="14" t="s">
        <v>2633</v>
      </c>
      <c r="E22" s="14" t="s">
        <v>3935</v>
      </c>
      <c r="F22" s="14">
        <v>10</v>
      </c>
      <c r="G22" s="14"/>
      <c r="H22" s="14">
        <v>10</v>
      </c>
      <c r="I22" s="1"/>
      <c r="J22" s="1"/>
      <c r="K22" s="1"/>
    </row>
    <row r="23" spans="1:11" ht="45" customHeight="1" x14ac:dyDescent="0.25">
      <c r="A23" s="14">
        <v>22</v>
      </c>
      <c r="B23" s="14" t="s">
        <v>2928</v>
      </c>
      <c r="C23" s="14"/>
      <c r="D23" s="14" t="s">
        <v>2635</v>
      </c>
      <c r="E23" s="14" t="s">
        <v>3935</v>
      </c>
      <c r="F23" s="14">
        <v>10</v>
      </c>
      <c r="G23" s="14"/>
      <c r="H23" s="14">
        <v>10</v>
      </c>
      <c r="I23" s="1"/>
      <c r="J23" s="1"/>
      <c r="K23" s="1"/>
    </row>
    <row r="24" spans="1:11" ht="45" customHeight="1" x14ac:dyDescent="0.25">
      <c r="A24" s="14">
        <v>23</v>
      </c>
      <c r="B24" s="14" t="s">
        <v>2928</v>
      </c>
      <c r="C24" s="14"/>
      <c r="D24" s="14" t="s">
        <v>3167</v>
      </c>
      <c r="E24" s="14" t="s">
        <v>3935</v>
      </c>
      <c r="F24" s="14">
        <v>10</v>
      </c>
      <c r="G24" s="14"/>
      <c r="H24" s="14">
        <v>10</v>
      </c>
      <c r="I24" s="1"/>
      <c r="J24" s="1"/>
      <c r="K24" s="1"/>
    </row>
    <row r="25" spans="1:11" ht="45" customHeight="1" x14ac:dyDescent="0.25">
      <c r="A25" s="14">
        <v>24</v>
      </c>
      <c r="B25" s="14" t="s">
        <v>2928</v>
      </c>
      <c r="C25" s="14"/>
      <c r="D25" s="14" t="s">
        <v>1257</v>
      </c>
      <c r="E25" s="14" t="s">
        <v>3935</v>
      </c>
      <c r="F25" s="14">
        <v>10</v>
      </c>
      <c r="G25" s="14"/>
      <c r="H25" s="14">
        <v>10</v>
      </c>
      <c r="I25" s="1"/>
      <c r="J25" s="1"/>
      <c r="K25" s="1"/>
    </row>
    <row r="26" spans="1:11" ht="45" customHeight="1" x14ac:dyDescent="0.25">
      <c r="A26" s="14">
        <v>25</v>
      </c>
      <c r="B26" s="14" t="s">
        <v>2928</v>
      </c>
      <c r="C26" s="14"/>
      <c r="D26" s="14" t="s">
        <v>1170</v>
      </c>
      <c r="E26" s="14" t="s">
        <v>3935</v>
      </c>
      <c r="F26" s="14">
        <v>10</v>
      </c>
      <c r="G26" s="14"/>
      <c r="H26" s="14">
        <v>10</v>
      </c>
      <c r="I26" s="1"/>
      <c r="J26" s="1"/>
      <c r="K26" s="1"/>
    </row>
    <row r="27" spans="1:11" ht="45" customHeight="1" x14ac:dyDescent="0.25">
      <c r="A27" s="14">
        <v>26</v>
      </c>
      <c r="B27" s="14" t="s">
        <v>2928</v>
      </c>
      <c r="C27" s="14"/>
      <c r="D27" s="14" t="s">
        <v>2637</v>
      </c>
      <c r="E27" s="14" t="s">
        <v>3935</v>
      </c>
      <c r="F27" s="14">
        <v>10</v>
      </c>
      <c r="G27" s="14"/>
      <c r="H27" s="14">
        <v>10</v>
      </c>
      <c r="I27" s="1"/>
      <c r="J27" s="1"/>
      <c r="K27" s="1"/>
    </row>
    <row r="28" spans="1:11" ht="45" customHeight="1" x14ac:dyDescent="0.25">
      <c r="A28" s="14">
        <v>27</v>
      </c>
      <c r="B28" s="14" t="s">
        <v>2928</v>
      </c>
      <c r="C28" s="14"/>
      <c r="D28" s="14" t="s">
        <v>128</v>
      </c>
      <c r="E28" s="14" t="s">
        <v>3935</v>
      </c>
      <c r="F28" s="14">
        <v>10</v>
      </c>
      <c r="G28" s="14"/>
      <c r="H28" s="14">
        <v>10</v>
      </c>
      <c r="I28" s="1"/>
      <c r="J28" s="1"/>
      <c r="K28" s="1"/>
    </row>
    <row r="29" spans="1:11" ht="45" customHeight="1" x14ac:dyDescent="0.25">
      <c r="A29" s="14">
        <v>28</v>
      </c>
      <c r="B29" s="14" t="s">
        <v>2928</v>
      </c>
      <c r="C29" s="14"/>
      <c r="D29" s="14" t="s">
        <v>2148</v>
      </c>
      <c r="E29" s="14" t="s">
        <v>3935</v>
      </c>
      <c r="F29" s="14">
        <v>10</v>
      </c>
      <c r="G29" s="14"/>
      <c r="H29" s="14">
        <v>10</v>
      </c>
      <c r="I29" s="1"/>
      <c r="J29" s="1"/>
      <c r="K29" s="1"/>
    </row>
    <row r="30" spans="1:11" ht="45" customHeight="1" x14ac:dyDescent="0.25">
      <c r="A30" s="14">
        <v>29</v>
      </c>
      <c r="B30" s="14" t="s">
        <v>2928</v>
      </c>
      <c r="C30" s="14"/>
      <c r="D30" s="14" t="s">
        <v>1865</v>
      </c>
      <c r="E30" s="14" t="s">
        <v>3935</v>
      </c>
      <c r="F30" s="14">
        <v>10</v>
      </c>
      <c r="G30" s="14"/>
      <c r="H30" s="14">
        <v>10</v>
      </c>
      <c r="I30" s="1"/>
      <c r="J30" s="1"/>
      <c r="K30" s="1"/>
    </row>
    <row r="31" spans="1:11" ht="45" customHeight="1" x14ac:dyDescent="0.25">
      <c r="A31" s="14">
        <v>30</v>
      </c>
      <c r="B31" s="14" t="s">
        <v>2928</v>
      </c>
      <c r="C31" s="14"/>
      <c r="D31" s="14" t="s">
        <v>3723</v>
      </c>
      <c r="E31" s="14" t="s">
        <v>3935</v>
      </c>
      <c r="F31" s="14">
        <v>10</v>
      </c>
      <c r="G31" s="14"/>
      <c r="H31" s="14">
        <v>10</v>
      </c>
      <c r="I31" s="1"/>
      <c r="J31" s="1"/>
      <c r="K31" s="1"/>
    </row>
    <row r="32" spans="1:11" ht="45" customHeight="1" x14ac:dyDescent="0.25">
      <c r="A32" s="14">
        <v>31</v>
      </c>
      <c r="B32" s="14" t="s">
        <v>2928</v>
      </c>
      <c r="C32" s="14"/>
      <c r="D32" s="14" t="s">
        <v>1184</v>
      </c>
      <c r="E32" s="14" t="s">
        <v>3935</v>
      </c>
      <c r="F32" s="14">
        <v>10</v>
      </c>
      <c r="G32" s="14"/>
      <c r="H32" s="14">
        <v>10</v>
      </c>
      <c r="I32" s="1"/>
      <c r="J32" s="1"/>
      <c r="K32" s="1"/>
    </row>
    <row r="33" spans="1:11" ht="45" customHeight="1" x14ac:dyDescent="0.25">
      <c r="A33" s="14">
        <v>32</v>
      </c>
      <c r="B33" s="14" t="s">
        <v>2928</v>
      </c>
      <c r="C33" s="14"/>
      <c r="D33" s="14" t="s">
        <v>2773</v>
      </c>
      <c r="E33" s="14" t="s">
        <v>3935</v>
      </c>
      <c r="F33" s="14">
        <v>10</v>
      </c>
      <c r="G33" s="14"/>
      <c r="H33" s="14">
        <v>10</v>
      </c>
      <c r="I33" s="1"/>
      <c r="J33" s="1"/>
      <c r="K33" s="1"/>
    </row>
    <row r="34" spans="1:11" ht="45" customHeight="1" x14ac:dyDescent="0.25">
      <c r="A34" s="14">
        <v>33</v>
      </c>
      <c r="B34" s="14" t="s">
        <v>2928</v>
      </c>
      <c r="C34" s="14"/>
      <c r="D34" s="14" t="s">
        <v>2622</v>
      </c>
      <c r="E34" s="14" t="s">
        <v>3935</v>
      </c>
      <c r="F34" s="14">
        <v>10</v>
      </c>
      <c r="G34" s="14"/>
      <c r="H34" s="14">
        <v>10</v>
      </c>
      <c r="I34" s="1"/>
      <c r="J34" s="1"/>
      <c r="K34" s="1"/>
    </row>
    <row r="35" spans="1:11" ht="45" customHeight="1" x14ac:dyDescent="0.25">
      <c r="A35" s="14">
        <v>34</v>
      </c>
      <c r="B35" s="14" t="s">
        <v>2928</v>
      </c>
      <c r="C35" s="14"/>
      <c r="D35" s="14" t="s">
        <v>1177</v>
      </c>
      <c r="E35" s="14" t="s">
        <v>3935</v>
      </c>
      <c r="F35" s="14">
        <v>10</v>
      </c>
      <c r="G35" s="14"/>
      <c r="H35" s="14">
        <v>10</v>
      </c>
      <c r="I35" s="1"/>
      <c r="J35" s="1"/>
      <c r="K35" s="1"/>
    </row>
    <row r="36" spans="1:11" ht="45" customHeight="1" x14ac:dyDescent="0.25">
      <c r="A36" s="14">
        <v>35</v>
      </c>
      <c r="B36" s="14" t="s">
        <v>2928</v>
      </c>
      <c r="C36" s="14"/>
      <c r="D36" s="14" t="s">
        <v>151</v>
      </c>
      <c r="E36" s="14" t="s">
        <v>3935</v>
      </c>
      <c r="F36" s="14">
        <v>10</v>
      </c>
      <c r="G36" s="14"/>
      <c r="H36" s="14">
        <v>10</v>
      </c>
      <c r="I36" s="1"/>
      <c r="J36" s="1"/>
      <c r="K36" s="1"/>
    </row>
    <row r="37" spans="1:11" ht="45" customHeight="1" x14ac:dyDescent="0.25">
      <c r="A37" s="14">
        <v>36</v>
      </c>
      <c r="B37" s="14" t="s">
        <v>2928</v>
      </c>
      <c r="C37" s="14"/>
      <c r="D37" s="14" t="s">
        <v>1688</v>
      </c>
      <c r="E37" s="14" t="s">
        <v>3935</v>
      </c>
      <c r="F37" s="14">
        <v>10</v>
      </c>
      <c r="G37" s="14"/>
      <c r="H37" s="14">
        <v>10</v>
      </c>
      <c r="I37" s="1"/>
      <c r="J37" s="1"/>
      <c r="K37" s="1"/>
    </row>
    <row r="38" spans="1:11" ht="45" customHeight="1" x14ac:dyDescent="0.25">
      <c r="A38" s="14">
        <v>37</v>
      </c>
      <c r="B38" s="14" t="s">
        <v>2928</v>
      </c>
      <c r="C38" s="14"/>
      <c r="D38" s="14" t="s">
        <v>1887</v>
      </c>
      <c r="E38" s="14" t="s">
        <v>3935</v>
      </c>
      <c r="F38" s="14">
        <v>10</v>
      </c>
      <c r="G38" s="14"/>
      <c r="H38" s="14">
        <v>10</v>
      </c>
      <c r="I38" s="1"/>
      <c r="J38" s="1"/>
      <c r="K38" s="1"/>
    </row>
    <row r="39" spans="1:11" ht="45" customHeight="1" x14ac:dyDescent="0.25">
      <c r="A39" s="14">
        <v>38</v>
      </c>
      <c r="B39" s="14" t="s">
        <v>2928</v>
      </c>
      <c r="C39" s="14"/>
      <c r="D39" s="1" t="s">
        <v>117</v>
      </c>
      <c r="E39" s="14" t="s">
        <v>3935</v>
      </c>
      <c r="F39" s="14">
        <v>10</v>
      </c>
      <c r="G39" s="1"/>
      <c r="H39" s="14">
        <v>10</v>
      </c>
      <c r="I39" s="1"/>
      <c r="J39" s="1"/>
      <c r="K39" s="1"/>
    </row>
    <row r="40" spans="1:11" ht="45" customHeight="1" x14ac:dyDescent="0.25">
      <c r="A40" s="14">
        <v>39</v>
      </c>
      <c r="B40" s="14" t="s">
        <v>2928</v>
      </c>
      <c r="C40" s="14"/>
      <c r="D40" s="14" t="s">
        <v>2172</v>
      </c>
      <c r="E40" s="14" t="s">
        <v>3935</v>
      </c>
      <c r="F40" s="14">
        <v>10</v>
      </c>
      <c r="G40" s="14"/>
      <c r="H40" s="14">
        <v>10</v>
      </c>
      <c r="I40" s="1"/>
      <c r="J40" s="1"/>
      <c r="K40" s="1"/>
    </row>
    <row r="41" spans="1:11" ht="45" customHeight="1" x14ac:dyDescent="0.25">
      <c r="A41" s="14">
        <v>40</v>
      </c>
      <c r="B41" s="14" t="s">
        <v>2928</v>
      </c>
      <c r="C41" s="14"/>
      <c r="D41" s="14" t="s">
        <v>1135</v>
      </c>
      <c r="E41" s="14" t="s">
        <v>3935</v>
      </c>
      <c r="F41" s="14">
        <v>10</v>
      </c>
      <c r="G41" s="14"/>
      <c r="H41" s="14">
        <v>10</v>
      </c>
      <c r="I41" s="1"/>
      <c r="J41" s="1"/>
      <c r="K41" s="1"/>
    </row>
    <row r="42" spans="1:11" ht="45" customHeight="1" x14ac:dyDescent="0.25">
      <c r="A42" s="14">
        <v>41</v>
      </c>
      <c r="B42" s="14" t="s">
        <v>2928</v>
      </c>
      <c r="C42" s="14"/>
      <c r="D42" s="14" t="s">
        <v>2376</v>
      </c>
      <c r="E42" s="14" t="s">
        <v>3935</v>
      </c>
      <c r="F42" s="14">
        <v>10</v>
      </c>
      <c r="G42" s="14"/>
      <c r="H42" s="14">
        <v>10</v>
      </c>
      <c r="I42" s="1"/>
      <c r="J42" s="1"/>
      <c r="K42" s="1"/>
    </row>
    <row r="43" spans="1:11" ht="45" customHeight="1" x14ac:dyDescent="0.25">
      <c r="A43" s="14">
        <v>42</v>
      </c>
      <c r="B43" s="14" t="s">
        <v>2928</v>
      </c>
      <c r="C43" s="14"/>
      <c r="D43" s="14" t="s">
        <v>3118</v>
      </c>
      <c r="E43" s="14" t="s">
        <v>3935</v>
      </c>
      <c r="F43" s="14">
        <v>10</v>
      </c>
      <c r="G43" s="14"/>
      <c r="H43" s="14">
        <v>10</v>
      </c>
      <c r="I43" s="1"/>
      <c r="J43" s="1"/>
      <c r="K43" s="1"/>
    </row>
    <row r="44" spans="1:11" ht="45" customHeight="1" x14ac:dyDescent="0.25">
      <c r="A44" s="14">
        <v>43</v>
      </c>
      <c r="B44" s="14" t="s">
        <v>2928</v>
      </c>
      <c r="C44" s="14"/>
      <c r="D44" s="14" t="s">
        <v>2369</v>
      </c>
      <c r="E44" s="14" t="s">
        <v>3935</v>
      </c>
      <c r="F44" s="14">
        <v>10</v>
      </c>
      <c r="G44" s="14"/>
      <c r="H44" s="14">
        <v>10</v>
      </c>
      <c r="I44" s="1"/>
      <c r="J44" s="1"/>
      <c r="K44" s="1"/>
    </row>
    <row r="45" spans="1:11" ht="45" customHeight="1" x14ac:dyDescent="0.25">
      <c r="A45" s="14">
        <v>44</v>
      </c>
      <c r="B45" s="14" t="s">
        <v>2928</v>
      </c>
      <c r="C45" s="14"/>
      <c r="D45" s="14" t="s">
        <v>1150</v>
      </c>
      <c r="E45" s="14" t="s">
        <v>3935</v>
      </c>
      <c r="F45" s="14">
        <v>10</v>
      </c>
      <c r="G45" s="14"/>
      <c r="H45" s="14">
        <v>10</v>
      </c>
      <c r="I45" s="1"/>
      <c r="J45" s="1"/>
      <c r="K45" s="1"/>
    </row>
    <row r="46" spans="1:11" ht="45" customHeight="1" x14ac:dyDescent="0.25">
      <c r="A46" s="14">
        <v>45</v>
      </c>
      <c r="B46" s="14" t="s">
        <v>2928</v>
      </c>
      <c r="C46" s="14"/>
      <c r="D46" s="14" t="s">
        <v>1294</v>
      </c>
      <c r="E46" s="14" t="s">
        <v>3935</v>
      </c>
      <c r="F46" s="14">
        <v>10</v>
      </c>
      <c r="G46" s="14"/>
      <c r="H46" s="14">
        <v>10</v>
      </c>
      <c r="I46" s="1"/>
      <c r="J46" s="1"/>
      <c r="K46" s="1"/>
    </row>
    <row r="47" spans="1:11" ht="45" customHeight="1" x14ac:dyDescent="0.25">
      <c r="A47" s="14">
        <v>46</v>
      </c>
      <c r="B47" s="14" t="s">
        <v>2928</v>
      </c>
      <c r="C47" s="14"/>
      <c r="D47" s="14" t="s">
        <v>2155</v>
      </c>
      <c r="E47" s="14" t="s">
        <v>3935</v>
      </c>
      <c r="F47" s="14">
        <v>10</v>
      </c>
      <c r="G47" s="14"/>
      <c r="H47" s="14">
        <v>10</v>
      </c>
      <c r="I47" s="1"/>
      <c r="J47" s="1"/>
      <c r="K47" s="1"/>
    </row>
    <row r="48" spans="1:11" ht="45" customHeight="1" x14ac:dyDescent="0.25">
      <c r="A48" s="14">
        <v>47</v>
      </c>
      <c r="B48" s="14" t="s">
        <v>2928</v>
      </c>
      <c r="C48" s="14"/>
      <c r="D48" s="14" t="s">
        <v>161</v>
      </c>
      <c r="E48" s="14" t="s">
        <v>3935</v>
      </c>
      <c r="F48" s="14">
        <v>10</v>
      </c>
      <c r="G48" s="14"/>
      <c r="H48" s="14">
        <v>10</v>
      </c>
      <c r="I48" s="1"/>
      <c r="J48" s="1"/>
      <c r="K48" s="1"/>
    </row>
    <row r="49" spans="1:11" ht="45" customHeight="1" x14ac:dyDescent="0.25">
      <c r="A49" s="14">
        <v>48</v>
      </c>
      <c r="B49" s="14" t="s">
        <v>2928</v>
      </c>
      <c r="C49" s="14"/>
      <c r="D49" s="14" t="s">
        <v>130</v>
      </c>
      <c r="E49" s="14" t="s">
        <v>3935</v>
      </c>
      <c r="F49" s="14">
        <v>10</v>
      </c>
      <c r="G49" s="14"/>
      <c r="H49" s="14">
        <v>10</v>
      </c>
      <c r="I49" s="1"/>
      <c r="J49" s="1"/>
      <c r="K49" s="1"/>
    </row>
    <row r="50" spans="1:11" ht="45" customHeight="1" x14ac:dyDescent="0.25">
      <c r="A50" s="14">
        <v>49</v>
      </c>
      <c r="B50" s="14" t="s">
        <v>2928</v>
      </c>
      <c r="C50" s="14"/>
      <c r="D50" s="14" t="s">
        <v>1152</v>
      </c>
      <c r="E50" s="14" t="s">
        <v>3935</v>
      </c>
      <c r="F50" s="14">
        <v>10</v>
      </c>
      <c r="G50" s="14"/>
      <c r="H50" s="14">
        <v>10</v>
      </c>
      <c r="I50" s="1"/>
      <c r="J50" s="1"/>
      <c r="K50" s="1"/>
    </row>
    <row r="51" spans="1:11" ht="45" customHeight="1" x14ac:dyDescent="0.25">
      <c r="A51" s="14">
        <v>50</v>
      </c>
      <c r="B51" s="14" t="s">
        <v>2928</v>
      </c>
      <c r="C51" s="14"/>
      <c r="D51" s="14" t="s">
        <v>2374</v>
      </c>
      <c r="E51" s="14" t="s">
        <v>3935</v>
      </c>
      <c r="F51" s="14">
        <v>10</v>
      </c>
      <c r="G51" s="14"/>
      <c r="H51" s="14">
        <v>10</v>
      </c>
      <c r="I51" s="1"/>
      <c r="J51" s="1"/>
      <c r="K51" s="1"/>
    </row>
    <row r="52" spans="1:11" ht="45" customHeight="1" x14ac:dyDescent="0.25">
      <c r="A52" s="14">
        <v>51</v>
      </c>
      <c r="B52" s="14" t="s">
        <v>2928</v>
      </c>
      <c r="C52" s="14"/>
      <c r="D52" s="14" t="s">
        <v>1132</v>
      </c>
      <c r="E52" s="14" t="s">
        <v>3935</v>
      </c>
      <c r="F52" s="14">
        <v>10</v>
      </c>
      <c r="G52" s="14"/>
      <c r="H52" s="14">
        <v>10</v>
      </c>
      <c r="I52" s="1"/>
      <c r="J52" s="1"/>
      <c r="K52" s="1"/>
    </row>
    <row r="53" spans="1:11" ht="45" customHeight="1" x14ac:dyDescent="0.25">
      <c r="A53" s="14">
        <v>52</v>
      </c>
      <c r="B53" s="14" t="s">
        <v>2928</v>
      </c>
      <c r="C53" s="14"/>
      <c r="D53" s="14" t="s">
        <v>2380</v>
      </c>
      <c r="E53" s="14" t="s">
        <v>3935</v>
      </c>
      <c r="F53" s="14">
        <v>10</v>
      </c>
      <c r="G53" s="14"/>
      <c r="H53" s="14">
        <v>10</v>
      </c>
      <c r="I53" s="1"/>
      <c r="J53" s="1"/>
      <c r="K53" s="1"/>
    </row>
    <row r="54" spans="1:11" ht="45" customHeight="1" x14ac:dyDescent="0.25">
      <c r="A54" s="14">
        <v>53</v>
      </c>
      <c r="B54" s="14" t="s">
        <v>2928</v>
      </c>
      <c r="C54" s="14"/>
      <c r="D54" s="14" t="s">
        <v>2159</v>
      </c>
      <c r="E54" s="14" t="s">
        <v>3935</v>
      </c>
      <c r="F54" s="14">
        <v>10</v>
      </c>
      <c r="G54" s="14"/>
      <c r="H54" s="14">
        <v>10</v>
      </c>
      <c r="I54" s="1"/>
      <c r="J54" s="1"/>
      <c r="K54" s="1"/>
    </row>
    <row r="55" spans="1:11" ht="45" customHeight="1" x14ac:dyDescent="0.25">
      <c r="A55" s="14">
        <v>54</v>
      </c>
      <c r="B55" s="14" t="s">
        <v>2928</v>
      </c>
      <c r="C55" s="14"/>
      <c r="D55" s="14" t="s">
        <v>2604</v>
      </c>
      <c r="E55" s="14" t="s">
        <v>3935</v>
      </c>
      <c r="F55" s="14">
        <v>10</v>
      </c>
      <c r="G55" s="14"/>
      <c r="H55" s="14">
        <v>10</v>
      </c>
      <c r="I55" s="1"/>
      <c r="J55" s="1"/>
      <c r="K55" s="1"/>
    </row>
    <row r="56" spans="1:11" ht="45" customHeight="1" x14ac:dyDescent="0.25">
      <c r="A56" s="14">
        <v>55</v>
      </c>
      <c r="B56" s="14" t="s">
        <v>2928</v>
      </c>
      <c r="C56" s="14"/>
      <c r="D56" s="14" t="s">
        <v>1128</v>
      </c>
      <c r="E56" s="14" t="s">
        <v>3935</v>
      </c>
      <c r="F56" s="14">
        <v>10</v>
      </c>
      <c r="G56" s="14"/>
      <c r="H56" s="14">
        <v>10</v>
      </c>
      <c r="I56" s="1"/>
      <c r="J56" s="1"/>
      <c r="K56" s="1"/>
    </row>
    <row r="57" spans="1:11" ht="45" customHeight="1" x14ac:dyDescent="0.25">
      <c r="A57" s="14">
        <v>56</v>
      </c>
      <c r="B57" s="14" t="s">
        <v>2928</v>
      </c>
      <c r="C57" s="14"/>
      <c r="D57" s="14" t="s">
        <v>2145</v>
      </c>
      <c r="E57" s="14" t="s">
        <v>3935</v>
      </c>
      <c r="F57" s="14">
        <v>10</v>
      </c>
      <c r="G57" s="14"/>
      <c r="H57" s="14">
        <v>10</v>
      </c>
      <c r="I57" s="1"/>
      <c r="J57" s="1"/>
      <c r="K57" s="1"/>
    </row>
    <row r="58" spans="1:11" ht="45" customHeight="1" x14ac:dyDescent="0.25">
      <c r="A58" s="14">
        <v>57</v>
      </c>
      <c r="B58" s="14" t="s">
        <v>2928</v>
      </c>
      <c r="C58" s="14"/>
      <c r="D58" s="14" t="s">
        <v>1686</v>
      </c>
      <c r="E58" s="14" t="s">
        <v>3935</v>
      </c>
      <c r="F58" s="14">
        <v>10</v>
      </c>
      <c r="G58" s="14"/>
      <c r="H58" s="14">
        <v>10</v>
      </c>
      <c r="I58" s="1"/>
      <c r="J58" s="1"/>
      <c r="K58" s="1"/>
    </row>
    <row r="59" spans="1:11" ht="45" customHeight="1" x14ac:dyDescent="0.25">
      <c r="A59" s="14">
        <v>58</v>
      </c>
      <c r="B59" s="14" t="s">
        <v>2928</v>
      </c>
      <c r="C59" s="14"/>
      <c r="D59" s="14" t="s">
        <v>144</v>
      </c>
      <c r="E59" s="14" t="s">
        <v>3935</v>
      </c>
      <c r="F59" s="14">
        <v>10</v>
      </c>
      <c r="G59" s="14"/>
      <c r="H59" s="14">
        <v>10</v>
      </c>
      <c r="I59" s="1"/>
      <c r="J59" s="1"/>
      <c r="K59" s="1"/>
    </row>
    <row r="60" spans="1:11" ht="45" customHeight="1" x14ac:dyDescent="0.25">
      <c r="A60" s="14">
        <v>59</v>
      </c>
      <c r="B60" s="14" t="s">
        <v>2928</v>
      </c>
      <c r="C60" s="14"/>
      <c r="D60" s="14" t="s">
        <v>3956</v>
      </c>
      <c r="E60" s="14" t="s">
        <v>3935</v>
      </c>
      <c r="F60" s="14">
        <v>10</v>
      </c>
      <c r="G60" s="14"/>
      <c r="H60" s="14">
        <v>10</v>
      </c>
      <c r="I60" s="1"/>
      <c r="J60" s="1"/>
      <c r="K60" s="1"/>
    </row>
    <row r="61" spans="1:11" ht="45" customHeight="1" x14ac:dyDescent="0.25">
      <c r="A61" s="14">
        <v>60</v>
      </c>
      <c r="B61" s="14" t="s">
        <v>2928</v>
      </c>
      <c r="C61" s="14"/>
      <c r="D61" s="14" t="s">
        <v>3945</v>
      </c>
      <c r="E61" s="14" t="s">
        <v>3935</v>
      </c>
      <c r="F61" s="14">
        <v>10</v>
      </c>
      <c r="G61" s="14"/>
      <c r="H61" s="14">
        <v>10</v>
      </c>
      <c r="I61" s="1"/>
      <c r="J61" s="1"/>
      <c r="K61" s="1"/>
    </row>
    <row r="62" spans="1:11" ht="45" customHeight="1" x14ac:dyDescent="0.25">
      <c r="A62" s="14">
        <v>61</v>
      </c>
      <c r="B62" s="14" t="s">
        <v>2928</v>
      </c>
      <c r="C62" s="14"/>
      <c r="D62" s="14" t="s">
        <v>1157</v>
      </c>
      <c r="E62" s="14" t="s">
        <v>3935</v>
      </c>
      <c r="F62" s="14">
        <v>10</v>
      </c>
      <c r="G62" s="14"/>
      <c r="H62" s="14">
        <v>10</v>
      </c>
      <c r="I62" s="1"/>
      <c r="J62" s="1"/>
      <c r="K62" s="1"/>
    </row>
    <row r="63" spans="1:11" ht="45" customHeight="1" x14ac:dyDescent="0.25">
      <c r="A63" s="14">
        <v>62</v>
      </c>
      <c r="B63" s="14" t="s">
        <v>2928</v>
      </c>
      <c r="C63" s="14"/>
      <c r="D63" s="14" t="s">
        <v>1124</v>
      </c>
      <c r="E63" s="14" t="s">
        <v>3935</v>
      </c>
      <c r="F63" s="14">
        <v>10</v>
      </c>
      <c r="G63" s="14"/>
      <c r="H63" s="14">
        <v>10</v>
      </c>
      <c r="I63" s="1"/>
      <c r="J63" s="1"/>
      <c r="K63" s="1"/>
    </row>
    <row r="64" spans="1:11" ht="45" customHeight="1" x14ac:dyDescent="0.25">
      <c r="A64" s="14">
        <v>63</v>
      </c>
      <c r="B64" s="14" t="s">
        <v>2928</v>
      </c>
      <c r="C64" s="14"/>
      <c r="D64" s="14" t="s">
        <v>1530</v>
      </c>
      <c r="E64" s="14" t="s">
        <v>3935</v>
      </c>
      <c r="F64" s="14">
        <v>10</v>
      </c>
      <c r="G64" s="14"/>
      <c r="H64" s="14">
        <v>10</v>
      </c>
      <c r="I64" s="1"/>
      <c r="J64" s="1"/>
      <c r="K64" s="1"/>
    </row>
    <row r="65" spans="1:11" ht="45" customHeight="1" x14ac:dyDescent="0.25">
      <c r="A65" s="14">
        <v>64</v>
      </c>
      <c r="B65" s="14" t="s">
        <v>2928</v>
      </c>
      <c r="C65" s="14"/>
      <c r="D65" s="14" t="s">
        <v>3533</v>
      </c>
      <c r="E65" s="14" t="s">
        <v>3935</v>
      </c>
      <c r="F65" s="14">
        <v>10</v>
      </c>
      <c r="G65" s="14"/>
      <c r="H65" s="14">
        <v>10</v>
      </c>
      <c r="I65" s="1"/>
      <c r="J65" s="1"/>
      <c r="K65" s="1"/>
    </row>
    <row r="66" spans="1:11" ht="45" customHeight="1" x14ac:dyDescent="0.25">
      <c r="A66" s="14">
        <v>65</v>
      </c>
      <c r="B66" s="14" t="s">
        <v>2928</v>
      </c>
      <c r="C66" s="14"/>
      <c r="D66" s="14" t="s">
        <v>2616</v>
      </c>
      <c r="E66" s="14" t="s">
        <v>3935</v>
      </c>
      <c r="F66" s="14">
        <v>10</v>
      </c>
      <c r="G66" s="14"/>
      <c r="H66" s="14">
        <v>10</v>
      </c>
      <c r="I66" s="1"/>
      <c r="J66" s="1"/>
      <c r="K66" s="1"/>
    </row>
    <row r="67" spans="1:11" ht="45" customHeight="1" x14ac:dyDescent="0.25">
      <c r="A67" s="14">
        <v>66</v>
      </c>
      <c r="B67" s="14" t="s">
        <v>2928</v>
      </c>
      <c r="C67" s="14"/>
      <c r="D67" s="14" t="s">
        <v>3171</v>
      </c>
      <c r="E67" s="14" t="s">
        <v>3935</v>
      </c>
      <c r="F67" s="14">
        <v>10</v>
      </c>
      <c r="G67" s="14"/>
      <c r="H67" s="14">
        <v>10</v>
      </c>
      <c r="I67" s="1"/>
      <c r="J67" s="1"/>
      <c r="K67" s="1"/>
    </row>
    <row r="68" spans="1:11" ht="45" customHeight="1" x14ac:dyDescent="0.25">
      <c r="A68" s="14">
        <v>67</v>
      </c>
      <c r="B68" s="14" t="s">
        <v>2928</v>
      </c>
      <c r="C68" s="14"/>
      <c r="D68" s="14" t="s">
        <v>3666</v>
      </c>
      <c r="E68" s="14" t="s">
        <v>3935</v>
      </c>
      <c r="F68" s="14">
        <v>10</v>
      </c>
      <c r="G68" s="14"/>
      <c r="H68" s="14">
        <v>10</v>
      </c>
      <c r="I68" s="1"/>
      <c r="J68" s="1"/>
      <c r="K68" s="1"/>
    </row>
    <row r="69" spans="1:11" ht="45" customHeight="1" x14ac:dyDescent="0.25">
      <c r="A69" s="14">
        <v>68</v>
      </c>
      <c r="B69" s="14" t="s">
        <v>2928</v>
      </c>
      <c r="C69" s="14"/>
      <c r="D69" s="14" t="s">
        <v>3680</v>
      </c>
      <c r="E69" s="14" t="s">
        <v>3935</v>
      </c>
      <c r="F69" s="14">
        <v>10</v>
      </c>
      <c r="G69" s="14"/>
      <c r="H69" s="14">
        <v>10</v>
      </c>
      <c r="I69" s="1"/>
      <c r="J69" s="1"/>
      <c r="K69" s="1"/>
    </row>
    <row r="70" spans="1:11" ht="45" customHeight="1" x14ac:dyDescent="0.25">
      <c r="A70" s="14">
        <v>69</v>
      </c>
      <c r="B70" s="14" t="s">
        <v>2928</v>
      </c>
      <c r="C70" s="14"/>
      <c r="D70" s="14" t="s">
        <v>3656</v>
      </c>
      <c r="E70" s="14" t="s">
        <v>3935</v>
      </c>
      <c r="F70" s="14">
        <v>10</v>
      </c>
      <c r="G70" s="14"/>
      <c r="H70" s="14">
        <v>10</v>
      </c>
      <c r="I70" s="1"/>
      <c r="J70" s="1"/>
      <c r="K70" s="1"/>
    </row>
    <row r="71" spans="1:11" ht="45" customHeight="1" x14ac:dyDescent="0.25">
      <c r="A71" s="14">
        <v>70</v>
      </c>
      <c r="B71" s="14" t="s">
        <v>2928</v>
      </c>
      <c r="C71" s="14"/>
      <c r="D71" s="1" t="s">
        <v>1137</v>
      </c>
      <c r="E71" s="14" t="s">
        <v>3935</v>
      </c>
      <c r="F71" s="14">
        <v>10</v>
      </c>
      <c r="G71" s="1"/>
      <c r="H71" s="14">
        <v>10</v>
      </c>
      <c r="I71" s="1"/>
      <c r="J71" s="1"/>
      <c r="K71" s="1"/>
    </row>
    <row r="72" spans="1:11" ht="45" customHeight="1" x14ac:dyDescent="0.25">
      <c r="A72" s="14">
        <v>71</v>
      </c>
      <c r="B72" s="14" t="s">
        <v>2928</v>
      </c>
      <c r="C72" s="14"/>
      <c r="D72" s="14" t="s">
        <v>466</v>
      </c>
      <c r="E72" s="14" t="s">
        <v>3935</v>
      </c>
      <c r="F72" s="14">
        <v>10</v>
      </c>
      <c r="G72" s="14"/>
      <c r="H72" s="14">
        <v>10</v>
      </c>
      <c r="I72" s="1"/>
      <c r="J72" s="1"/>
      <c r="K72" s="1"/>
    </row>
    <row r="73" spans="1:11" ht="45" customHeight="1" x14ac:dyDescent="0.25">
      <c r="A73" s="14">
        <v>72</v>
      </c>
      <c r="B73" s="14" t="s">
        <v>2928</v>
      </c>
      <c r="C73" s="14"/>
      <c r="D73" s="14" t="s">
        <v>3955</v>
      </c>
      <c r="E73" s="14" t="s">
        <v>3935</v>
      </c>
      <c r="F73" s="14">
        <v>10</v>
      </c>
      <c r="G73" s="14"/>
      <c r="H73" s="14">
        <v>10</v>
      </c>
      <c r="I73" s="1"/>
      <c r="J73" s="1"/>
      <c r="K73" s="1"/>
    </row>
    <row r="74" spans="1:11" ht="45" customHeight="1" x14ac:dyDescent="0.25">
      <c r="A74" s="14">
        <v>73</v>
      </c>
      <c r="B74" s="14" t="s">
        <v>2928</v>
      </c>
      <c r="C74" s="14"/>
      <c r="D74" s="14" t="s">
        <v>3933</v>
      </c>
      <c r="E74" s="14" t="s">
        <v>3935</v>
      </c>
      <c r="F74" s="14">
        <v>10</v>
      </c>
      <c r="G74" s="14"/>
      <c r="H74" s="14">
        <v>10</v>
      </c>
      <c r="I74" s="1"/>
      <c r="J74" s="1"/>
      <c r="K74" s="1"/>
    </row>
    <row r="75" spans="1:11" ht="45" customHeight="1" x14ac:dyDescent="0.25">
      <c r="A75" s="14">
        <v>74</v>
      </c>
      <c r="B75" s="14" t="s">
        <v>2928</v>
      </c>
      <c r="C75" s="14"/>
      <c r="D75" s="14" t="s">
        <v>3658</v>
      </c>
      <c r="E75" s="14" t="s">
        <v>3935</v>
      </c>
      <c r="F75" s="14">
        <v>10</v>
      </c>
      <c r="G75" s="14"/>
      <c r="H75" s="14">
        <v>10</v>
      </c>
      <c r="I75" s="1"/>
      <c r="J75" s="1"/>
      <c r="K75" s="1"/>
    </row>
    <row r="76" spans="1:11" ht="45" customHeight="1" x14ac:dyDescent="0.25">
      <c r="A76" s="14">
        <v>75</v>
      </c>
      <c r="B76" s="14" t="s">
        <v>2928</v>
      </c>
      <c r="C76" s="14"/>
      <c r="D76" s="14" t="s">
        <v>3916</v>
      </c>
      <c r="E76" s="14" t="s">
        <v>3935</v>
      </c>
      <c r="F76" s="14">
        <v>10</v>
      </c>
      <c r="G76" s="14"/>
      <c r="H76" s="14">
        <v>10</v>
      </c>
      <c r="I76" s="1"/>
      <c r="J76" s="1"/>
      <c r="K76" s="1"/>
    </row>
    <row r="77" spans="1:11" ht="45" customHeight="1" x14ac:dyDescent="0.25">
      <c r="A77" s="14">
        <v>76</v>
      </c>
      <c r="B77" s="14" t="s">
        <v>2928</v>
      </c>
      <c r="C77" s="14"/>
      <c r="D77" s="14" t="s">
        <v>3652</v>
      </c>
      <c r="E77" s="14" t="s">
        <v>3935</v>
      </c>
      <c r="F77" s="14">
        <v>10</v>
      </c>
      <c r="G77" s="14"/>
      <c r="H77" s="14">
        <v>10</v>
      </c>
      <c r="I77" s="1"/>
      <c r="J77" s="1"/>
      <c r="K77" s="1"/>
    </row>
    <row r="78" spans="1:11" ht="45" customHeight="1" x14ac:dyDescent="0.25">
      <c r="A78" s="14">
        <v>77</v>
      </c>
      <c r="B78" s="14" t="s">
        <v>2928</v>
      </c>
      <c r="C78" s="14"/>
      <c r="D78" s="14" t="s">
        <v>115</v>
      </c>
      <c r="E78" s="14" t="s">
        <v>3935</v>
      </c>
      <c r="F78" s="14">
        <v>10</v>
      </c>
      <c r="G78" s="14"/>
      <c r="H78" s="14">
        <v>10</v>
      </c>
      <c r="I78" s="1"/>
      <c r="J78" s="1"/>
      <c r="K78" s="1"/>
    </row>
    <row r="79" spans="1:11" ht="45" customHeight="1" x14ac:dyDescent="0.25">
      <c r="A79" s="14">
        <v>78</v>
      </c>
      <c r="B79" s="14" t="s">
        <v>2928</v>
      </c>
      <c r="C79" s="14"/>
      <c r="D79" s="14" t="s">
        <v>1131</v>
      </c>
      <c r="E79" s="14" t="s">
        <v>3935</v>
      </c>
      <c r="F79" s="14">
        <v>10</v>
      </c>
      <c r="G79" s="14"/>
      <c r="H79" s="14">
        <v>10</v>
      </c>
      <c r="I79" s="1"/>
      <c r="J79" s="1"/>
      <c r="K79" s="1"/>
    </row>
    <row r="80" spans="1:11" ht="45" customHeight="1" x14ac:dyDescent="0.25">
      <c r="A80" s="14">
        <v>79</v>
      </c>
      <c r="B80" s="14" t="s">
        <v>2928</v>
      </c>
      <c r="C80" s="14"/>
      <c r="D80" s="14" t="s">
        <v>3153</v>
      </c>
      <c r="E80" s="14" t="s">
        <v>3940</v>
      </c>
      <c r="F80" s="14">
        <v>10</v>
      </c>
      <c r="G80" s="14" t="s">
        <v>1817</v>
      </c>
      <c r="H80" s="14">
        <v>10</v>
      </c>
      <c r="I80" s="1"/>
      <c r="J80" s="1" t="s">
        <v>2911</v>
      </c>
      <c r="K80" s="1" t="s">
        <v>1071</v>
      </c>
    </row>
    <row r="81" spans="1:11" ht="45" customHeight="1" x14ac:dyDescent="0.25">
      <c r="A81" s="14">
        <v>80</v>
      </c>
      <c r="B81" s="14" t="s">
        <v>2928</v>
      </c>
      <c r="C81" s="14"/>
      <c r="D81" s="14" t="s">
        <v>193</v>
      </c>
      <c r="E81" s="14" t="s">
        <v>3931</v>
      </c>
      <c r="F81" s="14">
        <v>10</v>
      </c>
      <c r="G81" s="14" t="s">
        <v>292</v>
      </c>
      <c r="H81" s="14">
        <v>10</v>
      </c>
      <c r="I81" s="1"/>
      <c r="J81" s="1"/>
      <c r="K81" s="1" t="s">
        <v>3077</v>
      </c>
    </row>
    <row r="82" spans="1:11" ht="45" customHeight="1" x14ac:dyDescent="0.25">
      <c r="A82" s="14">
        <v>81</v>
      </c>
      <c r="B82" s="14" t="s">
        <v>2928</v>
      </c>
      <c r="C82" s="14"/>
      <c r="D82" s="14" t="s">
        <v>2623</v>
      </c>
      <c r="E82" s="14" t="s">
        <v>3931</v>
      </c>
      <c r="F82" s="14">
        <v>10</v>
      </c>
      <c r="G82" s="14"/>
      <c r="H82" s="14">
        <v>10</v>
      </c>
      <c r="I82" s="1"/>
      <c r="J82" s="1"/>
      <c r="K82" s="1" t="s">
        <v>306</v>
      </c>
    </row>
    <row r="83" spans="1:11" ht="45" customHeight="1" x14ac:dyDescent="0.25">
      <c r="A83" s="14">
        <v>82</v>
      </c>
      <c r="B83" s="14" t="s">
        <v>2928</v>
      </c>
      <c r="C83" s="14"/>
      <c r="D83" s="14" t="s">
        <v>2613</v>
      </c>
      <c r="E83" s="14" t="s">
        <v>3931</v>
      </c>
      <c r="F83" s="14">
        <v>10</v>
      </c>
      <c r="G83" s="14"/>
      <c r="H83" s="14">
        <v>10</v>
      </c>
      <c r="I83" s="1"/>
      <c r="J83" s="1"/>
      <c r="K83" s="1"/>
    </row>
    <row r="84" spans="1:11" ht="45" customHeight="1" x14ac:dyDescent="0.25">
      <c r="A84" s="14">
        <v>83</v>
      </c>
      <c r="B84" s="14" t="s">
        <v>2928</v>
      </c>
      <c r="C84" s="14"/>
      <c r="D84" s="14" t="s">
        <v>170</v>
      </c>
      <c r="E84" s="14" t="s">
        <v>3931</v>
      </c>
      <c r="F84" s="14">
        <v>10</v>
      </c>
      <c r="G84" s="14"/>
      <c r="H84" s="14">
        <v>10</v>
      </c>
      <c r="I84" s="1"/>
      <c r="J84" s="1"/>
      <c r="K84" s="1"/>
    </row>
    <row r="85" spans="1:11" ht="45" customHeight="1" x14ac:dyDescent="0.25">
      <c r="A85" s="14">
        <v>84</v>
      </c>
      <c r="B85" s="14" t="s">
        <v>2928</v>
      </c>
      <c r="C85" s="14"/>
      <c r="D85" s="14" t="s">
        <v>3373</v>
      </c>
      <c r="E85" s="14" t="s">
        <v>3931</v>
      </c>
      <c r="F85" s="14">
        <v>10</v>
      </c>
      <c r="G85" s="14"/>
      <c r="H85" s="14">
        <v>10</v>
      </c>
      <c r="I85" s="1"/>
      <c r="J85" s="1"/>
      <c r="K85" s="1"/>
    </row>
    <row r="86" spans="1:11" ht="45" customHeight="1" x14ac:dyDescent="0.25">
      <c r="A86" s="14">
        <v>85</v>
      </c>
      <c r="B86" s="14" t="s">
        <v>2928</v>
      </c>
      <c r="C86" s="14"/>
      <c r="D86" s="14" t="s">
        <v>3667</v>
      </c>
      <c r="E86" s="14" t="s">
        <v>3931</v>
      </c>
      <c r="F86" s="14">
        <v>10</v>
      </c>
      <c r="G86" s="14"/>
      <c r="H86" s="14">
        <v>10</v>
      </c>
      <c r="I86" s="1"/>
      <c r="J86" s="1"/>
      <c r="K86" s="1"/>
    </row>
    <row r="87" spans="1:11" ht="45" customHeight="1" x14ac:dyDescent="0.25">
      <c r="A87" s="14">
        <v>86</v>
      </c>
      <c r="B87" s="14" t="s">
        <v>2928</v>
      </c>
      <c r="C87" s="14"/>
      <c r="D87" s="14" t="s">
        <v>3927</v>
      </c>
      <c r="E87" s="14" t="s">
        <v>3931</v>
      </c>
      <c r="F87" s="14">
        <v>10</v>
      </c>
      <c r="G87" s="14"/>
      <c r="H87" s="14">
        <v>10</v>
      </c>
      <c r="I87" s="1"/>
      <c r="J87" s="1"/>
      <c r="K87" s="1"/>
    </row>
    <row r="88" spans="1:11" ht="45" customHeight="1" x14ac:dyDescent="0.25">
      <c r="A88" s="14">
        <v>87</v>
      </c>
      <c r="B88" s="14" t="s">
        <v>2928</v>
      </c>
      <c r="C88" s="14"/>
      <c r="D88" s="14" t="s">
        <v>3378</v>
      </c>
      <c r="E88" s="14" t="s">
        <v>3931</v>
      </c>
      <c r="F88" s="14">
        <v>10</v>
      </c>
      <c r="G88" s="14"/>
      <c r="H88" s="14">
        <v>10</v>
      </c>
      <c r="I88" s="1"/>
      <c r="J88" s="1"/>
      <c r="K88" s="1"/>
    </row>
    <row r="89" spans="1:11" ht="45" customHeight="1" x14ac:dyDescent="0.25">
      <c r="A89" s="14">
        <v>88</v>
      </c>
      <c r="B89" s="14" t="s">
        <v>2928</v>
      </c>
      <c r="C89" s="14"/>
      <c r="D89" s="14" t="s">
        <v>3681</v>
      </c>
      <c r="E89" s="14" t="s">
        <v>3931</v>
      </c>
      <c r="F89" s="14">
        <v>10</v>
      </c>
      <c r="G89" s="14"/>
      <c r="H89" s="14">
        <v>10</v>
      </c>
      <c r="I89" s="1"/>
      <c r="J89" s="1"/>
      <c r="K89" s="1"/>
    </row>
    <row r="90" spans="1:11" ht="45" customHeight="1" x14ac:dyDescent="0.25">
      <c r="A90" s="14">
        <v>89</v>
      </c>
      <c r="B90" s="14" t="s">
        <v>2928</v>
      </c>
      <c r="C90" s="14"/>
      <c r="D90" s="14" t="s">
        <v>3385</v>
      </c>
      <c r="E90" s="14" t="s">
        <v>3931</v>
      </c>
      <c r="F90" s="14">
        <v>10</v>
      </c>
      <c r="G90" s="14"/>
      <c r="H90" s="14">
        <v>10</v>
      </c>
      <c r="I90" s="1"/>
      <c r="J90" s="1"/>
      <c r="K90" s="1"/>
    </row>
    <row r="91" spans="1:11" ht="45" customHeight="1" x14ac:dyDescent="0.25">
      <c r="A91" s="14">
        <v>90</v>
      </c>
      <c r="B91" s="14" t="s">
        <v>2928</v>
      </c>
      <c r="C91" s="14"/>
      <c r="D91" s="14" t="s">
        <v>3653</v>
      </c>
      <c r="E91" s="14" t="s">
        <v>3931</v>
      </c>
      <c r="F91" s="14">
        <v>10</v>
      </c>
      <c r="G91" s="14"/>
      <c r="H91" s="14">
        <v>10</v>
      </c>
      <c r="I91" s="1"/>
      <c r="J91" s="1"/>
      <c r="K91" s="1"/>
    </row>
    <row r="92" spans="1:11" ht="45" customHeight="1" x14ac:dyDescent="0.25">
      <c r="A92" s="14">
        <v>91</v>
      </c>
      <c r="B92" s="14" t="s">
        <v>2928</v>
      </c>
      <c r="C92" s="14"/>
      <c r="D92" s="14" t="s">
        <v>3670</v>
      </c>
      <c r="E92" s="14" t="s">
        <v>3931</v>
      </c>
      <c r="F92" s="14">
        <v>10</v>
      </c>
      <c r="G92" s="14"/>
      <c r="H92" s="14">
        <v>10</v>
      </c>
      <c r="I92" s="1"/>
      <c r="J92" s="1"/>
      <c r="K92" s="1"/>
    </row>
    <row r="93" spans="1:11" ht="45" customHeight="1" x14ac:dyDescent="0.25">
      <c r="A93" s="14">
        <v>92</v>
      </c>
      <c r="B93" s="14" t="s">
        <v>2928</v>
      </c>
      <c r="C93" s="14"/>
      <c r="D93" s="14" t="s">
        <v>205</v>
      </c>
      <c r="E93" s="14" t="s">
        <v>3931</v>
      </c>
      <c r="F93" s="14">
        <v>10</v>
      </c>
      <c r="G93" s="14"/>
      <c r="H93" s="14">
        <v>10</v>
      </c>
      <c r="I93" s="1"/>
      <c r="J93" s="1"/>
      <c r="K93" s="1"/>
    </row>
    <row r="94" spans="1:11" ht="45" customHeight="1" x14ac:dyDescent="0.25">
      <c r="A94" s="14">
        <v>93</v>
      </c>
      <c r="B94" s="14" t="s">
        <v>2928</v>
      </c>
      <c r="C94" s="14"/>
      <c r="D94" s="14" t="s">
        <v>3395</v>
      </c>
      <c r="E94" s="14" t="s">
        <v>3931</v>
      </c>
      <c r="F94" s="14">
        <v>10</v>
      </c>
      <c r="G94" s="14"/>
      <c r="H94" s="14">
        <v>10</v>
      </c>
      <c r="I94" s="1"/>
      <c r="J94" s="1"/>
      <c r="K94" s="1"/>
    </row>
    <row r="95" spans="1:11" ht="45" customHeight="1" x14ac:dyDescent="0.25">
      <c r="A95" s="14">
        <v>94</v>
      </c>
      <c r="B95" s="14" t="s">
        <v>2928</v>
      </c>
      <c r="C95" s="14"/>
      <c r="D95" s="14" t="s">
        <v>191</v>
      </c>
      <c r="E95" s="14" t="s">
        <v>3931</v>
      </c>
      <c r="F95" s="14">
        <v>10</v>
      </c>
      <c r="G95" s="14"/>
      <c r="H95" s="14">
        <v>10</v>
      </c>
      <c r="I95" s="1"/>
      <c r="J95" s="1"/>
      <c r="K95" s="1"/>
    </row>
    <row r="96" spans="1:11" ht="45" customHeight="1" x14ac:dyDescent="0.25">
      <c r="A96" s="14">
        <v>95</v>
      </c>
      <c r="B96" s="14" t="s">
        <v>2928</v>
      </c>
      <c r="C96" s="14"/>
      <c r="D96" s="14" t="s">
        <v>3663</v>
      </c>
      <c r="E96" s="14" t="s">
        <v>3931</v>
      </c>
      <c r="F96" s="14">
        <v>10</v>
      </c>
      <c r="G96" s="14"/>
      <c r="H96" s="14">
        <v>10</v>
      </c>
      <c r="I96" s="1"/>
      <c r="J96" s="1"/>
      <c r="K96" s="1"/>
    </row>
    <row r="97" spans="1:11" ht="45" customHeight="1" x14ac:dyDescent="0.25">
      <c r="A97" s="14">
        <v>96</v>
      </c>
      <c r="B97" s="14" t="s">
        <v>2928</v>
      </c>
      <c r="C97" s="14"/>
      <c r="D97" s="14" t="s">
        <v>185</v>
      </c>
      <c r="E97" s="14" t="s">
        <v>3931</v>
      </c>
      <c r="F97" s="14">
        <v>10</v>
      </c>
      <c r="G97" s="14"/>
      <c r="H97" s="14">
        <v>10</v>
      </c>
      <c r="I97" s="1"/>
      <c r="J97" s="1"/>
      <c r="K97" s="1"/>
    </row>
    <row r="98" spans="1:11" ht="45" customHeight="1" x14ac:dyDescent="0.25">
      <c r="A98" s="14">
        <v>97</v>
      </c>
      <c r="B98" s="14" t="s">
        <v>2928</v>
      </c>
      <c r="C98" s="14"/>
      <c r="D98" s="14" t="s">
        <v>1677</v>
      </c>
      <c r="E98" s="14" t="s">
        <v>3931</v>
      </c>
      <c r="F98" s="14">
        <v>10</v>
      </c>
      <c r="G98" s="14"/>
      <c r="H98" s="14">
        <v>10</v>
      </c>
      <c r="I98" s="1"/>
      <c r="J98" s="1"/>
      <c r="K98" s="1"/>
    </row>
    <row r="99" spans="1:11" ht="45" customHeight="1" x14ac:dyDescent="0.25">
      <c r="A99" s="14">
        <v>98</v>
      </c>
      <c r="B99" s="14" t="s">
        <v>2928</v>
      </c>
      <c r="C99" s="14"/>
      <c r="D99" s="14" t="s">
        <v>3380</v>
      </c>
      <c r="E99" s="14" t="s">
        <v>3931</v>
      </c>
      <c r="F99" s="14">
        <v>10</v>
      </c>
      <c r="G99" s="14"/>
      <c r="H99" s="14">
        <v>10</v>
      </c>
      <c r="I99" s="1"/>
      <c r="J99" s="1"/>
      <c r="K99" s="1"/>
    </row>
    <row r="100" spans="1:11" ht="45" customHeight="1" x14ac:dyDescent="0.25">
      <c r="A100" s="14">
        <v>99</v>
      </c>
      <c r="B100" s="14" t="s">
        <v>2928</v>
      </c>
      <c r="C100" s="14"/>
      <c r="D100" s="14" t="s">
        <v>3628</v>
      </c>
      <c r="E100" s="14" t="s">
        <v>3931</v>
      </c>
      <c r="F100" s="14">
        <v>10</v>
      </c>
      <c r="G100" s="14"/>
      <c r="H100" s="14">
        <v>10</v>
      </c>
      <c r="I100" s="1"/>
      <c r="J100" s="1"/>
      <c r="K100" s="1"/>
    </row>
    <row r="101" spans="1:11" ht="45" customHeight="1" x14ac:dyDescent="0.25">
      <c r="A101" s="14">
        <v>100</v>
      </c>
      <c r="B101" s="14" t="s">
        <v>2928</v>
      </c>
      <c r="C101" s="14"/>
      <c r="D101" s="14" t="s">
        <v>1612</v>
      </c>
      <c r="E101" s="14" t="s">
        <v>3931</v>
      </c>
      <c r="F101" s="14">
        <v>10</v>
      </c>
      <c r="G101" s="14"/>
      <c r="H101" s="14">
        <v>10</v>
      </c>
      <c r="I101" s="1"/>
      <c r="J101" s="1"/>
      <c r="K101" s="1"/>
    </row>
    <row r="102" spans="1:11" ht="45" customHeight="1" x14ac:dyDescent="0.25">
      <c r="A102" s="14">
        <v>101</v>
      </c>
      <c r="B102" s="14" t="s">
        <v>2928</v>
      </c>
      <c r="C102" s="14"/>
      <c r="D102" s="14" t="s">
        <v>186</v>
      </c>
      <c r="E102" s="14" t="s">
        <v>3931</v>
      </c>
      <c r="F102" s="14">
        <v>10</v>
      </c>
      <c r="G102" s="14"/>
      <c r="H102" s="14">
        <v>10</v>
      </c>
      <c r="I102" s="1"/>
      <c r="J102" s="1"/>
      <c r="K102" s="1"/>
    </row>
    <row r="103" spans="1:11" ht="45" customHeight="1" x14ac:dyDescent="0.25">
      <c r="A103" s="14">
        <v>102</v>
      </c>
      <c r="B103" s="14" t="s">
        <v>2928</v>
      </c>
      <c r="C103" s="14"/>
      <c r="D103" s="14" t="s">
        <v>3372</v>
      </c>
      <c r="E103" s="14" t="s">
        <v>3931</v>
      </c>
      <c r="F103" s="14">
        <v>10</v>
      </c>
      <c r="G103" s="14"/>
      <c r="H103" s="14">
        <v>10</v>
      </c>
      <c r="I103" s="1"/>
      <c r="J103" s="1"/>
      <c r="K103" s="1"/>
    </row>
    <row r="104" spans="1:11" ht="45" customHeight="1" x14ac:dyDescent="0.25">
      <c r="A104" s="14">
        <v>103</v>
      </c>
      <c r="B104" s="14" t="s">
        <v>2928</v>
      </c>
      <c r="C104" s="14"/>
      <c r="D104" s="14" t="s">
        <v>3401</v>
      </c>
      <c r="E104" s="14" t="s">
        <v>3931</v>
      </c>
      <c r="F104" s="14">
        <v>10</v>
      </c>
      <c r="G104" s="14"/>
      <c r="H104" s="14">
        <v>10</v>
      </c>
      <c r="I104" s="1"/>
      <c r="J104" s="1"/>
      <c r="K104" s="1"/>
    </row>
    <row r="105" spans="1:11" ht="45" customHeight="1" x14ac:dyDescent="0.25">
      <c r="A105" s="14">
        <v>104</v>
      </c>
      <c r="B105" s="14" t="s">
        <v>2928</v>
      </c>
      <c r="C105" s="14"/>
      <c r="D105" s="14" t="s">
        <v>3635</v>
      </c>
      <c r="E105" s="14" t="s">
        <v>3931</v>
      </c>
      <c r="F105" s="14">
        <v>10</v>
      </c>
      <c r="G105" s="14"/>
      <c r="H105" s="14">
        <v>10</v>
      </c>
      <c r="I105" s="1"/>
      <c r="J105" s="1"/>
      <c r="K105" s="1"/>
    </row>
    <row r="106" spans="1:11" ht="45" customHeight="1" x14ac:dyDescent="0.25">
      <c r="A106" s="14">
        <v>105</v>
      </c>
      <c r="B106" s="14" t="s">
        <v>2928</v>
      </c>
      <c r="C106" s="14"/>
      <c r="D106" s="14" t="s">
        <v>3626</v>
      </c>
      <c r="E106" s="14" t="s">
        <v>3931</v>
      </c>
      <c r="F106" s="14">
        <v>10</v>
      </c>
      <c r="G106" s="14"/>
      <c r="H106" s="14">
        <v>10</v>
      </c>
      <c r="I106" s="1"/>
      <c r="J106" s="1"/>
      <c r="K106" s="1"/>
    </row>
    <row r="107" spans="1:11" ht="45" customHeight="1" x14ac:dyDescent="0.25">
      <c r="A107" s="14">
        <v>106</v>
      </c>
      <c r="B107" s="14" t="s">
        <v>2928</v>
      </c>
      <c r="C107" s="14"/>
      <c r="D107" s="14" t="s">
        <v>3631</v>
      </c>
      <c r="E107" s="14" t="s">
        <v>3931</v>
      </c>
      <c r="F107" s="14">
        <v>10</v>
      </c>
      <c r="G107" s="14"/>
      <c r="H107" s="14">
        <v>10</v>
      </c>
      <c r="I107" s="1"/>
      <c r="J107" s="1"/>
      <c r="K107" s="1"/>
    </row>
    <row r="108" spans="1:11" ht="45" customHeight="1" x14ac:dyDescent="0.25">
      <c r="A108" s="14">
        <v>107</v>
      </c>
      <c r="B108" s="14" t="s">
        <v>2928</v>
      </c>
      <c r="C108" s="14"/>
      <c r="D108" s="14" t="s">
        <v>1617</v>
      </c>
      <c r="E108" s="14" t="s">
        <v>3931</v>
      </c>
      <c r="F108" s="14">
        <v>10</v>
      </c>
      <c r="G108" s="14"/>
      <c r="H108" s="14">
        <v>10</v>
      </c>
      <c r="I108" s="1"/>
      <c r="J108" s="1"/>
      <c r="K108" s="1"/>
    </row>
    <row r="109" spans="1:11" ht="45" customHeight="1" x14ac:dyDescent="0.25">
      <c r="A109" s="14">
        <v>108</v>
      </c>
      <c r="B109" s="14" t="s">
        <v>2928</v>
      </c>
      <c r="C109" s="14"/>
      <c r="D109" s="14" t="s">
        <v>2257</v>
      </c>
      <c r="E109" s="14" t="s">
        <v>3931</v>
      </c>
      <c r="F109" s="14">
        <v>10</v>
      </c>
      <c r="G109" s="14"/>
      <c r="H109" s="14">
        <v>10</v>
      </c>
      <c r="I109" s="1"/>
      <c r="J109" s="1"/>
      <c r="K109" s="1"/>
    </row>
    <row r="110" spans="1:11" ht="45" customHeight="1" x14ac:dyDescent="0.25">
      <c r="A110" s="14">
        <v>109</v>
      </c>
      <c r="B110" s="14" t="s">
        <v>2928</v>
      </c>
      <c r="C110" s="14"/>
      <c r="D110" s="14" t="s">
        <v>201</v>
      </c>
      <c r="E110" s="14" t="s">
        <v>3931</v>
      </c>
      <c r="F110" s="14">
        <v>10</v>
      </c>
      <c r="G110" s="14"/>
      <c r="H110" s="14">
        <v>10</v>
      </c>
      <c r="I110" s="1"/>
      <c r="J110" s="1"/>
      <c r="K110" s="1"/>
    </row>
    <row r="111" spans="1:11" ht="45" customHeight="1" x14ac:dyDescent="0.25">
      <c r="A111" s="14">
        <v>110</v>
      </c>
      <c r="B111" s="14" t="s">
        <v>2928</v>
      </c>
      <c r="C111" s="14"/>
      <c r="D111" s="14" t="s">
        <v>2249</v>
      </c>
      <c r="E111" s="14" t="s">
        <v>3931</v>
      </c>
      <c r="F111" s="14">
        <v>10</v>
      </c>
      <c r="G111" s="14"/>
      <c r="H111" s="14">
        <v>10</v>
      </c>
      <c r="I111" s="1"/>
      <c r="J111" s="1"/>
      <c r="K111" s="1"/>
    </row>
    <row r="112" spans="1:11" ht="45" customHeight="1" x14ac:dyDescent="0.25">
      <c r="A112" s="14">
        <v>111</v>
      </c>
      <c r="B112" s="14" t="s">
        <v>2928</v>
      </c>
      <c r="C112" s="14"/>
      <c r="D112" s="14" t="s">
        <v>1607</v>
      </c>
      <c r="E112" s="14" t="s">
        <v>3931</v>
      </c>
      <c r="F112" s="14">
        <v>10</v>
      </c>
      <c r="G112" s="14"/>
      <c r="H112" s="14">
        <v>10</v>
      </c>
      <c r="I112" s="1"/>
      <c r="J112" s="1"/>
      <c r="K112" s="1"/>
    </row>
    <row r="113" spans="1:11" ht="45" customHeight="1" x14ac:dyDescent="0.25">
      <c r="A113" s="14">
        <v>112</v>
      </c>
      <c r="B113" s="14" t="s">
        <v>2928</v>
      </c>
      <c r="C113" s="14"/>
      <c r="D113" s="14" t="s">
        <v>3647</v>
      </c>
      <c r="E113" s="14" t="s">
        <v>3931</v>
      </c>
      <c r="F113" s="14">
        <v>10</v>
      </c>
      <c r="G113" s="14"/>
      <c r="H113" s="14">
        <v>10</v>
      </c>
      <c r="I113" s="1"/>
      <c r="J113" s="1"/>
      <c r="K113" s="1"/>
    </row>
    <row r="114" spans="1:11" ht="45" customHeight="1" x14ac:dyDescent="0.25">
      <c r="A114" s="14">
        <v>113</v>
      </c>
      <c r="B114" s="14" t="s">
        <v>2928</v>
      </c>
      <c r="C114" s="14"/>
      <c r="D114" s="14" t="s">
        <v>2279</v>
      </c>
      <c r="E114" s="14" t="s">
        <v>3931</v>
      </c>
      <c r="F114" s="14">
        <v>10</v>
      </c>
      <c r="G114" s="14"/>
      <c r="H114" s="14">
        <v>10</v>
      </c>
      <c r="I114" s="1"/>
      <c r="J114" s="1"/>
      <c r="K114" s="1"/>
    </row>
    <row r="115" spans="1:11" ht="45" customHeight="1" x14ac:dyDescent="0.25">
      <c r="A115" s="14">
        <v>114</v>
      </c>
      <c r="B115" s="14" t="s">
        <v>2928</v>
      </c>
      <c r="C115" s="14"/>
      <c r="D115" s="14" t="s">
        <v>3646</v>
      </c>
      <c r="E115" s="14" t="s">
        <v>3931</v>
      </c>
      <c r="F115" s="14">
        <v>10</v>
      </c>
      <c r="G115" s="14"/>
      <c r="H115" s="14">
        <v>10</v>
      </c>
      <c r="I115" s="1"/>
      <c r="J115" s="1"/>
      <c r="K115" s="1"/>
    </row>
    <row r="116" spans="1:11" ht="45" customHeight="1" x14ac:dyDescent="0.25">
      <c r="A116" s="14">
        <v>115</v>
      </c>
      <c r="B116" s="14" t="s">
        <v>2928</v>
      </c>
      <c r="C116" s="14"/>
      <c r="D116" s="1" t="s">
        <v>2238</v>
      </c>
      <c r="E116" s="14" t="s">
        <v>3931</v>
      </c>
      <c r="F116" s="14">
        <v>10</v>
      </c>
      <c r="G116" s="1"/>
      <c r="H116" s="14">
        <v>10</v>
      </c>
      <c r="I116" s="1"/>
      <c r="J116" s="1"/>
      <c r="K116" s="1"/>
    </row>
    <row r="117" spans="1:11" ht="45" customHeight="1" x14ac:dyDescent="0.25">
      <c r="A117" s="14">
        <v>116</v>
      </c>
      <c r="B117" s="14" t="s">
        <v>2928</v>
      </c>
      <c r="C117" s="14"/>
      <c r="D117" s="14" t="s">
        <v>2276</v>
      </c>
      <c r="E117" s="14" t="s">
        <v>3931</v>
      </c>
      <c r="F117" s="14">
        <v>10</v>
      </c>
      <c r="G117" s="14"/>
      <c r="H117" s="14">
        <v>10</v>
      </c>
      <c r="I117" s="1"/>
      <c r="J117" s="1"/>
      <c r="K117" s="1"/>
    </row>
    <row r="118" spans="1:11" ht="45" customHeight="1" x14ac:dyDescent="0.25">
      <c r="A118" s="14">
        <v>117</v>
      </c>
      <c r="B118" s="14" t="s">
        <v>2928</v>
      </c>
      <c r="C118" s="14"/>
      <c r="D118" s="14" t="s">
        <v>3661</v>
      </c>
      <c r="E118" s="14" t="s">
        <v>3931</v>
      </c>
      <c r="F118" s="14">
        <v>10</v>
      </c>
      <c r="G118" s="14"/>
      <c r="H118" s="14">
        <v>10</v>
      </c>
      <c r="I118" s="1"/>
      <c r="J118" s="1"/>
      <c r="K118" s="1"/>
    </row>
    <row r="119" spans="1:11" ht="45" customHeight="1" x14ac:dyDescent="0.25">
      <c r="A119" s="14">
        <v>118</v>
      </c>
      <c r="B119" s="14" t="s">
        <v>2928</v>
      </c>
      <c r="C119" s="14"/>
      <c r="D119" s="14" t="s">
        <v>3877</v>
      </c>
      <c r="E119" s="14" t="s">
        <v>1356</v>
      </c>
      <c r="F119" s="14">
        <v>80</v>
      </c>
      <c r="G119" s="14" t="s">
        <v>2574</v>
      </c>
      <c r="H119" s="14">
        <v>100</v>
      </c>
      <c r="I119" s="1" t="s">
        <v>1052</v>
      </c>
      <c r="J119" s="1" t="s">
        <v>1314</v>
      </c>
      <c r="K119" s="1" t="s">
        <v>2187</v>
      </c>
    </row>
    <row r="120" spans="1:11" ht="45" customHeight="1" x14ac:dyDescent="0.25">
      <c r="A120" s="14">
        <v>119</v>
      </c>
      <c r="B120" s="14" t="s">
        <v>2928</v>
      </c>
      <c r="C120" s="14"/>
      <c r="D120" s="14" t="s">
        <v>2548</v>
      </c>
      <c r="E120" s="14" t="s">
        <v>515</v>
      </c>
      <c r="F120" s="14">
        <v>100</v>
      </c>
      <c r="G120" s="14"/>
      <c r="H120" s="14">
        <v>100</v>
      </c>
      <c r="I120" s="1"/>
      <c r="J120" s="1"/>
      <c r="K120" s="1" t="s">
        <v>3454</v>
      </c>
    </row>
    <row r="121" spans="1:11" ht="45" customHeight="1" x14ac:dyDescent="0.25">
      <c r="A121" s="14">
        <v>120</v>
      </c>
      <c r="B121" s="14" t="s">
        <v>2928</v>
      </c>
      <c r="C121" s="14"/>
      <c r="D121" s="14" t="s">
        <v>224</v>
      </c>
      <c r="E121" s="14" t="s">
        <v>1356</v>
      </c>
      <c r="F121" s="14">
        <v>100</v>
      </c>
      <c r="G121" s="14"/>
      <c r="H121" s="14">
        <v>100</v>
      </c>
      <c r="I121" s="1"/>
      <c r="J121" s="1"/>
      <c r="K121" s="1" t="s">
        <v>298</v>
      </c>
    </row>
    <row r="122" spans="1:11" ht="45" customHeight="1" x14ac:dyDescent="0.25">
      <c r="A122" s="14">
        <v>121</v>
      </c>
      <c r="B122" s="14" t="s">
        <v>2928</v>
      </c>
      <c r="C122" s="14"/>
      <c r="D122" s="14" t="s">
        <v>2580</v>
      </c>
      <c r="E122" s="14" t="s">
        <v>1356</v>
      </c>
      <c r="F122" s="14">
        <v>100</v>
      </c>
      <c r="G122" s="14"/>
      <c r="H122" s="14">
        <v>100</v>
      </c>
      <c r="I122" s="1"/>
      <c r="J122" s="1"/>
      <c r="K122" s="1" t="s">
        <v>1358</v>
      </c>
    </row>
    <row r="123" spans="1:11" ht="45" customHeight="1" x14ac:dyDescent="0.25">
      <c r="A123" s="14">
        <v>122</v>
      </c>
      <c r="B123" s="14" t="s">
        <v>2928</v>
      </c>
      <c r="C123" s="14"/>
      <c r="D123" s="14" t="s">
        <v>2385</v>
      </c>
      <c r="E123" s="14" t="s">
        <v>1356</v>
      </c>
      <c r="F123" s="14">
        <v>100</v>
      </c>
      <c r="G123" s="14"/>
      <c r="H123" s="14">
        <v>100</v>
      </c>
      <c r="I123" s="1"/>
      <c r="J123" s="1"/>
      <c r="K123" s="1"/>
    </row>
    <row r="124" spans="1:11" ht="45" customHeight="1" x14ac:dyDescent="0.25">
      <c r="A124" s="14">
        <v>123</v>
      </c>
      <c r="B124" s="14" t="s">
        <v>2928</v>
      </c>
      <c r="C124" s="14"/>
      <c r="D124" s="14" t="s">
        <v>176</v>
      </c>
      <c r="E124" s="14" t="s">
        <v>1356</v>
      </c>
      <c r="F124" s="14">
        <v>100</v>
      </c>
      <c r="G124" s="14"/>
      <c r="H124" s="14">
        <v>100</v>
      </c>
      <c r="I124" s="1"/>
      <c r="J124" s="1"/>
      <c r="K124" s="1"/>
    </row>
    <row r="125" spans="1:11" ht="45" customHeight="1" x14ac:dyDescent="0.25">
      <c r="A125" s="14">
        <v>124</v>
      </c>
      <c r="B125" s="14" t="s">
        <v>2928</v>
      </c>
      <c r="C125" s="14"/>
      <c r="D125" s="14" t="s">
        <v>2378</v>
      </c>
      <c r="E125" s="14" t="s">
        <v>1356</v>
      </c>
      <c r="F125" s="14">
        <v>100</v>
      </c>
      <c r="G125" s="14"/>
      <c r="H125" s="14">
        <v>100</v>
      </c>
      <c r="I125" s="1"/>
      <c r="J125" s="1"/>
      <c r="K125" s="1"/>
    </row>
    <row r="126" spans="1:11" ht="45" customHeight="1" x14ac:dyDescent="0.25">
      <c r="A126" s="14">
        <v>125</v>
      </c>
      <c r="B126" s="14" t="s">
        <v>2928</v>
      </c>
      <c r="C126" s="14"/>
      <c r="D126" s="14" t="s">
        <v>3396</v>
      </c>
      <c r="E126" s="14" t="s">
        <v>515</v>
      </c>
      <c r="F126" s="14">
        <v>100</v>
      </c>
      <c r="G126" s="14"/>
      <c r="H126" s="14">
        <v>100</v>
      </c>
      <c r="I126" s="1"/>
      <c r="J126" s="1" t="s">
        <v>510</v>
      </c>
      <c r="K126" s="1" t="s">
        <v>1429</v>
      </c>
    </row>
    <row r="127" spans="1:11" ht="45" customHeight="1" x14ac:dyDescent="0.25">
      <c r="A127" s="14">
        <v>126</v>
      </c>
      <c r="B127" s="14" t="s">
        <v>2928</v>
      </c>
      <c r="C127" s="14"/>
      <c r="D127" s="14" t="s">
        <v>3393</v>
      </c>
      <c r="E127" s="14" t="s">
        <v>515</v>
      </c>
      <c r="F127" s="14">
        <v>120</v>
      </c>
      <c r="G127" s="14"/>
      <c r="H127" s="14">
        <v>100</v>
      </c>
      <c r="I127" s="1"/>
      <c r="J127" s="1" t="s">
        <v>3926</v>
      </c>
      <c r="K127" s="1" t="s">
        <v>293</v>
      </c>
    </row>
    <row r="128" spans="1:11" ht="45" customHeight="1" x14ac:dyDescent="0.25">
      <c r="A128" s="14">
        <v>127</v>
      </c>
      <c r="B128" s="14" t="s">
        <v>2928</v>
      </c>
      <c r="C128" s="14"/>
      <c r="D128" s="14" t="s">
        <v>226</v>
      </c>
      <c r="E128" s="14" t="s">
        <v>515</v>
      </c>
      <c r="F128" s="14">
        <v>120</v>
      </c>
      <c r="G128" s="14"/>
      <c r="H128" s="14">
        <v>100</v>
      </c>
      <c r="I128" s="1"/>
      <c r="J128" s="1"/>
      <c r="K128" s="1" t="s">
        <v>3137</v>
      </c>
    </row>
    <row r="129" spans="1:11" ht="45" customHeight="1" x14ac:dyDescent="0.25">
      <c r="A129" s="14">
        <v>128</v>
      </c>
      <c r="B129" s="14" t="s">
        <v>2928</v>
      </c>
      <c r="C129" s="14"/>
      <c r="D129" s="14" t="s">
        <v>1804</v>
      </c>
      <c r="E129" s="14" t="s">
        <v>1356</v>
      </c>
      <c r="F129" s="14">
        <v>120</v>
      </c>
      <c r="G129" s="14"/>
      <c r="H129" s="14">
        <v>100</v>
      </c>
      <c r="I129" s="1" t="s">
        <v>3151</v>
      </c>
      <c r="J129" s="1"/>
      <c r="K129" s="1" t="s">
        <v>2201</v>
      </c>
    </row>
    <row r="130" spans="1:11" ht="45" customHeight="1" x14ac:dyDescent="0.25">
      <c r="A130" s="14">
        <v>129</v>
      </c>
      <c r="B130" s="14" t="s">
        <v>2928</v>
      </c>
      <c r="C130" s="14"/>
      <c r="D130" s="14" t="s">
        <v>3388</v>
      </c>
      <c r="E130" s="14" t="s">
        <v>1356</v>
      </c>
      <c r="F130" s="14">
        <v>120</v>
      </c>
      <c r="G130" s="14" t="s">
        <v>3915</v>
      </c>
      <c r="H130" s="14">
        <v>100</v>
      </c>
      <c r="I130" s="1"/>
      <c r="J130" s="1"/>
      <c r="K130" s="1" t="s">
        <v>3915</v>
      </c>
    </row>
    <row r="131" spans="1:11" ht="45" customHeight="1" x14ac:dyDescent="0.25">
      <c r="A131" s="14">
        <v>130</v>
      </c>
      <c r="B131" s="14" t="s">
        <v>2928</v>
      </c>
      <c r="C131" s="14"/>
      <c r="D131" s="14" t="s">
        <v>2245</v>
      </c>
      <c r="E131" s="14" t="s">
        <v>515</v>
      </c>
      <c r="F131" s="14">
        <v>160</v>
      </c>
      <c r="G131" s="14"/>
      <c r="H131" s="14">
        <v>100</v>
      </c>
      <c r="I131" s="1"/>
      <c r="J131" s="1" t="s">
        <v>3913</v>
      </c>
      <c r="K131" s="1" t="s">
        <v>1241</v>
      </c>
    </row>
    <row r="132" spans="1:11" ht="45" customHeight="1" x14ac:dyDescent="0.25">
      <c r="A132" s="14">
        <v>131</v>
      </c>
      <c r="B132" s="14" t="s">
        <v>2928</v>
      </c>
      <c r="C132" s="14"/>
      <c r="D132" s="14" t="s">
        <v>3413</v>
      </c>
      <c r="E132" s="14" t="s">
        <v>1356</v>
      </c>
      <c r="F132" s="14">
        <v>160</v>
      </c>
      <c r="G132" s="14"/>
      <c r="H132" s="14">
        <v>110</v>
      </c>
      <c r="I132" s="1" t="s">
        <v>329</v>
      </c>
      <c r="J132" s="1"/>
      <c r="K132" s="1" t="s">
        <v>1077</v>
      </c>
    </row>
    <row r="133" spans="1:11" ht="45" customHeight="1" x14ac:dyDescent="0.25">
      <c r="A133" s="14">
        <v>132</v>
      </c>
      <c r="B133" s="14" t="s">
        <v>2928</v>
      </c>
      <c r="C133" s="14"/>
      <c r="D133" s="14" t="s">
        <v>3619</v>
      </c>
      <c r="E133" s="14" t="s">
        <v>1356</v>
      </c>
      <c r="F133" s="14">
        <v>160</v>
      </c>
      <c r="G133" s="14"/>
      <c r="H133" s="14">
        <v>110</v>
      </c>
      <c r="I133" s="1"/>
      <c r="J133" s="1"/>
      <c r="K133" s="1" t="s">
        <v>298</v>
      </c>
    </row>
    <row r="134" spans="1:11" ht="45" customHeight="1" x14ac:dyDescent="0.25">
      <c r="A134" s="14">
        <v>133</v>
      </c>
      <c r="B134" s="14" t="s">
        <v>2928</v>
      </c>
      <c r="C134" s="14"/>
      <c r="D134" s="14" t="s">
        <v>1456</v>
      </c>
      <c r="E134" s="14" t="s">
        <v>1356</v>
      </c>
      <c r="F134" s="14">
        <v>160</v>
      </c>
      <c r="G134" s="14"/>
      <c r="H134" s="14">
        <v>110</v>
      </c>
      <c r="I134" s="1"/>
      <c r="J134" s="1"/>
      <c r="K134" s="1" t="s">
        <v>298</v>
      </c>
    </row>
    <row r="135" spans="1:11" ht="45" customHeight="1" x14ac:dyDescent="0.25">
      <c r="A135" s="14">
        <v>134</v>
      </c>
      <c r="B135" s="14" t="s">
        <v>2928</v>
      </c>
      <c r="C135" s="14"/>
      <c r="D135" s="14" t="s">
        <v>1631</v>
      </c>
      <c r="E135" s="14" t="s">
        <v>1356</v>
      </c>
      <c r="F135" s="14">
        <v>160</v>
      </c>
      <c r="G135" s="14"/>
      <c r="H135" s="14">
        <v>110</v>
      </c>
      <c r="I135" s="1" t="s">
        <v>1362</v>
      </c>
      <c r="J135" s="1" t="s">
        <v>1300</v>
      </c>
      <c r="K135" s="1" t="s">
        <v>81</v>
      </c>
    </row>
    <row r="136" spans="1:11" ht="45" customHeight="1" x14ac:dyDescent="0.25">
      <c r="A136" s="14">
        <v>135</v>
      </c>
      <c r="B136" s="14" t="s">
        <v>2928</v>
      </c>
      <c r="C136" s="14"/>
      <c r="D136" s="14" t="s">
        <v>3418</v>
      </c>
      <c r="E136" s="14" t="s">
        <v>1356</v>
      </c>
      <c r="F136" s="14">
        <v>160</v>
      </c>
      <c r="G136" s="14"/>
      <c r="H136" s="14">
        <v>110</v>
      </c>
      <c r="I136" s="1"/>
      <c r="J136" s="1"/>
      <c r="K136" s="1" t="s">
        <v>298</v>
      </c>
    </row>
    <row r="137" spans="1:11" ht="45" customHeight="1" x14ac:dyDescent="0.25">
      <c r="A137" s="14">
        <v>136</v>
      </c>
      <c r="B137" s="14" t="s">
        <v>2928</v>
      </c>
      <c r="C137" s="14"/>
      <c r="D137" s="14" t="s">
        <v>3415</v>
      </c>
      <c r="E137" s="14" t="s">
        <v>1356</v>
      </c>
      <c r="F137" s="14">
        <v>160</v>
      </c>
      <c r="G137" s="14"/>
      <c r="H137" s="14">
        <v>110</v>
      </c>
      <c r="I137" s="1"/>
      <c r="J137" s="1"/>
      <c r="K137" s="1"/>
    </row>
    <row r="138" spans="1:11" ht="45" customHeight="1" x14ac:dyDescent="0.25">
      <c r="A138" s="14">
        <v>137</v>
      </c>
      <c r="B138" s="14" t="s">
        <v>2928</v>
      </c>
      <c r="C138" s="14"/>
      <c r="D138" s="14" t="s">
        <v>223</v>
      </c>
      <c r="E138" s="14" t="s">
        <v>1356</v>
      </c>
      <c r="F138" s="14">
        <v>160</v>
      </c>
      <c r="G138" s="14"/>
      <c r="H138" s="14">
        <v>110</v>
      </c>
      <c r="I138" s="1"/>
      <c r="J138" s="1"/>
      <c r="K138" s="1"/>
    </row>
    <row r="139" spans="1:11" ht="45" customHeight="1" x14ac:dyDescent="0.25">
      <c r="A139" s="14">
        <v>138</v>
      </c>
      <c r="B139" s="14" t="s">
        <v>2928</v>
      </c>
      <c r="C139" s="14"/>
      <c r="D139" s="14" t="s">
        <v>206</v>
      </c>
      <c r="E139" s="14" t="s">
        <v>1356</v>
      </c>
      <c r="F139" s="14">
        <v>160</v>
      </c>
      <c r="G139" s="14"/>
      <c r="H139" s="14">
        <v>110</v>
      </c>
      <c r="I139" s="1"/>
      <c r="J139" s="1"/>
      <c r="K139" s="1"/>
    </row>
    <row r="140" spans="1:11" ht="45" customHeight="1" x14ac:dyDescent="0.25">
      <c r="A140" s="14">
        <v>139</v>
      </c>
      <c r="B140" s="14" t="s">
        <v>2928</v>
      </c>
      <c r="C140" s="14"/>
      <c r="D140" s="14" t="s">
        <v>1176</v>
      </c>
      <c r="E140" s="14" t="s">
        <v>1356</v>
      </c>
      <c r="F140" s="14">
        <v>160</v>
      </c>
      <c r="G140" s="14"/>
      <c r="H140" s="14">
        <v>110</v>
      </c>
      <c r="I140" s="1"/>
      <c r="J140" s="1"/>
      <c r="K140" s="1"/>
    </row>
    <row r="141" spans="1:11" ht="45" customHeight="1" x14ac:dyDescent="0.25">
      <c r="A141" s="14">
        <v>140</v>
      </c>
      <c r="B141" s="14" t="s">
        <v>2928</v>
      </c>
      <c r="C141" s="14"/>
      <c r="D141" s="14" t="s">
        <v>3417</v>
      </c>
      <c r="E141" s="14" t="s">
        <v>1356</v>
      </c>
      <c r="F141" s="14">
        <v>160</v>
      </c>
      <c r="G141" s="14" t="s">
        <v>3928</v>
      </c>
      <c r="H141" s="14">
        <v>110</v>
      </c>
      <c r="I141" s="1"/>
      <c r="J141" s="1"/>
      <c r="K141" s="1" t="s">
        <v>2165</v>
      </c>
    </row>
    <row r="142" spans="1:11" ht="45" customHeight="1" x14ac:dyDescent="0.25">
      <c r="A142" s="14">
        <v>141</v>
      </c>
      <c r="B142" s="14" t="s">
        <v>2928</v>
      </c>
      <c r="C142" s="14"/>
      <c r="D142" s="14" t="s">
        <v>3428</v>
      </c>
      <c r="E142" s="14" t="s">
        <v>515</v>
      </c>
      <c r="F142" s="14">
        <v>160</v>
      </c>
      <c r="G142" s="14"/>
      <c r="H142" s="14">
        <v>110</v>
      </c>
      <c r="I142" s="1"/>
      <c r="J142" s="1" t="s">
        <v>486</v>
      </c>
      <c r="K142" s="1" t="s">
        <v>3921</v>
      </c>
    </row>
    <row r="143" spans="1:11" ht="45" customHeight="1" x14ac:dyDescent="0.25">
      <c r="A143" s="14">
        <v>142</v>
      </c>
      <c r="B143" s="14" t="s">
        <v>2928</v>
      </c>
      <c r="C143" s="14"/>
      <c r="D143" s="14" t="s">
        <v>227</v>
      </c>
      <c r="E143" s="14" t="s">
        <v>515</v>
      </c>
      <c r="F143" s="14">
        <v>180</v>
      </c>
      <c r="G143" s="14"/>
      <c r="H143" s="14">
        <v>110</v>
      </c>
      <c r="I143" s="1"/>
      <c r="J143" s="1"/>
      <c r="K143" s="1" t="s">
        <v>3923</v>
      </c>
    </row>
    <row r="144" spans="1:11" ht="45" customHeight="1" x14ac:dyDescent="0.25">
      <c r="A144" s="14">
        <v>143</v>
      </c>
      <c r="B144" s="14" t="s">
        <v>2928</v>
      </c>
      <c r="C144" s="14"/>
      <c r="D144" s="14" t="s">
        <v>1616</v>
      </c>
      <c r="E144" s="14" t="s">
        <v>515</v>
      </c>
      <c r="F144" s="14">
        <v>180</v>
      </c>
      <c r="G144" s="14"/>
      <c r="H144" s="14">
        <v>110</v>
      </c>
      <c r="I144" s="1"/>
      <c r="J144" s="1"/>
      <c r="K144" s="1" t="s">
        <v>3137</v>
      </c>
    </row>
    <row r="145" spans="1:11" ht="45" customHeight="1" x14ac:dyDescent="0.25">
      <c r="A145" s="14">
        <v>144</v>
      </c>
      <c r="B145" s="14" t="s">
        <v>2928</v>
      </c>
      <c r="C145" s="14"/>
      <c r="D145" s="14" t="s">
        <v>1811</v>
      </c>
      <c r="E145" s="14" t="s">
        <v>1356</v>
      </c>
      <c r="F145" s="14">
        <v>180</v>
      </c>
      <c r="G145" s="14"/>
      <c r="H145" s="14">
        <v>110</v>
      </c>
      <c r="I145" s="1"/>
      <c r="J145" s="1"/>
      <c r="K145" s="1" t="s">
        <v>298</v>
      </c>
    </row>
    <row r="146" spans="1:11" ht="45" customHeight="1" x14ac:dyDescent="0.25">
      <c r="A146" s="14">
        <v>145</v>
      </c>
      <c r="B146" s="14" t="s">
        <v>2928</v>
      </c>
      <c r="C146" s="14"/>
      <c r="D146" s="14" t="s">
        <v>2246</v>
      </c>
      <c r="E146" s="14" t="s">
        <v>1356</v>
      </c>
      <c r="F146" s="14">
        <v>180</v>
      </c>
      <c r="G146" s="14"/>
      <c r="H146" s="14">
        <v>110</v>
      </c>
      <c r="I146" s="1" t="s">
        <v>3704</v>
      </c>
      <c r="J146" s="1"/>
      <c r="K146" s="1" t="s">
        <v>3066</v>
      </c>
    </row>
    <row r="147" spans="1:11" ht="45" customHeight="1" x14ac:dyDescent="0.25">
      <c r="A147" s="14">
        <v>146</v>
      </c>
      <c r="B147" s="14" t="s">
        <v>2928</v>
      </c>
      <c r="C147" s="14"/>
      <c r="D147" s="14" t="s">
        <v>3662</v>
      </c>
      <c r="E147" s="14" t="s">
        <v>515</v>
      </c>
      <c r="F147" s="14">
        <v>180</v>
      </c>
      <c r="G147" s="14"/>
      <c r="H147" s="14">
        <v>110</v>
      </c>
      <c r="I147" s="1"/>
      <c r="J147" s="1"/>
      <c r="K147" s="1" t="s">
        <v>3137</v>
      </c>
    </row>
    <row r="148" spans="1:11" ht="45" customHeight="1" x14ac:dyDescent="0.25">
      <c r="A148" s="14">
        <v>147</v>
      </c>
      <c r="B148" s="14" t="s">
        <v>2928</v>
      </c>
      <c r="C148" s="14"/>
      <c r="D148" s="14" t="s">
        <v>3430</v>
      </c>
      <c r="E148" s="14" t="s">
        <v>515</v>
      </c>
      <c r="F148" s="14">
        <v>180</v>
      </c>
      <c r="G148" s="14"/>
      <c r="H148" s="14">
        <v>110</v>
      </c>
      <c r="I148" s="1"/>
      <c r="J148" s="1"/>
      <c r="K148" s="1" t="s">
        <v>3137</v>
      </c>
    </row>
    <row r="149" spans="1:11" ht="45" customHeight="1" x14ac:dyDescent="0.25">
      <c r="A149" s="14">
        <v>148</v>
      </c>
      <c r="B149" s="14" t="s">
        <v>2928</v>
      </c>
      <c r="C149" s="14"/>
      <c r="D149" s="14" t="s">
        <v>1722</v>
      </c>
      <c r="E149" s="14" t="s">
        <v>515</v>
      </c>
      <c r="F149" s="14">
        <v>220</v>
      </c>
      <c r="G149" s="14"/>
      <c r="H149" s="14">
        <v>120</v>
      </c>
      <c r="I149" s="1" t="s">
        <v>3133</v>
      </c>
      <c r="J149" s="1" t="s">
        <v>501</v>
      </c>
      <c r="K149" s="1" t="s">
        <v>1033</v>
      </c>
    </row>
    <row r="150" spans="1:11" ht="45" customHeight="1" x14ac:dyDescent="0.25">
      <c r="A150" s="14">
        <v>149</v>
      </c>
      <c r="B150" s="14" t="s">
        <v>2928</v>
      </c>
      <c r="C150" s="14"/>
      <c r="D150" s="14" t="s">
        <v>2235</v>
      </c>
      <c r="E150" s="14" t="s">
        <v>1356</v>
      </c>
      <c r="F150" s="14">
        <v>220</v>
      </c>
      <c r="G150" s="14"/>
      <c r="H150" s="14">
        <v>120</v>
      </c>
      <c r="I150" s="1"/>
      <c r="J150" s="1"/>
      <c r="K150" s="1" t="s">
        <v>298</v>
      </c>
    </row>
    <row r="151" spans="1:11" ht="45" customHeight="1" x14ac:dyDescent="0.25">
      <c r="A151" s="14">
        <v>150</v>
      </c>
      <c r="B151" s="14" t="s">
        <v>2928</v>
      </c>
      <c r="C151" s="14"/>
      <c r="D151" s="14" t="s">
        <v>2241</v>
      </c>
      <c r="E151" s="14" t="s">
        <v>1356</v>
      </c>
      <c r="F151" s="14">
        <v>220</v>
      </c>
      <c r="G151" s="14"/>
      <c r="H151" s="14">
        <v>120</v>
      </c>
      <c r="I151" s="1"/>
      <c r="J151" s="1"/>
      <c r="K151" s="1" t="s">
        <v>298</v>
      </c>
    </row>
    <row r="152" spans="1:11" ht="45" customHeight="1" x14ac:dyDescent="0.25">
      <c r="A152" s="14">
        <v>151</v>
      </c>
      <c r="B152" s="14" t="s">
        <v>2928</v>
      </c>
      <c r="C152" s="14"/>
      <c r="D152" s="14" t="s">
        <v>2234</v>
      </c>
      <c r="E152" s="14" t="s">
        <v>1356</v>
      </c>
      <c r="F152" s="14">
        <v>220</v>
      </c>
      <c r="G152" s="14"/>
      <c r="H152" s="14">
        <v>120</v>
      </c>
      <c r="I152" s="1"/>
      <c r="J152" s="1"/>
      <c r="K152" s="1" t="s">
        <v>298</v>
      </c>
    </row>
    <row r="153" spans="1:11" ht="45" customHeight="1" x14ac:dyDescent="0.25">
      <c r="A153" s="14">
        <v>152</v>
      </c>
      <c r="B153" s="14" t="s">
        <v>2928</v>
      </c>
      <c r="C153" s="14"/>
      <c r="D153" s="14" t="s">
        <v>1720</v>
      </c>
      <c r="E153" s="14" t="s">
        <v>1356</v>
      </c>
      <c r="F153" s="14">
        <v>220</v>
      </c>
      <c r="G153" s="14"/>
      <c r="H153" s="14">
        <v>120</v>
      </c>
      <c r="I153" s="1"/>
      <c r="J153" s="1"/>
      <c r="K153" s="1" t="s">
        <v>298</v>
      </c>
    </row>
    <row r="154" spans="1:11" ht="45" customHeight="1" x14ac:dyDescent="0.25">
      <c r="A154" s="14">
        <v>153</v>
      </c>
      <c r="B154" s="14" t="s">
        <v>2928</v>
      </c>
      <c r="C154" s="14"/>
      <c r="D154" s="14" t="s">
        <v>1812</v>
      </c>
      <c r="E154" s="14" t="s">
        <v>1356</v>
      </c>
      <c r="F154" s="14">
        <v>220</v>
      </c>
      <c r="G154" s="14" t="s">
        <v>1325</v>
      </c>
      <c r="H154" s="14">
        <v>120</v>
      </c>
      <c r="I154" s="1" t="s">
        <v>2692</v>
      </c>
      <c r="J154" s="1" t="s">
        <v>3682</v>
      </c>
      <c r="K154" s="1" t="s">
        <v>2667</v>
      </c>
    </row>
    <row r="155" spans="1:11" ht="45" customHeight="1" x14ac:dyDescent="0.25">
      <c r="A155" s="14">
        <v>154</v>
      </c>
      <c r="B155" s="14" t="s">
        <v>2928</v>
      </c>
      <c r="C155" s="14"/>
      <c r="D155" s="1" t="s">
        <v>1165</v>
      </c>
      <c r="E155" s="14" t="s">
        <v>1356</v>
      </c>
      <c r="F155" s="14">
        <v>220</v>
      </c>
      <c r="G155" s="1"/>
      <c r="H155" s="14">
        <v>120</v>
      </c>
      <c r="I155" s="1"/>
      <c r="J155" s="1"/>
      <c r="K155" s="1" t="s">
        <v>298</v>
      </c>
    </row>
    <row r="156" spans="1:11" ht="45" customHeight="1" x14ac:dyDescent="0.25">
      <c r="A156" s="14">
        <v>155</v>
      </c>
      <c r="B156" s="14" t="s">
        <v>2928</v>
      </c>
      <c r="C156" s="14"/>
      <c r="D156" s="14" t="s">
        <v>1633</v>
      </c>
      <c r="E156" s="14" t="s">
        <v>1356</v>
      </c>
      <c r="F156" s="14">
        <v>220</v>
      </c>
      <c r="G156" s="14"/>
      <c r="H156" s="14">
        <v>120</v>
      </c>
      <c r="I156" s="1"/>
      <c r="J156" s="1"/>
      <c r="K156" s="1"/>
    </row>
    <row r="157" spans="1:11" ht="45" customHeight="1" x14ac:dyDescent="0.25">
      <c r="A157" s="14">
        <v>156</v>
      </c>
      <c r="B157" s="14" t="s">
        <v>2928</v>
      </c>
      <c r="C157" s="14"/>
      <c r="D157" s="14" t="s">
        <v>1647</v>
      </c>
      <c r="E157" s="14" t="s">
        <v>1356</v>
      </c>
      <c r="F157" s="14">
        <v>220</v>
      </c>
      <c r="G157" s="14"/>
      <c r="H157" s="14">
        <v>120</v>
      </c>
      <c r="I157" s="1"/>
      <c r="J157" s="1"/>
      <c r="K157" s="1"/>
    </row>
    <row r="158" spans="1:11" ht="45" customHeight="1" x14ac:dyDescent="0.25">
      <c r="A158" s="14">
        <v>157</v>
      </c>
      <c r="B158" s="14" t="s">
        <v>2928</v>
      </c>
      <c r="C158" s="14"/>
      <c r="D158" s="14" t="s">
        <v>1377</v>
      </c>
      <c r="E158" s="14" t="s">
        <v>515</v>
      </c>
      <c r="F158" s="14">
        <v>220</v>
      </c>
      <c r="G158" s="14"/>
      <c r="H158" s="14">
        <v>120</v>
      </c>
      <c r="I158" s="1"/>
      <c r="J158" s="1"/>
      <c r="K158" s="1" t="s">
        <v>3137</v>
      </c>
    </row>
    <row r="159" spans="1:11" ht="45" customHeight="1" x14ac:dyDescent="0.25">
      <c r="A159" s="14">
        <v>158</v>
      </c>
      <c r="B159" s="14" t="s">
        <v>2928</v>
      </c>
      <c r="C159" s="14"/>
      <c r="D159" s="14" t="s">
        <v>2447</v>
      </c>
      <c r="E159" s="14" t="s">
        <v>1356</v>
      </c>
      <c r="F159" s="14">
        <v>220</v>
      </c>
      <c r="G159" s="14"/>
      <c r="H159" s="14">
        <v>120</v>
      </c>
      <c r="I159" s="1"/>
      <c r="J159" s="1"/>
      <c r="K159" s="1" t="s">
        <v>298</v>
      </c>
    </row>
    <row r="160" spans="1:11" ht="45" customHeight="1" x14ac:dyDescent="0.25">
      <c r="A160" s="14">
        <v>159</v>
      </c>
      <c r="B160" s="14" t="s">
        <v>2928</v>
      </c>
      <c r="C160" s="14"/>
      <c r="D160" s="14" t="s">
        <v>1721</v>
      </c>
      <c r="E160" s="14" t="s">
        <v>1356</v>
      </c>
      <c r="F160" s="14">
        <v>220</v>
      </c>
      <c r="G160" s="14" t="s">
        <v>1305</v>
      </c>
      <c r="H160" s="14">
        <v>120</v>
      </c>
      <c r="I160" s="1"/>
      <c r="J160" s="1"/>
      <c r="K160" s="1" t="s">
        <v>1305</v>
      </c>
    </row>
    <row r="161" spans="1:11" ht="45" customHeight="1" x14ac:dyDescent="0.25">
      <c r="A161" s="14">
        <v>160</v>
      </c>
      <c r="B161" s="14" t="s">
        <v>2928</v>
      </c>
      <c r="C161" s="14"/>
      <c r="D161" s="14" t="s">
        <v>3431</v>
      </c>
      <c r="E161" s="14" t="s">
        <v>515</v>
      </c>
      <c r="F161" s="14">
        <v>250</v>
      </c>
      <c r="G161" s="14"/>
      <c r="H161" s="14">
        <v>120</v>
      </c>
      <c r="I161" s="1"/>
      <c r="J161" s="1" t="s">
        <v>505</v>
      </c>
      <c r="K161" s="1" t="s">
        <v>3068</v>
      </c>
    </row>
    <row r="162" spans="1:11" ht="45" customHeight="1" x14ac:dyDescent="0.25">
      <c r="A162" s="14">
        <v>161</v>
      </c>
      <c r="B162" s="14" t="s">
        <v>2928</v>
      </c>
      <c r="C162" s="14"/>
      <c r="D162" s="14" t="s">
        <v>3435</v>
      </c>
      <c r="E162" s="14" t="s">
        <v>1356</v>
      </c>
      <c r="F162" s="14">
        <v>250</v>
      </c>
      <c r="G162" s="14"/>
      <c r="H162" s="14">
        <v>120</v>
      </c>
      <c r="I162" s="1"/>
      <c r="J162" s="1"/>
      <c r="K162" s="1" t="s">
        <v>298</v>
      </c>
    </row>
    <row r="163" spans="1:11" ht="45" customHeight="1" x14ac:dyDescent="0.25">
      <c r="A163" s="14">
        <v>162</v>
      </c>
      <c r="B163" s="14" t="s">
        <v>2928</v>
      </c>
      <c r="C163" s="14"/>
      <c r="D163" s="14" t="s">
        <v>44</v>
      </c>
      <c r="E163" s="14" t="s">
        <v>1356</v>
      </c>
      <c r="F163" s="14">
        <v>250</v>
      </c>
      <c r="G163" s="14"/>
      <c r="H163" s="14">
        <v>120</v>
      </c>
      <c r="I163" s="1"/>
      <c r="J163" s="1"/>
      <c r="K163" s="1" t="s">
        <v>298</v>
      </c>
    </row>
    <row r="164" spans="1:11" ht="45" customHeight="1" x14ac:dyDescent="0.25">
      <c r="A164" s="14">
        <v>163</v>
      </c>
      <c r="B164" s="14" t="s">
        <v>2928</v>
      </c>
      <c r="C164" s="14"/>
      <c r="D164" s="14" t="s">
        <v>2278</v>
      </c>
      <c r="E164" s="14" t="s">
        <v>515</v>
      </c>
      <c r="F164" s="14">
        <v>250</v>
      </c>
      <c r="G164" s="14"/>
      <c r="H164" s="14">
        <v>120</v>
      </c>
      <c r="I164" s="1"/>
      <c r="J164" s="1" t="s">
        <v>480</v>
      </c>
      <c r="K164" s="1" t="s">
        <v>1355</v>
      </c>
    </row>
    <row r="165" spans="1:11" ht="45" customHeight="1" x14ac:dyDescent="0.25">
      <c r="A165" s="14">
        <v>164</v>
      </c>
      <c r="B165" s="14" t="s">
        <v>2928</v>
      </c>
      <c r="C165" s="14"/>
      <c r="D165" s="14" t="s">
        <v>1719</v>
      </c>
      <c r="E165" s="14" t="s">
        <v>515</v>
      </c>
      <c r="F165" s="14">
        <v>250</v>
      </c>
      <c r="G165" s="14"/>
      <c r="H165" s="14">
        <v>120</v>
      </c>
      <c r="I165" s="1"/>
      <c r="J165" s="1"/>
      <c r="K165" s="1" t="s">
        <v>3137</v>
      </c>
    </row>
    <row r="166" spans="1:11" ht="45" customHeight="1" x14ac:dyDescent="0.25">
      <c r="A166" s="14">
        <v>165</v>
      </c>
      <c r="B166" s="14" t="s">
        <v>2928</v>
      </c>
      <c r="C166" s="14"/>
      <c r="D166" s="14" t="s">
        <v>1759</v>
      </c>
      <c r="E166" s="14" t="s">
        <v>515</v>
      </c>
      <c r="F166" s="14">
        <v>250</v>
      </c>
      <c r="G166" s="14"/>
      <c r="H166" s="14">
        <v>120</v>
      </c>
      <c r="I166" s="1"/>
      <c r="J166" s="1"/>
      <c r="K166" s="1" t="s">
        <v>3137</v>
      </c>
    </row>
    <row r="167" spans="1:11" ht="45" customHeight="1" x14ac:dyDescent="0.25">
      <c r="A167" s="14">
        <v>166</v>
      </c>
      <c r="B167" s="14" t="s">
        <v>2928</v>
      </c>
      <c r="C167" s="14"/>
      <c r="D167" s="14" t="s">
        <v>232</v>
      </c>
      <c r="E167" s="14" t="s">
        <v>515</v>
      </c>
      <c r="F167" s="14">
        <v>250</v>
      </c>
      <c r="G167" s="14"/>
      <c r="H167" s="14">
        <v>120</v>
      </c>
      <c r="I167" s="1" t="s">
        <v>2262</v>
      </c>
      <c r="J167" s="1"/>
      <c r="K167" s="1" t="s">
        <v>2259</v>
      </c>
    </row>
    <row r="168" spans="1:11" ht="45" customHeight="1" x14ac:dyDescent="0.25">
      <c r="A168" s="14">
        <v>167</v>
      </c>
      <c r="B168" s="14" t="s">
        <v>2928</v>
      </c>
      <c r="C168" s="14"/>
      <c r="D168" s="14" t="s">
        <v>2227</v>
      </c>
      <c r="E168" s="14" t="s">
        <v>515</v>
      </c>
      <c r="F168" s="14">
        <v>250</v>
      </c>
      <c r="G168" s="14"/>
      <c r="H168" s="14">
        <v>120</v>
      </c>
      <c r="I168" s="1"/>
      <c r="J168" s="1"/>
      <c r="K168" s="1" t="s">
        <v>3137</v>
      </c>
    </row>
    <row r="169" spans="1:11" ht="45" customHeight="1" x14ac:dyDescent="0.25">
      <c r="A169" s="14">
        <v>168</v>
      </c>
      <c r="B169" s="14" t="s">
        <v>2928</v>
      </c>
      <c r="C169" s="14"/>
      <c r="D169" s="14" t="s">
        <v>3445</v>
      </c>
      <c r="E169" s="14" t="s">
        <v>515</v>
      </c>
      <c r="F169" s="14">
        <v>300</v>
      </c>
      <c r="G169" s="14"/>
      <c r="H169" s="14">
        <v>135</v>
      </c>
      <c r="I169" s="1"/>
      <c r="J169" s="1" t="s">
        <v>3684</v>
      </c>
      <c r="K169" s="1" t="s">
        <v>3467</v>
      </c>
    </row>
    <row r="170" spans="1:11" ht="45" customHeight="1" x14ac:dyDescent="0.25">
      <c r="A170" s="14">
        <v>169</v>
      </c>
      <c r="B170" s="14" t="s">
        <v>2928</v>
      </c>
      <c r="C170" s="14"/>
      <c r="D170" s="14" t="s">
        <v>2787</v>
      </c>
      <c r="E170" s="14" t="s">
        <v>1356</v>
      </c>
      <c r="F170" s="14">
        <v>300</v>
      </c>
      <c r="G170" s="14"/>
      <c r="H170" s="14">
        <v>135</v>
      </c>
      <c r="I170" s="1" t="s">
        <v>3702</v>
      </c>
      <c r="J170" s="1" t="s">
        <v>2935</v>
      </c>
      <c r="K170" s="1" t="s">
        <v>3065</v>
      </c>
    </row>
    <row r="171" spans="1:11" ht="45" customHeight="1" x14ac:dyDescent="0.25">
      <c r="A171" s="14">
        <v>170</v>
      </c>
      <c r="B171" s="14" t="s">
        <v>2928</v>
      </c>
      <c r="C171" s="14"/>
      <c r="D171" s="14" t="s">
        <v>2813</v>
      </c>
      <c r="E171" s="14" t="s">
        <v>515</v>
      </c>
      <c r="F171" s="14">
        <v>300</v>
      </c>
      <c r="G171" s="14"/>
      <c r="H171" s="14">
        <v>135</v>
      </c>
      <c r="I171" s="1"/>
      <c r="J171" s="1"/>
      <c r="K171" s="1" t="s">
        <v>3137</v>
      </c>
    </row>
    <row r="172" spans="1:11" ht="45" customHeight="1" x14ac:dyDescent="0.25">
      <c r="A172" s="14">
        <v>171</v>
      </c>
      <c r="B172" s="14" t="s">
        <v>2928</v>
      </c>
      <c r="C172" s="14"/>
      <c r="D172" s="14" t="s">
        <v>233</v>
      </c>
      <c r="E172" s="14" t="s">
        <v>1356</v>
      </c>
      <c r="F172" s="14">
        <v>300</v>
      </c>
      <c r="G172" s="14"/>
      <c r="H172" s="14">
        <v>135</v>
      </c>
      <c r="I172" s="1"/>
      <c r="J172" s="1"/>
      <c r="K172" s="1" t="s">
        <v>298</v>
      </c>
    </row>
    <row r="173" spans="1:11" ht="45" customHeight="1" x14ac:dyDescent="0.25">
      <c r="A173" s="14">
        <v>172</v>
      </c>
      <c r="B173" s="14" t="s">
        <v>2928</v>
      </c>
      <c r="C173" s="14"/>
      <c r="D173" s="14" t="s">
        <v>2807</v>
      </c>
      <c r="E173" s="14" t="s">
        <v>1356</v>
      </c>
      <c r="F173" s="14">
        <v>300</v>
      </c>
      <c r="G173" s="14"/>
      <c r="H173" s="14">
        <v>135</v>
      </c>
      <c r="I173" s="1"/>
      <c r="J173" s="1"/>
      <c r="K173" s="1"/>
    </row>
    <row r="174" spans="1:11" ht="45" customHeight="1" x14ac:dyDescent="0.25">
      <c r="A174" s="14">
        <v>173</v>
      </c>
      <c r="B174" s="14" t="s">
        <v>2928</v>
      </c>
      <c r="C174" s="14"/>
      <c r="D174" s="14" t="s">
        <v>1517</v>
      </c>
      <c r="E174" s="14" t="s">
        <v>1356</v>
      </c>
      <c r="F174" s="14">
        <v>300</v>
      </c>
      <c r="G174" s="14"/>
      <c r="H174" s="14">
        <v>135</v>
      </c>
      <c r="I174" s="1"/>
      <c r="J174" s="1"/>
      <c r="K174" s="1"/>
    </row>
    <row r="175" spans="1:11" ht="45" customHeight="1" x14ac:dyDescent="0.25">
      <c r="A175" s="14">
        <v>174</v>
      </c>
      <c r="B175" s="14" t="s">
        <v>2928</v>
      </c>
      <c r="C175" s="14"/>
      <c r="D175" s="14" t="s">
        <v>230</v>
      </c>
      <c r="E175" s="14" t="s">
        <v>1356</v>
      </c>
      <c r="F175" s="14">
        <v>300</v>
      </c>
      <c r="G175" s="14"/>
      <c r="H175" s="14">
        <v>135</v>
      </c>
      <c r="I175" s="1"/>
      <c r="J175" s="1"/>
      <c r="K175" s="1"/>
    </row>
    <row r="176" spans="1:11" ht="45" customHeight="1" x14ac:dyDescent="0.25">
      <c r="A176" s="14">
        <v>175</v>
      </c>
      <c r="B176" s="14" t="s">
        <v>2928</v>
      </c>
      <c r="C176" s="14"/>
      <c r="D176" s="14" t="s">
        <v>3439</v>
      </c>
      <c r="E176" s="14" t="s">
        <v>1356</v>
      </c>
      <c r="F176" s="14">
        <v>300</v>
      </c>
      <c r="G176" s="14"/>
      <c r="H176" s="14">
        <v>135</v>
      </c>
      <c r="I176" s="1"/>
      <c r="J176" s="1"/>
      <c r="K176" s="1"/>
    </row>
    <row r="177" spans="1:11" ht="45" customHeight="1" x14ac:dyDescent="0.25">
      <c r="A177" s="14">
        <v>176</v>
      </c>
      <c r="B177" s="14" t="s">
        <v>2928</v>
      </c>
      <c r="C177" s="14"/>
      <c r="D177" s="14" t="s">
        <v>3548</v>
      </c>
      <c r="E177" s="14" t="s">
        <v>1356</v>
      </c>
      <c r="F177" s="14">
        <v>300</v>
      </c>
      <c r="G177" s="14"/>
      <c r="H177" s="14">
        <v>135</v>
      </c>
      <c r="I177" s="1"/>
      <c r="J177" s="1"/>
      <c r="K177" s="1"/>
    </row>
    <row r="178" spans="1:11" ht="45" customHeight="1" x14ac:dyDescent="0.25">
      <c r="A178" s="14">
        <v>177</v>
      </c>
      <c r="B178" s="14" t="s">
        <v>2928</v>
      </c>
      <c r="C178" s="14"/>
      <c r="D178" s="14" t="s">
        <v>2112</v>
      </c>
      <c r="E178" s="14" t="s">
        <v>1356</v>
      </c>
      <c r="F178" s="14">
        <v>300</v>
      </c>
      <c r="G178" s="14"/>
      <c r="H178" s="14">
        <v>135</v>
      </c>
      <c r="I178" s="1"/>
      <c r="J178" s="1"/>
      <c r="K178" s="1"/>
    </row>
    <row r="179" spans="1:11" ht="45" customHeight="1" x14ac:dyDescent="0.25">
      <c r="A179" s="14">
        <v>178</v>
      </c>
      <c r="B179" s="14" t="s">
        <v>2928</v>
      </c>
      <c r="C179" s="14"/>
      <c r="D179" s="14" t="s">
        <v>1553</v>
      </c>
      <c r="E179" s="14" t="s">
        <v>503</v>
      </c>
      <c r="F179" s="14">
        <v>300</v>
      </c>
      <c r="G179" s="14"/>
      <c r="H179" s="14">
        <v>135</v>
      </c>
      <c r="I179" s="1"/>
      <c r="J179" s="1"/>
      <c r="K179" s="1" t="s">
        <v>3701</v>
      </c>
    </row>
    <row r="180" spans="1:11" ht="45" customHeight="1" x14ac:dyDescent="0.25">
      <c r="A180" s="14">
        <v>179</v>
      </c>
      <c r="B180" s="14" t="s">
        <v>2928</v>
      </c>
      <c r="C180" s="14"/>
      <c r="D180" s="14" t="s">
        <v>3547</v>
      </c>
      <c r="E180" s="14" t="s">
        <v>503</v>
      </c>
      <c r="F180" s="14">
        <v>300</v>
      </c>
      <c r="G180" s="14"/>
      <c r="H180" s="14">
        <v>135</v>
      </c>
      <c r="I180" s="1"/>
      <c r="J180" s="1" t="s">
        <v>785</v>
      </c>
      <c r="K180" s="1" t="s">
        <v>3152</v>
      </c>
    </row>
    <row r="181" spans="1:11" ht="45" customHeight="1" x14ac:dyDescent="0.25">
      <c r="A181" s="14">
        <v>180</v>
      </c>
      <c r="B181" s="14" t="s">
        <v>2928</v>
      </c>
      <c r="C181" s="14"/>
      <c r="D181" s="14" t="s">
        <v>3543</v>
      </c>
      <c r="E181" s="14" t="s">
        <v>503</v>
      </c>
      <c r="F181" s="14">
        <v>300</v>
      </c>
      <c r="G181" s="14"/>
      <c r="H181" s="14">
        <v>135</v>
      </c>
      <c r="I181" s="1"/>
      <c r="J181" s="1"/>
      <c r="K181" s="1" t="s">
        <v>3701</v>
      </c>
    </row>
    <row r="182" spans="1:11" ht="45" customHeight="1" x14ac:dyDescent="0.25">
      <c r="A182" s="14">
        <v>181</v>
      </c>
      <c r="B182" s="14" t="s">
        <v>2928</v>
      </c>
      <c r="C182" s="14"/>
      <c r="D182" s="14" t="s">
        <v>2113</v>
      </c>
      <c r="E182" s="14" t="s">
        <v>503</v>
      </c>
      <c r="F182" s="14">
        <v>340</v>
      </c>
      <c r="G182" s="14"/>
      <c r="H182" s="14">
        <v>150</v>
      </c>
      <c r="I182" s="1" t="s">
        <v>62</v>
      </c>
      <c r="J182" s="1" t="s">
        <v>3699</v>
      </c>
      <c r="K182" s="1" t="s">
        <v>1044</v>
      </c>
    </row>
    <row r="183" spans="1:11" ht="45" customHeight="1" x14ac:dyDescent="0.25">
      <c r="A183" s="14">
        <v>182</v>
      </c>
      <c r="B183" s="14" t="s">
        <v>2928</v>
      </c>
      <c r="C183" s="14"/>
      <c r="D183" s="14" t="s">
        <v>1667</v>
      </c>
      <c r="E183" s="14" t="s">
        <v>503</v>
      </c>
      <c r="F183" s="14">
        <v>340</v>
      </c>
      <c r="G183" s="14"/>
      <c r="H183" s="14">
        <v>150</v>
      </c>
      <c r="I183" s="1"/>
      <c r="J183" s="1"/>
      <c r="K183" s="1" t="s">
        <v>3701</v>
      </c>
    </row>
    <row r="184" spans="1:11" ht="45" customHeight="1" x14ac:dyDescent="0.25">
      <c r="A184" s="14">
        <v>183</v>
      </c>
      <c r="B184" s="14" t="s">
        <v>2928</v>
      </c>
      <c r="C184" s="14"/>
      <c r="D184" s="14" t="s">
        <v>2812</v>
      </c>
      <c r="E184" s="14" t="s">
        <v>1356</v>
      </c>
      <c r="F184" s="14">
        <v>340</v>
      </c>
      <c r="G184" s="14"/>
      <c r="H184" s="14">
        <v>150</v>
      </c>
      <c r="I184" s="1"/>
      <c r="J184" s="1"/>
      <c r="K184" s="1" t="s">
        <v>298</v>
      </c>
    </row>
    <row r="185" spans="1:11" ht="45" customHeight="1" x14ac:dyDescent="0.25">
      <c r="A185" s="14">
        <v>184</v>
      </c>
      <c r="B185" s="14" t="s">
        <v>2928</v>
      </c>
      <c r="C185" s="14"/>
      <c r="D185" s="14" t="s">
        <v>2804</v>
      </c>
      <c r="E185" s="14" t="s">
        <v>1356</v>
      </c>
      <c r="F185" s="14">
        <v>340</v>
      </c>
      <c r="G185" s="14"/>
      <c r="H185" s="14">
        <v>150</v>
      </c>
      <c r="I185" s="1"/>
      <c r="J185" s="1"/>
      <c r="K185" s="1"/>
    </row>
    <row r="186" spans="1:11" ht="45" customHeight="1" x14ac:dyDescent="0.25">
      <c r="A186" s="14">
        <v>185</v>
      </c>
      <c r="B186" s="14" t="s">
        <v>2928</v>
      </c>
      <c r="C186" s="14"/>
      <c r="D186" s="14" t="s">
        <v>2487</v>
      </c>
      <c r="E186" s="14" t="s">
        <v>1356</v>
      </c>
      <c r="F186" s="14">
        <v>340</v>
      </c>
      <c r="G186" s="14" t="s">
        <v>3455</v>
      </c>
      <c r="H186" s="14">
        <v>150</v>
      </c>
      <c r="I186" s="1" t="s">
        <v>3703</v>
      </c>
      <c r="J186" s="1" t="s">
        <v>1361</v>
      </c>
      <c r="K186" s="1" t="s">
        <v>3129</v>
      </c>
    </row>
    <row r="187" spans="1:11" ht="45" customHeight="1" x14ac:dyDescent="0.25">
      <c r="A187" s="14">
        <v>186</v>
      </c>
      <c r="B187" s="14" t="s">
        <v>2928</v>
      </c>
      <c r="C187" s="14"/>
      <c r="D187" s="14" t="s">
        <v>3550</v>
      </c>
      <c r="E187" s="14" t="s">
        <v>1356</v>
      </c>
      <c r="F187" s="14">
        <v>340</v>
      </c>
      <c r="G187" s="14"/>
      <c r="H187" s="14">
        <v>150</v>
      </c>
      <c r="I187" s="1"/>
      <c r="J187" s="1"/>
      <c r="K187" s="1"/>
    </row>
    <row r="188" spans="1:11" ht="45" customHeight="1" x14ac:dyDescent="0.25">
      <c r="A188" s="14">
        <v>187</v>
      </c>
      <c r="B188" s="14" t="s">
        <v>2928</v>
      </c>
      <c r="C188" s="14"/>
      <c r="D188" s="14" t="s">
        <v>3366</v>
      </c>
      <c r="E188" s="14" t="s">
        <v>1356</v>
      </c>
      <c r="F188" s="14">
        <v>340</v>
      </c>
      <c r="G188" s="14"/>
      <c r="H188" s="14">
        <v>150</v>
      </c>
      <c r="I188" s="1" t="s">
        <v>72</v>
      </c>
      <c r="J188" s="1"/>
      <c r="K188" s="1" t="s">
        <v>1827</v>
      </c>
    </row>
    <row r="189" spans="1:11" ht="45" customHeight="1" x14ac:dyDescent="0.25">
      <c r="A189" s="14">
        <v>188</v>
      </c>
      <c r="B189" s="14" t="s">
        <v>2928</v>
      </c>
      <c r="C189" s="14"/>
      <c r="D189" s="14" t="s">
        <v>1381</v>
      </c>
      <c r="E189" s="14" t="s">
        <v>1356</v>
      </c>
      <c r="F189" s="14">
        <v>380</v>
      </c>
      <c r="G189" s="14" t="s">
        <v>2144</v>
      </c>
      <c r="H189" s="14">
        <v>165</v>
      </c>
      <c r="I189" s="1" t="s">
        <v>2594</v>
      </c>
      <c r="J189" s="1"/>
      <c r="K189" s="1" t="s">
        <v>3463</v>
      </c>
    </row>
    <row r="190" spans="1:11" ht="45" customHeight="1" x14ac:dyDescent="0.25">
      <c r="A190" s="14">
        <v>189</v>
      </c>
      <c r="B190" s="14" t="s">
        <v>2928</v>
      </c>
      <c r="C190" s="14"/>
      <c r="D190" s="14" t="s">
        <v>1149</v>
      </c>
      <c r="E190" s="14" t="s">
        <v>1356</v>
      </c>
      <c r="F190" s="14">
        <v>380</v>
      </c>
      <c r="G190" s="14"/>
      <c r="H190" s="14">
        <v>165</v>
      </c>
      <c r="I190" s="1"/>
      <c r="J190" s="1"/>
      <c r="K190" s="1" t="s">
        <v>298</v>
      </c>
    </row>
    <row r="191" spans="1:11" ht="45" customHeight="1" x14ac:dyDescent="0.25">
      <c r="A191" s="14">
        <v>190</v>
      </c>
      <c r="B191" s="14" t="s">
        <v>2928</v>
      </c>
      <c r="C191" s="14"/>
      <c r="D191" s="14" t="s">
        <v>217</v>
      </c>
      <c r="E191" s="14" t="s">
        <v>1356</v>
      </c>
      <c r="F191" s="14">
        <v>380</v>
      </c>
      <c r="G191" s="14"/>
      <c r="H191" s="14">
        <v>165</v>
      </c>
      <c r="I191" s="1"/>
      <c r="J191" s="1"/>
      <c r="K191" s="1"/>
    </row>
    <row r="192" spans="1:11" ht="45" customHeight="1" x14ac:dyDescent="0.25">
      <c r="A192" s="14">
        <v>191</v>
      </c>
      <c r="B192" s="14" t="s">
        <v>2928</v>
      </c>
      <c r="C192" s="14"/>
      <c r="D192" s="14" t="s">
        <v>2757</v>
      </c>
      <c r="E192" s="14" t="s">
        <v>1356</v>
      </c>
      <c r="F192" s="14">
        <v>380</v>
      </c>
      <c r="G192" s="14"/>
      <c r="H192" s="14">
        <v>165</v>
      </c>
      <c r="I192" s="1"/>
      <c r="J192" s="1"/>
      <c r="K192" s="1"/>
    </row>
    <row r="193" spans="1:11" ht="45" customHeight="1" x14ac:dyDescent="0.25">
      <c r="A193" s="14">
        <v>192</v>
      </c>
      <c r="B193" s="14" t="s">
        <v>2928</v>
      </c>
      <c r="C193" s="14"/>
      <c r="D193" s="14" t="s">
        <v>2096</v>
      </c>
      <c r="E193" s="14" t="s">
        <v>1356</v>
      </c>
      <c r="F193" s="14">
        <v>380</v>
      </c>
      <c r="G193" s="14"/>
      <c r="H193" s="14">
        <v>165</v>
      </c>
      <c r="I193" s="1" t="s">
        <v>1418</v>
      </c>
      <c r="J193" s="1"/>
      <c r="K193" s="1" t="s">
        <v>311</v>
      </c>
    </row>
    <row r="194" spans="1:11" ht="45" customHeight="1" x14ac:dyDescent="0.25">
      <c r="A194" s="14">
        <v>193</v>
      </c>
      <c r="B194" s="14" t="s">
        <v>2928</v>
      </c>
      <c r="C194" s="14"/>
      <c r="D194" s="14" t="s">
        <v>2770</v>
      </c>
      <c r="E194" s="14" t="s">
        <v>1356</v>
      </c>
      <c r="F194" s="14">
        <v>380</v>
      </c>
      <c r="G194" s="14"/>
      <c r="H194" s="14">
        <v>165</v>
      </c>
      <c r="I194" s="1"/>
      <c r="J194" s="1"/>
      <c r="K194" s="1" t="s">
        <v>298</v>
      </c>
    </row>
    <row r="195" spans="1:11" ht="45" customHeight="1" x14ac:dyDescent="0.25">
      <c r="A195" s="14">
        <v>194</v>
      </c>
      <c r="B195" s="14" t="s">
        <v>2928</v>
      </c>
      <c r="C195" s="14"/>
      <c r="D195" s="14" t="s">
        <v>250</v>
      </c>
      <c r="E195" s="14" t="s">
        <v>1356</v>
      </c>
      <c r="F195" s="14">
        <v>380</v>
      </c>
      <c r="G195" s="14"/>
      <c r="H195" s="14">
        <v>165</v>
      </c>
      <c r="I195" s="1" t="s">
        <v>3696</v>
      </c>
      <c r="J195" s="1"/>
      <c r="K195" s="1" t="s">
        <v>3089</v>
      </c>
    </row>
    <row r="196" spans="1:11" ht="45" customHeight="1" x14ac:dyDescent="0.25">
      <c r="A196" s="14">
        <v>195</v>
      </c>
      <c r="B196" s="14" t="s">
        <v>2928</v>
      </c>
      <c r="C196" s="14"/>
      <c r="D196" s="1" t="s">
        <v>2392</v>
      </c>
      <c r="E196" s="14" t="s">
        <v>1356</v>
      </c>
      <c r="F196" s="14">
        <v>380</v>
      </c>
      <c r="G196" s="1"/>
      <c r="H196" s="14">
        <v>165</v>
      </c>
      <c r="I196" s="1"/>
      <c r="J196" s="1"/>
      <c r="K196" s="1" t="s">
        <v>298</v>
      </c>
    </row>
    <row r="197" spans="1:11" ht="45" customHeight="1" x14ac:dyDescent="0.25">
      <c r="A197" s="14">
        <v>196</v>
      </c>
      <c r="B197" s="14" t="s">
        <v>2928</v>
      </c>
      <c r="C197" s="14"/>
      <c r="D197" s="14" t="s">
        <v>2496</v>
      </c>
      <c r="E197" s="14" t="s">
        <v>1356</v>
      </c>
      <c r="F197" s="14">
        <v>380</v>
      </c>
      <c r="G197" s="14"/>
      <c r="H197" s="14">
        <v>165</v>
      </c>
      <c r="I197" s="1" t="s">
        <v>1210</v>
      </c>
      <c r="J197" s="1" t="s">
        <v>3700</v>
      </c>
      <c r="K197" s="1" t="s">
        <v>2661</v>
      </c>
    </row>
    <row r="198" spans="1:11" ht="45" customHeight="1" x14ac:dyDescent="0.25">
      <c r="A198" s="14">
        <v>197</v>
      </c>
      <c r="B198" s="14" t="s">
        <v>2928</v>
      </c>
      <c r="C198" s="14"/>
      <c r="D198" s="14" t="s">
        <v>248</v>
      </c>
      <c r="E198" s="14" t="s">
        <v>1356</v>
      </c>
      <c r="F198" s="14">
        <v>380</v>
      </c>
      <c r="G198" s="14"/>
      <c r="H198" s="14">
        <v>165</v>
      </c>
      <c r="I198" s="1"/>
      <c r="J198" s="1"/>
      <c r="K198" s="1"/>
    </row>
    <row r="199" spans="1:11" ht="45" customHeight="1" x14ac:dyDescent="0.25">
      <c r="A199" s="14">
        <v>198</v>
      </c>
      <c r="B199" s="14" t="s">
        <v>2928</v>
      </c>
      <c r="C199" s="14"/>
      <c r="D199" s="14" t="s">
        <v>2809</v>
      </c>
      <c r="E199" s="14" t="s">
        <v>1356</v>
      </c>
      <c r="F199" s="14">
        <v>380</v>
      </c>
      <c r="G199" s="14"/>
      <c r="H199" s="14">
        <v>165</v>
      </c>
      <c r="I199" s="1"/>
      <c r="J199" s="1"/>
      <c r="K199" s="1"/>
    </row>
    <row r="200" spans="1:11" ht="45" customHeight="1" x14ac:dyDescent="0.25">
      <c r="A200" s="14">
        <v>199</v>
      </c>
      <c r="B200" s="14" t="s">
        <v>2928</v>
      </c>
      <c r="C200" s="14"/>
      <c r="D200" s="14" t="s">
        <v>3458</v>
      </c>
      <c r="E200" s="14" t="s">
        <v>1356</v>
      </c>
      <c r="F200" s="14">
        <v>380</v>
      </c>
      <c r="G200" s="14"/>
      <c r="H200" s="14">
        <v>165</v>
      </c>
      <c r="I200" s="1"/>
      <c r="J200" s="1"/>
      <c r="K200" s="1"/>
    </row>
    <row r="201" spans="1:11" ht="45" customHeight="1" x14ac:dyDescent="0.25">
      <c r="A201" s="14">
        <v>200</v>
      </c>
      <c r="B201" s="14" t="s">
        <v>2928</v>
      </c>
      <c r="C201" s="14"/>
      <c r="D201" s="14" t="s">
        <v>1559</v>
      </c>
      <c r="E201" s="14" t="s">
        <v>1356</v>
      </c>
      <c r="F201" s="14">
        <v>380</v>
      </c>
      <c r="G201" s="14"/>
      <c r="H201" s="14">
        <v>165</v>
      </c>
      <c r="I201" s="1"/>
      <c r="J201" s="1"/>
      <c r="K201" s="1"/>
    </row>
    <row r="202" spans="1:11" ht="45" customHeight="1" x14ac:dyDescent="0.25">
      <c r="A202" s="14">
        <v>201</v>
      </c>
      <c r="B202" s="14" t="s">
        <v>2928</v>
      </c>
      <c r="C202" s="14"/>
      <c r="D202" s="14" t="s">
        <v>3475</v>
      </c>
      <c r="E202" s="14" t="s">
        <v>1356</v>
      </c>
      <c r="F202" s="14">
        <v>380</v>
      </c>
      <c r="G202" s="14"/>
      <c r="H202" s="14">
        <v>165</v>
      </c>
      <c r="I202" s="1"/>
      <c r="J202" s="1"/>
      <c r="K202" s="1"/>
    </row>
    <row r="203" spans="1:11" ht="45" customHeight="1" x14ac:dyDescent="0.25">
      <c r="A203" s="14">
        <v>202</v>
      </c>
      <c r="B203" s="14" t="s">
        <v>2928</v>
      </c>
      <c r="C203" s="14"/>
      <c r="D203" s="14" t="s">
        <v>3472</v>
      </c>
      <c r="E203" s="14" t="s">
        <v>1356</v>
      </c>
      <c r="F203" s="14">
        <v>380</v>
      </c>
      <c r="G203" s="14"/>
      <c r="H203" s="14">
        <v>165</v>
      </c>
      <c r="I203" s="1"/>
      <c r="J203" s="1"/>
      <c r="K203" s="1"/>
    </row>
    <row r="204" spans="1:11" ht="45" customHeight="1" x14ac:dyDescent="0.25">
      <c r="A204" s="14">
        <v>203</v>
      </c>
      <c r="B204" s="14" t="s">
        <v>2928</v>
      </c>
      <c r="C204" s="14"/>
      <c r="D204" s="14" t="s">
        <v>1761</v>
      </c>
      <c r="E204" s="14" t="s">
        <v>1356</v>
      </c>
      <c r="F204" s="14">
        <v>380</v>
      </c>
      <c r="G204" s="14"/>
      <c r="H204" s="14">
        <v>165</v>
      </c>
      <c r="I204" s="1"/>
      <c r="J204" s="1"/>
      <c r="K204" s="1"/>
    </row>
    <row r="205" spans="1:11" ht="45" customHeight="1" x14ac:dyDescent="0.25">
      <c r="A205" s="14">
        <v>204</v>
      </c>
      <c r="B205" s="14" t="s">
        <v>2928</v>
      </c>
      <c r="C205" s="14"/>
      <c r="D205" s="14" t="s">
        <v>3470</v>
      </c>
      <c r="E205" s="14" t="s">
        <v>1356</v>
      </c>
      <c r="F205" s="14">
        <v>380</v>
      </c>
      <c r="G205" s="14"/>
      <c r="H205" s="14">
        <v>165</v>
      </c>
      <c r="I205" s="1"/>
      <c r="J205" s="1"/>
      <c r="K205" s="1"/>
    </row>
    <row r="206" spans="1:11" ht="45" customHeight="1" x14ac:dyDescent="0.25">
      <c r="A206" s="14">
        <v>205</v>
      </c>
      <c r="B206" s="14" t="s">
        <v>2928</v>
      </c>
      <c r="C206" s="14"/>
      <c r="D206" s="14" t="s">
        <v>1745</v>
      </c>
      <c r="E206" s="14" t="s">
        <v>1356</v>
      </c>
      <c r="F206" s="14">
        <v>380</v>
      </c>
      <c r="G206" s="14"/>
      <c r="H206" s="14">
        <v>165</v>
      </c>
      <c r="I206" s="1"/>
      <c r="J206" s="1"/>
      <c r="K206" s="1"/>
    </row>
    <row r="207" spans="1:11" ht="45" customHeight="1" x14ac:dyDescent="0.25">
      <c r="A207" s="14">
        <v>206</v>
      </c>
      <c r="B207" s="14" t="s">
        <v>2928</v>
      </c>
      <c r="C207" s="14"/>
      <c r="D207" s="14" t="s">
        <v>1520</v>
      </c>
      <c r="E207" s="14" t="s">
        <v>1356</v>
      </c>
      <c r="F207" s="14">
        <v>380</v>
      </c>
      <c r="G207" s="14"/>
      <c r="H207" s="14">
        <v>165</v>
      </c>
      <c r="I207" s="1"/>
      <c r="J207" s="1"/>
      <c r="K207" s="1"/>
    </row>
    <row r="208" spans="1:11" ht="45" customHeight="1" x14ac:dyDescent="0.25">
      <c r="A208" s="14">
        <v>207</v>
      </c>
      <c r="B208" s="14" t="s">
        <v>2928</v>
      </c>
      <c r="C208" s="14"/>
      <c r="D208" s="14" t="s">
        <v>1956</v>
      </c>
      <c r="E208" s="14" t="s">
        <v>1356</v>
      </c>
      <c r="F208" s="14">
        <v>380</v>
      </c>
      <c r="G208" s="14"/>
      <c r="H208" s="14">
        <v>165</v>
      </c>
      <c r="I208" s="1"/>
      <c r="J208" s="1"/>
      <c r="K208" s="1"/>
    </row>
    <row r="209" spans="1:11" ht="45" customHeight="1" x14ac:dyDescent="0.25">
      <c r="A209" s="14">
        <v>208</v>
      </c>
      <c r="B209" s="14" t="s">
        <v>2928</v>
      </c>
      <c r="C209" s="14"/>
      <c r="D209" s="14" t="s">
        <v>1510</v>
      </c>
      <c r="E209" s="14" t="s">
        <v>1356</v>
      </c>
      <c r="F209" s="14">
        <v>380</v>
      </c>
      <c r="G209" s="14"/>
      <c r="H209" s="14">
        <v>165</v>
      </c>
      <c r="I209" s="1"/>
      <c r="J209" s="1"/>
      <c r="K209" s="1"/>
    </row>
    <row r="210" spans="1:11" ht="45" customHeight="1" x14ac:dyDescent="0.25">
      <c r="A210" s="14">
        <v>209</v>
      </c>
      <c r="B210" s="14" t="s">
        <v>2928</v>
      </c>
      <c r="C210" s="14"/>
      <c r="D210" s="14" t="s">
        <v>1538</v>
      </c>
      <c r="E210" s="14" t="s">
        <v>1356</v>
      </c>
      <c r="F210" s="14">
        <v>380</v>
      </c>
      <c r="G210" s="14"/>
      <c r="H210" s="14">
        <v>165</v>
      </c>
      <c r="I210" s="1"/>
      <c r="J210" s="1"/>
      <c r="K210" s="1"/>
    </row>
    <row r="211" spans="1:11" ht="45" customHeight="1" x14ac:dyDescent="0.25">
      <c r="A211" s="14">
        <v>210</v>
      </c>
      <c r="B211" s="14" t="s">
        <v>2928</v>
      </c>
      <c r="C211" s="14"/>
      <c r="D211" s="14" t="s">
        <v>1522</v>
      </c>
      <c r="E211" s="14" t="s">
        <v>1356</v>
      </c>
      <c r="F211" s="14">
        <v>380</v>
      </c>
      <c r="G211" s="14"/>
      <c r="H211" s="14">
        <v>165</v>
      </c>
      <c r="I211" s="1"/>
      <c r="J211" s="1"/>
      <c r="K211" s="1"/>
    </row>
    <row r="212" spans="1:11" ht="45" customHeight="1" x14ac:dyDescent="0.25">
      <c r="A212" s="14">
        <v>211</v>
      </c>
      <c r="B212" s="14" t="s">
        <v>2928</v>
      </c>
      <c r="C212" s="14"/>
      <c r="D212" s="14" t="s">
        <v>2383</v>
      </c>
      <c r="E212" s="14" t="s">
        <v>1356</v>
      </c>
      <c r="F212" s="14">
        <v>380</v>
      </c>
      <c r="G212" s="14"/>
      <c r="H212" s="14">
        <v>165</v>
      </c>
      <c r="I212" s="1"/>
      <c r="J212" s="1"/>
      <c r="K212" s="1"/>
    </row>
    <row r="213" spans="1:11" ht="45" customHeight="1" x14ac:dyDescent="0.25">
      <c r="A213" s="14">
        <v>212</v>
      </c>
      <c r="B213" s="14" t="s">
        <v>2928</v>
      </c>
      <c r="C213" s="14"/>
      <c r="D213" s="14" t="s">
        <v>2394</v>
      </c>
      <c r="E213" s="14" t="s">
        <v>1356</v>
      </c>
      <c r="F213" s="14">
        <v>380</v>
      </c>
      <c r="G213" s="14"/>
      <c r="H213" s="14">
        <v>165</v>
      </c>
      <c r="I213" s="1"/>
      <c r="J213" s="1"/>
      <c r="K213" s="1"/>
    </row>
    <row r="214" spans="1:11" ht="45" customHeight="1" x14ac:dyDescent="0.25">
      <c r="A214" s="14">
        <v>213</v>
      </c>
      <c r="B214" s="14" t="s">
        <v>2928</v>
      </c>
      <c r="C214" s="14"/>
      <c r="D214" s="14" t="s">
        <v>1371</v>
      </c>
      <c r="E214" s="14" t="s">
        <v>1356</v>
      </c>
      <c r="F214" s="14">
        <v>380</v>
      </c>
      <c r="G214" s="14"/>
      <c r="H214" s="14">
        <v>165</v>
      </c>
      <c r="I214" s="1"/>
      <c r="J214" s="1"/>
      <c r="K214" s="1"/>
    </row>
    <row r="215" spans="1:11" ht="45" customHeight="1" x14ac:dyDescent="0.25">
      <c r="A215" s="14">
        <v>214</v>
      </c>
      <c r="B215" s="14" t="s">
        <v>2928</v>
      </c>
      <c r="C215" s="14"/>
      <c r="D215" s="14" t="s">
        <v>3478</v>
      </c>
      <c r="E215" s="14" t="s">
        <v>1356</v>
      </c>
      <c r="F215" s="14">
        <v>380</v>
      </c>
      <c r="G215" s="14"/>
      <c r="H215" s="14">
        <v>165</v>
      </c>
      <c r="I215" s="1"/>
      <c r="J215" s="1"/>
      <c r="K215" s="1"/>
    </row>
    <row r="216" spans="1:11" ht="45" customHeight="1" x14ac:dyDescent="0.25">
      <c r="A216" s="14">
        <v>215</v>
      </c>
      <c r="B216" s="14" t="s">
        <v>2928</v>
      </c>
      <c r="C216" s="14"/>
      <c r="D216" s="14" t="s">
        <v>1374</v>
      </c>
      <c r="E216" s="14" t="s">
        <v>515</v>
      </c>
      <c r="F216" s="14">
        <v>380</v>
      </c>
      <c r="G216" s="14"/>
      <c r="H216" s="14">
        <v>165</v>
      </c>
      <c r="I216" s="1"/>
      <c r="J216" s="1" t="s">
        <v>2906</v>
      </c>
      <c r="K216" s="1" t="s">
        <v>1304</v>
      </c>
    </row>
    <row r="217" spans="1:11" ht="45" customHeight="1" x14ac:dyDescent="0.25">
      <c r="A217" s="14">
        <v>216</v>
      </c>
      <c r="B217" s="14" t="s">
        <v>2928</v>
      </c>
      <c r="C217" s="14"/>
      <c r="D217" s="14" t="s">
        <v>3471</v>
      </c>
      <c r="E217" s="14" t="s">
        <v>1356</v>
      </c>
      <c r="F217" s="14">
        <v>380</v>
      </c>
      <c r="G217" s="14"/>
      <c r="H217" s="14">
        <v>165</v>
      </c>
      <c r="I217" s="1"/>
      <c r="J217" s="1"/>
      <c r="K217" s="1" t="s">
        <v>298</v>
      </c>
    </row>
    <row r="218" spans="1:11" ht="45" customHeight="1" x14ac:dyDescent="0.25">
      <c r="A218" s="14">
        <v>217</v>
      </c>
      <c r="B218" s="14" t="s">
        <v>2928</v>
      </c>
      <c r="C218" s="14"/>
      <c r="D218" s="14" t="s">
        <v>2817</v>
      </c>
      <c r="E218" s="14" t="s">
        <v>1356</v>
      </c>
      <c r="F218" s="14">
        <v>380</v>
      </c>
      <c r="G218" s="14"/>
      <c r="H218" s="14">
        <v>165</v>
      </c>
      <c r="I218" s="1"/>
      <c r="J218" s="1"/>
      <c r="K218" s="1"/>
    </row>
    <row r="219" spans="1:11" ht="45" customHeight="1" x14ac:dyDescent="0.25">
      <c r="A219" s="14">
        <v>218</v>
      </c>
      <c r="B219" s="14" t="s">
        <v>2928</v>
      </c>
      <c r="C219" s="14"/>
      <c r="D219" s="1" t="s">
        <v>1425</v>
      </c>
      <c r="E219" s="1" t="s">
        <v>1356</v>
      </c>
      <c r="F219" s="14">
        <v>380</v>
      </c>
      <c r="G219" s="1"/>
      <c r="H219" s="14">
        <v>165</v>
      </c>
      <c r="I219" s="1"/>
      <c r="J219" s="1"/>
      <c r="K219" s="1"/>
    </row>
    <row r="220" spans="1:11" ht="45" customHeight="1" x14ac:dyDescent="0.25">
      <c r="A220" s="14">
        <v>219</v>
      </c>
      <c r="B220" s="14" t="s">
        <v>2928</v>
      </c>
      <c r="C220" s="14"/>
      <c r="D220" s="1" t="s">
        <v>2750</v>
      </c>
      <c r="E220" s="1" t="s">
        <v>1356</v>
      </c>
      <c r="F220" s="14">
        <v>380</v>
      </c>
      <c r="G220" s="1"/>
      <c r="H220" s="14">
        <v>165</v>
      </c>
      <c r="I220" s="1"/>
      <c r="J220" s="1"/>
      <c r="K220" s="1"/>
    </row>
    <row r="221" spans="1:11" ht="45" customHeight="1" x14ac:dyDescent="0.25">
      <c r="A221" s="14">
        <v>220</v>
      </c>
      <c r="B221" s="14" t="s">
        <v>2928</v>
      </c>
      <c r="C221" s="14"/>
      <c r="D221" s="1" t="s">
        <v>254</v>
      </c>
      <c r="E221" s="1" t="s">
        <v>1356</v>
      </c>
      <c r="F221" s="14">
        <v>380</v>
      </c>
      <c r="G221" s="1"/>
      <c r="H221" s="14">
        <v>165</v>
      </c>
      <c r="I221" s="1"/>
      <c r="J221" s="1"/>
      <c r="K221" s="1"/>
    </row>
    <row r="222" spans="1:11" ht="45" customHeight="1" x14ac:dyDescent="0.25">
      <c r="A222" s="14">
        <v>221</v>
      </c>
      <c r="B222" s="14" t="s">
        <v>2928</v>
      </c>
      <c r="C222" s="14"/>
      <c r="D222" s="1" t="s">
        <v>272</v>
      </c>
      <c r="E222" s="1" t="s">
        <v>1356</v>
      </c>
      <c r="F222" s="14">
        <v>380</v>
      </c>
      <c r="G222" s="1"/>
      <c r="H222" s="14">
        <v>165</v>
      </c>
      <c r="I222" s="1"/>
      <c r="J222" s="1"/>
      <c r="K222" s="1"/>
    </row>
    <row r="223" spans="1:11" ht="45" customHeight="1" x14ac:dyDescent="0.25">
      <c r="A223" s="14">
        <v>222</v>
      </c>
      <c r="B223" s="14" t="s">
        <v>2928</v>
      </c>
      <c r="C223" s="14"/>
      <c r="D223" s="1" t="s">
        <v>1500</v>
      </c>
      <c r="E223" s="1" t="s">
        <v>1356</v>
      </c>
      <c r="F223" s="14">
        <v>380</v>
      </c>
      <c r="G223" s="1"/>
      <c r="H223" s="14">
        <v>165</v>
      </c>
      <c r="I223" s="1"/>
      <c r="J223" s="1"/>
      <c r="K223" s="1"/>
    </row>
    <row r="224" spans="1:11" ht="45" customHeight="1" x14ac:dyDescent="0.25">
      <c r="A224" s="14">
        <v>223</v>
      </c>
      <c r="B224" s="14" t="s">
        <v>2928</v>
      </c>
      <c r="C224" s="14"/>
      <c r="D224" s="1" t="s">
        <v>228</v>
      </c>
      <c r="E224" s="1" t="s">
        <v>1356</v>
      </c>
      <c r="F224" s="14">
        <v>380</v>
      </c>
      <c r="G224" s="1"/>
      <c r="H224" s="14">
        <v>165</v>
      </c>
      <c r="I224" s="1"/>
      <c r="J224" s="1"/>
      <c r="K224" s="1"/>
    </row>
    <row r="225" spans="1:11" ht="45" customHeight="1" x14ac:dyDescent="0.25">
      <c r="A225" s="14">
        <v>224</v>
      </c>
      <c r="B225" s="14" t="s">
        <v>2928</v>
      </c>
      <c r="C225" s="14"/>
      <c r="D225" s="1" t="s">
        <v>2763</v>
      </c>
      <c r="E225" s="1" t="s">
        <v>1356</v>
      </c>
      <c r="F225" s="14">
        <v>380</v>
      </c>
      <c r="G225" s="1"/>
      <c r="H225" s="14">
        <v>165</v>
      </c>
      <c r="I225" s="1"/>
      <c r="J225" s="1"/>
      <c r="K225" s="1"/>
    </row>
    <row r="226" spans="1:11" ht="45" customHeight="1" x14ac:dyDescent="0.25">
      <c r="A226" s="14">
        <v>225</v>
      </c>
      <c r="B226" s="14" t="s">
        <v>2928</v>
      </c>
      <c r="C226" s="14"/>
      <c r="D226" s="1" t="s">
        <v>2815</v>
      </c>
      <c r="E226" s="1" t="s">
        <v>1356</v>
      </c>
      <c r="F226" s="14">
        <v>380</v>
      </c>
      <c r="G226" s="1"/>
      <c r="H226" s="14">
        <v>165</v>
      </c>
      <c r="I226" s="1"/>
      <c r="J226" s="1"/>
      <c r="K226" s="1"/>
    </row>
    <row r="227" spans="1:11" ht="45" customHeight="1" x14ac:dyDescent="0.25">
      <c r="A227" s="14">
        <v>226</v>
      </c>
      <c r="B227" s="14" t="s">
        <v>2928</v>
      </c>
      <c r="C227" s="14"/>
      <c r="D227" s="1" t="s">
        <v>2811</v>
      </c>
      <c r="E227" s="1" t="s">
        <v>1356</v>
      </c>
      <c r="F227" s="14">
        <v>380</v>
      </c>
      <c r="G227" s="1"/>
      <c r="H227" s="14">
        <v>165</v>
      </c>
      <c r="I227" s="1"/>
      <c r="J227" s="1"/>
      <c r="K227" s="1"/>
    </row>
    <row r="228" spans="1:11" ht="45" customHeight="1" x14ac:dyDescent="0.25">
      <c r="A228" s="14">
        <v>227</v>
      </c>
      <c r="B228" s="14" t="s">
        <v>2928</v>
      </c>
      <c r="C228" s="14"/>
      <c r="D228" s="1" t="s">
        <v>1420</v>
      </c>
      <c r="E228" s="1" t="s">
        <v>1356</v>
      </c>
      <c r="F228" s="14">
        <v>380</v>
      </c>
      <c r="G228" s="1"/>
      <c r="H228" s="14">
        <v>165</v>
      </c>
      <c r="I228" s="1"/>
      <c r="J228" s="1"/>
      <c r="K228" s="1"/>
    </row>
    <row r="229" spans="1:11" ht="45" customHeight="1" x14ac:dyDescent="0.25">
      <c r="A229" s="14">
        <v>228</v>
      </c>
      <c r="B229" s="14" t="s">
        <v>2928</v>
      </c>
      <c r="C229" s="14"/>
      <c r="D229" s="1" t="s">
        <v>1521</v>
      </c>
      <c r="E229" s="1" t="s">
        <v>1356</v>
      </c>
      <c r="F229" s="14">
        <v>380</v>
      </c>
      <c r="G229" s="1"/>
      <c r="H229" s="14">
        <v>165</v>
      </c>
      <c r="I229" s="1"/>
      <c r="J229" s="1"/>
      <c r="K229" s="1"/>
    </row>
    <row r="230" spans="1:11" ht="45" customHeight="1" x14ac:dyDescent="0.25">
      <c r="A230" s="14">
        <v>229</v>
      </c>
      <c r="B230" s="14" t="s">
        <v>2928</v>
      </c>
      <c r="C230" s="14"/>
      <c r="D230" s="1" t="s">
        <v>267</v>
      </c>
      <c r="E230" s="1" t="s">
        <v>1356</v>
      </c>
      <c r="F230" s="14">
        <v>380</v>
      </c>
      <c r="G230" s="1"/>
      <c r="H230" s="14">
        <v>165</v>
      </c>
      <c r="I230" s="1"/>
      <c r="J230" s="1"/>
      <c r="K230" s="1"/>
    </row>
    <row r="231" spans="1:11" ht="45" customHeight="1" x14ac:dyDescent="0.25">
      <c r="A231" s="14">
        <v>230</v>
      </c>
      <c r="B231" s="14" t="s">
        <v>2928</v>
      </c>
      <c r="C231" s="14"/>
      <c r="D231" s="1" t="s">
        <v>3457</v>
      </c>
      <c r="E231" s="1" t="s">
        <v>1356</v>
      </c>
      <c r="F231" s="14">
        <v>380</v>
      </c>
      <c r="G231" s="1"/>
      <c r="H231" s="14">
        <v>165</v>
      </c>
      <c r="I231" s="1"/>
      <c r="J231" s="1"/>
      <c r="K231" s="1"/>
    </row>
    <row r="232" spans="1:11" ht="45" customHeight="1" x14ac:dyDescent="0.25">
      <c r="A232" s="14">
        <v>231</v>
      </c>
      <c r="B232" s="14" t="s">
        <v>2928</v>
      </c>
      <c r="C232" s="14"/>
      <c r="D232" s="1" t="s">
        <v>1516</v>
      </c>
      <c r="E232" s="1" t="s">
        <v>1356</v>
      </c>
      <c r="F232" s="14">
        <v>380</v>
      </c>
      <c r="G232" s="1"/>
      <c r="H232" s="14">
        <v>165</v>
      </c>
      <c r="I232" s="1"/>
      <c r="J232" s="1"/>
      <c r="K232" s="1"/>
    </row>
    <row r="233" spans="1:11" ht="45" customHeight="1" x14ac:dyDescent="0.25">
      <c r="A233" s="14">
        <v>232</v>
      </c>
      <c r="B233" s="14" t="s">
        <v>2928</v>
      </c>
      <c r="C233" s="14"/>
      <c r="D233" s="1" t="s">
        <v>1523</v>
      </c>
      <c r="E233" s="1" t="s">
        <v>1356</v>
      </c>
      <c r="F233" s="14">
        <v>380</v>
      </c>
      <c r="G233" s="1"/>
      <c r="H233" s="14">
        <v>165</v>
      </c>
      <c r="I233" s="1"/>
      <c r="J233" s="1"/>
      <c r="K233" s="1"/>
    </row>
    <row r="234" spans="1:11" ht="45" customHeight="1" x14ac:dyDescent="0.25">
      <c r="A234" s="14">
        <v>233</v>
      </c>
      <c r="B234" s="14" t="s">
        <v>2928</v>
      </c>
      <c r="C234" s="14"/>
      <c r="D234" s="1" t="s">
        <v>3456</v>
      </c>
      <c r="E234" s="1" t="s">
        <v>1356</v>
      </c>
      <c r="F234" s="14">
        <v>380</v>
      </c>
      <c r="G234" s="1"/>
      <c r="H234" s="14">
        <v>165</v>
      </c>
      <c r="I234" s="1"/>
      <c r="J234" s="1"/>
      <c r="K234" s="1"/>
    </row>
    <row r="235" spans="1:11" ht="45" customHeight="1" x14ac:dyDescent="0.25">
      <c r="A235" s="14">
        <v>234</v>
      </c>
      <c r="B235" s="14" t="s">
        <v>2928</v>
      </c>
      <c r="C235" s="14"/>
      <c r="D235" s="1" t="s">
        <v>2824</v>
      </c>
      <c r="E235" s="1" t="s">
        <v>1356</v>
      </c>
      <c r="F235" s="14">
        <v>380</v>
      </c>
      <c r="G235" s="1"/>
      <c r="H235" s="14">
        <v>165</v>
      </c>
      <c r="I235" s="1"/>
      <c r="J235" s="1"/>
      <c r="K235" s="1"/>
    </row>
    <row r="236" spans="1:11" ht="45" customHeight="1" x14ac:dyDescent="0.25">
      <c r="A236" s="14">
        <v>235</v>
      </c>
      <c r="B236" s="14" t="s">
        <v>2928</v>
      </c>
      <c r="C236" s="14"/>
      <c r="D236" s="1" t="s">
        <v>265</v>
      </c>
      <c r="E236" s="1" t="s">
        <v>1356</v>
      </c>
      <c r="F236" s="14">
        <v>380</v>
      </c>
      <c r="G236" s="1"/>
      <c r="H236" s="14">
        <v>165</v>
      </c>
      <c r="I236" s="1"/>
      <c r="J236" s="1"/>
      <c r="K236" s="1"/>
    </row>
    <row r="237" spans="1:11" ht="45" customHeight="1" x14ac:dyDescent="0.25">
      <c r="A237" s="14">
        <v>236</v>
      </c>
      <c r="B237" s="14" t="s">
        <v>2928</v>
      </c>
      <c r="C237" s="14"/>
      <c r="D237" s="1" t="s">
        <v>3495</v>
      </c>
      <c r="E237" s="1" t="s">
        <v>1356</v>
      </c>
      <c r="F237" s="14">
        <v>380</v>
      </c>
      <c r="G237" s="1"/>
      <c r="H237" s="14">
        <v>165</v>
      </c>
      <c r="I237" s="1"/>
      <c r="J237" s="1"/>
      <c r="K237" s="1"/>
    </row>
    <row r="238" spans="1:11" ht="45" customHeight="1" x14ac:dyDescent="0.25">
      <c r="A238" s="14">
        <v>237</v>
      </c>
      <c r="B238" s="14" t="s">
        <v>2928</v>
      </c>
      <c r="C238" s="14"/>
      <c r="D238" s="1" t="s">
        <v>1965</v>
      </c>
      <c r="E238" s="1" t="s">
        <v>1356</v>
      </c>
      <c r="F238" s="14">
        <v>380</v>
      </c>
      <c r="G238" s="1" t="s">
        <v>3705</v>
      </c>
      <c r="H238" s="14">
        <v>165</v>
      </c>
      <c r="I238" s="1"/>
      <c r="J238" s="1"/>
      <c r="K238" s="1" t="s">
        <v>3070</v>
      </c>
    </row>
    <row r="239" spans="1:11" ht="45" customHeight="1" x14ac:dyDescent="0.25">
      <c r="A239" s="14">
        <v>238</v>
      </c>
      <c r="B239" s="14" t="s">
        <v>2928</v>
      </c>
      <c r="C239" s="14"/>
      <c r="D239" s="1" t="s">
        <v>1524</v>
      </c>
      <c r="E239" s="1" t="s">
        <v>515</v>
      </c>
      <c r="F239" s="14">
        <v>430</v>
      </c>
      <c r="G239" s="1"/>
      <c r="H239" s="14">
        <v>165</v>
      </c>
      <c r="I239" s="1"/>
      <c r="J239" s="1" t="s">
        <v>487</v>
      </c>
      <c r="K239" s="1" t="s">
        <v>1232</v>
      </c>
    </row>
    <row r="240" spans="1:11" ht="45" customHeight="1" x14ac:dyDescent="0.25">
      <c r="A240" s="14">
        <v>239</v>
      </c>
      <c r="B240" s="14" t="s">
        <v>2928</v>
      </c>
      <c r="C240" s="14"/>
      <c r="D240" s="1" t="s">
        <v>1544</v>
      </c>
      <c r="E240" s="1" t="s">
        <v>1312</v>
      </c>
      <c r="F240" s="14">
        <v>430</v>
      </c>
      <c r="G240" s="1"/>
      <c r="H240" s="14">
        <v>165</v>
      </c>
      <c r="I240" s="1"/>
      <c r="J240" s="1"/>
      <c r="K240" s="1" t="s">
        <v>298</v>
      </c>
    </row>
    <row r="241" spans="1:11" ht="45" customHeight="1" x14ac:dyDescent="0.25">
      <c r="A241" s="14">
        <v>240</v>
      </c>
      <c r="B241" s="14" t="s">
        <v>2928</v>
      </c>
      <c r="C241" s="14"/>
      <c r="D241" s="1" t="s">
        <v>3496</v>
      </c>
      <c r="E241" s="1" t="s">
        <v>3698</v>
      </c>
      <c r="F241" s="14">
        <v>430</v>
      </c>
      <c r="G241" s="1"/>
      <c r="H241" s="14">
        <v>165</v>
      </c>
      <c r="I241" s="1"/>
      <c r="J241" s="1"/>
      <c r="K241" s="1" t="s">
        <v>3074</v>
      </c>
    </row>
    <row r="242" spans="1:11" ht="45" customHeight="1" x14ac:dyDescent="0.25">
      <c r="A242" s="14">
        <v>241</v>
      </c>
      <c r="B242" s="14" t="s">
        <v>2928</v>
      </c>
      <c r="C242" s="14"/>
      <c r="D242" s="1" t="s">
        <v>2388</v>
      </c>
      <c r="E242" s="1" t="s">
        <v>503</v>
      </c>
      <c r="F242" s="14">
        <v>430</v>
      </c>
      <c r="G242" s="1"/>
      <c r="H242" s="14">
        <v>165</v>
      </c>
      <c r="I242" s="1"/>
      <c r="J242" s="1"/>
      <c r="K242" s="1" t="s">
        <v>3701</v>
      </c>
    </row>
    <row r="243" spans="1:11" ht="45" customHeight="1" x14ac:dyDescent="0.25">
      <c r="A243" s="14">
        <v>242</v>
      </c>
      <c r="B243" s="14" t="s">
        <v>2928</v>
      </c>
      <c r="C243" s="14"/>
      <c r="D243" s="1" t="s">
        <v>2792</v>
      </c>
      <c r="E243" s="1" t="s">
        <v>503</v>
      </c>
      <c r="F243" s="14">
        <v>430</v>
      </c>
      <c r="G243" s="1"/>
      <c r="H243" s="14">
        <v>165</v>
      </c>
      <c r="I243" s="1" t="s">
        <v>3697</v>
      </c>
      <c r="J243" s="1"/>
      <c r="K243" s="1" t="s">
        <v>3085</v>
      </c>
    </row>
    <row r="244" spans="1:11" ht="45" customHeight="1" x14ac:dyDescent="0.25">
      <c r="A244" s="14">
        <v>243</v>
      </c>
      <c r="B244" s="14" t="s">
        <v>2928</v>
      </c>
      <c r="C244" s="14"/>
      <c r="D244" s="1" t="s">
        <v>3484</v>
      </c>
      <c r="E244" s="1" t="s">
        <v>503</v>
      </c>
      <c r="F244" s="14">
        <v>430</v>
      </c>
      <c r="G244" s="1" t="s">
        <v>1332</v>
      </c>
      <c r="H244" s="14">
        <v>165</v>
      </c>
      <c r="I244" s="1"/>
      <c r="J244" s="1"/>
      <c r="K244" s="1" t="s">
        <v>1332</v>
      </c>
    </row>
    <row r="245" spans="1:11" ht="45" customHeight="1" x14ac:dyDescent="0.25">
      <c r="A245" s="14">
        <v>244</v>
      </c>
      <c r="B245" s="14" t="s">
        <v>2928</v>
      </c>
      <c r="C245" s="14"/>
      <c r="D245" s="1" t="s">
        <v>1467</v>
      </c>
      <c r="E245" s="1" t="s">
        <v>503</v>
      </c>
      <c r="F245" s="14">
        <v>430</v>
      </c>
      <c r="G245" s="1"/>
      <c r="H245" s="14">
        <v>165</v>
      </c>
      <c r="I245" s="1"/>
      <c r="J245" s="1" t="s">
        <v>517</v>
      </c>
      <c r="K245" s="1" t="s">
        <v>3683</v>
      </c>
    </row>
    <row r="246" spans="1:11" ht="45" customHeight="1" x14ac:dyDescent="0.25">
      <c r="A246" s="14">
        <v>245</v>
      </c>
      <c r="B246" s="14" t="s">
        <v>2928</v>
      </c>
      <c r="C246" s="14"/>
      <c r="D246" s="1" t="s">
        <v>2831</v>
      </c>
      <c r="E246" s="1" t="s">
        <v>503</v>
      </c>
      <c r="F246" s="14">
        <v>430</v>
      </c>
      <c r="G246" s="1"/>
      <c r="H246" s="14">
        <v>165</v>
      </c>
      <c r="I246" s="1"/>
      <c r="J246" s="1"/>
      <c r="K246" s="1" t="s">
        <v>3701</v>
      </c>
    </row>
    <row r="247" spans="1:11" ht="45" customHeight="1" x14ac:dyDescent="0.25">
      <c r="A247" s="14">
        <v>246</v>
      </c>
      <c r="B247" s="14" t="s">
        <v>2928</v>
      </c>
      <c r="C247" s="14"/>
      <c r="D247" s="1" t="s">
        <v>1503</v>
      </c>
      <c r="E247" s="1" t="s">
        <v>503</v>
      </c>
      <c r="F247" s="14">
        <v>430</v>
      </c>
      <c r="G247" s="1"/>
      <c r="H247" s="14">
        <v>165</v>
      </c>
      <c r="I247" s="1"/>
      <c r="J247" s="1"/>
      <c r="K247" s="1"/>
    </row>
    <row r="248" spans="1:11" ht="45" customHeight="1" x14ac:dyDescent="0.25">
      <c r="A248" s="14">
        <v>247</v>
      </c>
      <c r="B248" s="14" t="s">
        <v>2928</v>
      </c>
      <c r="C248" s="14"/>
      <c r="D248" s="1" t="s">
        <v>276</v>
      </c>
      <c r="E248" s="1" t="s">
        <v>503</v>
      </c>
      <c r="F248" s="14">
        <v>430</v>
      </c>
      <c r="G248" s="1"/>
      <c r="H248" s="14">
        <v>165</v>
      </c>
      <c r="I248" s="1"/>
      <c r="J248" s="1"/>
      <c r="K248" s="1"/>
    </row>
    <row r="249" spans="1:11" ht="45" customHeight="1" x14ac:dyDescent="0.25">
      <c r="A249" s="14">
        <v>248</v>
      </c>
      <c r="B249" s="14" t="s">
        <v>2928</v>
      </c>
      <c r="C249" s="14"/>
      <c r="D249" s="1" t="s">
        <v>1480</v>
      </c>
      <c r="E249" s="1" t="s">
        <v>503</v>
      </c>
      <c r="F249" s="14">
        <v>430</v>
      </c>
      <c r="G249" s="1"/>
      <c r="H249" s="14">
        <v>165</v>
      </c>
      <c r="I249" s="1"/>
      <c r="J249" s="1"/>
      <c r="K249" s="1"/>
    </row>
    <row r="250" spans="1:11" ht="45" customHeight="1" x14ac:dyDescent="0.25">
      <c r="A250" s="14">
        <v>249</v>
      </c>
      <c r="B250" s="14" t="s">
        <v>2928</v>
      </c>
      <c r="C250" s="14"/>
      <c r="D250" s="1" t="s">
        <v>3486</v>
      </c>
      <c r="E250" s="1" t="s">
        <v>503</v>
      </c>
      <c r="F250" s="14">
        <v>470</v>
      </c>
      <c r="G250" s="1"/>
      <c r="H250" s="14">
        <v>165</v>
      </c>
      <c r="I250" s="1"/>
      <c r="J250" s="1" t="s">
        <v>799</v>
      </c>
      <c r="K250" s="1" t="s">
        <v>2558</v>
      </c>
    </row>
    <row r="251" spans="1:11" ht="45" customHeight="1" x14ac:dyDescent="0.25">
      <c r="A251" s="14">
        <v>250</v>
      </c>
      <c r="B251" s="14" t="s">
        <v>2928</v>
      </c>
      <c r="C251" s="14"/>
      <c r="D251" s="1" t="s">
        <v>3488</v>
      </c>
      <c r="E251" s="1" t="s">
        <v>503</v>
      </c>
      <c r="F251" s="14">
        <v>470</v>
      </c>
      <c r="G251" s="1"/>
      <c r="H251" s="14">
        <v>165</v>
      </c>
      <c r="I251" s="1"/>
      <c r="J251" s="1"/>
      <c r="K251" s="1" t="s">
        <v>1836</v>
      </c>
    </row>
    <row r="252" spans="1:11" ht="45" customHeight="1" x14ac:dyDescent="0.25">
      <c r="A252" s="14">
        <v>251</v>
      </c>
      <c r="B252" s="14" t="s">
        <v>2928</v>
      </c>
      <c r="C252" s="14"/>
      <c r="D252" s="1" t="s">
        <v>1652</v>
      </c>
      <c r="E252" s="1" t="s">
        <v>503</v>
      </c>
      <c r="F252" s="14">
        <v>470</v>
      </c>
      <c r="G252" s="1"/>
      <c r="H252" s="14">
        <v>180</v>
      </c>
      <c r="I252" s="1" t="s">
        <v>2206</v>
      </c>
      <c r="J252" s="1"/>
      <c r="K252" s="1" t="s">
        <v>2358</v>
      </c>
    </row>
    <row r="253" spans="1:11" ht="45" customHeight="1" x14ac:dyDescent="0.25">
      <c r="A253" s="14">
        <v>252</v>
      </c>
      <c r="B253" s="14" t="s">
        <v>2928</v>
      </c>
      <c r="C253" s="14"/>
      <c r="D253" s="1" t="s">
        <v>2272</v>
      </c>
      <c r="E253" s="1" t="s">
        <v>503</v>
      </c>
      <c r="F253" s="14">
        <v>470</v>
      </c>
      <c r="G253" s="1"/>
      <c r="H253" s="14">
        <v>180</v>
      </c>
      <c r="I253" s="1"/>
      <c r="J253" s="1"/>
      <c r="K253" s="1" t="s">
        <v>3701</v>
      </c>
    </row>
    <row r="254" spans="1:11" ht="45" customHeight="1" x14ac:dyDescent="0.25">
      <c r="A254" s="14">
        <v>253</v>
      </c>
      <c r="B254" s="14" t="s">
        <v>2928</v>
      </c>
      <c r="C254" s="14"/>
      <c r="D254" s="1" t="s">
        <v>2104</v>
      </c>
      <c r="E254" s="1" t="s">
        <v>503</v>
      </c>
      <c r="F254" s="14">
        <v>470</v>
      </c>
      <c r="G254" s="1"/>
      <c r="H254" s="14">
        <v>180</v>
      </c>
      <c r="I254" s="1"/>
      <c r="J254" s="1"/>
      <c r="K254" s="1"/>
    </row>
    <row r="255" spans="1:11" ht="45" customHeight="1" x14ac:dyDescent="0.25">
      <c r="A255" s="14">
        <v>254</v>
      </c>
      <c r="B255" s="14" t="s">
        <v>2928</v>
      </c>
      <c r="C255" s="14"/>
      <c r="D255" s="1" t="s">
        <v>1564</v>
      </c>
      <c r="E255" s="1" t="s">
        <v>503</v>
      </c>
      <c r="F255" s="14">
        <v>470</v>
      </c>
      <c r="G255" s="1"/>
      <c r="H255" s="14">
        <v>180</v>
      </c>
      <c r="I255" s="1"/>
      <c r="J255" s="1"/>
      <c r="K255" s="1"/>
    </row>
    <row r="256" spans="1:11" ht="45" customHeight="1" x14ac:dyDescent="0.25">
      <c r="A256" s="14">
        <v>255</v>
      </c>
      <c r="B256" s="14" t="s">
        <v>2928</v>
      </c>
      <c r="C256" s="14"/>
      <c r="D256" s="1" t="s">
        <v>3123</v>
      </c>
      <c r="E256" s="1" t="s">
        <v>503</v>
      </c>
      <c r="F256" s="14">
        <v>470</v>
      </c>
      <c r="G256" s="1"/>
      <c r="H256" s="14">
        <v>180</v>
      </c>
      <c r="I256" s="1"/>
      <c r="J256" s="1"/>
      <c r="K256" s="1"/>
    </row>
    <row r="257" spans="1:11" ht="45" customHeight="1" x14ac:dyDescent="0.25">
      <c r="A257" s="14">
        <v>256</v>
      </c>
      <c r="B257" s="14" t="s">
        <v>2928</v>
      </c>
      <c r="C257" s="14"/>
      <c r="D257" s="1" t="s">
        <v>3930</v>
      </c>
      <c r="E257" s="1" t="s">
        <v>1356</v>
      </c>
      <c r="F257" s="14">
        <v>470</v>
      </c>
      <c r="G257" s="1"/>
      <c r="H257" s="14">
        <v>180</v>
      </c>
      <c r="I257" s="1"/>
      <c r="J257" s="1"/>
      <c r="K257" s="1" t="s">
        <v>298</v>
      </c>
    </row>
    <row r="258" spans="1:11" ht="45" customHeight="1" x14ac:dyDescent="0.25">
      <c r="A258" s="14">
        <v>257</v>
      </c>
      <c r="B258" s="14" t="s">
        <v>2928</v>
      </c>
      <c r="C258" s="14"/>
      <c r="D258" s="1" t="s">
        <v>1360</v>
      </c>
      <c r="E258" s="1" t="s">
        <v>1356</v>
      </c>
      <c r="F258" s="14">
        <v>470</v>
      </c>
      <c r="G258" s="1"/>
      <c r="H258" s="14">
        <v>180</v>
      </c>
      <c r="I258" s="1"/>
      <c r="J258" s="1"/>
      <c r="K258" s="1"/>
    </row>
    <row r="259" spans="1:11" ht="45" customHeight="1" x14ac:dyDescent="0.25">
      <c r="A259" s="14">
        <v>258</v>
      </c>
      <c r="B259" s="14" t="s">
        <v>2928</v>
      </c>
      <c r="C259" s="14"/>
      <c r="D259" s="14" t="s">
        <v>2142</v>
      </c>
      <c r="E259" s="14" t="s">
        <v>515</v>
      </c>
      <c r="F259" s="14">
        <v>470</v>
      </c>
      <c r="G259" s="1"/>
      <c r="H259" s="14">
        <v>180</v>
      </c>
      <c r="I259" s="1"/>
      <c r="J259" s="1"/>
      <c r="K259" s="1" t="s">
        <v>3137</v>
      </c>
    </row>
    <row r="260" spans="1:11" ht="45" customHeight="1" x14ac:dyDescent="0.25">
      <c r="A260" s="14">
        <v>259</v>
      </c>
      <c r="B260" s="14" t="s">
        <v>2928</v>
      </c>
      <c r="C260" s="14"/>
      <c r="D260" s="1" t="s">
        <v>2132</v>
      </c>
      <c r="E260" s="1" t="s">
        <v>1356</v>
      </c>
      <c r="F260" s="14">
        <v>470</v>
      </c>
      <c r="G260" s="1"/>
      <c r="H260" s="14">
        <v>180</v>
      </c>
      <c r="I260" s="1"/>
      <c r="J260" s="1"/>
      <c r="K260" s="1" t="s">
        <v>298</v>
      </c>
    </row>
    <row r="261" spans="1:11" ht="45" customHeight="1" x14ac:dyDescent="0.25">
      <c r="A261" s="14">
        <v>260</v>
      </c>
      <c r="B261" s="14" t="s">
        <v>2928</v>
      </c>
      <c r="C261" s="14"/>
      <c r="D261" s="1" t="s">
        <v>3487</v>
      </c>
      <c r="E261" s="1" t="s">
        <v>1356</v>
      </c>
      <c r="F261" s="14">
        <v>470</v>
      </c>
      <c r="G261" s="1"/>
      <c r="H261" s="14">
        <v>180</v>
      </c>
      <c r="I261" s="1"/>
      <c r="J261" s="1"/>
      <c r="K261" s="1"/>
    </row>
    <row r="262" spans="1:11" ht="45" customHeight="1" x14ac:dyDescent="0.25">
      <c r="A262" s="14">
        <v>261</v>
      </c>
      <c r="B262" s="14" t="s">
        <v>2928</v>
      </c>
      <c r="C262" s="14"/>
      <c r="D262" s="1" t="s">
        <v>1645</v>
      </c>
      <c r="E262" s="1" t="s">
        <v>1356</v>
      </c>
      <c r="F262" s="14">
        <v>470</v>
      </c>
      <c r="G262" s="1"/>
      <c r="H262" s="14">
        <v>180</v>
      </c>
      <c r="I262" s="1"/>
      <c r="J262" s="1"/>
      <c r="K262" s="1"/>
    </row>
    <row r="263" spans="1:11" ht="45" customHeight="1" x14ac:dyDescent="0.25">
      <c r="A263" s="14">
        <v>262</v>
      </c>
      <c r="B263" s="14" t="s">
        <v>2928</v>
      </c>
      <c r="C263" s="14"/>
      <c r="D263" s="1" t="s">
        <v>3868</v>
      </c>
      <c r="E263" s="1" t="s">
        <v>515</v>
      </c>
      <c r="F263" s="14">
        <v>470</v>
      </c>
      <c r="G263" s="1"/>
      <c r="H263" s="14">
        <v>180</v>
      </c>
      <c r="I263" s="1"/>
      <c r="J263" s="1"/>
      <c r="K263" s="1" t="s">
        <v>3137</v>
      </c>
    </row>
    <row r="264" spans="1:11" ht="45" customHeight="1" x14ac:dyDescent="0.25">
      <c r="A264" s="14">
        <v>263</v>
      </c>
      <c r="B264" s="14" t="s">
        <v>2928</v>
      </c>
      <c r="C264" s="14"/>
      <c r="D264" s="1" t="s">
        <v>2841</v>
      </c>
      <c r="E264" s="1" t="s">
        <v>1356</v>
      </c>
      <c r="F264" s="14">
        <v>470</v>
      </c>
      <c r="G264" s="1"/>
      <c r="H264" s="14">
        <v>180</v>
      </c>
      <c r="I264" s="1"/>
      <c r="J264" s="1"/>
      <c r="K264" s="1" t="s">
        <v>298</v>
      </c>
    </row>
    <row r="265" spans="1:11" ht="45" customHeight="1" x14ac:dyDescent="0.25">
      <c r="A265" s="14">
        <v>264</v>
      </c>
      <c r="B265" s="14" t="s">
        <v>2928</v>
      </c>
      <c r="C265" s="14"/>
      <c r="D265" s="1" t="s">
        <v>2123</v>
      </c>
      <c r="E265" s="1" t="s">
        <v>515</v>
      </c>
      <c r="F265" s="14">
        <v>470</v>
      </c>
      <c r="G265" s="1"/>
      <c r="H265" s="14">
        <v>180</v>
      </c>
      <c r="I265" s="1"/>
      <c r="J265" s="1"/>
      <c r="K265" s="1" t="s">
        <v>3137</v>
      </c>
    </row>
    <row r="266" spans="1:11" ht="45" customHeight="1" x14ac:dyDescent="0.25">
      <c r="A266" s="14">
        <v>265</v>
      </c>
      <c r="B266" s="14" t="s">
        <v>2928</v>
      </c>
      <c r="C266" s="14"/>
      <c r="D266" s="1" t="s">
        <v>3886</v>
      </c>
      <c r="E266" s="1" t="s">
        <v>3721</v>
      </c>
      <c r="F266" s="14">
        <v>470</v>
      </c>
      <c r="G266" s="1"/>
      <c r="H266" s="14">
        <v>180</v>
      </c>
      <c r="I266" s="1"/>
      <c r="J266" s="1"/>
      <c r="K266" s="1" t="s">
        <v>2655</v>
      </c>
    </row>
    <row r="267" spans="1:11" ht="45" customHeight="1" x14ac:dyDescent="0.25">
      <c r="A267" s="14">
        <v>266</v>
      </c>
      <c r="B267" s="14" t="s">
        <v>2928</v>
      </c>
      <c r="C267" s="14"/>
      <c r="D267" s="1" t="s">
        <v>2497</v>
      </c>
      <c r="E267" s="1" t="s">
        <v>1302</v>
      </c>
      <c r="F267" s="14">
        <v>470</v>
      </c>
      <c r="G267" s="1"/>
      <c r="H267" s="14">
        <v>180</v>
      </c>
      <c r="I267" s="1"/>
      <c r="J267" s="1"/>
      <c r="K267" s="1" t="s">
        <v>3076</v>
      </c>
    </row>
    <row r="268" spans="1:11" ht="45" customHeight="1" x14ac:dyDescent="0.25">
      <c r="A268" s="14">
        <v>267</v>
      </c>
      <c r="B268" s="14" t="s">
        <v>2928</v>
      </c>
      <c r="C268" s="14"/>
      <c r="D268" s="1" t="s">
        <v>297</v>
      </c>
      <c r="E268" s="1" t="s">
        <v>1356</v>
      </c>
      <c r="F268" s="14">
        <v>470</v>
      </c>
      <c r="G268" s="1"/>
      <c r="H268" s="14">
        <v>180</v>
      </c>
      <c r="I268" s="1"/>
      <c r="J268" s="1"/>
      <c r="K268" s="1"/>
    </row>
    <row r="269" spans="1:11" ht="45" customHeight="1" x14ac:dyDescent="0.25">
      <c r="A269" s="14">
        <v>268</v>
      </c>
      <c r="B269" s="14" t="s">
        <v>2928</v>
      </c>
      <c r="C269" s="14"/>
      <c r="D269" s="1" t="s">
        <v>1436</v>
      </c>
      <c r="E269" s="1" t="s">
        <v>1356</v>
      </c>
      <c r="F269" s="14">
        <v>470</v>
      </c>
      <c r="G269" s="1"/>
      <c r="H269" s="14">
        <v>180</v>
      </c>
      <c r="I269" s="1"/>
      <c r="J269" s="1"/>
      <c r="K269" s="1"/>
    </row>
    <row r="270" spans="1:11" ht="45" customHeight="1" x14ac:dyDescent="0.25">
      <c r="A270" s="14">
        <v>269</v>
      </c>
      <c r="B270" s="14" t="s">
        <v>2928</v>
      </c>
      <c r="C270" s="14"/>
      <c r="D270" s="1" t="s">
        <v>3161</v>
      </c>
      <c r="E270" s="1" t="s">
        <v>1356</v>
      </c>
      <c r="F270" s="14">
        <v>470</v>
      </c>
      <c r="G270" s="1"/>
      <c r="H270" s="14">
        <v>180</v>
      </c>
      <c r="I270" s="1"/>
      <c r="J270" s="1"/>
      <c r="K270" s="1"/>
    </row>
    <row r="271" spans="1:11" ht="45" customHeight="1" x14ac:dyDescent="0.25">
      <c r="A271" s="14">
        <v>270</v>
      </c>
      <c r="B271" s="14" t="s">
        <v>2928</v>
      </c>
      <c r="C271" s="14"/>
      <c r="D271" s="1" t="s">
        <v>1571</v>
      </c>
      <c r="E271" s="1" t="s">
        <v>515</v>
      </c>
      <c r="F271" s="14">
        <v>470</v>
      </c>
      <c r="G271" s="1"/>
      <c r="H271" s="14">
        <v>180</v>
      </c>
      <c r="I271" s="1" t="s">
        <v>2596</v>
      </c>
      <c r="J271" s="1"/>
      <c r="K271" s="1" t="s">
        <v>323</v>
      </c>
    </row>
    <row r="272" spans="1:11" ht="45" customHeight="1" x14ac:dyDescent="0.25">
      <c r="A272" s="14">
        <v>271</v>
      </c>
      <c r="B272" s="14" t="s">
        <v>2928</v>
      </c>
      <c r="C272" s="14"/>
      <c r="D272" s="1" t="s">
        <v>1576</v>
      </c>
      <c r="E272" s="1" t="s">
        <v>1356</v>
      </c>
      <c r="F272" s="14">
        <v>470</v>
      </c>
      <c r="G272" s="1"/>
      <c r="H272" s="14">
        <v>180</v>
      </c>
      <c r="I272" s="1"/>
      <c r="J272" s="1"/>
      <c r="K272" s="1" t="s">
        <v>298</v>
      </c>
    </row>
    <row r="273" spans="1:11" ht="45" customHeight="1" x14ac:dyDescent="0.25">
      <c r="A273" s="14">
        <v>272</v>
      </c>
      <c r="B273" s="14" t="s">
        <v>2928</v>
      </c>
      <c r="C273" s="14"/>
      <c r="D273" s="1" t="s">
        <v>1351</v>
      </c>
      <c r="E273" s="1" t="s">
        <v>1356</v>
      </c>
      <c r="F273" s="14">
        <v>470</v>
      </c>
      <c r="G273" s="1"/>
      <c r="H273" s="14">
        <v>180</v>
      </c>
      <c r="I273" s="1"/>
      <c r="J273" s="1"/>
      <c r="K273" s="1"/>
    </row>
    <row r="274" spans="1:11" ht="45" customHeight="1" x14ac:dyDescent="0.25">
      <c r="A274" s="14">
        <v>273</v>
      </c>
      <c r="B274" s="14" t="s">
        <v>2928</v>
      </c>
      <c r="C274" s="14"/>
      <c r="D274" s="1" t="s">
        <v>3919</v>
      </c>
      <c r="E274" s="1" t="s">
        <v>1356</v>
      </c>
      <c r="F274" s="14">
        <v>470</v>
      </c>
      <c r="G274" s="1"/>
      <c r="H274" s="14">
        <v>180</v>
      </c>
      <c r="I274" s="1"/>
      <c r="J274" s="1"/>
      <c r="K274" s="1"/>
    </row>
    <row r="275" spans="1:11" ht="45" customHeight="1" x14ac:dyDescent="0.25">
      <c r="A275" s="14">
        <v>274</v>
      </c>
      <c r="B275" s="14" t="s">
        <v>2928</v>
      </c>
      <c r="C275" s="14"/>
      <c r="D275" s="1" t="s">
        <v>2829</v>
      </c>
      <c r="E275" s="1" t="s">
        <v>1356</v>
      </c>
      <c r="F275" s="14">
        <v>470</v>
      </c>
      <c r="G275" s="1"/>
      <c r="H275" s="14">
        <v>180</v>
      </c>
      <c r="I275" s="1"/>
      <c r="J275" s="1"/>
      <c r="K275" s="1"/>
    </row>
    <row r="276" spans="1:11" ht="45" customHeight="1" x14ac:dyDescent="0.25">
      <c r="A276" s="14">
        <v>275</v>
      </c>
      <c r="B276" s="14" t="s">
        <v>2928</v>
      </c>
      <c r="C276" s="14"/>
      <c r="D276" s="1" t="s">
        <v>1569</v>
      </c>
      <c r="E276" s="1" t="s">
        <v>1356</v>
      </c>
      <c r="F276" s="14">
        <v>470</v>
      </c>
      <c r="G276" s="1"/>
      <c r="H276" s="14">
        <v>180</v>
      </c>
      <c r="I276" s="1"/>
      <c r="J276" s="1"/>
      <c r="K276" s="1"/>
    </row>
    <row r="277" spans="1:11" ht="45" customHeight="1" x14ac:dyDescent="0.25">
      <c r="A277" s="14">
        <v>276</v>
      </c>
      <c r="B277" s="14" t="s">
        <v>2928</v>
      </c>
      <c r="C277" s="14"/>
      <c r="D277" s="1" t="s">
        <v>2349</v>
      </c>
      <c r="E277" s="1" t="s">
        <v>1356</v>
      </c>
      <c r="F277" s="14">
        <v>470</v>
      </c>
      <c r="G277" s="1"/>
      <c r="H277" s="14">
        <v>180</v>
      </c>
      <c r="I277" s="1"/>
      <c r="J277" s="1"/>
      <c r="K277" s="1"/>
    </row>
    <row r="278" spans="1:11" ht="45" customHeight="1" x14ac:dyDescent="0.25">
      <c r="A278" s="14">
        <v>277</v>
      </c>
      <c r="B278" s="14" t="s">
        <v>2928</v>
      </c>
      <c r="C278" s="14"/>
      <c r="D278" s="1" t="s">
        <v>2131</v>
      </c>
      <c r="E278" s="1" t="s">
        <v>1356</v>
      </c>
      <c r="F278" s="14">
        <v>470</v>
      </c>
      <c r="G278" s="1"/>
      <c r="H278" s="14">
        <v>180</v>
      </c>
      <c r="I278" s="1"/>
      <c r="J278" s="1"/>
      <c r="K278" s="1"/>
    </row>
    <row r="279" spans="1:11" ht="45" customHeight="1" x14ac:dyDescent="0.25">
      <c r="A279" s="14">
        <v>278</v>
      </c>
      <c r="B279" s="14" t="s">
        <v>2928</v>
      </c>
      <c r="C279" s="14"/>
      <c r="D279" s="1" t="s">
        <v>3522</v>
      </c>
      <c r="E279" s="1" t="s">
        <v>1356</v>
      </c>
      <c r="F279" s="14">
        <v>470</v>
      </c>
      <c r="G279" s="1"/>
      <c r="H279" s="14">
        <v>180</v>
      </c>
      <c r="I279" s="1"/>
      <c r="J279" s="1"/>
      <c r="K279" s="1"/>
    </row>
    <row r="280" spans="1:11" ht="45" customHeight="1" x14ac:dyDescent="0.25">
      <c r="A280" s="14">
        <v>279</v>
      </c>
      <c r="B280" s="14" t="s">
        <v>2928</v>
      </c>
      <c r="C280" s="14"/>
      <c r="D280" s="1" t="s">
        <v>2488</v>
      </c>
      <c r="E280" s="1" t="s">
        <v>1356</v>
      </c>
      <c r="F280" s="14">
        <v>470</v>
      </c>
      <c r="G280" s="1"/>
      <c r="H280" s="14">
        <v>180</v>
      </c>
      <c r="I280" s="1"/>
      <c r="J280" s="1"/>
      <c r="K280" s="1"/>
    </row>
    <row r="281" spans="1:11" ht="45" customHeight="1" x14ac:dyDescent="0.25">
      <c r="A281" s="14">
        <v>280</v>
      </c>
      <c r="B281" s="14" t="s">
        <v>2928</v>
      </c>
      <c r="C281" s="14"/>
      <c r="D281" s="1" t="s">
        <v>2489</v>
      </c>
      <c r="E281" s="1" t="s">
        <v>1356</v>
      </c>
      <c r="F281" s="14">
        <v>470</v>
      </c>
      <c r="G281" s="1"/>
      <c r="H281" s="14">
        <v>180</v>
      </c>
      <c r="I281" s="1"/>
      <c r="J281" s="1"/>
      <c r="K281" s="1"/>
    </row>
    <row r="282" spans="1:11" ht="45" customHeight="1" x14ac:dyDescent="0.25">
      <c r="A282" s="14">
        <v>281</v>
      </c>
      <c r="B282" s="14" t="s">
        <v>2928</v>
      </c>
      <c r="C282" s="14"/>
      <c r="D282" s="1" t="s">
        <v>1566</v>
      </c>
      <c r="E282" s="1" t="s">
        <v>1356</v>
      </c>
      <c r="F282" s="14">
        <v>470</v>
      </c>
      <c r="G282" s="1"/>
      <c r="H282" s="14">
        <v>180</v>
      </c>
      <c r="I282" s="1"/>
      <c r="J282" s="1"/>
      <c r="K282" s="1"/>
    </row>
    <row r="283" spans="1:11" ht="45" customHeight="1" x14ac:dyDescent="0.25">
      <c r="A283" s="14">
        <v>282</v>
      </c>
      <c r="B283" s="14" t="s">
        <v>2928</v>
      </c>
      <c r="C283" s="14"/>
      <c r="D283" s="1" t="s">
        <v>3527</v>
      </c>
      <c r="E283" s="1" t="s">
        <v>1356</v>
      </c>
      <c r="F283" s="14">
        <v>470</v>
      </c>
      <c r="G283" s="1"/>
      <c r="H283" s="14">
        <v>180</v>
      </c>
      <c r="I283" s="1"/>
      <c r="J283" s="1"/>
      <c r="K283" s="1"/>
    </row>
    <row r="284" spans="1:11" ht="45" customHeight="1" x14ac:dyDescent="0.25">
      <c r="A284" s="14">
        <v>283</v>
      </c>
      <c r="B284" s="14" t="s">
        <v>2928</v>
      </c>
      <c r="C284" s="14"/>
      <c r="D284" s="1" t="s">
        <v>1541</v>
      </c>
      <c r="E284" s="1" t="s">
        <v>3953</v>
      </c>
      <c r="F284" s="14">
        <v>520</v>
      </c>
      <c r="G284" s="1"/>
      <c r="H284" s="14">
        <v>200</v>
      </c>
      <c r="I284" s="1"/>
      <c r="J284" s="1"/>
      <c r="K284" s="1" t="s">
        <v>1401</v>
      </c>
    </row>
    <row r="285" spans="1:11" ht="45" customHeight="1" x14ac:dyDescent="0.25">
      <c r="A285" s="14">
        <v>284</v>
      </c>
      <c r="B285" s="14" t="s">
        <v>2928</v>
      </c>
      <c r="C285" s="14"/>
      <c r="D285" s="1" t="s">
        <v>2291</v>
      </c>
      <c r="E285" s="1" t="s">
        <v>503</v>
      </c>
      <c r="F285" s="14">
        <v>520</v>
      </c>
      <c r="G285" s="1"/>
      <c r="H285" s="14">
        <v>200</v>
      </c>
      <c r="I285" s="1"/>
      <c r="J285" s="1"/>
      <c r="K285" s="1" t="s">
        <v>3701</v>
      </c>
    </row>
    <row r="286" spans="1:11" ht="45" customHeight="1" x14ac:dyDescent="0.25">
      <c r="A286" s="14">
        <v>285</v>
      </c>
      <c r="B286" s="14" t="s">
        <v>2928</v>
      </c>
      <c r="C286" s="14"/>
      <c r="D286" s="1" t="s">
        <v>277</v>
      </c>
      <c r="E286" s="1" t="s">
        <v>503</v>
      </c>
      <c r="F286" s="14">
        <v>520</v>
      </c>
      <c r="G286" s="1"/>
      <c r="H286" s="14">
        <v>200</v>
      </c>
      <c r="I286" s="1"/>
      <c r="J286" s="1" t="s">
        <v>3688</v>
      </c>
      <c r="K286" s="1" t="s">
        <v>1310</v>
      </c>
    </row>
    <row r="287" spans="1:11" ht="45" customHeight="1" x14ac:dyDescent="0.25">
      <c r="A287" s="14">
        <v>286</v>
      </c>
      <c r="B287" s="14" t="s">
        <v>2928</v>
      </c>
      <c r="C287" s="14"/>
      <c r="D287" s="1" t="s">
        <v>299</v>
      </c>
      <c r="E287" s="1" t="s">
        <v>503</v>
      </c>
      <c r="F287" s="14">
        <v>520</v>
      </c>
      <c r="G287" s="1"/>
      <c r="H287" s="14">
        <v>200</v>
      </c>
      <c r="I287" s="1"/>
      <c r="J287" s="1"/>
      <c r="K287" s="1" t="s">
        <v>3701</v>
      </c>
    </row>
    <row r="288" spans="1:11" ht="45" customHeight="1" x14ac:dyDescent="0.25">
      <c r="A288" s="14">
        <v>287</v>
      </c>
      <c r="B288" s="14" t="s">
        <v>2928</v>
      </c>
      <c r="C288" s="14"/>
      <c r="D288" s="1" t="s">
        <v>1573</v>
      </c>
      <c r="E288" s="1" t="s">
        <v>503</v>
      </c>
      <c r="F288" s="14">
        <v>520</v>
      </c>
      <c r="G288" s="1"/>
      <c r="H288" s="14">
        <v>200</v>
      </c>
      <c r="I288" s="1"/>
      <c r="J288" s="1"/>
      <c r="K288" s="1"/>
    </row>
    <row r="289" spans="1:11" ht="45" customHeight="1" x14ac:dyDescent="0.25">
      <c r="A289" s="14">
        <v>288</v>
      </c>
      <c r="B289" s="14" t="s">
        <v>2928</v>
      </c>
      <c r="C289" s="14"/>
      <c r="D289" s="1" t="s">
        <v>3525</v>
      </c>
      <c r="E289" s="1" t="s">
        <v>503</v>
      </c>
      <c r="F289" s="14">
        <v>560</v>
      </c>
      <c r="G289" s="1"/>
      <c r="H289" s="14">
        <v>220</v>
      </c>
      <c r="I289" s="1"/>
      <c r="J289" s="1"/>
      <c r="K289" s="1" t="s">
        <v>1813</v>
      </c>
    </row>
    <row r="290" spans="1:11" ht="45" customHeight="1" x14ac:dyDescent="0.25">
      <c r="A290" s="14">
        <v>289</v>
      </c>
      <c r="B290" s="14" t="s">
        <v>2928</v>
      </c>
      <c r="C290" s="14"/>
      <c r="D290" s="1" t="s">
        <v>326</v>
      </c>
      <c r="E290" s="1" t="s">
        <v>503</v>
      </c>
      <c r="F290" s="14">
        <v>560</v>
      </c>
      <c r="G290" s="1"/>
      <c r="H290" s="14">
        <v>220</v>
      </c>
      <c r="I290" s="1"/>
      <c r="J290" s="1"/>
      <c r="K290" s="1" t="s">
        <v>3701</v>
      </c>
    </row>
    <row r="291" spans="1:11" ht="45" customHeight="1" x14ac:dyDescent="0.25">
      <c r="A291" s="14">
        <v>290</v>
      </c>
      <c r="B291" s="14" t="s">
        <v>2928</v>
      </c>
      <c r="C291" s="14"/>
      <c r="D291" s="1" t="s">
        <v>3517</v>
      </c>
      <c r="E291" s="1" t="s">
        <v>1356</v>
      </c>
      <c r="F291" s="14">
        <v>560</v>
      </c>
      <c r="G291" s="1"/>
      <c r="H291" s="14">
        <v>220</v>
      </c>
      <c r="I291" s="1"/>
      <c r="J291" s="1"/>
      <c r="K291" s="1" t="s">
        <v>298</v>
      </c>
    </row>
    <row r="292" spans="1:11" ht="45" customHeight="1" x14ac:dyDescent="0.25">
      <c r="A292" s="14">
        <v>291</v>
      </c>
      <c r="B292" s="14" t="s">
        <v>2928</v>
      </c>
      <c r="C292" s="14"/>
      <c r="D292" s="1" t="s">
        <v>1547</v>
      </c>
      <c r="E292" s="1" t="s">
        <v>1356</v>
      </c>
      <c r="F292" s="14">
        <v>560</v>
      </c>
      <c r="G292" s="1"/>
      <c r="H292" s="14">
        <v>220</v>
      </c>
      <c r="I292" s="1"/>
      <c r="J292" s="1"/>
      <c r="K292" s="1"/>
    </row>
    <row r="293" spans="1:11" ht="45" customHeight="1" x14ac:dyDescent="0.25">
      <c r="A293" s="14">
        <v>292</v>
      </c>
      <c r="B293" s="14" t="s">
        <v>2928</v>
      </c>
      <c r="C293" s="14"/>
      <c r="D293" s="1" t="s">
        <v>2564</v>
      </c>
      <c r="E293" s="1" t="s">
        <v>1356</v>
      </c>
      <c r="F293" s="14">
        <v>560</v>
      </c>
      <c r="G293" s="1"/>
      <c r="H293" s="14">
        <v>220</v>
      </c>
      <c r="I293" s="1"/>
      <c r="J293" s="1"/>
      <c r="K293" s="1"/>
    </row>
    <row r="294" spans="1:11" ht="45" customHeight="1" x14ac:dyDescent="0.25">
      <c r="A294" s="14">
        <v>293</v>
      </c>
      <c r="B294" s="14" t="s">
        <v>2928</v>
      </c>
      <c r="C294" s="14"/>
      <c r="D294" s="1" t="s">
        <v>2129</v>
      </c>
      <c r="E294" s="1" t="s">
        <v>1356</v>
      </c>
      <c r="F294" s="14">
        <v>560</v>
      </c>
      <c r="G294" s="1"/>
      <c r="H294" s="14">
        <v>220</v>
      </c>
      <c r="I294" s="1"/>
      <c r="J294" s="1"/>
      <c r="K294" s="1"/>
    </row>
    <row r="295" spans="1:11" ht="45" customHeight="1" x14ac:dyDescent="0.25">
      <c r="A295" s="14">
        <v>294</v>
      </c>
      <c r="B295" s="14" t="s">
        <v>2928</v>
      </c>
      <c r="C295" s="14"/>
      <c r="D295" s="1" t="s">
        <v>3067</v>
      </c>
      <c r="E295" s="1" t="s">
        <v>1356</v>
      </c>
      <c r="F295" s="14">
        <v>560</v>
      </c>
      <c r="G295" s="1"/>
      <c r="H295" s="14">
        <v>220</v>
      </c>
      <c r="I295" s="1"/>
      <c r="J295" s="1"/>
      <c r="K295" s="1"/>
    </row>
    <row r="296" spans="1:11" ht="45" customHeight="1" x14ac:dyDescent="0.25">
      <c r="A296" s="14">
        <v>295</v>
      </c>
      <c r="B296" s="14" t="s">
        <v>2928</v>
      </c>
      <c r="C296" s="14"/>
      <c r="D296" s="1" t="s">
        <v>3618</v>
      </c>
      <c r="E296" s="1" t="s">
        <v>1356</v>
      </c>
      <c r="F296" s="14">
        <v>560</v>
      </c>
      <c r="G296" s="1"/>
      <c r="H296" s="14">
        <v>220</v>
      </c>
      <c r="I296" s="1"/>
      <c r="J296" s="1"/>
      <c r="K296" s="1"/>
    </row>
    <row r="297" spans="1:11" ht="45" customHeight="1" x14ac:dyDescent="0.25">
      <c r="A297" s="14">
        <v>296</v>
      </c>
      <c r="B297" s="14" t="s">
        <v>2928</v>
      </c>
      <c r="C297" s="14"/>
      <c r="D297" s="1" t="s">
        <v>2709</v>
      </c>
      <c r="E297" s="1" t="s">
        <v>1356</v>
      </c>
      <c r="F297" s="14">
        <v>560</v>
      </c>
      <c r="G297" s="1"/>
      <c r="H297" s="14">
        <v>220</v>
      </c>
      <c r="I297" s="1"/>
      <c r="J297" s="1"/>
      <c r="K297" s="1"/>
    </row>
    <row r="298" spans="1:11" ht="45" customHeight="1" x14ac:dyDescent="0.25">
      <c r="A298" s="14">
        <v>297</v>
      </c>
      <c r="B298" s="14" t="s">
        <v>2928</v>
      </c>
      <c r="C298" s="14"/>
      <c r="D298" s="1" t="s">
        <v>2828</v>
      </c>
      <c r="E298" s="1" t="s">
        <v>786</v>
      </c>
      <c r="F298" s="14">
        <v>560</v>
      </c>
      <c r="G298" s="1"/>
      <c r="H298" s="14">
        <v>220</v>
      </c>
      <c r="I298" s="1"/>
      <c r="J298" s="1"/>
      <c r="K298" s="1" t="s">
        <v>1318</v>
      </c>
    </row>
    <row r="299" spans="1:11" ht="45" customHeight="1" x14ac:dyDescent="0.25">
      <c r="A299" s="14">
        <v>298</v>
      </c>
      <c r="B299" s="14" t="s">
        <v>2928</v>
      </c>
      <c r="C299" s="14"/>
      <c r="D299" s="1" t="s">
        <v>2205</v>
      </c>
      <c r="E299" s="1" t="s">
        <v>786</v>
      </c>
      <c r="F299" s="14">
        <v>560</v>
      </c>
      <c r="G299" s="1"/>
      <c r="H299" s="14">
        <v>220</v>
      </c>
      <c r="I299" s="1"/>
      <c r="J299" s="1"/>
      <c r="K299" s="1"/>
    </row>
    <row r="300" spans="1:11" ht="45" customHeight="1" x14ac:dyDescent="0.25">
      <c r="A300" s="14">
        <v>299</v>
      </c>
      <c r="B300" s="14" t="s">
        <v>2928</v>
      </c>
      <c r="C300" s="14"/>
      <c r="D300" s="1" t="s">
        <v>1561</v>
      </c>
      <c r="E300" s="1" t="s">
        <v>786</v>
      </c>
      <c r="F300" s="14">
        <v>560</v>
      </c>
      <c r="G300" s="1"/>
      <c r="H300" s="14">
        <v>220</v>
      </c>
      <c r="I300" s="1"/>
      <c r="J300" s="1"/>
      <c r="K300" s="1"/>
    </row>
    <row r="301" spans="1:11" ht="45" customHeight="1" x14ac:dyDescent="0.25">
      <c r="A301" s="14">
        <v>300</v>
      </c>
      <c r="B301" s="14" t="s">
        <v>2928</v>
      </c>
      <c r="C301" s="14"/>
      <c r="D301" s="1" t="s">
        <v>325</v>
      </c>
      <c r="E301" s="1" t="s">
        <v>786</v>
      </c>
      <c r="F301" s="14">
        <v>560</v>
      </c>
      <c r="G301" s="1"/>
      <c r="H301" s="14">
        <v>220</v>
      </c>
      <c r="I301" s="1"/>
      <c r="J301" s="1"/>
      <c r="K301" s="1"/>
    </row>
    <row r="302" spans="1:11" ht="45" customHeight="1" x14ac:dyDescent="0.25">
      <c r="A302" s="14">
        <v>301</v>
      </c>
      <c r="B302" s="14" t="s">
        <v>2928</v>
      </c>
      <c r="C302" s="14"/>
      <c r="D302" s="1" t="s">
        <v>3513</v>
      </c>
      <c r="E302" s="1" t="s">
        <v>786</v>
      </c>
      <c r="F302" s="14">
        <v>560</v>
      </c>
      <c r="G302" s="1"/>
      <c r="H302" s="14">
        <v>220</v>
      </c>
      <c r="I302" s="1"/>
      <c r="J302" s="1"/>
      <c r="K302" s="1"/>
    </row>
    <row r="303" spans="1:11" ht="45" customHeight="1" x14ac:dyDescent="0.25">
      <c r="A303" s="14">
        <v>302</v>
      </c>
      <c r="B303" s="14" t="s">
        <v>2928</v>
      </c>
      <c r="C303" s="14"/>
      <c r="D303" s="1" t="s">
        <v>2820</v>
      </c>
      <c r="E303" s="1" t="s">
        <v>786</v>
      </c>
      <c r="F303" s="14">
        <v>560</v>
      </c>
      <c r="G303" s="1"/>
      <c r="H303" s="14">
        <v>220</v>
      </c>
      <c r="I303" s="1"/>
      <c r="J303" s="1"/>
      <c r="K303" s="1"/>
    </row>
    <row r="304" spans="1:11" ht="45" customHeight="1" x14ac:dyDescent="0.25">
      <c r="A304" s="14">
        <v>303</v>
      </c>
      <c r="B304" s="14" t="s">
        <v>2928</v>
      </c>
      <c r="C304" s="14"/>
      <c r="D304" s="1" t="s">
        <v>309</v>
      </c>
      <c r="E304" s="1" t="s">
        <v>786</v>
      </c>
      <c r="F304" s="14">
        <v>560</v>
      </c>
      <c r="G304" s="1"/>
      <c r="H304" s="14">
        <v>220</v>
      </c>
      <c r="I304" s="1"/>
      <c r="J304" s="1"/>
      <c r="K304" s="1"/>
    </row>
    <row r="305" spans="1:11" ht="45" customHeight="1" x14ac:dyDescent="0.25">
      <c r="A305" s="14">
        <v>304</v>
      </c>
      <c r="B305" s="14" t="s">
        <v>2928</v>
      </c>
      <c r="C305" s="14"/>
      <c r="D305" s="1" t="s">
        <v>2203</v>
      </c>
      <c r="E305" s="1" t="s">
        <v>786</v>
      </c>
      <c r="F305" s="14">
        <v>560</v>
      </c>
      <c r="G305" s="1"/>
      <c r="H305" s="14">
        <v>220</v>
      </c>
      <c r="I305" s="1"/>
      <c r="J305" s="1"/>
      <c r="K305" s="1"/>
    </row>
    <row r="306" spans="1:11" ht="45" customHeight="1" x14ac:dyDescent="0.25">
      <c r="A306" s="14">
        <v>305</v>
      </c>
      <c r="B306" s="14" t="s">
        <v>2928</v>
      </c>
      <c r="C306" s="14"/>
      <c r="D306" s="1" t="s">
        <v>275</v>
      </c>
      <c r="E306" s="1" t="s">
        <v>786</v>
      </c>
      <c r="F306" s="14">
        <v>560</v>
      </c>
      <c r="G306" s="1"/>
      <c r="H306" s="14">
        <v>220</v>
      </c>
      <c r="I306" s="1"/>
      <c r="J306" s="1"/>
      <c r="K306" s="1"/>
    </row>
    <row r="307" spans="1:11" ht="45" customHeight="1" x14ac:dyDescent="0.25">
      <c r="A307" s="14">
        <v>306</v>
      </c>
      <c r="B307" s="14" t="s">
        <v>2928</v>
      </c>
      <c r="C307" s="14"/>
      <c r="D307" s="1" t="s">
        <v>1531</v>
      </c>
      <c r="E307" s="1" t="s">
        <v>786</v>
      </c>
      <c r="F307" s="14">
        <v>560</v>
      </c>
      <c r="G307" s="1"/>
      <c r="H307" s="14">
        <v>220</v>
      </c>
      <c r="I307" s="1"/>
      <c r="J307" s="1"/>
      <c r="K307" s="1"/>
    </row>
  </sheetData>
  <phoneticPr fontId="15" type="noConversion"/>
  <pageMargins left="0.69972223043441772" right="0.69972223043441772" top="0.75" bottom="0.75" header="0.30000001192092896" footer="0.30000001192092896"/>
  <pageSetup paperSize="9" fitToWidth="0" fitToHeight="0"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43"/>
  <sheetViews>
    <sheetView zoomScale="80" zoomScaleNormal="80" zoomScaleSheetLayoutView="80" workbookViewId="0">
      <selection activeCell="A2" sqref="A2:A43"/>
    </sheetView>
  </sheetViews>
  <sheetFormatPr defaultColWidth="8.85546875" defaultRowHeight="13.5" x14ac:dyDescent="0.25"/>
  <cols>
    <col min="1" max="1" width="19.7109375" style="19" customWidth="1"/>
    <col min="2" max="2" width="9.42578125" style="18" customWidth="1"/>
    <col min="3" max="3" width="12.42578125" style="19" customWidth="1"/>
    <col min="4" max="4" width="27.28515625" style="19" customWidth="1"/>
    <col min="5" max="5" width="15" style="18" customWidth="1"/>
    <col min="6" max="6" width="28" style="19" customWidth="1"/>
    <col min="7" max="7" width="14" style="12" customWidth="1"/>
    <col min="8" max="8" width="39.7109375" style="19" customWidth="1"/>
    <col min="9" max="9" width="10" style="18" customWidth="1"/>
    <col min="10" max="10" width="25" style="19" customWidth="1"/>
    <col min="11" max="11" width="10" style="18" customWidth="1"/>
    <col min="12" max="12" width="25" style="19" customWidth="1"/>
    <col min="13" max="13" width="28" style="19" customWidth="1"/>
    <col min="14" max="14" width="23" style="12" customWidth="1"/>
    <col min="15" max="15" width="34" style="19" customWidth="1"/>
    <col min="16" max="16" width="22" style="19" customWidth="1"/>
    <col min="17" max="17" width="14" style="18" customWidth="1"/>
    <col min="18" max="19" width="12" style="18" customWidth="1"/>
    <col min="20" max="20" width="12" style="19" customWidth="1"/>
    <col min="21" max="16384" width="8.85546875" style="19"/>
  </cols>
  <sheetData>
    <row r="1" spans="1:20" s="20" customFormat="1" ht="32.1" customHeight="1" x14ac:dyDescent="0.25">
      <c r="A1" s="19" t="s">
        <v>2912</v>
      </c>
      <c r="B1" s="19" t="s">
        <v>2915</v>
      </c>
      <c r="C1" s="19" t="s">
        <v>507</v>
      </c>
      <c r="D1" s="48" t="s">
        <v>314</v>
      </c>
      <c r="E1" s="48"/>
      <c r="F1" s="48"/>
      <c r="G1" s="19" t="s">
        <v>520</v>
      </c>
      <c r="H1" s="19" t="s">
        <v>794</v>
      </c>
      <c r="I1" s="48" t="s">
        <v>1367</v>
      </c>
      <c r="J1" s="48"/>
      <c r="K1" s="48" t="s">
        <v>1264</v>
      </c>
      <c r="L1" s="48"/>
      <c r="M1" s="19" t="s">
        <v>789</v>
      </c>
      <c r="N1" s="48" t="s">
        <v>1250</v>
      </c>
      <c r="O1" s="48"/>
      <c r="P1" s="48"/>
      <c r="Q1" s="19" t="s">
        <v>2963</v>
      </c>
      <c r="R1" s="19" t="s">
        <v>475</v>
      </c>
      <c r="S1" s="19" t="s">
        <v>524</v>
      </c>
      <c r="T1" s="19" t="s">
        <v>512</v>
      </c>
    </row>
    <row r="2" spans="1:20" ht="54" customHeight="1" x14ac:dyDescent="0.25">
      <c r="A2" s="19" t="s">
        <v>3849</v>
      </c>
      <c r="B2" s="19" t="s">
        <v>2922</v>
      </c>
      <c r="D2" s="19" t="s">
        <v>3845</v>
      </c>
      <c r="E2" s="19" t="s">
        <v>2924</v>
      </c>
      <c r="F2" s="19" t="s">
        <v>2671</v>
      </c>
      <c r="G2" s="19" t="s">
        <v>523</v>
      </c>
      <c r="H2" s="19" t="s">
        <v>3084</v>
      </c>
      <c r="I2" s="19">
        <v>20</v>
      </c>
      <c r="J2" s="19" t="s">
        <v>1258</v>
      </c>
      <c r="K2" s="19">
        <v>0</v>
      </c>
      <c r="N2" s="19" t="s">
        <v>1245</v>
      </c>
      <c r="O2" s="19" t="s">
        <v>2713</v>
      </c>
      <c r="P2" s="19" t="s">
        <v>795</v>
      </c>
      <c r="Q2" s="19">
        <v>100</v>
      </c>
      <c r="R2" s="19">
        <v>18</v>
      </c>
      <c r="S2" s="19">
        <v>22</v>
      </c>
      <c r="T2" s="19" t="s">
        <v>3052</v>
      </c>
    </row>
    <row r="3" spans="1:20" ht="54" customHeight="1" x14ac:dyDescent="0.25">
      <c r="A3" s="19" t="s">
        <v>3847</v>
      </c>
      <c r="B3" s="19" t="s">
        <v>2914</v>
      </c>
      <c r="D3" s="19" t="s">
        <v>3845</v>
      </c>
      <c r="E3" s="19" t="s">
        <v>2924</v>
      </c>
      <c r="F3" s="19" t="s">
        <v>2671</v>
      </c>
      <c r="G3" s="19" t="s">
        <v>523</v>
      </c>
      <c r="H3" s="19" t="s">
        <v>3081</v>
      </c>
      <c r="I3" s="19">
        <v>0</v>
      </c>
      <c r="K3" s="19">
        <v>30</v>
      </c>
      <c r="L3" s="19" t="s">
        <v>3850</v>
      </c>
      <c r="N3" s="19" t="s">
        <v>1245</v>
      </c>
      <c r="P3" s="19" t="s">
        <v>525</v>
      </c>
      <c r="Q3" s="19">
        <v>100</v>
      </c>
      <c r="R3" s="19">
        <v>0</v>
      </c>
      <c r="S3" s="19">
        <v>0</v>
      </c>
      <c r="T3" s="19" t="s">
        <v>3048</v>
      </c>
    </row>
    <row r="4" spans="1:20" ht="54" customHeight="1" x14ac:dyDescent="0.25">
      <c r="A4" s="19" t="s">
        <v>3825</v>
      </c>
      <c r="B4" s="19" t="s">
        <v>3057</v>
      </c>
      <c r="D4" s="19" t="s">
        <v>3845</v>
      </c>
      <c r="E4" s="19" t="s">
        <v>2924</v>
      </c>
      <c r="F4" s="19" t="s">
        <v>2671</v>
      </c>
      <c r="G4" s="19" t="s">
        <v>523</v>
      </c>
      <c r="H4" s="19" t="s">
        <v>2108</v>
      </c>
      <c r="I4" s="19">
        <v>0</v>
      </c>
      <c r="K4" s="19">
        <v>4</v>
      </c>
      <c r="L4" s="19" t="s">
        <v>1259</v>
      </c>
      <c r="M4" s="19" t="s">
        <v>1252</v>
      </c>
      <c r="N4" s="19" t="s">
        <v>1245</v>
      </c>
      <c r="P4" s="19" t="s">
        <v>3848</v>
      </c>
      <c r="Q4" s="19" t="s">
        <v>3043</v>
      </c>
      <c r="R4" s="19">
        <v>0</v>
      </c>
      <c r="S4" s="19">
        <v>0</v>
      </c>
    </row>
    <row r="5" spans="1:20" ht="54" customHeight="1" x14ac:dyDescent="0.25">
      <c r="A5" s="19" t="s">
        <v>3824</v>
      </c>
      <c r="B5" s="19" t="s">
        <v>2908</v>
      </c>
      <c r="D5" s="19" t="s">
        <v>3845</v>
      </c>
      <c r="E5" s="19" t="s">
        <v>2924</v>
      </c>
      <c r="F5" s="19" t="s">
        <v>2671</v>
      </c>
      <c r="G5" s="19" t="s">
        <v>523</v>
      </c>
      <c r="H5" s="19" t="s">
        <v>3542</v>
      </c>
      <c r="I5" s="19">
        <v>3</v>
      </c>
      <c r="J5" s="19" t="s">
        <v>3837</v>
      </c>
      <c r="K5" s="19">
        <v>5</v>
      </c>
      <c r="L5" s="19" t="s">
        <v>1192</v>
      </c>
      <c r="M5" s="19" t="s">
        <v>3831</v>
      </c>
      <c r="N5" s="19" t="s">
        <v>1245</v>
      </c>
      <c r="P5" s="19" t="s">
        <v>3840</v>
      </c>
      <c r="Q5" s="19" t="s">
        <v>792</v>
      </c>
      <c r="R5" s="19">
        <v>2</v>
      </c>
      <c r="S5" s="19">
        <v>4</v>
      </c>
      <c r="T5" s="19" t="s">
        <v>3052</v>
      </c>
    </row>
    <row r="6" spans="1:20" ht="54" customHeight="1" x14ac:dyDescent="0.25">
      <c r="A6" s="19" t="s">
        <v>800</v>
      </c>
      <c r="B6" s="19" t="s">
        <v>3054</v>
      </c>
      <c r="D6" s="19" t="s">
        <v>3845</v>
      </c>
      <c r="E6" s="19" t="s">
        <v>2924</v>
      </c>
      <c r="F6" s="19" t="s">
        <v>2671</v>
      </c>
      <c r="G6" s="19" t="s">
        <v>523</v>
      </c>
      <c r="H6" s="19" t="s">
        <v>1788</v>
      </c>
      <c r="I6" s="19">
        <v>0</v>
      </c>
      <c r="K6" s="19">
        <v>6</v>
      </c>
      <c r="L6" s="19" t="s">
        <v>3846</v>
      </c>
      <c r="M6" s="19" t="s">
        <v>1193</v>
      </c>
      <c r="N6" s="19" t="s">
        <v>1245</v>
      </c>
      <c r="P6" s="19" t="s">
        <v>526</v>
      </c>
      <c r="Q6" s="19" t="s">
        <v>3047</v>
      </c>
      <c r="R6" s="19">
        <v>0</v>
      </c>
      <c r="S6" s="19">
        <v>0</v>
      </c>
      <c r="T6" s="19" t="s">
        <v>3052</v>
      </c>
    </row>
    <row r="7" spans="1:20" ht="54" customHeight="1" x14ac:dyDescent="0.25">
      <c r="A7" s="19" t="s">
        <v>3833</v>
      </c>
      <c r="B7" s="19" t="s">
        <v>3057</v>
      </c>
      <c r="D7" s="19" t="s">
        <v>3845</v>
      </c>
      <c r="E7" s="19" t="s">
        <v>2924</v>
      </c>
      <c r="F7" s="19" t="s">
        <v>2671</v>
      </c>
      <c r="G7" s="19" t="s">
        <v>523</v>
      </c>
      <c r="H7" s="19" t="s">
        <v>2529</v>
      </c>
      <c r="I7" s="19">
        <v>0</v>
      </c>
      <c r="K7" s="19">
        <v>3</v>
      </c>
      <c r="L7" s="19" t="s">
        <v>3692</v>
      </c>
      <c r="M7" s="19" t="s">
        <v>1196</v>
      </c>
      <c r="N7" s="19" t="s">
        <v>1245</v>
      </c>
      <c r="P7" s="19" t="s">
        <v>494</v>
      </c>
      <c r="Q7" s="19">
        <v>108</v>
      </c>
      <c r="R7" s="19">
        <v>0</v>
      </c>
      <c r="S7" s="19">
        <v>0</v>
      </c>
    </row>
    <row r="8" spans="1:20" ht="54" customHeight="1" x14ac:dyDescent="0.25">
      <c r="A8" s="19" t="s">
        <v>3836</v>
      </c>
      <c r="B8" s="19" t="s">
        <v>481</v>
      </c>
      <c r="D8" s="19" t="s">
        <v>3845</v>
      </c>
      <c r="E8" s="19" t="s">
        <v>2924</v>
      </c>
      <c r="F8" s="19" t="s">
        <v>2671</v>
      </c>
      <c r="G8" s="19" t="s">
        <v>523</v>
      </c>
      <c r="H8" s="19" t="s">
        <v>2296</v>
      </c>
      <c r="I8" s="19">
        <v>0</v>
      </c>
      <c r="K8" s="19">
        <v>0</v>
      </c>
      <c r="M8" s="19" t="s">
        <v>2297</v>
      </c>
      <c r="N8" s="19" t="s">
        <v>1245</v>
      </c>
      <c r="P8" s="19" t="s">
        <v>3693</v>
      </c>
      <c r="Q8" s="19" t="s">
        <v>493</v>
      </c>
      <c r="R8" s="19">
        <v>0</v>
      </c>
      <c r="S8" s="19">
        <v>0</v>
      </c>
    </row>
    <row r="9" spans="1:20" ht="54" customHeight="1" x14ac:dyDescent="0.25">
      <c r="A9" s="19" t="s">
        <v>3844</v>
      </c>
      <c r="B9" s="19" t="s">
        <v>481</v>
      </c>
      <c r="D9" s="19" t="s">
        <v>3845</v>
      </c>
      <c r="E9" s="19" t="s">
        <v>2924</v>
      </c>
      <c r="F9" s="19" t="s">
        <v>2671</v>
      </c>
      <c r="G9" s="19" t="s">
        <v>523</v>
      </c>
      <c r="H9" s="19" t="s">
        <v>3544</v>
      </c>
      <c r="I9" s="19">
        <v>0</v>
      </c>
      <c r="K9" s="19">
        <v>0</v>
      </c>
      <c r="M9" s="19" t="s">
        <v>3150</v>
      </c>
      <c r="N9" s="19" t="s">
        <v>1245</v>
      </c>
      <c r="P9" s="19" t="s">
        <v>3832</v>
      </c>
      <c r="Q9" s="19" t="s">
        <v>514</v>
      </c>
      <c r="R9" s="19">
        <v>0</v>
      </c>
      <c r="S9" s="19">
        <v>0</v>
      </c>
    </row>
    <row r="10" spans="1:20" ht="54" customHeight="1" x14ac:dyDescent="0.25">
      <c r="A10" s="19" t="s">
        <v>528</v>
      </c>
      <c r="B10" s="19" t="s">
        <v>2922</v>
      </c>
      <c r="D10" s="19" t="s">
        <v>1260</v>
      </c>
      <c r="E10" s="19" t="s">
        <v>3040</v>
      </c>
      <c r="F10" s="19" t="s">
        <v>1833</v>
      </c>
      <c r="H10" s="19" t="s">
        <v>87</v>
      </c>
      <c r="I10" s="19">
        <v>80</v>
      </c>
      <c r="J10" s="19" t="s">
        <v>1291</v>
      </c>
      <c r="K10" s="19">
        <v>0</v>
      </c>
      <c r="M10" s="19" t="s">
        <v>3838</v>
      </c>
      <c r="P10" s="19" t="s">
        <v>3055</v>
      </c>
      <c r="Q10" s="19">
        <v>115</v>
      </c>
      <c r="R10" s="19">
        <v>72</v>
      </c>
      <c r="S10" s="19">
        <v>88</v>
      </c>
      <c r="T10" s="19" t="s">
        <v>3048</v>
      </c>
    </row>
    <row r="11" spans="1:20" ht="54" customHeight="1" x14ac:dyDescent="0.25">
      <c r="A11" s="19" t="s">
        <v>3839</v>
      </c>
      <c r="B11" s="19" t="s">
        <v>504</v>
      </c>
      <c r="D11" s="19" t="s">
        <v>1260</v>
      </c>
      <c r="E11" s="19" t="s">
        <v>3040</v>
      </c>
      <c r="F11" s="19" t="s">
        <v>1797</v>
      </c>
      <c r="H11" s="19" t="s">
        <v>318</v>
      </c>
      <c r="I11" s="19">
        <v>0</v>
      </c>
      <c r="K11" s="19">
        <v>20</v>
      </c>
      <c r="L11" s="19" t="s">
        <v>1265</v>
      </c>
      <c r="M11" s="19" t="s">
        <v>3691</v>
      </c>
      <c r="P11" s="19" t="s">
        <v>516</v>
      </c>
      <c r="Q11" s="19">
        <v>112</v>
      </c>
      <c r="R11" s="19">
        <v>0</v>
      </c>
      <c r="S11" s="19">
        <v>0</v>
      </c>
      <c r="T11" s="19" t="s">
        <v>2907</v>
      </c>
    </row>
    <row r="12" spans="1:20" ht="54" customHeight="1" x14ac:dyDescent="0.25">
      <c r="A12" s="19" t="s">
        <v>518</v>
      </c>
      <c r="B12" s="19" t="s">
        <v>2922</v>
      </c>
      <c r="D12" s="19" t="s">
        <v>1260</v>
      </c>
      <c r="E12" s="19" t="s">
        <v>3040</v>
      </c>
      <c r="F12" s="19" t="s">
        <v>2200</v>
      </c>
      <c r="H12" s="19" t="s">
        <v>63</v>
      </c>
      <c r="I12" s="19">
        <v>90</v>
      </c>
      <c r="J12" s="19" t="s">
        <v>1255</v>
      </c>
      <c r="K12" s="19">
        <v>0</v>
      </c>
      <c r="M12" s="19" t="s">
        <v>1261</v>
      </c>
      <c r="P12" s="19" t="s">
        <v>529</v>
      </c>
      <c r="Q12" s="19">
        <v>120</v>
      </c>
      <c r="R12" s="19">
        <v>81</v>
      </c>
      <c r="S12" s="19">
        <v>99</v>
      </c>
      <c r="T12" s="19" t="s">
        <v>2907</v>
      </c>
    </row>
    <row r="13" spans="1:20" ht="54" customHeight="1" x14ac:dyDescent="0.25">
      <c r="A13" s="19" t="s">
        <v>790</v>
      </c>
      <c r="B13" s="19" t="s">
        <v>500</v>
      </c>
      <c r="D13" s="19" t="s">
        <v>1260</v>
      </c>
      <c r="E13" s="19" t="s">
        <v>2921</v>
      </c>
      <c r="F13" s="19" t="s">
        <v>3086</v>
      </c>
      <c r="H13" s="19" t="s">
        <v>3083</v>
      </c>
      <c r="I13" s="19">
        <v>0</v>
      </c>
      <c r="K13" s="19">
        <v>10</v>
      </c>
      <c r="L13" s="19" t="s">
        <v>1248</v>
      </c>
      <c r="M13" s="19" t="s">
        <v>3687</v>
      </c>
      <c r="P13" s="19" t="s">
        <v>516</v>
      </c>
      <c r="Q13" s="19">
        <v>105</v>
      </c>
      <c r="R13" s="19">
        <v>0</v>
      </c>
      <c r="S13" s="19">
        <v>0</v>
      </c>
      <c r="T13" s="19" t="s">
        <v>2907</v>
      </c>
    </row>
    <row r="14" spans="1:20" ht="54" customHeight="1" x14ac:dyDescent="0.25">
      <c r="A14" s="19" t="s">
        <v>3686</v>
      </c>
      <c r="B14" s="19" t="s">
        <v>2922</v>
      </c>
      <c r="D14" s="19" t="s">
        <v>1249</v>
      </c>
      <c r="E14" s="19" t="s">
        <v>3040</v>
      </c>
      <c r="F14" s="19" t="s">
        <v>3545</v>
      </c>
      <c r="G14" s="19" t="s">
        <v>523</v>
      </c>
      <c r="H14" s="19" t="s">
        <v>312</v>
      </c>
      <c r="I14" s="19">
        <v>75</v>
      </c>
      <c r="J14" s="19" t="s">
        <v>1247</v>
      </c>
      <c r="K14" s="19">
        <v>0</v>
      </c>
      <c r="M14" s="19" t="s">
        <v>1266</v>
      </c>
      <c r="N14" s="19" t="s">
        <v>3689</v>
      </c>
      <c r="O14" s="19" t="s">
        <v>1822</v>
      </c>
      <c r="P14" s="19" t="s">
        <v>913</v>
      </c>
      <c r="Q14" s="19">
        <v>115</v>
      </c>
      <c r="R14" s="19">
        <v>68</v>
      </c>
      <c r="S14" s="19">
        <v>82</v>
      </c>
    </row>
    <row r="15" spans="1:20" ht="54" customHeight="1" x14ac:dyDescent="0.25">
      <c r="A15" s="19" t="s">
        <v>865</v>
      </c>
      <c r="B15" s="19" t="s">
        <v>2914</v>
      </c>
      <c r="D15" s="19" t="s">
        <v>1249</v>
      </c>
      <c r="E15" s="19" t="s">
        <v>2924</v>
      </c>
      <c r="F15" s="19" t="s">
        <v>3071</v>
      </c>
      <c r="G15" s="19" t="s">
        <v>523</v>
      </c>
      <c r="H15" s="19" t="s">
        <v>100</v>
      </c>
      <c r="I15" s="19">
        <v>0</v>
      </c>
      <c r="K15" s="19">
        <v>22</v>
      </c>
      <c r="L15" s="19" t="s">
        <v>1253</v>
      </c>
      <c r="M15" s="19" t="s">
        <v>3694</v>
      </c>
      <c r="N15" s="19" t="s">
        <v>3689</v>
      </c>
      <c r="P15" s="19" t="s">
        <v>781</v>
      </c>
      <c r="Q15" s="19">
        <v>120</v>
      </c>
      <c r="R15" s="19">
        <v>0</v>
      </c>
      <c r="S15" s="19">
        <v>0</v>
      </c>
    </row>
    <row r="16" spans="1:20" ht="54" customHeight="1" x14ac:dyDescent="0.25">
      <c r="A16" s="19" t="s">
        <v>513</v>
      </c>
      <c r="B16" s="19" t="s">
        <v>3044</v>
      </c>
      <c r="D16" s="19" t="s">
        <v>1260</v>
      </c>
      <c r="E16" s="19" t="s">
        <v>3040</v>
      </c>
      <c r="F16" s="19" t="s">
        <v>3545</v>
      </c>
      <c r="H16" s="19" t="s">
        <v>288</v>
      </c>
      <c r="I16" s="19">
        <v>0</v>
      </c>
      <c r="K16" s="19">
        <v>8</v>
      </c>
      <c r="L16" s="19" t="s">
        <v>1262</v>
      </c>
      <c r="M16" s="19" t="s">
        <v>3841</v>
      </c>
      <c r="N16" s="19" t="s">
        <v>3689</v>
      </c>
      <c r="P16" s="19" t="s">
        <v>3695</v>
      </c>
      <c r="Q16" s="19">
        <v>115</v>
      </c>
      <c r="R16" s="19">
        <v>0</v>
      </c>
      <c r="S16" s="19">
        <v>0</v>
      </c>
    </row>
    <row r="17" spans="1:20" ht="54" customHeight="1" x14ac:dyDescent="0.25">
      <c r="A17" s="19" t="s">
        <v>3843</v>
      </c>
      <c r="B17" s="19" t="s">
        <v>504</v>
      </c>
      <c r="D17" s="19" t="s">
        <v>1249</v>
      </c>
      <c r="E17" s="19" t="s">
        <v>2924</v>
      </c>
      <c r="F17" s="19" t="s">
        <v>3545</v>
      </c>
      <c r="G17" s="19" t="s">
        <v>523</v>
      </c>
      <c r="H17" s="19" t="s">
        <v>3088</v>
      </c>
      <c r="I17" s="19">
        <v>12</v>
      </c>
      <c r="J17" s="19" t="s">
        <v>1295</v>
      </c>
      <c r="K17" s="19">
        <v>0</v>
      </c>
      <c r="M17" s="19" t="s">
        <v>3842</v>
      </c>
      <c r="N17" s="19" t="s">
        <v>3689</v>
      </c>
      <c r="P17" s="19" t="s">
        <v>3685</v>
      </c>
      <c r="Q17" s="19" t="s">
        <v>3060</v>
      </c>
      <c r="R17" s="19">
        <v>10</v>
      </c>
      <c r="S17" s="19">
        <v>14</v>
      </c>
    </row>
    <row r="18" spans="1:20" ht="54" customHeight="1" x14ac:dyDescent="0.25">
      <c r="A18" s="19" t="s">
        <v>3690</v>
      </c>
      <c r="B18" s="19" t="s">
        <v>2914</v>
      </c>
      <c r="D18" s="19" t="s">
        <v>796</v>
      </c>
      <c r="E18" s="19" t="s">
        <v>2924</v>
      </c>
      <c r="F18" s="19" t="s">
        <v>3072</v>
      </c>
      <c r="G18" s="19" t="s">
        <v>523</v>
      </c>
      <c r="H18" s="19" t="s">
        <v>2109</v>
      </c>
      <c r="I18" s="19">
        <v>0</v>
      </c>
      <c r="K18" s="19">
        <v>35</v>
      </c>
      <c r="L18" s="19" t="s">
        <v>1274</v>
      </c>
      <c r="M18" s="19" t="s">
        <v>1180</v>
      </c>
      <c r="N18" s="19" t="s">
        <v>3185</v>
      </c>
      <c r="O18" s="19" t="s">
        <v>1791</v>
      </c>
      <c r="P18" s="19" t="s">
        <v>506</v>
      </c>
      <c r="Q18" s="19">
        <v>120</v>
      </c>
      <c r="R18" s="19">
        <v>0</v>
      </c>
      <c r="S18" s="19">
        <v>0</v>
      </c>
      <c r="T18" s="19" t="s">
        <v>2907</v>
      </c>
    </row>
    <row r="19" spans="1:20" ht="54" customHeight="1" x14ac:dyDescent="0.25">
      <c r="A19" s="19" t="s">
        <v>3205</v>
      </c>
      <c r="B19" s="19" t="s">
        <v>3044</v>
      </c>
      <c r="D19" s="19" t="s">
        <v>796</v>
      </c>
      <c r="E19" s="19" t="s">
        <v>2924</v>
      </c>
      <c r="F19" s="19" t="s">
        <v>3072</v>
      </c>
      <c r="G19" s="19" t="s">
        <v>523</v>
      </c>
      <c r="H19" s="19" t="s">
        <v>67</v>
      </c>
      <c r="I19" s="19">
        <v>0</v>
      </c>
      <c r="K19" s="19">
        <v>12</v>
      </c>
      <c r="L19" s="19" t="s">
        <v>1194</v>
      </c>
      <c r="M19" s="19" t="s">
        <v>1292</v>
      </c>
      <c r="N19" s="19" t="s">
        <v>3185</v>
      </c>
      <c r="P19" s="19" t="s">
        <v>3848</v>
      </c>
      <c r="Q19" s="19" t="s">
        <v>3049</v>
      </c>
      <c r="R19" s="19">
        <v>0</v>
      </c>
      <c r="S19" s="19">
        <v>0</v>
      </c>
    </row>
    <row r="20" spans="1:20" ht="54" customHeight="1" x14ac:dyDescent="0.25">
      <c r="A20" s="19" t="s">
        <v>3175</v>
      </c>
      <c r="B20" s="19" t="s">
        <v>481</v>
      </c>
      <c r="D20" s="19" t="s">
        <v>878</v>
      </c>
      <c r="E20" s="19" t="s">
        <v>2936</v>
      </c>
      <c r="F20" s="19" t="s">
        <v>2576</v>
      </c>
      <c r="G20" s="19" t="s">
        <v>523</v>
      </c>
      <c r="H20" s="19" t="s">
        <v>3087</v>
      </c>
      <c r="I20" s="19">
        <v>0</v>
      </c>
      <c r="K20" s="19">
        <v>0</v>
      </c>
      <c r="M20" s="19" t="s">
        <v>3069</v>
      </c>
      <c r="N20" s="19" t="s">
        <v>3185</v>
      </c>
      <c r="P20" s="19" t="s">
        <v>803</v>
      </c>
      <c r="Q20" s="19" t="s">
        <v>2968</v>
      </c>
      <c r="R20" s="19">
        <v>0</v>
      </c>
      <c r="S20" s="19">
        <v>0</v>
      </c>
    </row>
    <row r="21" spans="1:20" ht="54" customHeight="1" x14ac:dyDescent="0.25">
      <c r="A21" s="19" t="s">
        <v>1275</v>
      </c>
      <c r="B21" s="19" t="s">
        <v>3054</v>
      </c>
      <c r="D21" s="19" t="s">
        <v>796</v>
      </c>
      <c r="E21" s="19" t="s">
        <v>2924</v>
      </c>
      <c r="F21" s="19" t="s">
        <v>3072</v>
      </c>
      <c r="G21" s="19" t="s">
        <v>523</v>
      </c>
      <c r="H21" s="19" t="s">
        <v>1835</v>
      </c>
      <c r="I21" s="19">
        <v>0</v>
      </c>
      <c r="K21" s="19">
        <v>10</v>
      </c>
      <c r="L21" s="19" t="s">
        <v>1286</v>
      </c>
      <c r="M21" s="19" t="s">
        <v>1293</v>
      </c>
      <c r="N21" s="19" t="s">
        <v>3185</v>
      </c>
      <c r="P21" s="19" t="s">
        <v>870</v>
      </c>
      <c r="Q21" s="19">
        <v>120</v>
      </c>
      <c r="R21" s="19">
        <v>0</v>
      </c>
      <c r="S21" s="19">
        <v>0</v>
      </c>
      <c r="T21" s="19" t="s">
        <v>3052</v>
      </c>
    </row>
    <row r="22" spans="1:20" ht="54" customHeight="1" x14ac:dyDescent="0.25">
      <c r="A22" s="19" t="s">
        <v>3176</v>
      </c>
      <c r="B22" s="19" t="s">
        <v>3061</v>
      </c>
      <c r="D22" s="19" t="s">
        <v>1260</v>
      </c>
      <c r="E22" s="19" t="s">
        <v>3039</v>
      </c>
      <c r="F22" s="19" t="s">
        <v>3079</v>
      </c>
      <c r="H22" s="19" t="s">
        <v>305</v>
      </c>
      <c r="I22" s="19">
        <v>0</v>
      </c>
      <c r="K22" s="19">
        <v>0</v>
      </c>
      <c r="M22" s="19" t="s">
        <v>3186</v>
      </c>
      <c r="P22" s="19" t="s">
        <v>2910</v>
      </c>
      <c r="Q22" s="19">
        <v>20</v>
      </c>
      <c r="R22" s="19">
        <v>0</v>
      </c>
      <c r="S22" s="19">
        <v>0</v>
      </c>
    </row>
    <row r="23" spans="1:20" ht="54" customHeight="1" x14ac:dyDescent="0.25">
      <c r="A23" s="19" t="s">
        <v>3200</v>
      </c>
      <c r="B23" s="19" t="s">
        <v>3061</v>
      </c>
      <c r="D23" s="19" t="s">
        <v>3845</v>
      </c>
      <c r="E23" s="19" t="s">
        <v>2924</v>
      </c>
      <c r="F23" s="19" t="s">
        <v>1237</v>
      </c>
      <c r="G23" s="19" t="s">
        <v>523</v>
      </c>
      <c r="H23" s="19" t="s">
        <v>103</v>
      </c>
      <c r="I23" s="19">
        <v>0</v>
      </c>
      <c r="K23" s="19">
        <v>0</v>
      </c>
      <c r="M23" s="19" t="s">
        <v>2167</v>
      </c>
      <c r="P23" s="19" t="s">
        <v>2910</v>
      </c>
      <c r="Q23" s="19">
        <v>35</v>
      </c>
      <c r="R23" s="19">
        <v>0</v>
      </c>
      <c r="S23" s="19">
        <v>0</v>
      </c>
    </row>
    <row r="24" spans="1:20" ht="54" customHeight="1" x14ac:dyDescent="0.25">
      <c r="A24" s="19" t="s">
        <v>877</v>
      </c>
      <c r="B24" s="19" t="s">
        <v>3061</v>
      </c>
      <c r="D24" s="19" t="s">
        <v>1267</v>
      </c>
      <c r="E24" s="19" t="s">
        <v>2924</v>
      </c>
      <c r="F24" s="19" t="s">
        <v>2146</v>
      </c>
      <c r="G24" s="19" t="s">
        <v>523</v>
      </c>
      <c r="H24" s="19" t="s">
        <v>1229</v>
      </c>
      <c r="I24" s="19">
        <v>0</v>
      </c>
      <c r="K24" s="19">
        <v>0</v>
      </c>
      <c r="M24" s="19" t="s">
        <v>317</v>
      </c>
      <c r="P24" s="19" t="s">
        <v>499</v>
      </c>
      <c r="Q24" s="19" t="s">
        <v>3059</v>
      </c>
      <c r="R24" s="19">
        <v>0</v>
      </c>
      <c r="S24" s="19">
        <v>0</v>
      </c>
    </row>
    <row r="25" spans="1:20" ht="54" customHeight="1" x14ac:dyDescent="0.25">
      <c r="A25" s="19" t="s">
        <v>3190</v>
      </c>
      <c r="B25" s="19" t="s">
        <v>3061</v>
      </c>
      <c r="D25" s="19" t="s">
        <v>1260</v>
      </c>
      <c r="E25" s="19" t="s">
        <v>3039</v>
      </c>
      <c r="F25" s="19" t="s">
        <v>2126</v>
      </c>
      <c r="H25" s="19" t="s">
        <v>77</v>
      </c>
      <c r="I25" s="19">
        <v>0</v>
      </c>
      <c r="K25" s="19">
        <v>0</v>
      </c>
      <c r="M25" s="19" t="s">
        <v>1285</v>
      </c>
      <c r="P25" s="19" t="s">
        <v>784</v>
      </c>
      <c r="Q25" s="19">
        <v>30</v>
      </c>
      <c r="R25" s="19">
        <v>0</v>
      </c>
      <c r="S25" s="19">
        <v>0</v>
      </c>
    </row>
    <row r="26" spans="1:20" ht="54" customHeight="1" x14ac:dyDescent="0.25">
      <c r="A26" s="19" t="s">
        <v>3203</v>
      </c>
      <c r="B26" s="19" t="s">
        <v>3061</v>
      </c>
      <c r="D26" s="19" t="s">
        <v>1260</v>
      </c>
      <c r="E26" s="19" t="s">
        <v>3040</v>
      </c>
      <c r="F26" s="19" t="s">
        <v>3563</v>
      </c>
      <c r="H26" s="19" t="s">
        <v>281</v>
      </c>
      <c r="I26" s="19">
        <v>0</v>
      </c>
      <c r="K26" s="19">
        <v>0</v>
      </c>
      <c r="M26" s="19" t="s">
        <v>1269</v>
      </c>
      <c r="P26" s="19" t="s">
        <v>919</v>
      </c>
      <c r="Q26" s="19">
        <v>4</v>
      </c>
      <c r="R26" s="19">
        <v>0</v>
      </c>
      <c r="S26" s="19">
        <v>0</v>
      </c>
    </row>
    <row r="27" spans="1:20" ht="54" customHeight="1" x14ac:dyDescent="0.25">
      <c r="A27" s="19" t="s">
        <v>782</v>
      </c>
      <c r="B27" s="19" t="s">
        <v>3058</v>
      </c>
      <c r="D27" s="19" t="s">
        <v>3845</v>
      </c>
      <c r="E27" s="19" t="s">
        <v>2924</v>
      </c>
      <c r="F27" s="19" t="s">
        <v>1237</v>
      </c>
      <c r="G27" s="19" t="s">
        <v>523</v>
      </c>
      <c r="H27" s="19" t="s">
        <v>1234</v>
      </c>
      <c r="I27" s="19">
        <v>6</v>
      </c>
      <c r="J27" s="19" t="s">
        <v>3196</v>
      </c>
      <c r="K27" s="19">
        <v>0</v>
      </c>
      <c r="M27" s="19" t="s">
        <v>1277</v>
      </c>
      <c r="P27" s="19" t="s">
        <v>783</v>
      </c>
      <c r="Q27" s="19">
        <v>120</v>
      </c>
      <c r="R27" s="19">
        <v>5</v>
      </c>
      <c r="S27" s="19">
        <v>7</v>
      </c>
      <c r="T27" s="19" t="s">
        <v>3052</v>
      </c>
    </row>
    <row r="28" spans="1:20" ht="54" customHeight="1" x14ac:dyDescent="0.25">
      <c r="A28" s="19" t="s">
        <v>3201</v>
      </c>
      <c r="B28" s="19" t="s">
        <v>481</v>
      </c>
      <c r="D28" s="19" t="s">
        <v>796</v>
      </c>
      <c r="E28" s="19" t="s">
        <v>890</v>
      </c>
      <c r="F28" s="19" t="s">
        <v>2133</v>
      </c>
      <c r="G28" s="19" t="s">
        <v>523</v>
      </c>
      <c r="H28" s="19" t="s">
        <v>282</v>
      </c>
      <c r="I28" s="19">
        <v>15</v>
      </c>
      <c r="J28" s="19" t="s">
        <v>1276</v>
      </c>
      <c r="K28" s="19">
        <v>0</v>
      </c>
      <c r="M28" s="19" t="s">
        <v>3149</v>
      </c>
      <c r="P28" s="19" t="s">
        <v>804</v>
      </c>
      <c r="Q28" s="19">
        <v>108</v>
      </c>
      <c r="R28" s="19">
        <v>13</v>
      </c>
      <c r="S28" s="19">
        <v>17</v>
      </c>
      <c r="T28" s="19" t="s">
        <v>3048</v>
      </c>
    </row>
    <row r="29" spans="1:20" ht="54" customHeight="1" x14ac:dyDescent="0.25">
      <c r="A29" s="19" t="s">
        <v>1271</v>
      </c>
      <c r="B29" s="19" t="s">
        <v>801</v>
      </c>
      <c r="D29" s="19" t="s">
        <v>3193</v>
      </c>
      <c r="E29" s="19" t="s">
        <v>1272</v>
      </c>
      <c r="F29" s="19" t="s">
        <v>2340</v>
      </c>
      <c r="G29" s="19" t="s">
        <v>523</v>
      </c>
      <c r="H29" s="19" t="s">
        <v>321</v>
      </c>
      <c r="I29" s="19">
        <v>0</v>
      </c>
      <c r="K29" s="19">
        <v>0</v>
      </c>
      <c r="M29" s="19" t="s">
        <v>3194</v>
      </c>
      <c r="P29" s="19" t="s">
        <v>788</v>
      </c>
      <c r="Q29" s="19" t="s">
        <v>2929</v>
      </c>
      <c r="R29" s="19">
        <v>0</v>
      </c>
      <c r="S29" s="19">
        <v>0</v>
      </c>
    </row>
    <row r="30" spans="1:20" ht="54" customHeight="1" x14ac:dyDescent="0.25">
      <c r="A30" s="19" t="s">
        <v>1273</v>
      </c>
      <c r="B30" s="19" t="s">
        <v>801</v>
      </c>
      <c r="D30" s="19" t="s">
        <v>2928</v>
      </c>
      <c r="E30" s="19" t="s">
        <v>3709</v>
      </c>
      <c r="F30" s="19" t="s">
        <v>1834</v>
      </c>
      <c r="G30" s="19" t="s">
        <v>523</v>
      </c>
      <c r="H30" s="19" t="s">
        <v>3564</v>
      </c>
      <c r="I30" s="19">
        <v>0</v>
      </c>
      <c r="K30" s="19">
        <v>0</v>
      </c>
      <c r="M30" s="19" t="s">
        <v>3195</v>
      </c>
      <c r="P30" s="19" t="s">
        <v>787</v>
      </c>
      <c r="Q30" s="19" t="s">
        <v>3046</v>
      </c>
      <c r="R30" s="19">
        <v>0</v>
      </c>
      <c r="S30" s="19">
        <v>0</v>
      </c>
    </row>
    <row r="31" spans="1:20" ht="54" customHeight="1" x14ac:dyDescent="0.25">
      <c r="A31" s="19" t="s">
        <v>791</v>
      </c>
      <c r="B31" s="19" t="s">
        <v>504</v>
      </c>
      <c r="D31" s="19" t="s">
        <v>2928</v>
      </c>
      <c r="E31" s="19" t="s">
        <v>890</v>
      </c>
      <c r="F31" s="19" t="s">
        <v>2120</v>
      </c>
      <c r="G31" s="19" t="s">
        <v>523</v>
      </c>
      <c r="H31" s="19" t="s">
        <v>2170</v>
      </c>
      <c r="I31" s="19">
        <v>0</v>
      </c>
      <c r="K31" s="19">
        <v>20</v>
      </c>
      <c r="L31" s="19" t="s">
        <v>3301</v>
      </c>
      <c r="P31" s="19" t="s">
        <v>509</v>
      </c>
      <c r="Q31" s="19">
        <v>20</v>
      </c>
      <c r="R31" s="19">
        <v>0</v>
      </c>
      <c r="S31" s="19">
        <v>0</v>
      </c>
      <c r="T31" s="19" t="s">
        <v>3048</v>
      </c>
    </row>
    <row r="32" spans="1:20" ht="54" customHeight="1" x14ac:dyDescent="0.25">
      <c r="A32" s="19" t="s">
        <v>3202</v>
      </c>
      <c r="B32" s="19" t="s">
        <v>2908</v>
      </c>
      <c r="D32" s="19" t="s">
        <v>2928</v>
      </c>
      <c r="E32" s="19" t="s">
        <v>890</v>
      </c>
      <c r="F32" s="19" t="s">
        <v>2120</v>
      </c>
      <c r="G32" s="19" t="s">
        <v>523</v>
      </c>
      <c r="H32" s="19" t="s">
        <v>1239</v>
      </c>
      <c r="I32" s="19">
        <v>0</v>
      </c>
      <c r="K32" s="19">
        <v>15</v>
      </c>
      <c r="L32" s="19" t="s">
        <v>3204</v>
      </c>
      <c r="P32" s="19" t="s">
        <v>802</v>
      </c>
      <c r="Q32" s="19">
        <v>15</v>
      </c>
      <c r="R32" s="19">
        <v>0</v>
      </c>
      <c r="S32" s="19">
        <v>0</v>
      </c>
      <c r="T32" s="19" t="s">
        <v>3048</v>
      </c>
    </row>
    <row r="33" spans="1:20" ht="54" customHeight="1" x14ac:dyDescent="0.25">
      <c r="A33" s="19" t="s">
        <v>798</v>
      </c>
      <c r="B33" s="19" t="s">
        <v>2922</v>
      </c>
      <c r="D33" s="19" t="s">
        <v>2928</v>
      </c>
      <c r="E33" s="19" t="s">
        <v>868</v>
      </c>
      <c r="F33" s="19" t="s">
        <v>27</v>
      </c>
      <c r="H33" s="19" t="s">
        <v>3197</v>
      </c>
      <c r="I33" s="19">
        <v>100</v>
      </c>
      <c r="J33" s="19" t="s">
        <v>3305</v>
      </c>
      <c r="K33" s="19">
        <v>0</v>
      </c>
      <c r="P33" s="19" t="s">
        <v>3055</v>
      </c>
      <c r="Q33" s="19">
        <v>100</v>
      </c>
      <c r="R33" s="19">
        <v>90</v>
      </c>
      <c r="S33" s="19">
        <v>110</v>
      </c>
      <c r="T33" s="19" t="s">
        <v>3048</v>
      </c>
    </row>
    <row r="34" spans="1:20" ht="54" customHeight="1" x14ac:dyDescent="0.25">
      <c r="A34" s="19" t="s">
        <v>793</v>
      </c>
      <c r="B34" s="19" t="s">
        <v>2914</v>
      </c>
      <c r="D34" s="19" t="s">
        <v>2928</v>
      </c>
      <c r="E34" s="19" t="s">
        <v>780</v>
      </c>
      <c r="F34" s="19" t="s">
        <v>327</v>
      </c>
      <c r="G34" s="19" t="s">
        <v>523</v>
      </c>
      <c r="H34" s="19" t="s">
        <v>1238</v>
      </c>
      <c r="I34" s="19">
        <v>0</v>
      </c>
      <c r="K34" s="19">
        <v>35</v>
      </c>
      <c r="L34" s="19" t="s">
        <v>3191</v>
      </c>
      <c r="P34" s="19" t="s">
        <v>516</v>
      </c>
      <c r="Q34" s="19">
        <v>35</v>
      </c>
      <c r="R34" s="19">
        <v>0</v>
      </c>
      <c r="S34" s="19">
        <v>0</v>
      </c>
      <c r="T34" s="19" t="s">
        <v>3052</v>
      </c>
    </row>
    <row r="35" spans="1:20" ht="54" customHeight="1" x14ac:dyDescent="0.25">
      <c r="A35" s="19" t="s">
        <v>889</v>
      </c>
      <c r="B35" s="19" t="s">
        <v>2914</v>
      </c>
      <c r="D35" s="19" t="s">
        <v>2928</v>
      </c>
      <c r="E35" s="19" t="s">
        <v>884</v>
      </c>
      <c r="F35" s="19" t="s">
        <v>2540</v>
      </c>
      <c r="G35" s="19" t="s">
        <v>523</v>
      </c>
      <c r="H35" s="19" t="s">
        <v>1713</v>
      </c>
      <c r="I35" s="19">
        <v>0</v>
      </c>
      <c r="K35" s="19">
        <v>20</v>
      </c>
      <c r="L35" s="19" t="s">
        <v>3199</v>
      </c>
      <c r="P35" s="19" t="s">
        <v>781</v>
      </c>
      <c r="Q35" s="19">
        <v>20</v>
      </c>
      <c r="R35" s="19">
        <v>0</v>
      </c>
      <c r="S35" s="19">
        <v>0</v>
      </c>
    </row>
    <row r="36" spans="1:20" ht="54" customHeight="1" x14ac:dyDescent="0.25">
      <c r="A36" s="19" t="s">
        <v>3292</v>
      </c>
      <c r="B36" s="19" t="s">
        <v>3057</v>
      </c>
      <c r="D36" s="19" t="s">
        <v>2928</v>
      </c>
      <c r="E36" s="19" t="s">
        <v>890</v>
      </c>
      <c r="F36" s="19" t="s">
        <v>2265</v>
      </c>
      <c r="G36" s="19" t="s">
        <v>523</v>
      </c>
      <c r="H36" s="19" t="s">
        <v>307</v>
      </c>
      <c r="I36" s="19">
        <v>0</v>
      </c>
      <c r="K36" s="19">
        <v>10</v>
      </c>
      <c r="L36" s="19" t="s">
        <v>3303</v>
      </c>
      <c r="P36" s="19" t="s">
        <v>508</v>
      </c>
      <c r="Q36" s="19">
        <v>10</v>
      </c>
      <c r="R36" s="19">
        <v>0</v>
      </c>
      <c r="S36" s="19">
        <v>0</v>
      </c>
    </row>
    <row r="37" spans="1:20" ht="54" customHeight="1" x14ac:dyDescent="0.25">
      <c r="A37" s="19" t="s">
        <v>3295</v>
      </c>
      <c r="B37" s="19" t="s">
        <v>3057</v>
      </c>
      <c r="D37" s="19" t="s">
        <v>2928</v>
      </c>
      <c r="E37" s="19" t="s">
        <v>890</v>
      </c>
      <c r="F37" s="19" t="s">
        <v>2265</v>
      </c>
      <c r="G37" s="19" t="s">
        <v>523</v>
      </c>
      <c r="H37" s="19" t="s">
        <v>313</v>
      </c>
      <c r="I37" s="19">
        <v>0</v>
      </c>
      <c r="K37" s="19">
        <v>15</v>
      </c>
      <c r="L37" s="19" t="s">
        <v>3294</v>
      </c>
      <c r="P37" s="19" t="s">
        <v>506</v>
      </c>
      <c r="Q37" s="19">
        <v>15</v>
      </c>
      <c r="R37" s="19">
        <v>0</v>
      </c>
      <c r="S37" s="19">
        <v>0</v>
      </c>
      <c r="T37" s="19" t="s">
        <v>2907</v>
      </c>
    </row>
    <row r="38" spans="1:20" ht="54" customHeight="1" x14ac:dyDescent="0.25">
      <c r="A38" s="19" t="s">
        <v>797</v>
      </c>
      <c r="B38" s="19" t="s">
        <v>504</v>
      </c>
      <c r="D38" s="19" t="s">
        <v>2928</v>
      </c>
      <c r="E38" s="19" t="s">
        <v>899</v>
      </c>
      <c r="F38" s="19" t="s">
        <v>319</v>
      </c>
      <c r="G38" s="19" t="s">
        <v>523</v>
      </c>
      <c r="H38" s="19" t="s">
        <v>284</v>
      </c>
      <c r="I38" s="19">
        <v>0</v>
      </c>
      <c r="K38" s="19">
        <v>25</v>
      </c>
      <c r="L38" s="19" t="s">
        <v>509</v>
      </c>
      <c r="P38" s="19" t="s">
        <v>516</v>
      </c>
      <c r="Q38" s="19">
        <v>25</v>
      </c>
      <c r="R38" s="19">
        <v>0</v>
      </c>
      <c r="S38" s="19">
        <v>0</v>
      </c>
      <c r="T38" s="19" t="s">
        <v>3048</v>
      </c>
    </row>
    <row r="39" spans="1:20" ht="54" customHeight="1" x14ac:dyDescent="0.25">
      <c r="A39" s="19" t="s">
        <v>903</v>
      </c>
      <c r="B39" s="19" t="s">
        <v>2922</v>
      </c>
      <c r="D39" s="19" t="s">
        <v>2928</v>
      </c>
      <c r="E39" s="19" t="s">
        <v>868</v>
      </c>
      <c r="F39" s="19" t="s">
        <v>2669</v>
      </c>
      <c r="H39" s="19" t="s">
        <v>287</v>
      </c>
      <c r="I39" s="19">
        <v>140</v>
      </c>
      <c r="J39" s="19" t="s">
        <v>3306</v>
      </c>
      <c r="K39" s="19">
        <v>0</v>
      </c>
      <c r="P39" s="19" t="s">
        <v>3048</v>
      </c>
      <c r="Q39" s="19">
        <v>140</v>
      </c>
      <c r="R39" s="19">
        <v>126</v>
      </c>
      <c r="S39" s="19">
        <v>154</v>
      </c>
      <c r="T39" s="19" t="s">
        <v>3048</v>
      </c>
    </row>
    <row r="40" spans="1:20" ht="54" customHeight="1" x14ac:dyDescent="0.25">
      <c r="A40" s="19" t="s">
        <v>898</v>
      </c>
      <c r="B40" s="19" t="s">
        <v>504</v>
      </c>
      <c r="D40" s="19" t="s">
        <v>2928</v>
      </c>
      <c r="E40" s="19" t="s">
        <v>915</v>
      </c>
      <c r="F40" s="19" t="s">
        <v>2302</v>
      </c>
      <c r="G40" s="19" t="s">
        <v>523</v>
      </c>
      <c r="H40" s="19" t="s">
        <v>284</v>
      </c>
      <c r="I40" s="19">
        <v>0</v>
      </c>
      <c r="K40" s="19">
        <v>15</v>
      </c>
      <c r="L40" s="19" t="s">
        <v>914</v>
      </c>
      <c r="P40" s="19" t="s">
        <v>516</v>
      </c>
      <c r="Q40" s="19">
        <v>15</v>
      </c>
      <c r="R40" s="19">
        <v>0</v>
      </c>
      <c r="S40" s="19">
        <v>0</v>
      </c>
      <c r="T40" s="19" t="s">
        <v>3048</v>
      </c>
    </row>
    <row r="41" spans="1:20" ht="54" customHeight="1" x14ac:dyDescent="0.25">
      <c r="A41" s="19" t="s">
        <v>904</v>
      </c>
      <c r="B41" s="19" t="s">
        <v>2922</v>
      </c>
      <c r="D41" s="19" t="s">
        <v>2928</v>
      </c>
      <c r="E41" s="19" t="s">
        <v>868</v>
      </c>
      <c r="F41" s="19" t="s">
        <v>2563</v>
      </c>
      <c r="H41" s="19" t="s">
        <v>3552</v>
      </c>
      <c r="I41" s="19">
        <v>120</v>
      </c>
      <c r="J41" s="19" t="s">
        <v>869</v>
      </c>
      <c r="K41" s="19">
        <v>0</v>
      </c>
      <c r="P41" s="19" t="s">
        <v>3048</v>
      </c>
      <c r="Q41" s="19">
        <v>120</v>
      </c>
      <c r="R41" s="19">
        <v>108</v>
      </c>
      <c r="S41" s="19">
        <v>132</v>
      </c>
      <c r="T41" s="19" t="s">
        <v>3048</v>
      </c>
    </row>
    <row r="42" spans="1:20" ht="54" customHeight="1" x14ac:dyDescent="0.25">
      <c r="A42" s="19" t="s">
        <v>3293</v>
      </c>
      <c r="B42" s="19" t="s">
        <v>2914</v>
      </c>
      <c r="D42" s="19" t="s">
        <v>2928</v>
      </c>
      <c r="E42" s="19" t="s">
        <v>890</v>
      </c>
      <c r="F42" s="19" t="s">
        <v>2301</v>
      </c>
      <c r="G42" s="19" t="s">
        <v>523</v>
      </c>
      <c r="H42" s="19" t="s">
        <v>285</v>
      </c>
      <c r="I42" s="19">
        <v>0</v>
      </c>
      <c r="K42" s="19">
        <v>30</v>
      </c>
      <c r="L42" s="19" t="s">
        <v>3302</v>
      </c>
      <c r="P42" s="19" t="s">
        <v>802</v>
      </c>
      <c r="Q42" s="19">
        <v>30</v>
      </c>
      <c r="R42" s="19">
        <v>0</v>
      </c>
      <c r="S42" s="19">
        <v>0</v>
      </c>
      <c r="T42" s="19" t="s">
        <v>3052</v>
      </c>
    </row>
    <row r="43" spans="1:20" ht="54" customHeight="1" x14ac:dyDescent="0.25">
      <c r="A43" s="19" t="s">
        <v>879</v>
      </c>
      <c r="B43" s="19" t="s">
        <v>3054</v>
      </c>
      <c r="D43" s="19" t="s">
        <v>2928</v>
      </c>
      <c r="E43" s="19" t="s">
        <v>890</v>
      </c>
      <c r="F43" s="19" t="s">
        <v>2301</v>
      </c>
      <c r="G43" s="19" t="s">
        <v>523</v>
      </c>
      <c r="H43" s="19" t="s">
        <v>3569</v>
      </c>
      <c r="I43" s="19">
        <v>0</v>
      </c>
      <c r="K43" s="19">
        <v>20</v>
      </c>
      <c r="L43" s="19" t="s">
        <v>3307</v>
      </c>
      <c r="P43" s="19" t="s">
        <v>870</v>
      </c>
      <c r="Q43" s="19">
        <v>20</v>
      </c>
      <c r="R43" s="19">
        <v>0</v>
      </c>
      <c r="S43" s="19">
        <v>0</v>
      </c>
      <c r="T43" s="19" t="s">
        <v>3052</v>
      </c>
    </row>
  </sheetData>
  <mergeCells count="4">
    <mergeCell ref="D1:F1"/>
    <mergeCell ref="I1:J1"/>
    <mergeCell ref="K1:L1"/>
    <mergeCell ref="N1:P1"/>
  </mergeCells>
  <phoneticPr fontId="15" type="noConversion"/>
  <conditionalFormatting sqref="S2:S43">
    <cfRule type="expression" priority="1">
      <formula>AND($R2&lt;&gt;"",$S2&lt;&gt;"",$S2&lt;$R2)</formula>
    </cfRule>
  </conditionalFormatting>
  <dataValidations count="3">
    <dataValidation type="list" sqref="B2:B43">
      <formula1>"무기,상의,머리,얼굴,손,신발,팔 방어구,보조 장비,액세서리,소모품,탄약,접근 도구"</formula1>
    </dataValidation>
    <dataValidation type="list" sqref="G2:G43">
      <formula1>",획득 시 귀속"</formula1>
    </dataValidation>
    <dataValidation type="list" sqref="T2:T43">
      <formula1>속성_목록</formula1>
    </dataValidation>
  </dataValidations>
  <pageMargins left="0.69972223043441772" right="0.69972223043441772" top="0.75" bottom="0.75" header="0.30000001192092896" footer="0.30000001192092896"/>
  <pageSetup paperSize="9" fitToWidth="0" fitToHeight="0"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38"/>
  <sheetViews>
    <sheetView zoomScale="70" zoomScaleNormal="70" zoomScaleSheetLayoutView="70" workbookViewId="0">
      <selection activeCell="G10" sqref="G10:K14"/>
    </sheetView>
  </sheetViews>
  <sheetFormatPr defaultColWidth="9" defaultRowHeight="13.5" x14ac:dyDescent="0.25"/>
  <cols>
    <col min="1" max="1" width="14.28515625" style="2" customWidth="1"/>
    <col min="2" max="5" width="12" style="2" customWidth="1"/>
    <col min="6" max="6" width="3.42578125" style="2" customWidth="1"/>
    <col min="7" max="9" width="12" style="2" customWidth="1"/>
    <col min="10" max="11" width="11" style="2" customWidth="1"/>
    <col min="12" max="16" width="12" style="2" customWidth="1"/>
    <col min="17" max="16384" width="9" style="2"/>
  </cols>
  <sheetData>
    <row r="1" spans="1:16" ht="23.1" customHeight="1" x14ac:dyDescent="0.25">
      <c r="A1" s="49" t="s">
        <v>2274</v>
      </c>
      <c r="B1" s="49"/>
      <c r="C1" s="49"/>
      <c r="D1" s="49"/>
      <c r="E1" s="49"/>
      <c r="F1" s="49"/>
      <c r="G1" s="49"/>
      <c r="H1" s="49"/>
      <c r="I1" s="49"/>
      <c r="J1" s="49"/>
      <c r="K1" s="49"/>
      <c r="L1" s="49"/>
      <c r="M1" s="49"/>
      <c r="N1" s="49"/>
      <c r="O1" s="49"/>
      <c r="P1" s="49"/>
    </row>
    <row r="2" spans="1:16" ht="23.1" customHeight="1" x14ac:dyDescent="0.25">
      <c r="A2" s="3" t="s">
        <v>3041</v>
      </c>
      <c r="B2" s="49" t="s">
        <v>911</v>
      </c>
      <c r="C2" s="49"/>
      <c r="D2" s="49"/>
      <c r="E2" s="49" t="s">
        <v>3304</v>
      </c>
      <c r="F2" s="49"/>
      <c r="G2" s="49"/>
      <c r="H2" s="49"/>
      <c r="I2" s="49" t="s">
        <v>3297</v>
      </c>
      <c r="J2" s="49"/>
      <c r="K2" s="49"/>
      <c r="L2" s="49"/>
      <c r="M2" s="49" t="s">
        <v>920</v>
      </c>
      <c r="N2" s="49"/>
      <c r="O2" s="49"/>
      <c r="P2" s="49"/>
    </row>
    <row r="3" spans="1:16" ht="44.1" customHeight="1" x14ac:dyDescent="0.25">
      <c r="A3" s="4" t="s">
        <v>3052</v>
      </c>
      <c r="B3" s="49" t="s">
        <v>2135</v>
      </c>
      <c r="C3" s="49"/>
      <c r="D3" s="49"/>
      <c r="E3" s="49" t="s">
        <v>3565</v>
      </c>
      <c r="F3" s="49"/>
      <c r="G3" s="49"/>
      <c r="H3" s="49"/>
      <c r="I3" s="49" t="s">
        <v>2143</v>
      </c>
      <c r="J3" s="49"/>
      <c r="K3" s="49"/>
      <c r="L3" s="49"/>
      <c r="M3" s="49" t="s">
        <v>2156</v>
      </c>
      <c r="N3" s="49"/>
      <c r="O3" s="49"/>
      <c r="P3" s="49"/>
    </row>
    <row r="4" spans="1:16" ht="44.1" customHeight="1" x14ac:dyDescent="0.25">
      <c r="A4" s="5" t="s">
        <v>3048</v>
      </c>
      <c r="B4" s="49" t="s">
        <v>1982</v>
      </c>
      <c r="C4" s="49"/>
      <c r="D4" s="49"/>
      <c r="E4" s="49" t="s">
        <v>3568</v>
      </c>
      <c r="F4" s="49"/>
      <c r="G4" s="49"/>
      <c r="H4" s="49"/>
      <c r="I4" s="49" t="s">
        <v>3566</v>
      </c>
      <c r="J4" s="49"/>
      <c r="K4" s="49"/>
      <c r="L4" s="49"/>
      <c r="M4" s="49" t="s">
        <v>2761</v>
      </c>
      <c r="N4" s="49"/>
      <c r="O4" s="49"/>
      <c r="P4" s="49"/>
    </row>
    <row r="5" spans="1:16" ht="44.1" customHeight="1" x14ac:dyDescent="0.25">
      <c r="A5" s="6" t="s">
        <v>2907</v>
      </c>
      <c r="B5" s="49" t="s">
        <v>1233</v>
      </c>
      <c r="C5" s="49"/>
      <c r="D5" s="49"/>
      <c r="E5" s="49" t="s">
        <v>1953</v>
      </c>
      <c r="F5" s="49"/>
      <c r="G5" s="49"/>
      <c r="H5" s="49"/>
      <c r="I5" s="49" t="s">
        <v>3555</v>
      </c>
      <c r="J5" s="49"/>
      <c r="K5" s="49"/>
      <c r="L5" s="49"/>
      <c r="M5" s="49" t="s">
        <v>316</v>
      </c>
      <c r="N5" s="49"/>
      <c r="O5" s="49"/>
      <c r="P5" s="49"/>
    </row>
    <row r="6" spans="1:16" ht="44.1" customHeight="1" x14ac:dyDescent="0.25">
      <c r="A6" s="7" t="s">
        <v>2930</v>
      </c>
      <c r="B6" s="49" t="s">
        <v>1988</v>
      </c>
      <c r="C6" s="49"/>
      <c r="D6" s="49"/>
      <c r="E6" s="49" t="s">
        <v>3554</v>
      </c>
      <c r="F6" s="49"/>
      <c r="G6" s="49"/>
      <c r="H6" s="49"/>
      <c r="I6" s="49" t="s">
        <v>3540</v>
      </c>
      <c r="J6" s="49"/>
      <c r="K6" s="49"/>
      <c r="L6" s="49"/>
      <c r="M6" s="49" t="s">
        <v>290</v>
      </c>
      <c r="N6" s="49"/>
      <c r="O6" s="49"/>
      <c r="P6" s="49"/>
    </row>
    <row r="7" spans="1:16" x14ac:dyDescent="0.25">
      <c r="A7" s="8"/>
      <c r="B7" s="8"/>
      <c r="C7" s="8"/>
      <c r="D7" s="8"/>
      <c r="E7" s="8"/>
      <c r="F7" s="8"/>
      <c r="G7" s="8"/>
      <c r="H7" s="8"/>
      <c r="I7" s="8"/>
      <c r="J7" s="8"/>
      <c r="K7" s="8"/>
      <c r="L7" s="8"/>
      <c r="M7" s="8"/>
      <c r="N7" s="8"/>
      <c r="O7" s="8"/>
      <c r="P7" s="8"/>
    </row>
    <row r="8" spans="1:16" ht="23.1" customHeight="1" x14ac:dyDescent="0.25">
      <c r="A8" s="49" t="s">
        <v>324</v>
      </c>
      <c r="B8" s="49"/>
      <c r="C8" s="49"/>
      <c r="D8" s="49"/>
      <c r="E8" s="49"/>
      <c r="F8" s="49"/>
      <c r="G8" s="49"/>
      <c r="H8" s="49"/>
      <c r="I8" s="49"/>
      <c r="J8" s="49"/>
      <c r="K8" s="49"/>
      <c r="L8" s="49"/>
      <c r="M8" s="49"/>
      <c r="N8" s="49"/>
      <c r="O8" s="49"/>
      <c r="P8" s="49"/>
    </row>
    <row r="9" spans="1:16" ht="23.1" customHeight="1" x14ac:dyDescent="0.25">
      <c r="A9" s="49" t="s">
        <v>3296</v>
      </c>
      <c r="B9" s="49"/>
      <c r="C9" s="49"/>
      <c r="D9" s="49"/>
      <c r="E9" s="49"/>
      <c r="F9" s="8"/>
      <c r="G9" s="49" t="s">
        <v>905</v>
      </c>
      <c r="H9" s="49"/>
      <c r="I9" s="49"/>
      <c r="J9" s="49"/>
      <c r="K9" s="49"/>
      <c r="L9" s="49"/>
      <c r="M9" s="49"/>
      <c r="N9" s="49"/>
      <c r="O9" s="49"/>
      <c r="P9" s="49"/>
    </row>
    <row r="10" spans="1:16" ht="23.1" customHeight="1" x14ac:dyDescent="0.25">
      <c r="A10" s="3" t="s">
        <v>894</v>
      </c>
      <c r="B10" s="4" t="s">
        <v>3052</v>
      </c>
      <c r="C10" s="5" t="s">
        <v>3048</v>
      </c>
      <c r="D10" s="6" t="s">
        <v>2907</v>
      </c>
      <c r="E10" s="7" t="s">
        <v>2930</v>
      </c>
      <c r="F10" s="8"/>
      <c r="G10" s="49"/>
      <c r="H10" s="49"/>
      <c r="I10" s="49"/>
      <c r="J10" s="49"/>
      <c r="K10" s="49"/>
      <c r="L10" s="49" t="s">
        <v>1406</v>
      </c>
      <c r="M10" s="49"/>
      <c r="N10" s="49"/>
      <c r="O10" s="49"/>
      <c r="P10" s="49"/>
    </row>
    <row r="11" spans="1:16" ht="24" customHeight="1" x14ac:dyDescent="0.25">
      <c r="A11" s="4" t="s">
        <v>3052</v>
      </c>
      <c r="B11" s="9">
        <v>1</v>
      </c>
      <c r="C11" s="9">
        <v>1.7</v>
      </c>
      <c r="D11" s="9">
        <v>0.8</v>
      </c>
      <c r="E11" s="9">
        <v>0.3</v>
      </c>
      <c r="F11" s="8"/>
      <c r="G11" s="49"/>
      <c r="H11" s="49"/>
      <c r="I11" s="49"/>
      <c r="J11" s="49"/>
      <c r="K11" s="49"/>
      <c r="L11" s="49"/>
      <c r="M11" s="49"/>
      <c r="N11" s="49"/>
      <c r="O11" s="49"/>
      <c r="P11" s="49"/>
    </row>
    <row r="12" spans="1:16" ht="24" customHeight="1" x14ac:dyDescent="0.25">
      <c r="A12" s="5" t="s">
        <v>3048</v>
      </c>
      <c r="B12" s="9">
        <v>0.3</v>
      </c>
      <c r="C12" s="9">
        <v>1</v>
      </c>
      <c r="D12" s="9">
        <v>1.7</v>
      </c>
      <c r="E12" s="9">
        <v>1.2</v>
      </c>
      <c r="F12" s="8"/>
      <c r="G12" s="49"/>
      <c r="H12" s="49"/>
      <c r="I12" s="49"/>
      <c r="J12" s="49"/>
      <c r="K12" s="49"/>
      <c r="L12" s="49"/>
      <c r="M12" s="49"/>
      <c r="N12" s="49"/>
      <c r="O12" s="49"/>
      <c r="P12" s="49"/>
    </row>
    <row r="13" spans="1:16" ht="24" customHeight="1" x14ac:dyDescent="0.25">
      <c r="A13" s="6" t="s">
        <v>2907</v>
      </c>
      <c r="B13" s="9">
        <v>1.2</v>
      </c>
      <c r="C13" s="9">
        <v>0.3</v>
      </c>
      <c r="D13" s="9">
        <v>1</v>
      </c>
      <c r="E13" s="9">
        <v>1.7</v>
      </c>
      <c r="F13" s="8"/>
      <c r="G13" s="49"/>
      <c r="H13" s="49"/>
      <c r="I13" s="49"/>
      <c r="J13" s="49"/>
      <c r="K13" s="49"/>
      <c r="L13" s="49"/>
      <c r="M13" s="49"/>
      <c r="N13" s="49"/>
      <c r="O13" s="49"/>
      <c r="P13" s="49"/>
    </row>
    <row r="14" spans="1:16" ht="24" customHeight="1" x14ac:dyDescent="0.25">
      <c r="A14" s="7" t="s">
        <v>2930</v>
      </c>
      <c r="B14" s="9">
        <v>1.7</v>
      </c>
      <c r="C14" s="9">
        <v>0.8</v>
      </c>
      <c r="D14" s="9">
        <v>0.3</v>
      </c>
      <c r="E14" s="9">
        <v>1</v>
      </c>
      <c r="F14" s="8"/>
      <c r="G14" s="49"/>
      <c r="H14" s="49"/>
      <c r="I14" s="49"/>
      <c r="J14" s="49"/>
      <c r="K14" s="49"/>
      <c r="L14" s="49"/>
      <c r="M14" s="49"/>
      <c r="N14" s="49"/>
      <c r="O14" s="49"/>
      <c r="P14" s="49"/>
    </row>
    <row r="15" spans="1:16" x14ac:dyDescent="0.25">
      <c r="A15" s="8"/>
      <c r="B15" s="8"/>
      <c r="C15" s="8"/>
      <c r="D15" s="8"/>
      <c r="E15" s="8"/>
      <c r="F15" s="8"/>
      <c r="G15" s="8"/>
      <c r="H15" s="8"/>
      <c r="I15" s="8"/>
      <c r="J15" s="8"/>
      <c r="K15" s="8"/>
      <c r="L15" s="8"/>
      <c r="M15" s="8"/>
      <c r="N15" s="8"/>
      <c r="O15" s="8"/>
      <c r="P15" s="8"/>
    </row>
    <row r="16" spans="1:16" ht="23.1" customHeight="1" x14ac:dyDescent="0.25">
      <c r="A16" s="49" t="s">
        <v>3300</v>
      </c>
      <c r="B16" s="49"/>
      <c r="C16" s="49"/>
      <c r="D16" s="49"/>
      <c r="E16" s="49"/>
      <c r="F16" s="49"/>
      <c r="G16" s="49"/>
      <c r="H16" s="49"/>
      <c r="I16" s="49"/>
      <c r="J16" s="49"/>
      <c r="K16" s="49"/>
      <c r="L16" s="49"/>
      <c r="M16" s="49"/>
      <c r="N16" s="49"/>
      <c r="O16" s="49"/>
      <c r="P16" s="49"/>
    </row>
    <row r="17" spans="1:16" ht="23.1" customHeight="1" x14ac:dyDescent="0.25">
      <c r="A17" s="3" t="s">
        <v>910</v>
      </c>
      <c r="B17" s="3" t="s">
        <v>882</v>
      </c>
      <c r="C17" s="49" t="s">
        <v>863</v>
      </c>
      <c r="D17" s="49"/>
      <c r="E17" s="49" t="s">
        <v>891</v>
      </c>
      <c r="F17" s="49"/>
      <c r="G17" s="49" t="s">
        <v>3298</v>
      </c>
      <c r="H17" s="49"/>
      <c r="I17" s="49"/>
      <c r="J17" s="49"/>
      <c r="K17" s="49"/>
      <c r="L17" s="49" t="s">
        <v>918</v>
      </c>
      <c r="M17" s="49"/>
      <c r="N17" s="49"/>
      <c r="O17" s="49"/>
      <c r="P17" s="49"/>
    </row>
    <row r="18" spans="1:16" ht="39.950000000000003" customHeight="1" x14ac:dyDescent="0.25">
      <c r="A18" s="4" t="s">
        <v>3052</v>
      </c>
      <c r="B18" s="4" t="s">
        <v>3052</v>
      </c>
      <c r="C18" s="49" t="s">
        <v>3050</v>
      </c>
      <c r="D18" s="49"/>
      <c r="E18" s="49">
        <v>1</v>
      </c>
      <c r="F18" s="49"/>
      <c r="G18" s="49" t="s">
        <v>2541</v>
      </c>
      <c r="H18" s="49"/>
      <c r="I18" s="49"/>
      <c r="J18" s="49"/>
      <c r="K18" s="49"/>
      <c r="L18" s="49" t="s">
        <v>98</v>
      </c>
      <c r="M18" s="49"/>
      <c r="N18" s="49"/>
      <c r="O18" s="49"/>
      <c r="P18" s="49"/>
    </row>
    <row r="19" spans="1:16" ht="39.950000000000003" customHeight="1" x14ac:dyDescent="0.25">
      <c r="A19" s="4" t="s">
        <v>3052</v>
      </c>
      <c r="B19" s="5" t="s">
        <v>3048</v>
      </c>
      <c r="C19" s="49" t="s">
        <v>862</v>
      </c>
      <c r="D19" s="49"/>
      <c r="E19" s="49">
        <v>1.7</v>
      </c>
      <c r="F19" s="49"/>
      <c r="G19" s="49" t="s">
        <v>2522</v>
      </c>
      <c r="H19" s="49"/>
      <c r="I19" s="49"/>
      <c r="J19" s="49"/>
      <c r="K19" s="49"/>
      <c r="L19" s="49" t="s">
        <v>70</v>
      </c>
      <c r="M19" s="49"/>
      <c r="N19" s="49"/>
      <c r="O19" s="49"/>
      <c r="P19" s="49"/>
    </row>
    <row r="20" spans="1:16" ht="39.950000000000003" customHeight="1" x14ac:dyDescent="0.25">
      <c r="A20" s="4" t="s">
        <v>3052</v>
      </c>
      <c r="B20" s="6" t="s">
        <v>2907</v>
      </c>
      <c r="C20" s="49" t="s">
        <v>896</v>
      </c>
      <c r="D20" s="49"/>
      <c r="E20" s="49">
        <v>0.8</v>
      </c>
      <c r="F20" s="49"/>
      <c r="G20" s="49" t="s">
        <v>2657</v>
      </c>
      <c r="H20" s="49"/>
      <c r="I20" s="49"/>
      <c r="J20" s="49"/>
      <c r="K20" s="49"/>
      <c r="L20" s="49" t="s">
        <v>64</v>
      </c>
      <c r="M20" s="49"/>
      <c r="N20" s="49"/>
      <c r="O20" s="49"/>
      <c r="P20" s="49"/>
    </row>
    <row r="21" spans="1:16" ht="39.950000000000003" customHeight="1" x14ac:dyDescent="0.25">
      <c r="A21" s="4" t="s">
        <v>3052</v>
      </c>
      <c r="B21" s="7" t="s">
        <v>2930</v>
      </c>
      <c r="C21" s="49" t="s">
        <v>908</v>
      </c>
      <c r="D21" s="49"/>
      <c r="E21" s="49">
        <v>0.3</v>
      </c>
      <c r="F21" s="49"/>
      <c r="G21" s="49" t="s">
        <v>2514</v>
      </c>
      <c r="H21" s="49"/>
      <c r="I21" s="49"/>
      <c r="J21" s="49"/>
      <c r="K21" s="49"/>
      <c r="L21" s="49" t="s">
        <v>3148</v>
      </c>
      <c r="M21" s="49"/>
      <c r="N21" s="49"/>
      <c r="O21" s="49"/>
      <c r="P21" s="49"/>
    </row>
    <row r="22" spans="1:16" ht="39.950000000000003" customHeight="1" x14ac:dyDescent="0.25">
      <c r="A22" s="5" t="s">
        <v>3048</v>
      </c>
      <c r="B22" s="4" t="s">
        <v>3052</v>
      </c>
      <c r="C22" s="49" t="s">
        <v>908</v>
      </c>
      <c r="D22" s="49"/>
      <c r="E22" s="49">
        <v>0.3</v>
      </c>
      <c r="F22" s="49"/>
      <c r="G22" s="49" t="s">
        <v>2526</v>
      </c>
      <c r="H22" s="49"/>
      <c r="I22" s="49"/>
      <c r="J22" s="49"/>
      <c r="K22" s="49"/>
      <c r="L22" s="49" t="s">
        <v>1296</v>
      </c>
      <c r="M22" s="49"/>
      <c r="N22" s="49"/>
      <c r="O22" s="49"/>
      <c r="P22" s="49"/>
    </row>
    <row r="23" spans="1:16" ht="39.950000000000003" customHeight="1" x14ac:dyDescent="0.25">
      <c r="A23" s="5" t="s">
        <v>3048</v>
      </c>
      <c r="B23" s="5" t="s">
        <v>3048</v>
      </c>
      <c r="C23" s="49" t="s">
        <v>3050</v>
      </c>
      <c r="D23" s="49"/>
      <c r="E23" s="49">
        <v>1</v>
      </c>
      <c r="F23" s="49"/>
      <c r="G23" s="49" t="s">
        <v>2541</v>
      </c>
      <c r="H23" s="49"/>
      <c r="I23" s="49"/>
      <c r="J23" s="49"/>
      <c r="K23" s="49"/>
      <c r="L23" s="49" t="s">
        <v>98</v>
      </c>
      <c r="M23" s="49"/>
      <c r="N23" s="49"/>
      <c r="O23" s="49"/>
      <c r="P23" s="49"/>
    </row>
    <row r="24" spans="1:16" ht="39.950000000000003" customHeight="1" x14ac:dyDescent="0.25">
      <c r="A24" s="5" t="s">
        <v>3048</v>
      </c>
      <c r="B24" s="6" t="s">
        <v>2907</v>
      </c>
      <c r="C24" s="49" t="s">
        <v>862</v>
      </c>
      <c r="D24" s="49"/>
      <c r="E24" s="49">
        <v>1.7</v>
      </c>
      <c r="F24" s="49"/>
      <c r="G24" s="49" t="s">
        <v>1787</v>
      </c>
      <c r="H24" s="49"/>
      <c r="I24" s="49"/>
      <c r="J24" s="49"/>
      <c r="K24" s="49"/>
      <c r="L24" s="49" t="s">
        <v>2169</v>
      </c>
      <c r="M24" s="49"/>
      <c r="N24" s="49"/>
      <c r="O24" s="49"/>
      <c r="P24" s="49"/>
    </row>
    <row r="25" spans="1:16" ht="39.950000000000003" customHeight="1" x14ac:dyDescent="0.25">
      <c r="A25" s="5" t="s">
        <v>3048</v>
      </c>
      <c r="B25" s="7" t="s">
        <v>2930</v>
      </c>
      <c r="C25" s="49" t="s">
        <v>867</v>
      </c>
      <c r="D25" s="49"/>
      <c r="E25" s="49">
        <v>1.2</v>
      </c>
      <c r="F25" s="49"/>
      <c r="G25" s="49" t="s">
        <v>1815</v>
      </c>
      <c r="H25" s="49"/>
      <c r="I25" s="49"/>
      <c r="J25" s="49"/>
      <c r="K25" s="49"/>
      <c r="L25" s="49" t="s">
        <v>93</v>
      </c>
      <c r="M25" s="49"/>
      <c r="N25" s="49"/>
      <c r="O25" s="49"/>
      <c r="P25" s="49"/>
    </row>
    <row r="26" spans="1:16" ht="39.950000000000003" customHeight="1" x14ac:dyDescent="0.25">
      <c r="A26" s="6" t="s">
        <v>2907</v>
      </c>
      <c r="B26" s="4" t="s">
        <v>3052</v>
      </c>
      <c r="C26" s="49" t="s">
        <v>867</v>
      </c>
      <c r="D26" s="49"/>
      <c r="E26" s="49">
        <v>1.2</v>
      </c>
      <c r="F26" s="49"/>
      <c r="G26" s="49" t="s">
        <v>2572</v>
      </c>
      <c r="H26" s="49"/>
      <c r="I26" s="49"/>
      <c r="J26" s="49"/>
      <c r="K26" s="49"/>
      <c r="L26" s="49" t="s">
        <v>91</v>
      </c>
      <c r="M26" s="49"/>
      <c r="N26" s="49"/>
      <c r="O26" s="49"/>
      <c r="P26" s="49"/>
    </row>
    <row r="27" spans="1:16" ht="39.950000000000003" customHeight="1" x14ac:dyDescent="0.25">
      <c r="A27" s="6" t="s">
        <v>2907</v>
      </c>
      <c r="B27" s="5" t="s">
        <v>3048</v>
      </c>
      <c r="C27" s="49" t="s">
        <v>908</v>
      </c>
      <c r="D27" s="49"/>
      <c r="E27" s="49">
        <v>0.3</v>
      </c>
      <c r="F27" s="49"/>
      <c r="G27" s="49" t="s">
        <v>1492</v>
      </c>
      <c r="H27" s="49"/>
      <c r="I27" s="49"/>
      <c r="J27" s="49"/>
      <c r="K27" s="49"/>
      <c r="L27" s="49" t="s">
        <v>2290</v>
      </c>
      <c r="M27" s="49"/>
      <c r="N27" s="49"/>
      <c r="O27" s="49"/>
      <c r="P27" s="49"/>
    </row>
    <row r="28" spans="1:16" ht="39.950000000000003" customHeight="1" x14ac:dyDescent="0.25">
      <c r="A28" s="6" t="s">
        <v>2907</v>
      </c>
      <c r="B28" s="6" t="s">
        <v>2907</v>
      </c>
      <c r="C28" s="49" t="s">
        <v>3050</v>
      </c>
      <c r="D28" s="49"/>
      <c r="E28" s="49">
        <v>1</v>
      </c>
      <c r="F28" s="49"/>
      <c r="G28" s="49" t="s">
        <v>2541</v>
      </c>
      <c r="H28" s="49"/>
      <c r="I28" s="49"/>
      <c r="J28" s="49"/>
      <c r="K28" s="49"/>
      <c r="L28" s="49" t="s">
        <v>98</v>
      </c>
      <c r="M28" s="49"/>
      <c r="N28" s="49"/>
      <c r="O28" s="49"/>
      <c r="P28" s="49"/>
    </row>
    <row r="29" spans="1:16" ht="39.950000000000003" customHeight="1" x14ac:dyDescent="0.25">
      <c r="A29" s="6" t="s">
        <v>2907</v>
      </c>
      <c r="B29" s="7" t="s">
        <v>2930</v>
      </c>
      <c r="C29" s="49" t="s">
        <v>862</v>
      </c>
      <c r="D29" s="49"/>
      <c r="E29" s="49">
        <v>1.7</v>
      </c>
      <c r="F29" s="49"/>
      <c r="G29" s="49" t="s">
        <v>1828</v>
      </c>
      <c r="H29" s="49"/>
      <c r="I29" s="49"/>
      <c r="J29" s="49"/>
      <c r="K29" s="49"/>
      <c r="L29" s="49" t="s">
        <v>78</v>
      </c>
      <c r="M29" s="49"/>
      <c r="N29" s="49"/>
      <c r="O29" s="49"/>
      <c r="P29" s="49"/>
    </row>
    <row r="30" spans="1:16" ht="39.950000000000003" customHeight="1" x14ac:dyDescent="0.25">
      <c r="A30" s="7" t="s">
        <v>2930</v>
      </c>
      <c r="B30" s="4" t="s">
        <v>3052</v>
      </c>
      <c r="C30" s="49" t="s">
        <v>862</v>
      </c>
      <c r="D30" s="49"/>
      <c r="E30" s="49">
        <v>1.7</v>
      </c>
      <c r="F30" s="49"/>
      <c r="G30" s="49" t="s">
        <v>1792</v>
      </c>
      <c r="H30" s="49"/>
      <c r="I30" s="49"/>
      <c r="J30" s="49"/>
      <c r="K30" s="49"/>
      <c r="L30" s="49" t="s">
        <v>2261</v>
      </c>
      <c r="M30" s="49"/>
      <c r="N30" s="49"/>
      <c r="O30" s="49"/>
      <c r="P30" s="49"/>
    </row>
    <row r="31" spans="1:16" ht="39.950000000000003" customHeight="1" x14ac:dyDescent="0.25">
      <c r="A31" s="7" t="s">
        <v>2930</v>
      </c>
      <c r="B31" s="5" t="s">
        <v>3048</v>
      </c>
      <c r="C31" s="49" t="s">
        <v>896</v>
      </c>
      <c r="D31" s="49"/>
      <c r="E31" s="49">
        <v>0.8</v>
      </c>
      <c r="F31" s="49"/>
      <c r="G31" s="49" t="s">
        <v>2562</v>
      </c>
      <c r="H31" s="49"/>
      <c r="I31" s="49"/>
      <c r="J31" s="49"/>
      <c r="K31" s="49"/>
      <c r="L31" s="49" t="s">
        <v>3136</v>
      </c>
      <c r="M31" s="49"/>
      <c r="N31" s="49"/>
      <c r="O31" s="49"/>
      <c r="P31" s="49"/>
    </row>
    <row r="32" spans="1:16" ht="39.950000000000003" customHeight="1" x14ac:dyDescent="0.25">
      <c r="A32" s="7" t="s">
        <v>2930</v>
      </c>
      <c r="B32" s="6" t="s">
        <v>2907</v>
      </c>
      <c r="C32" s="49" t="s">
        <v>908</v>
      </c>
      <c r="D32" s="49"/>
      <c r="E32" s="49">
        <v>0.3</v>
      </c>
      <c r="F32" s="49"/>
      <c r="G32" s="49" t="s">
        <v>1975</v>
      </c>
      <c r="H32" s="49"/>
      <c r="I32" s="49"/>
      <c r="J32" s="49"/>
      <c r="K32" s="49"/>
      <c r="L32" s="49" t="s">
        <v>108</v>
      </c>
      <c r="M32" s="49"/>
      <c r="N32" s="49"/>
      <c r="O32" s="49"/>
      <c r="P32" s="49"/>
    </row>
    <row r="33" spans="1:16" ht="39.950000000000003" customHeight="1" x14ac:dyDescent="0.25">
      <c r="A33" s="7" t="s">
        <v>2930</v>
      </c>
      <c r="B33" s="7" t="s">
        <v>2930</v>
      </c>
      <c r="C33" s="49" t="s">
        <v>3050</v>
      </c>
      <c r="D33" s="49"/>
      <c r="E33" s="49">
        <v>1</v>
      </c>
      <c r="F33" s="49"/>
      <c r="G33" s="49" t="s">
        <v>2541</v>
      </c>
      <c r="H33" s="49"/>
      <c r="I33" s="49"/>
      <c r="J33" s="49"/>
      <c r="K33" s="49"/>
      <c r="L33" s="49" t="s">
        <v>98</v>
      </c>
      <c r="M33" s="49"/>
      <c r="N33" s="49"/>
      <c r="O33" s="49"/>
      <c r="P33" s="49"/>
    </row>
    <row r="34" spans="1:16" x14ac:dyDescent="0.25">
      <c r="A34" s="8"/>
      <c r="B34" s="8"/>
      <c r="C34" s="8"/>
      <c r="D34" s="8"/>
      <c r="E34" s="8"/>
      <c r="F34" s="8"/>
      <c r="G34" s="8"/>
      <c r="H34" s="8"/>
      <c r="I34" s="8"/>
      <c r="J34" s="8"/>
      <c r="K34" s="8"/>
      <c r="L34" s="8"/>
      <c r="M34" s="8"/>
      <c r="N34" s="8"/>
      <c r="O34" s="8"/>
      <c r="P34" s="8"/>
    </row>
    <row r="35" spans="1:16" x14ac:dyDescent="0.25">
      <c r="A35" s="8"/>
      <c r="B35" s="8"/>
      <c r="C35" s="8"/>
      <c r="D35" s="8"/>
      <c r="E35" s="8"/>
      <c r="F35" s="8"/>
      <c r="G35" s="8"/>
      <c r="H35" s="8"/>
      <c r="I35" s="8"/>
      <c r="J35" s="8"/>
      <c r="K35" s="8"/>
      <c r="L35" s="8"/>
      <c r="M35" s="8"/>
      <c r="N35" s="8"/>
      <c r="O35" s="8"/>
      <c r="P35" s="8"/>
    </row>
    <row r="36" spans="1:16" x14ac:dyDescent="0.25">
      <c r="A36" s="8"/>
      <c r="B36" s="8"/>
      <c r="C36" s="8"/>
      <c r="D36" s="8"/>
      <c r="E36" s="8"/>
      <c r="F36" s="8"/>
      <c r="G36" s="8"/>
      <c r="H36" s="8"/>
      <c r="I36" s="8"/>
      <c r="J36" s="8"/>
      <c r="K36" s="8"/>
      <c r="L36" s="8"/>
      <c r="M36" s="8"/>
      <c r="N36" s="8"/>
      <c r="O36" s="8"/>
      <c r="P36" s="8"/>
    </row>
    <row r="38" spans="1:16" x14ac:dyDescent="0.25">
      <c r="D38" s="10"/>
    </row>
  </sheetData>
  <mergeCells count="95">
    <mergeCell ref="C32:D32"/>
    <mergeCell ref="E32:F32"/>
    <mergeCell ref="G32:K32"/>
    <mergeCell ref="L32:P32"/>
    <mergeCell ref="C33:D33"/>
    <mergeCell ref="E33:F33"/>
    <mergeCell ref="G33:K33"/>
    <mergeCell ref="L33:P33"/>
    <mergeCell ref="C30:D30"/>
    <mergeCell ref="E30:F30"/>
    <mergeCell ref="G30:K30"/>
    <mergeCell ref="L30:P30"/>
    <mergeCell ref="C31:D31"/>
    <mergeCell ref="E31:F31"/>
    <mergeCell ref="G31:K31"/>
    <mergeCell ref="L31:P31"/>
    <mergeCell ref="C28:D28"/>
    <mergeCell ref="E28:F28"/>
    <mergeCell ref="G28:K28"/>
    <mergeCell ref="L28:P28"/>
    <mergeCell ref="C29:D29"/>
    <mergeCell ref="E29:F29"/>
    <mergeCell ref="G29:K29"/>
    <mergeCell ref="L29:P29"/>
    <mergeCell ref="C26:D26"/>
    <mergeCell ref="E26:F26"/>
    <mergeCell ref="G26:K26"/>
    <mergeCell ref="L26:P26"/>
    <mergeCell ref="C27:D27"/>
    <mergeCell ref="E27:F27"/>
    <mergeCell ref="G27:K27"/>
    <mergeCell ref="L27:P27"/>
    <mergeCell ref="C24:D24"/>
    <mergeCell ref="E24:F24"/>
    <mergeCell ref="G24:K24"/>
    <mergeCell ref="L24:P24"/>
    <mergeCell ref="C25:D25"/>
    <mergeCell ref="E25:F25"/>
    <mergeCell ref="G25:K25"/>
    <mergeCell ref="L25:P25"/>
    <mergeCell ref="C22:D22"/>
    <mergeCell ref="E22:F22"/>
    <mergeCell ref="G22:K22"/>
    <mergeCell ref="L22:P22"/>
    <mergeCell ref="C23:D23"/>
    <mergeCell ref="E23:F23"/>
    <mergeCell ref="G23:K23"/>
    <mergeCell ref="L23:P23"/>
    <mergeCell ref="C20:D20"/>
    <mergeCell ref="E20:F20"/>
    <mergeCell ref="G20:K20"/>
    <mergeCell ref="L20:P20"/>
    <mergeCell ref="C21:D21"/>
    <mergeCell ref="E21:F21"/>
    <mergeCell ref="G21:K21"/>
    <mergeCell ref="L21:P21"/>
    <mergeCell ref="C18:D18"/>
    <mergeCell ref="E18:F18"/>
    <mergeCell ref="G18:K18"/>
    <mergeCell ref="L18:P18"/>
    <mergeCell ref="C19:D19"/>
    <mergeCell ref="E19:F19"/>
    <mergeCell ref="G19:K19"/>
    <mergeCell ref="L19:P19"/>
    <mergeCell ref="A16:P16"/>
    <mergeCell ref="C17:D17"/>
    <mergeCell ref="E17:F17"/>
    <mergeCell ref="G17:K17"/>
    <mergeCell ref="L17:P17"/>
    <mergeCell ref="A8:P8"/>
    <mergeCell ref="A9:E9"/>
    <mergeCell ref="G9:P9"/>
    <mergeCell ref="G10:K14"/>
    <mergeCell ref="L10:P14"/>
    <mergeCell ref="B5:D5"/>
    <mergeCell ref="E5:H5"/>
    <mergeCell ref="I5:L5"/>
    <mergeCell ref="M5:P5"/>
    <mergeCell ref="B6:D6"/>
    <mergeCell ref="E6:H6"/>
    <mergeCell ref="I6:L6"/>
    <mergeCell ref="M6:P6"/>
    <mergeCell ref="B3:D3"/>
    <mergeCell ref="E3:H3"/>
    <mergeCell ref="I3:L3"/>
    <mergeCell ref="M3:P3"/>
    <mergeCell ref="B4:D4"/>
    <mergeCell ref="E4:H4"/>
    <mergeCell ref="I4:L4"/>
    <mergeCell ref="M4:P4"/>
    <mergeCell ref="A1:P1"/>
    <mergeCell ref="B2:D2"/>
    <mergeCell ref="E2:H2"/>
    <mergeCell ref="I2:L2"/>
    <mergeCell ref="M2:P2"/>
  </mergeCells>
  <phoneticPr fontId="15" type="noConversion"/>
  <pageMargins left="0.69972223043441772" right="0.69972223043441772" top="0.75" bottom="0.75" header="0.30000001192092896" footer="0.30000001192092896"/>
  <pageSetup paperSize="9" fitToWidth="0" fitToHeight="0"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C212"/>
  <sheetViews>
    <sheetView topLeftCell="K1" zoomScaleNormal="100" zoomScaleSheetLayoutView="100" workbookViewId="0">
      <selection activeCell="P2" sqref="P2"/>
    </sheetView>
  </sheetViews>
  <sheetFormatPr defaultColWidth="9" defaultRowHeight="13.5" x14ac:dyDescent="0.25"/>
  <cols>
    <col min="1" max="1" width="16" style="21" customWidth="1"/>
    <col min="2" max="2" width="13.28515625" style="23" customWidth="1"/>
    <col min="3" max="3" width="16" style="21" customWidth="1"/>
    <col min="4" max="4" width="22" style="21" customWidth="1"/>
    <col min="5" max="5" width="34" style="21" customWidth="1"/>
    <col min="6" max="6" width="12" style="23" customWidth="1"/>
    <col min="7" max="7" width="22" style="21" customWidth="1"/>
    <col min="8" max="8" width="48" style="21" customWidth="1"/>
    <col min="9" max="9" width="15" style="21" customWidth="1"/>
    <col min="10" max="10" width="16" style="21" customWidth="1"/>
    <col min="11" max="11" width="20" style="21" customWidth="1"/>
    <col min="12" max="12" width="22" style="21" customWidth="1"/>
    <col min="13" max="13" width="18" style="21" customWidth="1"/>
    <col min="14" max="14" width="32" style="21" customWidth="1"/>
    <col min="15" max="15" width="22" style="21" customWidth="1"/>
    <col min="16" max="16" width="11" style="209" customWidth="1"/>
    <col min="17" max="17" width="26" style="21" customWidth="1"/>
    <col min="18" max="20" width="14" style="21" customWidth="1"/>
    <col min="21" max="21" width="12" style="21" customWidth="1"/>
    <col min="22" max="22" width="14" style="21" customWidth="1"/>
    <col min="23" max="23" width="18" style="21" customWidth="1"/>
    <col min="24" max="24" width="14" style="21" customWidth="1"/>
    <col min="25" max="25" width="10" style="21" customWidth="1"/>
    <col min="26" max="26" width="14" style="21" customWidth="1"/>
    <col min="27" max="27" width="28" style="21" customWidth="1"/>
    <col min="28" max="28" width="24" style="21" customWidth="1"/>
    <col min="29" max="29" width="38" style="21" customWidth="1"/>
    <col min="30" max="16384" width="9" style="21"/>
  </cols>
  <sheetData>
    <row r="1" spans="1:29" s="209" customFormat="1" ht="42" customHeight="1" x14ac:dyDescent="0.25">
      <c r="A1" s="208" t="s">
        <v>866</v>
      </c>
      <c r="B1" s="208" t="s">
        <v>880</v>
      </c>
      <c r="C1" s="208" t="s">
        <v>897</v>
      </c>
      <c r="D1" s="208" t="s">
        <v>3053</v>
      </c>
      <c r="E1" s="208" t="s">
        <v>3189</v>
      </c>
      <c r="F1" s="208" t="s">
        <v>881</v>
      </c>
      <c r="G1" s="208" t="s">
        <v>3063</v>
      </c>
      <c r="H1" s="208" t="s">
        <v>3174</v>
      </c>
      <c r="I1" s="208" t="s">
        <v>900</v>
      </c>
      <c r="J1" s="208" t="s">
        <v>872</v>
      </c>
      <c r="K1" s="208" t="s">
        <v>897</v>
      </c>
      <c r="L1" s="208" t="s">
        <v>888</v>
      </c>
      <c r="M1" s="208" t="s">
        <v>3188</v>
      </c>
      <c r="N1" s="208" t="s">
        <v>873</v>
      </c>
      <c r="O1" s="208" t="s">
        <v>3178</v>
      </c>
      <c r="P1" s="211" t="s">
        <v>921</v>
      </c>
      <c r="Q1" s="211" t="s">
        <v>901</v>
      </c>
      <c r="R1" s="208" t="s">
        <v>3768</v>
      </c>
      <c r="S1" s="208" t="s">
        <v>3760</v>
      </c>
      <c r="T1" s="208" t="s">
        <v>931</v>
      </c>
      <c r="U1" s="208" t="s">
        <v>927</v>
      </c>
      <c r="V1" s="208" t="s">
        <v>3767</v>
      </c>
      <c r="W1" s="208" t="s">
        <v>3769</v>
      </c>
      <c r="X1" s="208" t="s">
        <v>3762</v>
      </c>
      <c r="Y1" s="208" t="s">
        <v>3062</v>
      </c>
      <c r="Z1" s="208" t="s">
        <v>3758</v>
      </c>
      <c r="AA1" s="208" t="s">
        <v>3773</v>
      </c>
      <c r="AB1" s="208" t="s">
        <v>3772</v>
      </c>
      <c r="AC1" s="208" t="s">
        <v>3042</v>
      </c>
    </row>
    <row r="2" spans="1:29" ht="54" customHeight="1" x14ac:dyDescent="0.25">
      <c r="A2" s="22" t="s">
        <v>3779</v>
      </c>
      <c r="B2" s="22">
        <v>9</v>
      </c>
      <c r="C2" s="22" t="s">
        <v>2928</v>
      </c>
      <c r="D2" s="22" t="s">
        <v>949</v>
      </c>
      <c r="E2" s="22" t="s">
        <v>1830</v>
      </c>
      <c r="F2" s="22" t="s">
        <v>3038</v>
      </c>
      <c r="G2" s="22" t="s">
        <v>2927</v>
      </c>
      <c r="H2" s="22" t="s">
        <v>2598</v>
      </c>
      <c r="I2" s="22"/>
      <c r="J2" s="22" t="s">
        <v>2916</v>
      </c>
      <c r="K2" s="22" t="s">
        <v>2928</v>
      </c>
      <c r="L2" s="22"/>
      <c r="M2" s="22" t="s">
        <v>2931</v>
      </c>
      <c r="N2" s="22" t="s">
        <v>1282</v>
      </c>
      <c r="O2" s="22" t="s">
        <v>2920</v>
      </c>
      <c r="P2" s="210">
        <f>IFERROR(VALUE(TRIM(MID(Q2,FIND("×",Q2)+1,FIND("%",Q2)-FIND("×",Q2)-1)))/100,0)</f>
        <v>0</v>
      </c>
      <c r="Q2" s="22" t="s">
        <v>944</v>
      </c>
      <c r="R2" s="22"/>
      <c r="S2" s="22"/>
      <c r="T2" s="22" t="s">
        <v>2920</v>
      </c>
      <c r="U2" s="22">
        <v>0</v>
      </c>
      <c r="V2" s="22">
        <v>0</v>
      </c>
      <c r="W2" s="22" t="s">
        <v>2920</v>
      </c>
      <c r="X2" s="22">
        <v>0</v>
      </c>
      <c r="Y2" s="22" t="s">
        <v>2920</v>
      </c>
      <c r="Z2" s="22">
        <v>0</v>
      </c>
      <c r="AA2" s="22" t="s">
        <v>946</v>
      </c>
      <c r="AB2" s="22" t="s">
        <v>2920</v>
      </c>
      <c r="AC2" s="22" t="s">
        <v>2158</v>
      </c>
    </row>
    <row r="3" spans="1:29" ht="54" customHeight="1" x14ac:dyDescent="0.25">
      <c r="A3" s="22" t="s">
        <v>3766</v>
      </c>
      <c r="B3" s="22">
        <v>79</v>
      </c>
      <c r="C3" s="22" t="s">
        <v>2928</v>
      </c>
      <c r="D3" s="22" t="s">
        <v>3770</v>
      </c>
      <c r="E3" s="22" t="s">
        <v>1230</v>
      </c>
      <c r="F3" s="22" t="s">
        <v>3038</v>
      </c>
      <c r="G3" s="22" t="s">
        <v>2911</v>
      </c>
      <c r="H3" s="22" t="s">
        <v>61</v>
      </c>
      <c r="I3" s="22"/>
      <c r="J3" s="22" t="s">
        <v>950</v>
      </c>
      <c r="K3" s="22" t="s">
        <v>2928</v>
      </c>
      <c r="L3" s="22"/>
      <c r="M3" s="22" t="s">
        <v>3787</v>
      </c>
      <c r="N3" s="22" t="s">
        <v>3763</v>
      </c>
      <c r="O3" s="22" t="s">
        <v>2920</v>
      </c>
      <c r="P3" s="210">
        <f>IFERROR(VALUE(TRIM(MID(Q3,FIND("×",Q3)+1,FIND("%",Q3)-FIND("×",Q3)-1)))/100,0)</f>
        <v>0</v>
      </c>
      <c r="Q3" s="22" t="s">
        <v>944</v>
      </c>
      <c r="R3" s="22"/>
      <c r="S3" s="22"/>
      <c r="T3" s="22" t="s">
        <v>2920</v>
      </c>
      <c r="U3" s="22">
        <v>0</v>
      </c>
      <c r="V3" s="22">
        <v>0.6</v>
      </c>
      <c r="W3" s="22" t="s">
        <v>2943</v>
      </c>
      <c r="X3" s="22">
        <v>990</v>
      </c>
      <c r="Y3" s="22" t="s">
        <v>2946</v>
      </c>
      <c r="Z3" s="22">
        <v>0</v>
      </c>
      <c r="AA3" s="22" t="s">
        <v>3761</v>
      </c>
      <c r="AB3" s="22" t="s">
        <v>1231</v>
      </c>
      <c r="AC3" s="22" t="s">
        <v>90</v>
      </c>
    </row>
    <row r="4" spans="1:29" ht="54" customHeight="1" x14ac:dyDescent="0.25">
      <c r="A4" s="22" t="s">
        <v>3759</v>
      </c>
      <c r="B4" s="22">
        <v>119</v>
      </c>
      <c r="C4" s="22" t="s">
        <v>2928</v>
      </c>
      <c r="D4" s="22" t="s">
        <v>895</v>
      </c>
      <c r="E4" s="22" t="s">
        <v>29</v>
      </c>
      <c r="F4" s="22" t="s">
        <v>3038</v>
      </c>
      <c r="G4" s="22" t="s">
        <v>2942</v>
      </c>
      <c r="H4" s="22" t="s">
        <v>2698</v>
      </c>
      <c r="I4" s="22"/>
      <c r="J4" s="22" t="s">
        <v>2916</v>
      </c>
      <c r="K4" s="22" t="s">
        <v>2928</v>
      </c>
      <c r="L4" s="22" t="s">
        <v>3771</v>
      </c>
      <c r="M4" s="22" t="s">
        <v>2931</v>
      </c>
      <c r="N4" s="22" t="s">
        <v>3764</v>
      </c>
      <c r="O4" s="22" t="s">
        <v>3800</v>
      </c>
      <c r="P4" s="210">
        <f>IFERROR(VALUE(TRIM(MID(Q4,FIND("×",Q4)+1,FIND("%",Q4)-FIND("×",Q4)-1)))/100,0)</f>
        <v>1</v>
      </c>
      <c r="Q4" s="22" t="s">
        <v>1278</v>
      </c>
      <c r="R4" s="22"/>
      <c r="S4" s="22"/>
      <c r="T4" s="22" t="s">
        <v>2966</v>
      </c>
      <c r="U4" s="22">
        <v>0.45</v>
      </c>
      <c r="V4" s="22">
        <v>0.2</v>
      </c>
      <c r="W4" s="22" t="s">
        <v>2920</v>
      </c>
      <c r="X4" s="22">
        <v>0</v>
      </c>
      <c r="Y4" s="22" t="s">
        <v>2920</v>
      </c>
      <c r="Z4" s="22">
        <v>0</v>
      </c>
      <c r="AA4" s="22" t="s">
        <v>945</v>
      </c>
      <c r="AB4" s="22" t="s">
        <v>3783</v>
      </c>
      <c r="AC4" s="22" t="s">
        <v>106</v>
      </c>
    </row>
    <row r="5" spans="1:29" ht="54" customHeight="1" x14ac:dyDescent="0.25">
      <c r="A5" s="22" t="s">
        <v>3777</v>
      </c>
      <c r="B5" s="22">
        <v>119</v>
      </c>
      <c r="C5" s="22" t="s">
        <v>2928</v>
      </c>
      <c r="D5" s="22" t="s">
        <v>895</v>
      </c>
      <c r="E5" s="22" t="s">
        <v>29</v>
      </c>
      <c r="F5" s="22" t="s">
        <v>3038</v>
      </c>
      <c r="G5" s="22" t="s">
        <v>928</v>
      </c>
      <c r="H5" s="22" t="s">
        <v>2736</v>
      </c>
      <c r="I5" s="22"/>
      <c r="J5" s="22" t="s">
        <v>2916</v>
      </c>
      <c r="K5" s="22" t="s">
        <v>2928</v>
      </c>
      <c r="L5" s="22"/>
      <c r="M5" s="22" t="s">
        <v>2931</v>
      </c>
      <c r="N5" s="22" t="s">
        <v>3786</v>
      </c>
      <c r="O5" s="22" t="s">
        <v>2920</v>
      </c>
      <c r="P5" s="210">
        <f>IFERROR(VALUE(TRIM(MID(Q5,FIND("×",Q5)+1,FIND("%",Q5)-FIND("×",Q5)-1)))/100,0)</f>
        <v>0</v>
      </c>
      <c r="Q5" s="22" t="s">
        <v>944</v>
      </c>
      <c r="R5" s="22"/>
      <c r="S5" s="22"/>
      <c r="T5" s="22" t="s">
        <v>2966</v>
      </c>
      <c r="U5" s="22">
        <v>1.8</v>
      </c>
      <c r="V5" s="22">
        <v>0.1</v>
      </c>
      <c r="W5" s="22" t="s">
        <v>938</v>
      </c>
      <c r="X5" s="22">
        <v>80</v>
      </c>
      <c r="Y5" s="22" t="s">
        <v>2941</v>
      </c>
      <c r="Z5" s="22">
        <v>0.25</v>
      </c>
      <c r="AA5" s="22" t="s">
        <v>923</v>
      </c>
      <c r="AB5" s="22" t="s">
        <v>2920</v>
      </c>
      <c r="AC5" s="22" t="s">
        <v>3774</v>
      </c>
    </row>
    <row r="6" spans="1:29" ht="54" customHeight="1" x14ac:dyDescent="0.25">
      <c r="A6" s="22" t="s">
        <v>3784</v>
      </c>
      <c r="B6" s="22">
        <v>146</v>
      </c>
      <c r="C6" s="22" t="s">
        <v>2919</v>
      </c>
      <c r="D6" s="22" t="s">
        <v>892</v>
      </c>
      <c r="E6" s="22" t="s">
        <v>1962</v>
      </c>
      <c r="F6" s="22" t="s">
        <v>3038</v>
      </c>
      <c r="G6" s="22" t="s">
        <v>916</v>
      </c>
      <c r="H6" s="22" t="s">
        <v>1026</v>
      </c>
      <c r="I6" s="22"/>
      <c r="J6" s="22" t="s">
        <v>2916</v>
      </c>
      <c r="K6" s="22" t="s">
        <v>2919</v>
      </c>
      <c r="L6" s="22" t="s">
        <v>3776</v>
      </c>
      <c r="M6" s="22" t="s">
        <v>930</v>
      </c>
      <c r="N6" s="22" t="s">
        <v>3781</v>
      </c>
      <c r="O6" s="22" t="s">
        <v>2920</v>
      </c>
      <c r="P6" s="210">
        <f>IFERROR(VALUE(TRIM(MID(Q6,FIND("×",Q6)+1,FIND("%",Q6)-FIND("×",Q6)-1)))/100,0)</f>
        <v>0</v>
      </c>
      <c r="Q6" s="22" t="s">
        <v>944</v>
      </c>
      <c r="R6" s="22"/>
      <c r="S6" s="22"/>
      <c r="T6" s="22" t="s">
        <v>930</v>
      </c>
      <c r="U6" s="22">
        <v>0</v>
      </c>
      <c r="V6" s="22">
        <v>0.15</v>
      </c>
      <c r="W6" s="22" t="s">
        <v>2920</v>
      </c>
      <c r="X6" s="22">
        <v>0</v>
      </c>
      <c r="Y6" s="22" t="s">
        <v>2920</v>
      </c>
      <c r="Z6" s="22">
        <v>1</v>
      </c>
      <c r="AA6" s="22" t="s">
        <v>935</v>
      </c>
      <c r="AB6" s="22" t="s">
        <v>3783</v>
      </c>
      <c r="AC6" s="22" t="s">
        <v>3553</v>
      </c>
    </row>
    <row r="7" spans="1:29" ht="54" customHeight="1" x14ac:dyDescent="0.25">
      <c r="A7" s="22" t="s">
        <v>3785</v>
      </c>
      <c r="B7" s="22">
        <v>125</v>
      </c>
      <c r="C7" s="22" t="s">
        <v>2928</v>
      </c>
      <c r="D7" s="22" t="s">
        <v>940</v>
      </c>
      <c r="E7" s="22" t="s">
        <v>1816</v>
      </c>
      <c r="F7" s="22" t="s">
        <v>3038</v>
      </c>
      <c r="G7" s="22" t="s">
        <v>510</v>
      </c>
      <c r="H7" s="22" t="s">
        <v>2714</v>
      </c>
      <c r="I7" s="22"/>
      <c r="J7" s="22" t="s">
        <v>2948</v>
      </c>
      <c r="K7" s="22" t="s">
        <v>2928</v>
      </c>
      <c r="L7" s="22"/>
      <c r="M7" s="22" t="s">
        <v>951</v>
      </c>
      <c r="N7" s="22" t="s">
        <v>1279</v>
      </c>
      <c r="O7" s="22" t="s">
        <v>2920</v>
      </c>
      <c r="P7" s="210">
        <f>IFERROR(VALUE(TRIM(MID(Q7,FIND("×",Q7)+1,FIND("%",Q7)-FIND("×",Q7)-1)))/100,0)</f>
        <v>0</v>
      </c>
      <c r="Q7" s="22" t="s">
        <v>944</v>
      </c>
      <c r="R7" s="22"/>
      <c r="S7" s="22"/>
      <c r="T7" s="22" t="s">
        <v>2920</v>
      </c>
      <c r="U7" s="22">
        <v>0</v>
      </c>
      <c r="V7" s="22">
        <v>0</v>
      </c>
      <c r="W7" s="22" t="s">
        <v>3782</v>
      </c>
      <c r="X7" s="22">
        <v>0.3</v>
      </c>
      <c r="Y7" s="22" t="s">
        <v>2944</v>
      </c>
      <c r="Z7" s="22">
        <v>0</v>
      </c>
      <c r="AA7" s="22" t="s">
        <v>926</v>
      </c>
      <c r="AB7" s="22" t="s">
        <v>2920</v>
      </c>
      <c r="AC7" s="22" t="s">
        <v>2275</v>
      </c>
    </row>
    <row r="8" spans="1:29" ht="54" customHeight="1" x14ac:dyDescent="0.25">
      <c r="A8" s="22" t="s">
        <v>3788</v>
      </c>
      <c r="B8" s="22">
        <v>126</v>
      </c>
      <c r="C8" s="22" t="s">
        <v>2928</v>
      </c>
      <c r="D8" s="22" t="s">
        <v>895</v>
      </c>
      <c r="E8" s="22" t="s">
        <v>1790</v>
      </c>
      <c r="F8" s="22" t="s">
        <v>3038</v>
      </c>
      <c r="G8" s="22" t="s">
        <v>3926</v>
      </c>
      <c r="H8" s="22" t="s">
        <v>1795</v>
      </c>
      <c r="I8" s="22"/>
      <c r="J8" s="22" t="s">
        <v>2916</v>
      </c>
      <c r="K8" s="22" t="s">
        <v>2928</v>
      </c>
      <c r="L8" s="22" t="s">
        <v>3780</v>
      </c>
      <c r="M8" s="22" t="s">
        <v>906</v>
      </c>
      <c r="N8" s="22" t="s">
        <v>1270</v>
      </c>
      <c r="O8" s="22" t="s">
        <v>3800</v>
      </c>
      <c r="P8" s="210">
        <f>IFERROR(VALUE(TRIM(MID(Q8,FIND("×",Q8)+1,FIND("%",Q8)-FIND("×",Q8)-1)))/100,0)</f>
        <v>1.1499999999999999</v>
      </c>
      <c r="Q8" s="207" t="s">
        <v>4020</v>
      </c>
      <c r="R8" s="22"/>
      <c r="S8" s="22"/>
      <c r="T8" s="22" t="s">
        <v>2966</v>
      </c>
      <c r="U8" s="22">
        <v>2</v>
      </c>
      <c r="V8" s="22">
        <v>0.25</v>
      </c>
      <c r="W8" s="22" t="s">
        <v>2920</v>
      </c>
      <c r="X8" s="22">
        <v>0</v>
      </c>
      <c r="Y8" s="22" t="s">
        <v>2920</v>
      </c>
      <c r="Z8" s="22">
        <v>0</v>
      </c>
      <c r="AA8" s="22" t="s">
        <v>943</v>
      </c>
      <c r="AB8" s="22" t="s">
        <v>3783</v>
      </c>
      <c r="AC8" s="22" t="s">
        <v>2309</v>
      </c>
    </row>
    <row r="9" spans="1:29" ht="54" customHeight="1" x14ac:dyDescent="0.25">
      <c r="A9" s="22" t="s">
        <v>3789</v>
      </c>
      <c r="B9" s="22">
        <v>130</v>
      </c>
      <c r="C9" s="22" t="s">
        <v>2928</v>
      </c>
      <c r="D9" s="22" t="s">
        <v>924</v>
      </c>
      <c r="E9" s="22" t="s">
        <v>1243</v>
      </c>
      <c r="F9" s="22" t="s">
        <v>3038</v>
      </c>
      <c r="G9" s="22" t="s">
        <v>3913</v>
      </c>
      <c r="H9" s="22" t="s">
        <v>1483</v>
      </c>
      <c r="I9" s="22"/>
      <c r="J9" s="22" t="s">
        <v>2916</v>
      </c>
      <c r="K9" s="22" t="s">
        <v>2928</v>
      </c>
      <c r="L9" s="22"/>
      <c r="M9" s="22" t="s">
        <v>953</v>
      </c>
      <c r="N9" s="22" t="s">
        <v>1281</v>
      </c>
      <c r="O9" s="22" t="s">
        <v>3800</v>
      </c>
      <c r="P9" s="210">
        <f>IFERROR(VALUE(TRIM(MID(Q9,FIND("×",Q9)+1,FIND("%",Q9)-FIND("×",Q9)-1)))/100,0)</f>
        <v>1.35</v>
      </c>
      <c r="Q9" s="22" t="s">
        <v>1284</v>
      </c>
      <c r="R9" s="22"/>
      <c r="S9" s="22"/>
      <c r="T9" s="22" t="s">
        <v>2966</v>
      </c>
      <c r="U9" s="22">
        <v>2.5</v>
      </c>
      <c r="V9" s="22">
        <v>0.35</v>
      </c>
      <c r="W9" s="22" t="s">
        <v>2920</v>
      </c>
      <c r="X9" s="22">
        <v>0</v>
      </c>
      <c r="Y9" s="22" t="s">
        <v>2920</v>
      </c>
      <c r="Z9" s="22">
        <v>0</v>
      </c>
      <c r="AA9" s="22" t="s">
        <v>3775</v>
      </c>
      <c r="AB9" s="22" t="s">
        <v>2920</v>
      </c>
      <c r="AC9" s="22" t="s">
        <v>82</v>
      </c>
    </row>
    <row r="10" spans="1:29" ht="54" customHeight="1" x14ac:dyDescent="0.25">
      <c r="A10" s="22" t="s">
        <v>3796</v>
      </c>
      <c r="B10" s="22">
        <v>134</v>
      </c>
      <c r="C10" s="22" t="s">
        <v>2928</v>
      </c>
      <c r="D10" s="22" t="s">
        <v>909</v>
      </c>
      <c r="E10" s="22" t="s">
        <v>1797</v>
      </c>
      <c r="F10" s="22" t="s">
        <v>3038</v>
      </c>
      <c r="G10" s="22" t="s">
        <v>3818</v>
      </c>
      <c r="H10" s="22" t="s">
        <v>2677</v>
      </c>
      <c r="I10" s="22"/>
      <c r="J10" s="22" t="s">
        <v>2916</v>
      </c>
      <c r="K10" s="22" t="s">
        <v>2928</v>
      </c>
      <c r="L10" s="22"/>
      <c r="M10" s="22" t="s">
        <v>934</v>
      </c>
      <c r="N10" s="22" t="s">
        <v>3134</v>
      </c>
      <c r="O10" s="22" t="s">
        <v>2920</v>
      </c>
      <c r="P10" s="210">
        <f>IFERROR(VALUE(TRIM(MID(Q10,FIND("×",Q10)+1,FIND("%",Q10)-FIND("×",Q10)-1)))/100,0)</f>
        <v>0</v>
      </c>
      <c r="Q10" s="22" t="s">
        <v>944</v>
      </c>
      <c r="R10" s="22"/>
      <c r="S10" s="22"/>
      <c r="T10" s="22" t="s">
        <v>2925</v>
      </c>
      <c r="U10" s="22">
        <v>0</v>
      </c>
      <c r="V10" s="22">
        <v>0.15</v>
      </c>
      <c r="W10" s="22" t="s">
        <v>3804</v>
      </c>
      <c r="X10" s="22">
        <v>-50</v>
      </c>
      <c r="Y10" s="22" t="s">
        <v>2941</v>
      </c>
      <c r="Z10" s="22">
        <v>0</v>
      </c>
      <c r="AA10" s="22" t="s">
        <v>3778</v>
      </c>
      <c r="AB10" s="22" t="s">
        <v>2920</v>
      </c>
      <c r="AC10" s="22" t="s">
        <v>1715</v>
      </c>
    </row>
    <row r="11" spans="1:29" ht="54" customHeight="1" x14ac:dyDescent="0.25">
      <c r="A11" s="22" t="s">
        <v>3795</v>
      </c>
      <c r="B11" s="22">
        <v>141</v>
      </c>
      <c r="C11" s="22" t="s">
        <v>922</v>
      </c>
      <c r="D11" s="22" t="s">
        <v>893</v>
      </c>
      <c r="E11" s="22" t="s">
        <v>1841</v>
      </c>
      <c r="F11" s="22" t="s">
        <v>3038</v>
      </c>
      <c r="G11" s="22" t="s">
        <v>925</v>
      </c>
      <c r="H11" s="22" t="s">
        <v>1039</v>
      </c>
      <c r="I11" s="22"/>
      <c r="J11" s="22" t="s">
        <v>950</v>
      </c>
      <c r="K11" s="22" t="s">
        <v>922</v>
      </c>
      <c r="L11" s="22" t="s">
        <v>3799</v>
      </c>
      <c r="M11" s="22" t="s">
        <v>902</v>
      </c>
      <c r="N11" s="22" t="s">
        <v>3127</v>
      </c>
      <c r="O11" s="22" t="s">
        <v>2920</v>
      </c>
      <c r="P11" s="210">
        <f>IFERROR(VALUE(TRIM(MID(Q11,FIND("×",Q11)+1,FIND("%",Q11)-FIND("×",Q11)-1)))/100,0)</f>
        <v>0</v>
      </c>
      <c r="Q11" s="22" t="s">
        <v>944</v>
      </c>
      <c r="R11" s="22"/>
      <c r="S11" s="22"/>
      <c r="T11" s="22" t="s">
        <v>912</v>
      </c>
      <c r="U11" s="22">
        <v>0</v>
      </c>
      <c r="V11" s="22">
        <v>0.4</v>
      </c>
      <c r="W11" s="22" t="s">
        <v>917</v>
      </c>
      <c r="X11" s="22">
        <v>-1</v>
      </c>
      <c r="Y11" s="22" t="s">
        <v>2947</v>
      </c>
      <c r="Z11" s="22">
        <v>4</v>
      </c>
      <c r="AA11" s="22" t="s">
        <v>3792</v>
      </c>
      <c r="AB11" s="22" t="s">
        <v>3797</v>
      </c>
      <c r="AC11" s="22" t="s">
        <v>68</v>
      </c>
    </row>
    <row r="12" spans="1:29" ht="54" customHeight="1" x14ac:dyDescent="0.25">
      <c r="A12" s="22" t="s">
        <v>3803</v>
      </c>
      <c r="B12" s="22">
        <v>141</v>
      </c>
      <c r="C12" s="22" t="s">
        <v>2928</v>
      </c>
      <c r="D12" s="22" t="s">
        <v>893</v>
      </c>
      <c r="E12" s="22" t="s">
        <v>1841</v>
      </c>
      <c r="F12" s="22" t="s">
        <v>3038</v>
      </c>
      <c r="G12" s="22" t="s">
        <v>486</v>
      </c>
      <c r="H12" s="22" t="s">
        <v>3354</v>
      </c>
      <c r="I12" s="22"/>
      <c r="J12" s="22" t="s">
        <v>2916</v>
      </c>
      <c r="K12" s="22" t="s">
        <v>2928</v>
      </c>
      <c r="L12" s="22"/>
      <c r="M12" s="22" t="s">
        <v>907</v>
      </c>
      <c r="N12" s="22" t="s">
        <v>1283</v>
      </c>
      <c r="O12" s="22" t="s">
        <v>2920</v>
      </c>
      <c r="P12" s="210">
        <f>IFERROR(VALUE(TRIM(MID(Q12,FIND("×",Q12)+1,FIND("%",Q12)-FIND("×",Q12)-1)))/100,0)</f>
        <v>0</v>
      </c>
      <c r="Q12" s="22" t="s">
        <v>944</v>
      </c>
      <c r="R12" s="22"/>
      <c r="S12" s="22"/>
      <c r="T12" s="22" t="s">
        <v>2966</v>
      </c>
      <c r="U12" s="22">
        <v>3</v>
      </c>
      <c r="V12" s="22">
        <v>0.3</v>
      </c>
      <c r="W12" s="22" t="s">
        <v>824</v>
      </c>
      <c r="X12" s="22">
        <v>1</v>
      </c>
      <c r="Y12" s="22" t="s">
        <v>2956</v>
      </c>
      <c r="Z12" s="22">
        <v>3</v>
      </c>
      <c r="AA12" s="22" t="s">
        <v>3794</v>
      </c>
      <c r="AB12" s="22" t="s">
        <v>3798</v>
      </c>
      <c r="AC12" s="22" t="s">
        <v>83</v>
      </c>
    </row>
    <row r="13" spans="1:29" ht="54" customHeight="1" x14ac:dyDescent="0.25">
      <c r="A13" s="22" t="s">
        <v>3790</v>
      </c>
      <c r="B13" s="22">
        <v>148</v>
      </c>
      <c r="C13" s="22" t="s">
        <v>2928</v>
      </c>
      <c r="D13" s="22" t="s">
        <v>941</v>
      </c>
      <c r="E13" s="22" t="s">
        <v>1942</v>
      </c>
      <c r="F13" s="22" t="s">
        <v>3038</v>
      </c>
      <c r="G13" s="22" t="s">
        <v>501</v>
      </c>
      <c r="H13" s="22" t="s">
        <v>2688</v>
      </c>
      <c r="I13" s="22"/>
      <c r="J13" s="22" t="s">
        <v>2916</v>
      </c>
      <c r="K13" s="22" t="s">
        <v>2928</v>
      </c>
      <c r="L13" s="22"/>
      <c r="M13" s="22" t="s">
        <v>953</v>
      </c>
      <c r="N13" s="22" t="s">
        <v>3805</v>
      </c>
      <c r="O13" s="22" t="s">
        <v>3800</v>
      </c>
      <c r="P13" s="210">
        <f>IFERROR(VALUE(TRIM(MID(Q13,FIND("×",Q13)+1,FIND("%",Q13)-FIND("×",Q13)-1)))/100,0)</f>
        <v>1.4</v>
      </c>
      <c r="Q13" s="22" t="s">
        <v>1301</v>
      </c>
      <c r="R13" s="22"/>
      <c r="S13" s="22"/>
      <c r="T13" s="22" t="s">
        <v>2966</v>
      </c>
      <c r="U13" s="22">
        <v>1.5</v>
      </c>
      <c r="V13" s="22">
        <v>0.3</v>
      </c>
      <c r="W13" s="22" t="s">
        <v>827</v>
      </c>
      <c r="X13" s="22">
        <v>40</v>
      </c>
      <c r="Y13" s="22" t="s">
        <v>2941</v>
      </c>
      <c r="Z13" s="22">
        <v>0</v>
      </c>
      <c r="AA13" s="22" t="s">
        <v>947</v>
      </c>
      <c r="AB13" s="22" t="s">
        <v>2920</v>
      </c>
      <c r="AC13" s="22" t="s">
        <v>3793</v>
      </c>
    </row>
    <row r="14" spans="1:29" ht="54" customHeight="1" x14ac:dyDescent="0.25">
      <c r="A14" s="22" t="s">
        <v>3791</v>
      </c>
      <c r="B14" s="22">
        <v>153</v>
      </c>
      <c r="C14" s="22" t="s">
        <v>2928</v>
      </c>
      <c r="D14" s="22" t="s">
        <v>969</v>
      </c>
      <c r="E14" s="22" t="s">
        <v>2681</v>
      </c>
      <c r="F14" s="22" t="s">
        <v>3038</v>
      </c>
      <c r="G14" s="22" t="s">
        <v>3682</v>
      </c>
      <c r="H14" s="22" t="s">
        <v>2738</v>
      </c>
      <c r="I14" s="22"/>
      <c r="J14" s="22" t="s">
        <v>2916</v>
      </c>
      <c r="K14" s="22" t="s">
        <v>2928</v>
      </c>
      <c r="L14" s="22" t="s">
        <v>836</v>
      </c>
      <c r="M14" s="22" t="s">
        <v>933</v>
      </c>
      <c r="N14" s="22" t="s">
        <v>1453</v>
      </c>
      <c r="O14" s="22" t="s">
        <v>2920</v>
      </c>
      <c r="P14" s="210">
        <f>IFERROR(VALUE(TRIM(MID(Q14,FIND("×",Q14)+1,FIND("%",Q14)-FIND("×",Q14)-1)))/100,0)</f>
        <v>0</v>
      </c>
      <c r="Q14" s="22" t="s">
        <v>944</v>
      </c>
      <c r="R14" s="22"/>
      <c r="S14" s="22"/>
      <c r="T14" s="22" t="s">
        <v>2966</v>
      </c>
      <c r="U14" s="22">
        <v>8</v>
      </c>
      <c r="V14" s="22">
        <v>0.35</v>
      </c>
      <c r="W14" s="22" t="s">
        <v>2943</v>
      </c>
      <c r="X14" s="22">
        <v>15</v>
      </c>
      <c r="Y14" s="22" t="s">
        <v>2946</v>
      </c>
      <c r="Z14" s="22">
        <v>8</v>
      </c>
      <c r="AA14" s="22" t="s">
        <v>3820</v>
      </c>
      <c r="AB14" s="22" t="s">
        <v>2920</v>
      </c>
      <c r="AC14" s="22" t="s">
        <v>1961</v>
      </c>
    </row>
    <row r="15" spans="1:29" ht="54" customHeight="1" x14ac:dyDescent="0.25">
      <c r="A15" s="22" t="s">
        <v>3809</v>
      </c>
      <c r="B15" s="22">
        <v>160</v>
      </c>
      <c r="C15" s="22" t="s">
        <v>2928</v>
      </c>
      <c r="D15" s="22" t="s">
        <v>939</v>
      </c>
      <c r="E15" s="22" t="s">
        <v>2896</v>
      </c>
      <c r="F15" s="22" t="s">
        <v>3038</v>
      </c>
      <c r="G15" s="22" t="s">
        <v>505</v>
      </c>
      <c r="H15" s="22" t="s">
        <v>2678</v>
      </c>
      <c r="I15" s="22"/>
      <c r="J15" s="22" t="s">
        <v>2916</v>
      </c>
      <c r="K15" s="22" t="s">
        <v>2928</v>
      </c>
      <c r="L15" s="22"/>
      <c r="M15" s="22" t="s">
        <v>2931</v>
      </c>
      <c r="N15" s="22" t="s">
        <v>3828</v>
      </c>
      <c r="O15" s="22" t="s">
        <v>3800</v>
      </c>
      <c r="P15" s="210">
        <f>IFERROR(VALUE(TRIM(MID(Q15,FIND("×",Q15)+1,FIND("%",Q15)-FIND("×",Q15)-1)))/100,0)</f>
        <v>1.1000000000000001</v>
      </c>
      <c r="Q15" s="22" t="s">
        <v>1445</v>
      </c>
      <c r="R15" s="22"/>
      <c r="S15" s="22"/>
      <c r="T15" s="22" t="s">
        <v>2966</v>
      </c>
      <c r="U15" s="22">
        <v>3.2</v>
      </c>
      <c r="V15" s="22">
        <v>0.5</v>
      </c>
      <c r="W15" s="22" t="s">
        <v>821</v>
      </c>
      <c r="X15" s="22">
        <v>3</v>
      </c>
      <c r="Y15" s="22" t="s">
        <v>2951</v>
      </c>
      <c r="Z15" s="22">
        <v>0</v>
      </c>
      <c r="AA15" s="22" t="s">
        <v>945</v>
      </c>
      <c r="AB15" s="22" t="s">
        <v>2920</v>
      </c>
      <c r="AC15" s="22" t="s">
        <v>3812</v>
      </c>
    </row>
    <row r="16" spans="1:29" ht="54" customHeight="1" x14ac:dyDescent="0.25">
      <c r="A16" s="22" t="s">
        <v>3801</v>
      </c>
      <c r="B16" s="22">
        <v>163</v>
      </c>
      <c r="C16" s="22" t="s">
        <v>2928</v>
      </c>
      <c r="D16" s="22" t="s">
        <v>820</v>
      </c>
      <c r="E16" s="22" t="s">
        <v>1240</v>
      </c>
      <c r="F16" s="22" t="s">
        <v>3038</v>
      </c>
      <c r="G16" s="22" t="s">
        <v>480</v>
      </c>
      <c r="H16" s="22" t="s">
        <v>2519</v>
      </c>
      <c r="I16" s="22"/>
      <c r="J16" s="22" t="s">
        <v>2948</v>
      </c>
      <c r="K16" s="22" t="s">
        <v>2928</v>
      </c>
      <c r="L16" s="22"/>
      <c r="M16" s="22" t="s">
        <v>963</v>
      </c>
      <c r="N16" s="22" t="s">
        <v>3813</v>
      </c>
      <c r="O16" s="22" t="s">
        <v>2920</v>
      </c>
      <c r="P16" s="210">
        <f>IFERROR(VALUE(TRIM(MID(Q16,FIND("×",Q16)+1,FIND("%",Q16)-FIND("×",Q16)-1)))/100,0)</f>
        <v>0</v>
      </c>
      <c r="Q16" s="22" t="s">
        <v>944</v>
      </c>
      <c r="R16" s="22"/>
      <c r="S16" s="22"/>
      <c r="T16" s="22" t="s">
        <v>2920</v>
      </c>
      <c r="U16" s="22">
        <v>0</v>
      </c>
      <c r="V16" s="22">
        <v>0</v>
      </c>
      <c r="W16" s="22" t="s">
        <v>812</v>
      </c>
      <c r="X16" s="22">
        <v>1</v>
      </c>
      <c r="Y16" s="22" t="s">
        <v>2962</v>
      </c>
      <c r="Z16" s="22">
        <v>0</v>
      </c>
      <c r="AA16" s="22" t="s">
        <v>3806</v>
      </c>
      <c r="AB16" s="22" t="s">
        <v>2920</v>
      </c>
      <c r="AC16" s="22" t="s">
        <v>79</v>
      </c>
    </row>
    <row r="17" spans="1:29" ht="54" customHeight="1" x14ac:dyDescent="0.25">
      <c r="A17" s="22" t="s">
        <v>3802</v>
      </c>
      <c r="B17" s="22">
        <v>168</v>
      </c>
      <c r="C17" s="22" t="s">
        <v>2928</v>
      </c>
      <c r="D17" s="22" t="s">
        <v>820</v>
      </c>
      <c r="E17" s="22" t="s">
        <v>2897</v>
      </c>
      <c r="F17" s="22" t="s">
        <v>3038</v>
      </c>
      <c r="G17" s="22" t="s">
        <v>3684</v>
      </c>
      <c r="H17" s="22" t="s">
        <v>3358</v>
      </c>
      <c r="I17" s="22"/>
      <c r="J17" s="22" t="s">
        <v>2916</v>
      </c>
      <c r="K17" s="22" t="s">
        <v>2928</v>
      </c>
      <c r="L17" s="22"/>
      <c r="M17" s="22" t="s">
        <v>810</v>
      </c>
      <c r="N17" s="22" t="s">
        <v>1464</v>
      </c>
      <c r="O17" s="22" t="s">
        <v>3800</v>
      </c>
      <c r="P17" s="210">
        <f>IFERROR(VALUE(TRIM(MID(Q17,FIND("×",Q17)+1,FIND("%",Q17)-FIND("×",Q17)-1)))/100,0)</f>
        <v>1.2</v>
      </c>
      <c r="Q17" s="22" t="s">
        <v>1444</v>
      </c>
      <c r="R17" s="22"/>
      <c r="S17" s="22"/>
      <c r="T17" s="22" t="s">
        <v>2966</v>
      </c>
      <c r="U17" s="22">
        <v>5</v>
      </c>
      <c r="V17" s="22">
        <v>0.45</v>
      </c>
      <c r="W17" s="22" t="s">
        <v>3817</v>
      </c>
      <c r="X17" s="22">
        <v>0.6</v>
      </c>
      <c r="Y17" s="22" t="s">
        <v>2944</v>
      </c>
      <c r="Z17" s="22">
        <v>0</v>
      </c>
      <c r="AA17" s="22" t="s">
        <v>1450</v>
      </c>
      <c r="AB17" s="22" t="s">
        <v>2920</v>
      </c>
      <c r="AC17" s="22" t="s">
        <v>1446</v>
      </c>
    </row>
    <row r="18" spans="1:29" ht="54" customHeight="1" x14ac:dyDescent="0.25">
      <c r="A18" s="22" t="s">
        <v>3810</v>
      </c>
      <c r="B18" s="22">
        <v>169</v>
      </c>
      <c r="C18" s="22" t="s">
        <v>2928</v>
      </c>
      <c r="D18" s="22" t="s">
        <v>948</v>
      </c>
      <c r="E18" s="22" t="s">
        <v>1226</v>
      </c>
      <c r="F18" s="22" t="s">
        <v>3038</v>
      </c>
      <c r="G18" s="22" t="s">
        <v>2935</v>
      </c>
      <c r="H18" s="22" t="s">
        <v>3360</v>
      </c>
      <c r="I18" s="22"/>
      <c r="J18" s="22" t="s">
        <v>2916</v>
      </c>
      <c r="K18" s="22" t="s">
        <v>2928</v>
      </c>
      <c r="L18" s="22"/>
      <c r="M18" s="22" t="s">
        <v>906</v>
      </c>
      <c r="N18" s="22" t="s">
        <v>1448</v>
      </c>
      <c r="O18" s="22" t="s">
        <v>2920</v>
      </c>
      <c r="P18" s="210">
        <f>IFERROR(VALUE(TRIM(MID(Q18,FIND("×",Q18)+1,FIND("%",Q18)-FIND("×",Q18)-1)))/100,0)</f>
        <v>0</v>
      </c>
      <c r="Q18" s="22" t="s">
        <v>944</v>
      </c>
      <c r="R18" s="22"/>
      <c r="S18" s="22"/>
      <c r="T18" s="22" t="s">
        <v>2966</v>
      </c>
      <c r="U18" s="22">
        <v>4</v>
      </c>
      <c r="V18" s="22">
        <v>0.2</v>
      </c>
      <c r="W18" s="22" t="s">
        <v>964</v>
      </c>
      <c r="X18" s="22">
        <v>-35</v>
      </c>
      <c r="Y18" s="22" t="s">
        <v>2941</v>
      </c>
      <c r="Z18" s="22">
        <v>1</v>
      </c>
      <c r="AA18" s="22" t="s">
        <v>818</v>
      </c>
      <c r="AB18" s="22" t="s">
        <v>3811</v>
      </c>
      <c r="AC18" s="22" t="s">
        <v>3814</v>
      </c>
    </row>
    <row r="19" spans="1:29" ht="54" customHeight="1" x14ac:dyDescent="0.25">
      <c r="A19" s="22" t="s">
        <v>3815</v>
      </c>
      <c r="B19" s="22">
        <v>179</v>
      </c>
      <c r="C19" s="22" t="s">
        <v>2928</v>
      </c>
      <c r="D19" s="22" t="s">
        <v>957</v>
      </c>
      <c r="E19" s="22" t="s">
        <v>2888</v>
      </c>
      <c r="F19" s="22" t="s">
        <v>3038</v>
      </c>
      <c r="G19" s="22" t="s">
        <v>785</v>
      </c>
      <c r="H19" s="22" t="s">
        <v>1104</v>
      </c>
      <c r="I19" s="22"/>
      <c r="J19" s="22" t="s">
        <v>2948</v>
      </c>
      <c r="K19" s="22" t="s">
        <v>2928</v>
      </c>
      <c r="L19" s="22"/>
      <c r="M19" s="22" t="s">
        <v>805</v>
      </c>
      <c r="N19" s="22" t="s">
        <v>3816</v>
      </c>
      <c r="O19" s="22" t="s">
        <v>2920</v>
      </c>
      <c r="P19" s="210">
        <f>IFERROR(VALUE(TRIM(MID(Q19,FIND("×",Q19)+1,FIND("%",Q19)-FIND("×",Q19)-1)))/100,0)</f>
        <v>0</v>
      </c>
      <c r="Q19" s="22" t="s">
        <v>944</v>
      </c>
      <c r="R19" s="22"/>
      <c r="S19" s="22"/>
      <c r="T19" s="22" t="s">
        <v>2920</v>
      </c>
      <c r="U19" s="22">
        <v>0</v>
      </c>
      <c r="V19" s="22">
        <v>0</v>
      </c>
      <c r="W19" s="22" t="s">
        <v>822</v>
      </c>
      <c r="X19" s="22">
        <v>0</v>
      </c>
      <c r="Y19" s="22" t="s">
        <v>2957</v>
      </c>
      <c r="Z19" s="22">
        <v>0</v>
      </c>
      <c r="AA19" s="22" t="s">
        <v>3829</v>
      </c>
      <c r="AB19" s="22" t="s">
        <v>3826</v>
      </c>
      <c r="AC19" s="22" t="s">
        <v>73</v>
      </c>
    </row>
    <row r="20" spans="1:29" ht="54" customHeight="1" x14ac:dyDescent="0.25">
      <c r="A20" s="22" t="s">
        <v>3808</v>
      </c>
      <c r="B20" s="22">
        <v>181</v>
      </c>
      <c r="C20" s="22" t="s">
        <v>2928</v>
      </c>
      <c r="D20" s="22" t="s">
        <v>957</v>
      </c>
      <c r="E20" s="22" t="s">
        <v>2521</v>
      </c>
      <c r="F20" s="22" t="s">
        <v>3038</v>
      </c>
      <c r="G20" s="22" t="s">
        <v>3699</v>
      </c>
      <c r="H20" s="22" t="s">
        <v>1028</v>
      </c>
      <c r="I20" s="22"/>
      <c r="J20" s="22" t="s">
        <v>950</v>
      </c>
      <c r="K20" s="22" t="s">
        <v>2928</v>
      </c>
      <c r="L20" s="22"/>
      <c r="M20" s="22" t="s">
        <v>832</v>
      </c>
      <c r="N20" s="22" t="s">
        <v>3146</v>
      </c>
      <c r="O20" s="22" t="s">
        <v>2920</v>
      </c>
      <c r="P20" s="210">
        <f>IFERROR(VALUE(TRIM(MID(Q20,FIND("×",Q20)+1,FIND("%",Q20)-FIND("×",Q20)-1)))/100,0)</f>
        <v>0</v>
      </c>
      <c r="Q20" s="22" t="s">
        <v>944</v>
      </c>
      <c r="R20" s="22"/>
      <c r="S20" s="22"/>
      <c r="T20" s="22" t="s">
        <v>2920</v>
      </c>
      <c r="U20" s="22">
        <v>0</v>
      </c>
      <c r="V20" s="22">
        <v>1</v>
      </c>
      <c r="W20" s="22" t="s">
        <v>2949</v>
      </c>
      <c r="X20" s="22">
        <v>0</v>
      </c>
      <c r="Y20" s="22" t="s">
        <v>2957</v>
      </c>
      <c r="Z20" s="22">
        <v>0</v>
      </c>
      <c r="AA20" s="22" t="s">
        <v>809</v>
      </c>
      <c r="AB20" s="22" t="s">
        <v>3826</v>
      </c>
      <c r="AC20" s="22" t="s">
        <v>3144</v>
      </c>
    </row>
    <row r="21" spans="1:29" ht="54" customHeight="1" x14ac:dyDescent="0.25">
      <c r="A21" s="22" t="s">
        <v>3822</v>
      </c>
      <c r="B21" s="22">
        <v>186</v>
      </c>
      <c r="C21" s="22" t="s">
        <v>3827</v>
      </c>
      <c r="D21" s="22" t="s">
        <v>834</v>
      </c>
      <c r="E21" s="22" t="s">
        <v>1980</v>
      </c>
      <c r="F21" s="22" t="s">
        <v>3038</v>
      </c>
      <c r="G21" s="22" t="s">
        <v>954</v>
      </c>
      <c r="H21" s="22" t="s">
        <v>1203</v>
      </c>
      <c r="I21" s="22"/>
      <c r="J21" s="22" t="s">
        <v>2916</v>
      </c>
      <c r="K21" s="22" t="s">
        <v>3827</v>
      </c>
      <c r="L21" s="22"/>
      <c r="M21" s="22" t="s">
        <v>942</v>
      </c>
      <c r="N21" s="22" t="s">
        <v>112</v>
      </c>
      <c r="O21" s="22" t="s">
        <v>2920</v>
      </c>
      <c r="P21" s="210">
        <f>IFERROR(VALUE(TRIM(MID(Q21,FIND("×",Q21)+1,FIND("%",Q21)-FIND("×",Q21)-1)))/100,0)</f>
        <v>0</v>
      </c>
      <c r="Q21" s="22" t="s">
        <v>944</v>
      </c>
      <c r="R21" s="22"/>
      <c r="S21" s="22"/>
      <c r="T21" s="22" t="s">
        <v>937</v>
      </c>
      <c r="U21" s="22">
        <v>0</v>
      </c>
      <c r="V21" s="22">
        <v>0.3</v>
      </c>
      <c r="W21" s="22" t="s">
        <v>2920</v>
      </c>
      <c r="X21" s="22">
        <v>0</v>
      </c>
      <c r="Y21" s="22" t="s">
        <v>2920</v>
      </c>
      <c r="Z21" s="22">
        <v>0</v>
      </c>
      <c r="AA21" s="22" t="s">
        <v>3819</v>
      </c>
      <c r="AB21" s="22" t="s">
        <v>2163</v>
      </c>
      <c r="AC21" s="22" t="s">
        <v>3567</v>
      </c>
    </row>
    <row r="22" spans="1:29" ht="54" customHeight="1" x14ac:dyDescent="0.25">
      <c r="A22" s="22" t="s">
        <v>3807</v>
      </c>
      <c r="B22" s="22">
        <v>186</v>
      </c>
      <c r="C22" s="22" t="s">
        <v>2928</v>
      </c>
      <c r="D22" s="22" t="s">
        <v>834</v>
      </c>
      <c r="E22" s="22" t="s">
        <v>1980</v>
      </c>
      <c r="F22" s="22" t="s">
        <v>3038</v>
      </c>
      <c r="G22" s="22" t="s">
        <v>3821</v>
      </c>
      <c r="H22" s="22" t="s">
        <v>2708</v>
      </c>
      <c r="I22" s="22"/>
      <c r="J22" s="22" t="s">
        <v>950</v>
      </c>
      <c r="K22" s="22" t="s">
        <v>2928</v>
      </c>
      <c r="L22" s="22"/>
      <c r="M22" s="22" t="s">
        <v>902</v>
      </c>
      <c r="N22" s="22" t="s">
        <v>3140</v>
      </c>
      <c r="O22" s="22" t="s">
        <v>2920</v>
      </c>
      <c r="P22" s="210">
        <f>IFERROR(VALUE(TRIM(MID(Q22,FIND("×",Q22)+1,FIND("%",Q22)-FIND("×",Q22)-1)))/100,0)</f>
        <v>0</v>
      </c>
      <c r="Q22" s="22" t="s">
        <v>944</v>
      </c>
      <c r="R22" s="22"/>
      <c r="S22" s="22"/>
      <c r="T22" s="22" t="s">
        <v>912</v>
      </c>
      <c r="U22" s="22">
        <v>0</v>
      </c>
      <c r="V22" s="22">
        <v>0.8</v>
      </c>
      <c r="W22" s="22" t="s">
        <v>952</v>
      </c>
      <c r="X22" s="22">
        <v>1</v>
      </c>
      <c r="Y22" s="22" t="s">
        <v>2960</v>
      </c>
      <c r="Z22" s="22">
        <v>0</v>
      </c>
      <c r="AA22" s="22" t="s">
        <v>3830</v>
      </c>
      <c r="AB22" s="22" t="s">
        <v>2920</v>
      </c>
      <c r="AC22" s="22" t="s">
        <v>3147</v>
      </c>
    </row>
    <row r="23" spans="1:29" ht="54" customHeight="1" x14ac:dyDescent="0.25">
      <c r="A23" s="22" t="s">
        <v>3823</v>
      </c>
      <c r="B23" s="22">
        <v>249</v>
      </c>
      <c r="C23" s="22" t="s">
        <v>2928</v>
      </c>
      <c r="D23" s="22" t="s">
        <v>936</v>
      </c>
      <c r="E23" s="22" t="s">
        <v>2902</v>
      </c>
      <c r="F23" s="22" t="s">
        <v>3038</v>
      </c>
      <c r="G23" s="22" t="s">
        <v>3700</v>
      </c>
      <c r="H23" s="22" t="s">
        <v>1410</v>
      </c>
      <c r="I23" s="22"/>
      <c r="J23" s="22" t="s">
        <v>828</v>
      </c>
      <c r="K23" s="22" t="s">
        <v>2928</v>
      </c>
      <c r="L23" s="22"/>
      <c r="M23" s="22" t="s">
        <v>829</v>
      </c>
      <c r="N23" s="22" t="s">
        <v>66</v>
      </c>
      <c r="O23" s="22" t="s">
        <v>2920</v>
      </c>
      <c r="P23" s="210">
        <f>IFERROR(VALUE(TRIM(MID(Q23,FIND("×",Q23)+1,FIND("%",Q23)-FIND("×",Q23)-1)))/100,0)</f>
        <v>0</v>
      </c>
      <c r="Q23" s="22" t="s">
        <v>944</v>
      </c>
      <c r="R23" s="22"/>
      <c r="S23" s="22"/>
      <c r="T23" s="22" t="s">
        <v>806</v>
      </c>
      <c r="U23" s="22">
        <v>0</v>
      </c>
      <c r="V23" s="22">
        <v>0</v>
      </c>
      <c r="W23" s="22" t="s">
        <v>929</v>
      </c>
      <c r="X23" s="22">
        <v>-100</v>
      </c>
      <c r="Y23" s="22" t="s">
        <v>2941</v>
      </c>
      <c r="Z23" s="22">
        <v>10</v>
      </c>
      <c r="AA23" s="22" t="s">
        <v>932</v>
      </c>
      <c r="AB23" s="22" t="s">
        <v>3834</v>
      </c>
      <c r="AC23" s="22" t="s">
        <v>2151</v>
      </c>
    </row>
    <row r="24" spans="1:29" ht="54" customHeight="1" x14ac:dyDescent="0.25">
      <c r="A24" s="22" t="s">
        <v>3835</v>
      </c>
      <c r="B24" s="22">
        <v>215</v>
      </c>
      <c r="C24" s="22" t="s">
        <v>2928</v>
      </c>
      <c r="D24" s="22" t="s">
        <v>817</v>
      </c>
      <c r="E24" s="22" t="s">
        <v>2707</v>
      </c>
      <c r="F24" s="22" t="s">
        <v>3038</v>
      </c>
      <c r="G24" s="22" t="s">
        <v>2906</v>
      </c>
      <c r="H24" s="22" t="s">
        <v>1489</v>
      </c>
      <c r="I24" s="22"/>
      <c r="J24" s="22" t="s">
        <v>2916</v>
      </c>
      <c r="K24" s="22" t="s">
        <v>2928</v>
      </c>
      <c r="L24" s="22"/>
      <c r="M24" s="22" t="s">
        <v>934</v>
      </c>
      <c r="N24" s="22" t="s">
        <v>1452</v>
      </c>
      <c r="O24" s="22" t="s">
        <v>2920</v>
      </c>
      <c r="P24" s="210">
        <f>IFERROR(VALUE(TRIM(MID(Q24,FIND("×",Q24)+1,FIND("%",Q24)-FIND("×",Q24)-1)))/100,0)</f>
        <v>0</v>
      </c>
      <c r="Q24" s="22" t="s">
        <v>944</v>
      </c>
      <c r="R24" s="22"/>
      <c r="S24" s="22"/>
      <c r="T24" s="22" t="s">
        <v>2966</v>
      </c>
      <c r="U24" s="22">
        <v>2.5</v>
      </c>
      <c r="V24" s="22">
        <v>1</v>
      </c>
      <c r="W24" s="22" t="s">
        <v>808</v>
      </c>
      <c r="X24" s="22">
        <v>-100</v>
      </c>
      <c r="Y24" s="22" t="s">
        <v>2941</v>
      </c>
      <c r="Z24" s="22">
        <v>1.5</v>
      </c>
      <c r="AA24" s="22" t="s">
        <v>3741</v>
      </c>
      <c r="AB24" s="22" t="s">
        <v>2920</v>
      </c>
      <c r="AC24" s="22" t="s">
        <v>857</v>
      </c>
    </row>
    <row r="25" spans="1:29" ht="54" customHeight="1" x14ac:dyDescent="0.25">
      <c r="A25" s="22" t="s">
        <v>3732</v>
      </c>
      <c r="B25" s="22">
        <v>238</v>
      </c>
      <c r="C25" s="22" t="s">
        <v>2928</v>
      </c>
      <c r="D25" s="22" t="s">
        <v>885</v>
      </c>
      <c r="E25" s="22" t="s">
        <v>1987</v>
      </c>
      <c r="F25" s="22" t="s">
        <v>3038</v>
      </c>
      <c r="G25" s="22" t="s">
        <v>487</v>
      </c>
      <c r="H25" s="22" t="s">
        <v>1487</v>
      </c>
      <c r="I25" s="22"/>
      <c r="J25" s="22" t="s">
        <v>2916</v>
      </c>
      <c r="K25" s="22" t="s">
        <v>2928</v>
      </c>
      <c r="L25" s="22"/>
      <c r="M25" s="22" t="s">
        <v>953</v>
      </c>
      <c r="N25" s="22" t="s">
        <v>3725</v>
      </c>
      <c r="O25" s="22" t="s">
        <v>3800</v>
      </c>
      <c r="P25" s="210">
        <f>IFERROR(VALUE(TRIM(MID(Q25,FIND("×",Q25)+1,FIND("%",Q25)-FIND("×",Q25)-1)))/100,0)</f>
        <v>1.3</v>
      </c>
      <c r="Q25" s="22" t="s">
        <v>1473</v>
      </c>
      <c r="R25" s="22"/>
      <c r="S25" s="22"/>
      <c r="T25" s="22" t="s">
        <v>2966</v>
      </c>
      <c r="U25" s="22">
        <v>2.8</v>
      </c>
      <c r="V25" s="22">
        <v>0.45</v>
      </c>
      <c r="W25" s="22" t="s">
        <v>838</v>
      </c>
      <c r="X25" s="22">
        <v>50</v>
      </c>
      <c r="Y25" s="22" t="s">
        <v>2941</v>
      </c>
      <c r="Z25" s="22">
        <v>0</v>
      </c>
      <c r="AA25" s="22" t="s">
        <v>826</v>
      </c>
      <c r="AB25" s="22" t="s">
        <v>2920</v>
      </c>
      <c r="AC25" s="22" t="s">
        <v>3135</v>
      </c>
    </row>
    <row r="26" spans="1:29" ht="54" customHeight="1" x14ac:dyDescent="0.25">
      <c r="A26" s="22" t="s">
        <v>3727</v>
      </c>
      <c r="B26" s="22">
        <v>244</v>
      </c>
      <c r="C26" s="22" t="s">
        <v>2928</v>
      </c>
      <c r="D26" s="22" t="s">
        <v>854</v>
      </c>
      <c r="E26" s="22" t="s">
        <v>75</v>
      </c>
      <c r="F26" s="22" t="s">
        <v>3038</v>
      </c>
      <c r="G26" s="22" t="s">
        <v>517</v>
      </c>
      <c r="H26" s="22" t="s">
        <v>2515</v>
      </c>
      <c r="I26" s="22"/>
      <c r="J26" s="22" t="s">
        <v>2916</v>
      </c>
      <c r="K26" s="22" t="s">
        <v>2928</v>
      </c>
      <c r="L26" s="22"/>
      <c r="M26" s="22" t="s">
        <v>2931</v>
      </c>
      <c r="N26" s="22" t="s">
        <v>3726</v>
      </c>
      <c r="O26" s="22" t="s">
        <v>3800</v>
      </c>
      <c r="P26" s="210">
        <f>IFERROR(VALUE(TRIM(MID(Q26,FIND("×",Q26)+1,FIND("%",Q26)-FIND("×",Q26)-1)))/100,0)</f>
        <v>1.1000000000000001</v>
      </c>
      <c r="Q26" s="22" t="s">
        <v>1445</v>
      </c>
      <c r="R26" s="22"/>
      <c r="S26" s="22"/>
      <c r="T26" s="22" t="s">
        <v>2966</v>
      </c>
      <c r="U26" s="22">
        <v>2</v>
      </c>
      <c r="V26" s="22">
        <v>0.55000000000000004</v>
      </c>
      <c r="W26" s="22" t="s">
        <v>860</v>
      </c>
      <c r="X26" s="22">
        <v>1</v>
      </c>
      <c r="Y26" s="22" t="s">
        <v>2962</v>
      </c>
      <c r="Z26" s="22">
        <v>0</v>
      </c>
      <c r="AA26" s="22" t="s">
        <v>1482</v>
      </c>
      <c r="AB26" s="22" t="s">
        <v>2920</v>
      </c>
      <c r="AC26" s="22" t="s">
        <v>3145</v>
      </c>
    </row>
    <row r="27" spans="1:29" ht="54" customHeight="1" x14ac:dyDescent="0.25">
      <c r="A27" s="22" t="s">
        <v>3739</v>
      </c>
      <c r="B27" s="22">
        <v>249</v>
      </c>
      <c r="C27" s="22" t="s">
        <v>2928</v>
      </c>
      <c r="D27" s="22" t="s">
        <v>825</v>
      </c>
      <c r="E27" s="22" t="s">
        <v>2902</v>
      </c>
      <c r="F27" s="22" t="s">
        <v>3038</v>
      </c>
      <c r="G27" s="22" t="s">
        <v>799</v>
      </c>
      <c r="H27" s="22" t="s">
        <v>24</v>
      </c>
      <c r="I27" s="22"/>
      <c r="J27" s="22" t="s">
        <v>2916</v>
      </c>
      <c r="K27" s="22" t="s">
        <v>2928</v>
      </c>
      <c r="L27" s="22"/>
      <c r="M27" s="22" t="s">
        <v>2931</v>
      </c>
      <c r="N27" s="22" t="s">
        <v>3738</v>
      </c>
      <c r="O27" s="22" t="s">
        <v>2920</v>
      </c>
      <c r="P27" s="210">
        <f>IFERROR(VALUE(TRIM(MID(Q27,FIND("×",Q27)+1,FIND("%",Q27)-FIND("×",Q27)-1)))/100,0)</f>
        <v>0</v>
      </c>
      <c r="Q27" s="22" t="s">
        <v>944</v>
      </c>
      <c r="R27" s="22"/>
      <c r="S27" s="22"/>
      <c r="T27" s="22" t="s">
        <v>2966</v>
      </c>
      <c r="U27" s="22">
        <v>0.8</v>
      </c>
      <c r="V27" s="22">
        <v>0.15</v>
      </c>
      <c r="W27" s="22" t="s">
        <v>823</v>
      </c>
      <c r="X27" s="22">
        <v>1</v>
      </c>
      <c r="Y27" s="22" t="s">
        <v>2962</v>
      </c>
      <c r="Z27" s="22">
        <v>0</v>
      </c>
      <c r="AA27" s="22" t="s">
        <v>830</v>
      </c>
      <c r="AB27" s="22" t="s">
        <v>2920</v>
      </c>
      <c r="AC27" s="22" t="s">
        <v>101</v>
      </c>
    </row>
    <row r="28" spans="1:29" ht="54" customHeight="1" x14ac:dyDescent="0.25">
      <c r="A28" s="22" t="s">
        <v>3751</v>
      </c>
      <c r="B28" s="22">
        <v>250</v>
      </c>
      <c r="C28" s="22" t="s">
        <v>2928</v>
      </c>
      <c r="D28" s="22" t="s">
        <v>825</v>
      </c>
      <c r="E28" s="22" t="s">
        <v>2878</v>
      </c>
      <c r="F28" s="22" t="s">
        <v>3038</v>
      </c>
      <c r="G28" s="22" t="s">
        <v>833</v>
      </c>
      <c r="H28" s="22" t="s">
        <v>2685</v>
      </c>
      <c r="I28" s="22"/>
      <c r="J28" s="22" t="s">
        <v>950</v>
      </c>
      <c r="K28" s="22" t="s">
        <v>2928</v>
      </c>
      <c r="L28" s="22"/>
      <c r="M28" s="22" t="s">
        <v>902</v>
      </c>
      <c r="N28" s="22" t="s">
        <v>3736</v>
      </c>
      <c r="O28" s="22" t="s">
        <v>2920</v>
      </c>
      <c r="P28" s="210">
        <f>IFERROR(VALUE(TRIM(MID(Q28,FIND("×",Q28)+1,FIND("%",Q28)-FIND("×",Q28)-1)))/100,0)</f>
        <v>0</v>
      </c>
      <c r="Q28" s="22" t="s">
        <v>944</v>
      </c>
      <c r="R28" s="22"/>
      <c r="S28" s="22"/>
      <c r="T28" s="22" t="s">
        <v>912</v>
      </c>
      <c r="U28" s="22">
        <v>0</v>
      </c>
      <c r="V28" s="22">
        <v>0.4</v>
      </c>
      <c r="W28" s="22" t="s">
        <v>836</v>
      </c>
      <c r="X28" s="22">
        <v>-100</v>
      </c>
      <c r="Y28" s="22" t="s">
        <v>2941</v>
      </c>
      <c r="Z28" s="22">
        <v>8</v>
      </c>
      <c r="AA28" s="22" t="s">
        <v>859</v>
      </c>
      <c r="AB28" s="22" t="s">
        <v>3733</v>
      </c>
      <c r="AC28" s="22" t="s">
        <v>114</v>
      </c>
    </row>
    <row r="29" spans="1:29" ht="54" customHeight="1" x14ac:dyDescent="0.25">
      <c r="A29" s="22" t="s">
        <v>3729</v>
      </c>
      <c r="B29" s="22">
        <v>250</v>
      </c>
      <c r="C29" s="22" t="s">
        <v>2928</v>
      </c>
      <c r="D29" s="22" t="s">
        <v>825</v>
      </c>
      <c r="E29" s="22" t="s">
        <v>2878</v>
      </c>
      <c r="F29" s="22" t="s">
        <v>3038</v>
      </c>
      <c r="G29" s="22" t="s">
        <v>883</v>
      </c>
      <c r="H29" s="22" t="s">
        <v>1029</v>
      </c>
      <c r="I29" s="22"/>
      <c r="J29" s="22" t="s">
        <v>950</v>
      </c>
      <c r="K29" s="22" t="s">
        <v>2928</v>
      </c>
      <c r="L29" s="22"/>
      <c r="M29" s="22" t="s">
        <v>3787</v>
      </c>
      <c r="N29" s="22" t="s">
        <v>69</v>
      </c>
      <c r="O29" s="22" t="s">
        <v>2920</v>
      </c>
      <c r="P29" s="210">
        <f>IFERROR(VALUE(TRIM(MID(Q29,FIND("×",Q29)+1,FIND("%",Q29)-FIND("×",Q29)-1)))/100,0)</f>
        <v>0</v>
      </c>
      <c r="Q29" s="22" t="s">
        <v>944</v>
      </c>
      <c r="R29" s="22"/>
      <c r="S29" s="22"/>
      <c r="T29" s="22" t="s">
        <v>2920</v>
      </c>
      <c r="U29" s="22">
        <v>0</v>
      </c>
      <c r="V29" s="22">
        <v>0.3</v>
      </c>
      <c r="W29" s="22" t="s">
        <v>844</v>
      </c>
      <c r="X29" s="22">
        <v>-100</v>
      </c>
      <c r="Y29" s="22" t="s">
        <v>2941</v>
      </c>
      <c r="Z29" s="22">
        <v>0</v>
      </c>
      <c r="AA29" s="22" t="s">
        <v>1476</v>
      </c>
      <c r="AB29" s="22" t="s">
        <v>2920</v>
      </c>
      <c r="AC29" s="22" t="s">
        <v>76</v>
      </c>
    </row>
    <row r="30" spans="1:29" ht="54" customHeight="1" x14ac:dyDescent="0.25">
      <c r="A30" s="22" t="s">
        <v>3731</v>
      </c>
      <c r="B30" s="22">
        <v>285</v>
      </c>
      <c r="C30" s="22" t="s">
        <v>2928</v>
      </c>
      <c r="D30" s="22" t="s">
        <v>831</v>
      </c>
      <c r="E30" s="22" t="s">
        <v>3558</v>
      </c>
      <c r="F30" s="22" t="s">
        <v>3038</v>
      </c>
      <c r="G30" s="22" t="s">
        <v>3688</v>
      </c>
      <c r="H30" s="22" t="s">
        <v>3355</v>
      </c>
      <c r="I30" s="22"/>
      <c r="J30" s="22" t="s">
        <v>2916</v>
      </c>
      <c r="K30" s="22" t="s">
        <v>2928</v>
      </c>
      <c r="L30" s="22"/>
      <c r="M30" s="22" t="s">
        <v>963</v>
      </c>
      <c r="N30" s="22" t="s">
        <v>1477</v>
      </c>
      <c r="O30" s="22" t="s">
        <v>2920</v>
      </c>
      <c r="P30" s="210">
        <f>IFERROR(VALUE(TRIM(MID(Q30,FIND("×",Q30)+1,FIND("%",Q30)-FIND("×",Q30)-1)))/100,0)</f>
        <v>0</v>
      </c>
      <c r="Q30" s="22" t="s">
        <v>944</v>
      </c>
      <c r="R30" s="22"/>
      <c r="S30" s="22"/>
      <c r="T30" s="22" t="s">
        <v>2966</v>
      </c>
      <c r="U30" s="22">
        <v>3</v>
      </c>
      <c r="V30" s="22">
        <v>0.3</v>
      </c>
      <c r="W30" s="22" t="s">
        <v>864</v>
      </c>
      <c r="X30" s="22">
        <v>-1</v>
      </c>
      <c r="Y30" s="22" t="s">
        <v>2960</v>
      </c>
      <c r="Z30" s="22">
        <v>0</v>
      </c>
      <c r="AA30" s="22" t="s">
        <v>840</v>
      </c>
      <c r="AB30" s="22" t="s">
        <v>3735</v>
      </c>
      <c r="AC30" s="22" t="s">
        <v>89</v>
      </c>
    </row>
    <row r="31" spans="1:29" ht="54" customHeight="1" x14ac:dyDescent="0.25">
      <c r="A31" s="22" t="s">
        <v>3734</v>
      </c>
      <c r="B31" s="22">
        <v>287</v>
      </c>
      <c r="C31" s="22" t="s">
        <v>813</v>
      </c>
      <c r="D31" s="22" t="s">
        <v>831</v>
      </c>
      <c r="E31" s="22" t="s">
        <v>3557</v>
      </c>
      <c r="F31" s="22" t="s">
        <v>3038</v>
      </c>
      <c r="G31" s="22" t="s">
        <v>887</v>
      </c>
      <c r="H31" s="22" t="s">
        <v>1035</v>
      </c>
      <c r="I31" s="22"/>
      <c r="J31" s="22" t="s">
        <v>950</v>
      </c>
      <c r="K31" s="22" t="s">
        <v>813</v>
      </c>
      <c r="L31" s="22"/>
      <c r="M31" s="22" t="s">
        <v>871</v>
      </c>
      <c r="N31" s="22" t="s">
        <v>1479</v>
      </c>
      <c r="O31" s="22" t="s">
        <v>2920</v>
      </c>
      <c r="P31" s="210">
        <f>IFERROR(VALUE(TRIM(MID(Q31,FIND("×",Q31)+1,FIND("%",Q31)-FIND("×",Q31)-1)))/100,0)</f>
        <v>0</v>
      </c>
      <c r="Q31" s="22" t="s">
        <v>944</v>
      </c>
      <c r="R31" s="22"/>
      <c r="S31" s="22"/>
      <c r="T31" s="22" t="s">
        <v>819</v>
      </c>
      <c r="U31" s="22">
        <v>0</v>
      </c>
      <c r="V31" s="22">
        <v>0.6</v>
      </c>
      <c r="W31" s="22" t="s">
        <v>839</v>
      </c>
      <c r="X31" s="22">
        <v>-4</v>
      </c>
      <c r="Y31" s="22" t="s">
        <v>2960</v>
      </c>
      <c r="Z31" s="22">
        <v>0</v>
      </c>
      <c r="AA31" s="22" t="s">
        <v>3737</v>
      </c>
      <c r="AB31" s="22" t="s">
        <v>2920</v>
      </c>
      <c r="AC31" s="22" t="s">
        <v>2164</v>
      </c>
    </row>
    <row r="32" spans="1:29" ht="54" customHeight="1" x14ac:dyDescent="0.25">
      <c r="A32" s="22" t="s">
        <v>3740</v>
      </c>
      <c r="B32" s="22">
        <v>296</v>
      </c>
      <c r="C32" s="22" t="s">
        <v>3743</v>
      </c>
      <c r="D32" s="22" t="s">
        <v>816</v>
      </c>
      <c r="E32" s="22" t="s">
        <v>3551</v>
      </c>
      <c r="F32" s="22" t="s">
        <v>3038</v>
      </c>
      <c r="G32" s="22" t="s">
        <v>2954</v>
      </c>
      <c r="H32" s="22" t="s">
        <v>55</v>
      </c>
      <c r="I32" s="22"/>
      <c r="J32" s="22" t="s">
        <v>950</v>
      </c>
      <c r="K32" s="22" t="s">
        <v>3743</v>
      </c>
      <c r="L32" s="22" t="s">
        <v>2958</v>
      </c>
      <c r="M32" s="22" t="s">
        <v>3787</v>
      </c>
      <c r="N32" s="22" t="s">
        <v>71</v>
      </c>
      <c r="O32" s="22" t="s">
        <v>2920</v>
      </c>
      <c r="P32" s="210">
        <f>IFERROR(VALUE(TRIM(MID(Q32,FIND("×",Q32)+1,FIND("%",Q32)-FIND("×",Q32)-1)))/100,0)</f>
        <v>0</v>
      </c>
      <c r="Q32" s="22" t="s">
        <v>944</v>
      </c>
      <c r="R32" s="22"/>
      <c r="S32" s="22"/>
      <c r="T32" s="22" t="s">
        <v>837</v>
      </c>
      <c r="U32" s="22">
        <v>0</v>
      </c>
      <c r="V32" s="22">
        <v>2</v>
      </c>
      <c r="W32" s="22" t="s">
        <v>2920</v>
      </c>
      <c r="X32" s="22">
        <v>0</v>
      </c>
      <c r="Y32" s="22" t="s">
        <v>2920</v>
      </c>
      <c r="Z32" s="22">
        <v>0</v>
      </c>
      <c r="AA32" s="22" t="s">
        <v>1474</v>
      </c>
      <c r="AB32" s="22" t="s">
        <v>3728</v>
      </c>
      <c r="AC32" s="22" t="s">
        <v>1244</v>
      </c>
    </row>
    <row r="33" spans="1:29" ht="54" customHeight="1" x14ac:dyDescent="0.25">
      <c r="A33" s="22" t="s">
        <v>3730</v>
      </c>
      <c r="B33" s="22">
        <v>112</v>
      </c>
      <c r="C33" s="22" t="s">
        <v>2928</v>
      </c>
      <c r="D33" s="22" t="s">
        <v>841</v>
      </c>
      <c r="E33" s="22" t="s">
        <v>3570</v>
      </c>
      <c r="F33" s="22" t="s">
        <v>3038</v>
      </c>
      <c r="G33" s="22" t="s">
        <v>807</v>
      </c>
      <c r="H33" s="22" t="s">
        <v>2591</v>
      </c>
      <c r="I33" s="22"/>
      <c r="J33" s="22" t="s">
        <v>2948</v>
      </c>
      <c r="K33" s="22" t="s">
        <v>2928</v>
      </c>
      <c r="L33" s="22"/>
      <c r="M33" s="22" t="s">
        <v>2967</v>
      </c>
      <c r="N33" s="22" t="s">
        <v>3755</v>
      </c>
      <c r="O33" s="22" t="s">
        <v>2920</v>
      </c>
      <c r="P33" s="210">
        <f>IFERROR(VALUE(TRIM(MID(Q33,FIND("×",Q33)+1,FIND("%",Q33)-FIND("×",Q33)-1)))/100,0)</f>
        <v>0</v>
      </c>
      <c r="Q33" s="22" t="s">
        <v>944</v>
      </c>
      <c r="R33" s="22"/>
      <c r="S33" s="22"/>
      <c r="T33" s="22" t="s">
        <v>2920</v>
      </c>
      <c r="U33" s="22">
        <v>0</v>
      </c>
      <c r="V33" s="22">
        <v>0</v>
      </c>
      <c r="W33" s="22" t="s">
        <v>852</v>
      </c>
      <c r="X33" s="22">
        <v>0</v>
      </c>
      <c r="Y33" s="22" t="s">
        <v>2913</v>
      </c>
      <c r="Z33" s="22">
        <v>0</v>
      </c>
      <c r="AA33" s="22" t="s">
        <v>856</v>
      </c>
      <c r="AB33" s="22" t="s">
        <v>2920</v>
      </c>
      <c r="AC33" s="22" t="s">
        <v>74</v>
      </c>
    </row>
    <row r="34" spans="1:29" ht="54" customHeight="1" x14ac:dyDescent="0.25">
      <c r="A34" s="22" t="s">
        <v>3742</v>
      </c>
      <c r="B34" s="22">
        <v>186</v>
      </c>
      <c r="C34" s="22" t="s">
        <v>2961</v>
      </c>
      <c r="D34" s="22" t="s">
        <v>834</v>
      </c>
      <c r="E34" s="22" t="s">
        <v>1980</v>
      </c>
      <c r="F34" s="22" t="s">
        <v>2945</v>
      </c>
      <c r="G34" s="22" t="s">
        <v>3757</v>
      </c>
      <c r="H34" s="22" t="s">
        <v>1207</v>
      </c>
      <c r="I34" s="22"/>
      <c r="J34" s="22" t="s">
        <v>814</v>
      </c>
      <c r="K34" s="22" t="s">
        <v>2961</v>
      </c>
      <c r="L34" s="22"/>
      <c r="M34" s="22" t="s">
        <v>835</v>
      </c>
      <c r="N34" s="22" t="s">
        <v>1235</v>
      </c>
      <c r="O34" s="22" t="s">
        <v>2920</v>
      </c>
      <c r="P34" s="210">
        <f>IFERROR(VALUE(TRIM(MID(Q34,FIND("×",Q34)+1,FIND("%",Q34)-FIND("×",Q34)-1)))/100,0)</f>
        <v>0</v>
      </c>
      <c r="Q34" s="22" t="s">
        <v>944</v>
      </c>
      <c r="R34" s="22"/>
      <c r="S34" s="22"/>
      <c r="T34" s="22" t="s">
        <v>937</v>
      </c>
      <c r="U34" s="22">
        <v>0</v>
      </c>
      <c r="V34" s="22">
        <v>0.5</v>
      </c>
      <c r="W34" s="22" t="s">
        <v>811</v>
      </c>
      <c r="X34" s="22">
        <v>-1</v>
      </c>
      <c r="Y34" s="22" t="s">
        <v>2970</v>
      </c>
      <c r="Z34" s="22">
        <v>0</v>
      </c>
      <c r="AA34" s="22" t="s">
        <v>3754</v>
      </c>
      <c r="AB34" s="22" t="s">
        <v>2920</v>
      </c>
      <c r="AC34" s="22" t="s">
        <v>3138</v>
      </c>
    </row>
    <row r="35" spans="1:29" ht="54" customHeight="1" x14ac:dyDescent="0.25">
      <c r="A35" s="22" t="s">
        <v>3747</v>
      </c>
      <c r="B35" s="22">
        <v>287</v>
      </c>
      <c r="C35" s="22" t="s">
        <v>2955</v>
      </c>
      <c r="D35" s="22" t="s">
        <v>831</v>
      </c>
      <c r="E35" s="22" t="s">
        <v>3557</v>
      </c>
      <c r="F35" s="22" t="s">
        <v>2945</v>
      </c>
      <c r="G35" s="22" t="s">
        <v>3753</v>
      </c>
      <c r="H35" s="22" t="s">
        <v>1417</v>
      </c>
      <c r="I35" s="22"/>
      <c r="J35" s="22" t="s">
        <v>814</v>
      </c>
      <c r="K35" s="22" t="s">
        <v>2955</v>
      </c>
      <c r="L35" s="22"/>
      <c r="M35" s="22" t="s">
        <v>835</v>
      </c>
      <c r="N35" s="22" t="s">
        <v>1693</v>
      </c>
      <c r="O35" s="22" t="s">
        <v>2920</v>
      </c>
      <c r="P35" s="210">
        <f>IFERROR(VALUE(TRIM(MID(Q35,FIND("×",Q35)+1,FIND("%",Q35)-FIND("×",Q35)-1)))/100,0)</f>
        <v>0</v>
      </c>
      <c r="Q35" s="22" t="s">
        <v>944</v>
      </c>
      <c r="R35" s="22"/>
      <c r="S35" s="22"/>
      <c r="T35" s="22" t="s">
        <v>930</v>
      </c>
      <c r="U35" s="22">
        <v>0</v>
      </c>
      <c r="V35" s="22">
        <v>0.4</v>
      </c>
      <c r="W35" s="22" t="s">
        <v>848</v>
      </c>
      <c r="X35" s="22">
        <v>-100</v>
      </c>
      <c r="Y35" s="22" t="s">
        <v>2941</v>
      </c>
      <c r="Z35" s="22">
        <v>0</v>
      </c>
      <c r="AA35" s="22" t="s">
        <v>3749</v>
      </c>
      <c r="AB35" s="22" t="s">
        <v>2920</v>
      </c>
      <c r="AC35" s="22" t="s">
        <v>1478</v>
      </c>
    </row>
    <row r="36" spans="1:29" ht="54" customHeight="1" x14ac:dyDescent="0.25">
      <c r="A36" s="22" t="s">
        <v>3783</v>
      </c>
      <c r="B36" s="22">
        <v>119</v>
      </c>
      <c r="C36" s="22" t="s">
        <v>851</v>
      </c>
      <c r="D36" s="22" t="s">
        <v>1013</v>
      </c>
      <c r="E36" s="22" t="s">
        <v>1329</v>
      </c>
      <c r="F36" s="22" t="s">
        <v>1008</v>
      </c>
      <c r="G36" s="22" t="s">
        <v>2939</v>
      </c>
      <c r="H36" s="22" t="s">
        <v>2571</v>
      </c>
      <c r="I36" s="22"/>
      <c r="J36" s="22" t="s">
        <v>984</v>
      </c>
      <c r="K36" s="22" t="s">
        <v>851</v>
      </c>
      <c r="L36" s="22" t="s">
        <v>983</v>
      </c>
      <c r="M36" s="22" t="s">
        <v>835</v>
      </c>
      <c r="N36" s="22" t="s">
        <v>1447</v>
      </c>
      <c r="O36" s="22" t="s">
        <v>2920</v>
      </c>
      <c r="P36" s="210">
        <f>IFERROR(VALUE(TRIM(MID(Q36,FIND("×",Q36)+1,FIND("%",Q36)-FIND("×",Q36)-1)))/100,0)</f>
        <v>0</v>
      </c>
      <c r="Q36" s="22" t="s">
        <v>944</v>
      </c>
      <c r="R36" s="22"/>
      <c r="S36" s="22"/>
      <c r="T36" s="22" t="s">
        <v>2920</v>
      </c>
      <c r="U36" s="22">
        <v>0</v>
      </c>
      <c r="V36" s="22">
        <v>0</v>
      </c>
      <c r="W36" s="22" t="s">
        <v>3752</v>
      </c>
      <c r="X36" s="22">
        <v>-1</v>
      </c>
      <c r="Y36" s="22" t="s">
        <v>2969</v>
      </c>
      <c r="Z36" s="22">
        <v>1</v>
      </c>
      <c r="AA36" s="22" t="s">
        <v>1011</v>
      </c>
      <c r="AB36" s="22" t="s">
        <v>2920</v>
      </c>
      <c r="AC36" s="22" t="s">
        <v>3126</v>
      </c>
    </row>
    <row r="37" spans="1:29" ht="54" customHeight="1" x14ac:dyDescent="0.25">
      <c r="A37" s="22" t="s">
        <v>3811</v>
      </c>
      <c r="B37" s="22">
        <v>130</v>
      </c>
      <c r="C37" s="22" t="s">
        <v>851</v>
      </c>
      <c r="D37" s="22" t="s">
        <v>1013</v>
      </c>
      <c r="E37" s="22" t="s">
        <v>1331</v>
      </c>
      <c r="F37" s="22" t="s">
        <v>1008</v>
      </c>
      <c r="G37" s="22" t="s">
        <v>2950</v>
      </c>
      <c r="H37" s="22" t="s">
        <v>1983</v>
      </c>
      <c r="I37" s="22"/>
      <c r="J37" s="22" t="s">
        <v>984</v>
      </c>
      <c r="K37" s="22" t="s">
        <v>851</v>
      </c>
      <c r="L37" s="22" t="s">
        <v>994</v>
      </c>
      <c r="M37" s="22" t="s">
        <v>835</v>
      </c>
      <c r="N37" s="22" t="s">
        <v>1449</v>
      </c>
      <c r="O37" s="22" t="s">
        <v>2920</v>
      </c>
      <c r="P37" s="210">
        <f>IFERROR(VALUE(TRIM(MID(Q37,FIND("×",Q37)+1,FIND("%",Q37)-FIND("×",Q37)-1)))/100,0)</f>
        <v>0</v>
      </c>
      <c r="Q37" s="22" t="s">
        <v>944</v>
      </c>
      <c r="R37" s="22"/>
      <c r="S37" s="22"/>
      <c r="T37" s="22" t="s">
        <v>2920</v>
      </c>
      <c r="U37" s="22">
        <v>0</v>
      </c>
      <c r="V37" s="22">
        <v>0</v>
      </c>
      <c r="W37" s="22" t="s">
        <v>845</v>
      </c>
      <c r="X37" s="22">
        <v>1.5</v>
      </c>
      <c r="Y37" s="22" t="s">
        <v>3045</v>
      </c>
      <c r="Z37" s="22">
        <v>0</v>
      </c>
      <c r="AA37" s="22" t="s">
        <v>982</v>
      </c>
      <c r="AB37" s="22" t="s">
        <v>2920</v>
      </c>
      <c r="AC37" s="22" t="s">
        <v>3124</v>
      </c>
    </row>
    <row r="38" spans="1:29" ht="54" customHeight="1" x14ac:dyDescent="0.25">
      <c r="A38" s="22" t="s">
        <v>3744</v>
      </c>
      <c r="B38" s="22">
        <v>160</v>
      </c>
      <c r="C38" s="22" t="s">
        <v>851</v>
      </c>
      <c r="D38" s="22" t="s">
        <v>1013</v>
      </c>
      <c r="E38" s="22" t="s">
        <v>1319</v>
      </c>
      <c r="F38" s="22" t="s">
        <v>1008</v>
      </c>
      <c r="G38" s="22" t="s">
        <v>997</v>
      </c>
      <c r="H38" s="22" t="s">
        <v>1242</v>
      </c>
      <c r="I38" s="22"/>
      <c r="J38" s="22" t="s">
        <v>984</v>
      </c>
      <c r="K38" s="22" t="s">
        <v>851</v>
      </c>
      <c r="L38" s="22" t="s">
        <v>3748</v>
      </c>
      <c r="M38" s="22" t="s">
        <v>835</v>
      </c>
      <c r="N38" s="22" t="s">
        <v>1339</v>
      </c>
      <c r="O38" s="22" t="s">
        <v>2920</v>
      </c>
      <c r="P38" s="210">
        <f>IFERROR(VALUE(TRIM(MID(Q38,FIND("×",Q38)+1,FIND("%",Q38)-FIND("×",Q38)-1)))/100,0)</f>
        <v>0</v>
      </c>
      <c r="Q38" s="22" t="s">
        <v>944</v>
      </c>
      <c r="R38" s="22"/>
      <c r="S38" s="22"/>
      <c r="T38" s="22" t="s">
        <v>2920</v>
      </c>
      <c r="U38" s="22">
        <v>0</v>
      </c>
      <c r="V38" s="22">
        <v>0</v>
      </c>
      <c r="W38" s="22" t="s">
        <v>938</v>
      </c>
      <c r="X38" s="22">
        <v>-40</v>
      </c>
      <c r="Y38" s="22" t="s">
        <v>2941</v>
      </c>
      <c r="Z38" s="22">
        <v>3</v>
      </c>
      <c r="AA38" s="22" t="s">
        <v>1011</v>
      </c>
      <c r="AB38" s="22" t="s">
        <v>2920</v>
      </c>
      <c r="AC38" s="22" t="s">
        <v>1307</v>
      </c>
    </row>
    <row r="39" spans="1:29" ht="54" customHeight="1" x14ac:dyDescent="0.25">
      <c r="A39" s="22" t="s">
        <v>3765</v>
      </c>
      <c r="B39" s="22">
        <v>103</v>
      </c>
      <c r="C39" s="22" t="s">
        <v>886</v>
      </c>
      <c r="D39" s="22" t="s">
        <v>1013</v>
      </c>
      <c r="E39" s="22" t="s">
        <v>1330</v>
      </c>
      <c r="F39" s="22" t="s">
        <v>1008</v>
      </c>
      <c r="G39" s="22" t="s">
        <v>991</v>
      </c>
      <c r="H39" s="22" t="s">
        <v>1952</v>
      </c>
      <c r="I39" s="22"/>
      <c r="J39" s="22" t="s">
        <v>3004</v>
      </c>
      <c r="K39" s="22" t="s">
        <v>886</v>
      </c>
      <c r="L39" s="22"/>
      <c r="M39" s="22" t="s">
        <v>835</v>
      </c>
      <c r="N39" s="22" t="s">
        <v>3143</v>
      </c>
      <c r="O39" s="22" t="s">
        <v>2920</v>
      </c>
      <c r="P39" s="210">
        <f>IFERROR(VALUE(TRIM(MID(Q39,FIND("×",Q39)+1,FIND("%",Q39)-FIND("×",Q39)-1)))/100,0)</f>
        <v>0</v>
      </c>
      <c r="Q39" s="22" t="s">
        <v>944</v>
      </c>
      <c r="R39" s="22"/>
      <c r="S39" s="22"/>
      <c r="T39" s="22" t="s">
        <v>2920</v>
      </c>
      <c r="U39" s="22">
        <v>0</v>
      </c>
      <c r="V39" s="22">
        <v>0</v>
      </c>
      <c r="W39" s="22" t="s">
        <v>2943</v>
      </c>
      <c r="X39" s="22">
        <v>20</v>
      </c>
      <c r="Y39" s="22" t="s">
        <v>2941</v>
      </c>
      <c r="Z39" s="22">
        <v>6</v>
      </c>
      <c r="AA39" s="22" t="s">
        <v>1011</v>
      </c>
      <c r="AB39" s="22" t="s">
        <v>2920</v>
      </c>
      <c r="AC39" s="22" t="s">
        <v>1441</v>
      </c>
    </row>
    <row r="40" spans="1:29" ht="54" customHeight="1" x14ac:dyDescent="0.25">
      <c r="A40" s="22" t="s">
        <v>3745</v>
      </c>
      <c r="B40" s="22">
        <v>179</v>
      </c>
      <c r="C40" s="22" t="s">
        <v>886</v>
      </c>
      <c r="D40" s="22" t="s">
        <v>1013</v>
      </c>
      <c r="E40" s="22" t="s">
        <v>1338</v>
      </c>
      <c r="F40" s="22" t="s">
        <v>1008</v>
      </c>
      <c r="G40" s="22" t="s">
        <v>2949</v>
      </c>
      <c r="H40" s="22" t="s">
        <v>3561</v>
      </c>
      <c r="I40" s="22"/>
      <c r="J40" s="22" t="s">
        <v>3004</v>
      </c>
      <c r="K40" s="22" t="s">
        <v>886</v>
      </c>
      <c r="L40" s="22"/>
      <c r="M40" s="22" t="s">
        <v>835</v>
      </c>
      <c r="N40" s="22" t="s">
        <v>1442</v>
      </c>
      <c r="O40" s="22" t="s">
        <v>2920</v>
      </c>
      <c r="P40" s="210">
        <f>IFERROR(VALUE(TRIM(MID(Q40,FIND("×",Q40)+1,FIND("%",Q40)-FIND("×",Q40)-1)))/100,0)</f>
        <v>0</v>
      </c>
      <c r="Q40" s="22" t="s">
        <v>944</v>
      </c>
      <c r="R40" s="22"/>
      <c r="S40" s="22"/>
      <c r="T40" s="22" t="s">
        <v>2920</v>
      </c>
      <c r="U40" s="22">
        <v>0</v>
      </c>
      <c r="V40" s="22">
        <v>0</v>
      </c>
      <c r="W40" s="22" t="s">
        <v>2949</v>
      </c>
      <c r="X40" s="22">
        <v>20</v>
      </c>
      <c r="Y40" s="22" t="s">
        <v>2941</v>
      </c>
      <c r="Z40" s="22">
        <v>6</v>
      </c>
      <c r="AA40" s="22" t="s">
        <v>1470</v>
      </c>
      <c r="AB40" s="22" t="s">
        <v>2920</v>
      </c>
      <c r="AC40" s="22" t="s">
        <v>3746</v>
      </c>
    </row>
    <row r="41" spans="1:29" ht="54" customHeight="1" x14ac:dyDescent="0.25">
      <c r="A41" s="22" t="s">
        <v>3756</v>
      </c>
      <c r="B41" s="22">
        <v>222</v>
      </c>
      <c r="C41" s="22" t="s">
        <v>2928</v>
      </c>
      <c r="D41" s="22" t="s">
        <v>1013</v>
      </c>
      <c r="E41" s="22" t="s">
        <v>1462</v>
      </c>
      <c r="F41" s="22" t="s">
        <v>1008</v>
      </c>
      <c r="G41" s="22" t="s">
        <v>875</v>
      </c>
      <c r="H41" s="22" t="s">
        <v>2903</v>
      </c>
      <c r="I41" s="22"/>
      <c r="J41" s="22" t="s">
        <v>3000</v>
      </c>
      <c r="K41" s="22" t="s">
        <v>2928</v>
      </c>
      <c r="L41" s="22" t="s">
        <v>3750</v>
      </c>
      <c r="M41" s="22" t="s">
        <v>835</v>
      </c>
      <c r="N41" s="22" t="s">
        <v>1454</v>
      </c>
      <c r="O41" s="22" t="s">
        <v>2920</v>
      </c>
      <c r="P41" s="210">
        <f>IFERROR(VALUE(TRIM(MID(Q41,FIND("×",Q41)+1,FIND("%",Q41)-FIND("×",Q41)-1)))/100,0)</f>
        <v>0</v>
      </c>
      <c r="Q41" s="22" t="s">
        <v>944</v>
      </c>
      <c r="R41" s="22"/>
      <c r="S41" s="22"/>
      <c r="T41" s="22" t="s">
        <v>2920</v>
      </c>
      <c r="U41" s="22">
        <v>0</v>
      </c>
      <c r="V41" s="22">
        <v>0</v>
      </c>
      <c r="W41" s="22" t="s">
        <v>847</v>
      </c>
      <c r="X41" s="22">
        <v>-1</v>
      </c>
      <c r="Y41" s="22" t="s">
        <v>2999</v>
      </c>
      <c r="Z41" s="22">
        <v>2.5</v>
      </c>
      <c r="AA41" s="22" t="s">
        <v>1011</v>
      </c>
      <c r="AB41" s="22" t="s">
        <v>2920</v>
      </c>
      <c r="AC41" s="22" t="s">
        <v>84</v>
      </c>
    </row>
    <row r="42" spans="1:29" ht="54" customHeight="1" x14ac:dyDescent="0.25">
      <c r="A42" s="22" t="s">
        <v>3798</v>
      </c>
      <c r="B42" s="22">
        <v>103</v>
      </c>
      <c r="C42" s="22" t="s">
        <v>996</v>
      </c>
      <c r="D42" s="22" t="s">
        <v>1013</v>
      </c>
      <c r="E42" s="22" t="s">
        <v>1330</v>
      </c>
      <c r="F42" s="22" t="s">
        <v>1008</v>
      </c>
      <c r="G42" s="22" t="s">
        <v>985</v>
      </c>
      <c r="H42" s="22" t="s">
        <v>2905</v>
      </c>
      <c r="I42" s="22"/>
      <c r="J42" s="22" t="s">
        <v>984</v>
      </c>
      <c r="K42" s="22" t="s">
        <v>996</v>
      </c>
      <c r="L42" s="22" t="s">
        <v>2020</v>
      </c>
      <c r="M42" s="22" t="s">
        <v>835</v>
      </c>
      <c r="N42" s="22" t="s">
        <v>3132</v>
      </c>
      <c r="O42" s="22" t="s">
        <v>2920</v>
      </c>
      <c r="P42" s="210">
        <f>IFERROR(VALUE(TRIM(MID(Q42,FIND("×",Q42)+1,FIND("%",Q42)-FIND("×",Q42)-1)))/100,0)</f>
        <v>0</v>
      </c>
      <c r="Q42" s="22" t="s">
        <v>944</v>
      </c>
      <c r="R42" s="22"/>
      <c r="S42" s="22"/>
      <c r="T42" s="22" t="s">
        <v>2920</v>
      </c>
      <c r="U42" s="22">
        <v>0</v>
      </c>
      <c r="V42" s="22">
        <v>0</v>
      </c>
      <c r="W42" s="22" t="s">
        <v>1012</v>
      </c>
      <c r="X42" s="22">
        <v>1</v>
      </c>
      <c r="Y42" s="22" t="s">
        <v>2999</v>
      </c>
      <c r="Z42" s="22">
        <v>4</v>
      </c>
      <c r="AA42" s="22" t="s">
        <v>2010</v>
      </c>
      <c r="AB42" s="22" t="s">
        <v>2920</v>
      </c>
      <c r="AC42" s="22" t="s">
        <v>47</v>
      </c>
    </row>
    <row r="43" spans="1:29" ht="54" customHeight="1" x14ac:dyDescent="0.25">
      <c r="A43" s="22" t="s">
        <v>2019</v>
      </c>
      <c r="B43" s="22">
        <v>275</v>
      </c>
      <c r="C43" s="22" t="s">
        <v>842</v>
      </c>
      <c r="D43" s="22" t="s">
        <v>1013</v>
      </c>
      <c r="E43" s="22" t="s">
        <v>1297</v>
      </c>
      <c r="F43" s="22" t="s">
        <v>1008</v>
      </c>
      <c r="G43" s="22" t="s">
        <v>1003</v>
      </c>
      <c r="H43" s="22" t="s">
        <v>1963</v>
      </c>
      <c r="I43" s="22"/>
      <c r="J43" s="22" t="s">
        <v>984</v>
      </c>
      <c r="K43" s="22" t="s">
        <v>842</v>
      </c>
      <c r="L43" s="22" t="s">
        <v>999</v>
      </c>
      <c r="M43" s="22" t="s">
        <v>835</v>
      </c>
      <c r="N43" s="22" t="s">
        <v>2030</v>
      </c>
      <c r="O43" s="22" t="s">
        <v>2920</v>
      </c>
      <c r="P43" s="210">
        <f>IFERROR(VALUE(TRIM(MID(Q43,FIND("×",Q43)+1,FIND("%",Q43)-FIND("×",Q43)-1)))/100,0)</f>
        <v>0</v>
      </c>
      <c r="Q43" s="22" t="s">
        <v>944</v>
      </c>
      <c r="R43" s="22"/>
      <c r="S43" s="22"/>
      <c r="T43" s="22" t="s">
        <v>2920</v>
      </c>
      <c r="U43" s="22">
        <v>0</v>
      </c>
      <c r="V43" s="22">
        <v>0</v>
      </c>
      <c r="W43" s="22" t="s">
        <v>999</v>
      </c>
      <c r="X43" s="22">
        <v>70</v>
      </c>
      <c r="Y43" s="22" t="s">
        <v>2941</v>
      </c>
      <c r="Z43" s="22">
        <v>5</v>
      </c>
      <c r="AA43" s="22" t="s">
        <v>2034</v>
      </c>
      <c r="AB43" s="22" t="s">
        <v>2920</v>
      </c>
      <c r="AC43" s="22" t="s">
        <v>86</v>
      </c>
    </row>
    <row r="44" spans="1:29" ht="54" customHeight="1" x14ac:dyDescent="0.25">
      <c r="A44" s="22" t="s">
        <v>2032</v>
      </c>
      <c r="B44" s="22">
        <v>276</v>
      </c>
      <c r="C44" s="22" t="s">
        <v>851</v>
      </c>
      <c r="D44" s="22" t="s">
        <v>1013</v>
      </c>
      <c r="E44" s="22" t="s">
        <v>1313</v>
      </c>
      <c r="F44" s="22" t="s">
        <v>1008</v>
      </c>
      <c r="G44" s="22" t="s">
        <v>2994</v>
      </c>
      <c r="H44" s="22" t="s">
        <v>1959</v>
      </c>
      <c r="I44" s="22"/>
      <c r="J44" s="22" t="s">
        <v>984</v>
      </c>
      <c r="K44" s="22" t="s">
        <v>851</v>
      </c>
      <c r="L44" s="22" t="s">
        <v>2022</v>
      </c>
      <c r="M44" s="22" t="s">
        <v>835</v>
      </c>
      <c r="N44" s="22" t="s">
        <v>2033</v>
      </c>
      <c r="O44" s="22" t="s">
        <v>2920</v>
      </c>
      <c r="P44" s="210">
        <f>IFERROR(VALUE(TRIM(MID(Q44,FIND("×",Q44)+1,FIND("%",Q44)-FIND("×",Q44)-1)))/100,0)</f>
        <v>0</v>
      </c>
      <c r="Q44" s="22" t="s">
        <v>944</v>
      </c>
      <c r="R44" s="22"/>
      <c r="S44" s="22"/>
      <c r="T44" s="22" t="s">
        <v>2920</v>
      </c>
      <c r="U44" s="22">
        <v>0</v>
      </c>
      <c r="V44" s="22">
        <v>0</v>
      </c>
      <c r="W44" s="22" t="s">
        <v>938</v>
      </c>
      <c r="X44" s="22">
        <v>-100</v>
      </c>
      <c r="Y44" s="22" t="s">
        <v>2941</v>
      </c>
      <c r="Z44" s="22">
        <v>1.5</v>
      </c>
      <c r="AA44" s="22" t="s">
        <v>1336</v>
      </c>
      <c r="AB44" s="22" t="s">
        <v>2920</v>
      </c>
      <c r="AC44" s="22" t="s">
        <v>1299</v>
      </c>
    </row>
    <row r="45" spans="1:29" ht="54" customHeight="1" x14ac:dyDescent="0.25">
      <c r="A45" s="22" t="s">
        <v>3797</v>
      </c>
      <c r="B45" s="22"/>
      <c r="C45" s="22" t="s">
        <v>922</v>
      </c>
      <c r="D45" s="22" t="s">
        <v>1013</v>
      </c>
      <c r="E45" s="22" t="s">
        <v>1475</v>
      </c>
      <c r="F45" s="22" t="s">
        <v>1008</v>
      </c>
      <c r="G45" s="22" t="s">
        <v>846</v>
      </c>
      <c r="H45" s="22" t="s">
        <v>2533</v>
      </c>
      <c r="I45" s="22"/>
      <c r="J45" s="22" t="s">
        <v>984</v>
      </c>
      <c r="K45" s="22" t="s">
        <v>922</v>
      </c>
      <c r="L45" s="22" t="s">
        <v>853</v>
      </c>
      <c r="M45" s="22" t="s">
        <v>835</v>
      </c>
      <c r="N45" s="22" t="s">
        <v>2038</v>
      </c>
      <c r="O45" s="22" t="s">
        <v>2920</v>
      </c>
      <c r="P45" s="210">
        <f>IFERROR(VALUE(TRIM(MID(Q45,FIND("×",Q45)+1,FIND("%",Q45)-FIND("×",Q45)-1)))/100,0)</f>
        <v>0</v>
      </c>
      <c r="Q45" s="22" t="s">
        <v>944</v>
      </c>
      <c r="R45" s="22"/>
      <c r="S45" s="22"/>
      <c r="T45" s="22" t="s">
        <v>2920</v>
      </c>
      <c r="U45" s="22">
        <v>0</v>
      </c>
      <c r="V45" s="22">
        <v>0</v>
      </c>
      <c r="W45" s="22" t="s">
        <v>1007</v>
      </c>
      <c r="X45" s="22">
        <v>1</v>
      </c>
      <c r="Y45" s="22" t="s">
        <v>2956</v>
      </c>
      <c r="Z45" s="22">
        <v>4</v>
      </c>
      <c r="AA45" s="22" t="s">
        <v>2011</v>
      </c>
      <c r="AB45" s="22" t="s">
        <v>2920</v>
      </c>
      <c r="AC45" s="22" t="s">
        <v>861</v>
      </c>
    </row>
    <row r="46" spans="1:29" ht="54" customHeight="1" x14ac:dyDescent="0.25">
      <c r="A46" s="22" t="s">
        <v>2050</v>
      </c>
      <c r="B46" s="22"/>
      <c r="C46" s="22" t="s">
        <v>2928</v>
      </c>
      <c r="D46" s="22" t="s">
        <v>849</v>
      </c>
      <c r="E46" s="22" t="s">
        <v>1230</v>
      </c>
      <c r="F46" s="22" t="s">
        <v>1008</v>
      </c>
      <c r="G46" s="22" t="s">
        <v>2027</v>
      </c>
      <c r="H46" s="22" t="s">
        <v>2718</v>
      </c>
      <c r="I46" s="22"/>
      <c r="J46" s="22" t="s">
        <v>3004</v>
      </c>
      <c r="K46" s="22" t="s">
        <v>2928</v>
      </c>
      <c r="L46" s="22"/>
      <c r="M46" s="22" t="s">
        <v>835</v>
      </c>
      <c r="N46" s="22" t="s">
        <v>1316</v>
      </c>
      <c r="O46" s="22" t="s">
        <v>2920</v>
      </c>
      <c r="P46" s="210">
        <f>IFERROR(VALUE(TRIM(MID(Q46,FIND("×",Q46)+1,FIND("%",Q46)-FIND("×",Q46)-1)))/100,0)</f>
        <v>0</v>
      </c>
      <c r="Q46" s="22" t="s">
        <v>944</v>
      </c>
      <c r="R46" s="22"/>
      <c r="S46" s="22"/>
      <c r="T46" s="22" t="s">
        <v>2920</v>
      </c>
      <c r="U46" s="22">
        <v>0</v>
      </c>
      <c r="V46" s="22">
        <v>0</v>
      </c>
      <c r="W46" s="22" t="s">
        <v>2943</v>
      </c>
      <c r="X46" s="22">
        <v>990</v>
      </c>
      <c r="Y46" s="22" t="s">
        <v>2946</v>
      </c>
      <c r="Z46" s="22">
        <v>0.8</v>
      </c>
      <c r="AA46" s="22" t="s">
        <v>2026</v>
      </c>
      <c r="AB46" s="22" t="s">
        <v>2025</v>
      </c>
      <c r="AC46" s="22" t="s">
        <v>3125</v>
      </c>
    </row>
    <row r="47" spans="1:29" ht="54" customHeight="1" x14ac:dyDescent="0.25">
      <c r="A47" s="22" t="s">
        <v>2025</v>
      </c>
      <c r="B47" s="22"/>
      <c r="C47" s="22" t="s">
        <v>2055</v>
      </c>
      <c r="D47" s="22" t="s">
        <v>849</v>
      </c>
      <c r="E47" s="22" t="s">
        <v>1230</v>
      </c>
      <c r="F47" s="22" t="s">
        <v>1008</v>
      </c>
      <c r="G47" s="22" t="s">
        <v>874</v>
      </c>
      <c r="H47" s="22" t="s">
        <v>1061</v>
      </c>
      <c r="I47" s="22"/>
      <c r="J47" s="22" t="s">
        <v>2987</v>
      </c>
      <c r="K47" s="22" t="s">
        <v>2055</v>
      </c>
      <c r="L47" s="22"/>
      <c r="M47" s="22" t="s">
        <v>835</v>
      </c>
      <c r="N47" s="22" t="s">
        <v>88</v>
      </c>
      <c r="O47" s="22" t="s">
        <v>858</v>
      </c>
      <c r="P47" s="210">
        <f>IFERROR(VALUE(TRIM(MID(Q47,FIND("×",Q47)+1,FIND("%",Q47)-FIND("×",Q47)-1)))/100,0)</f>
        <v>0</v>
      </c>
      <c r="Q47" s="22" t="s">
        <v>850</v>
      </c>
      <c r="R47" s="22"/>
      <c r="S47" s="22"/>
      <c r="T47" s="22" t="s">
        <v>2920</v>
      </c>
      <c r="U47" s="22">
        <v>0</v>
      </c>
      <c r="V47" s="22">
        <v>0</v>
      </c>
      <c r="W47" s="22" t="s">
        <v>843</v>
      </c>
      <c r="X47" s="22">
        <v>-1</v>
      </c>
      <c r="Y47" s="22" t="s">
        <v>3006</v>
      </c>
      <c r="Z47" s="22">
        <v>0</v>
      </c>
      <c r="AA47" s="22" t="s">
        <v>2056</v>
      </c>
      <c r="AB47" s="22" t="s">
        <v>2920</v>
      </c>
      <c r="AC47" s="22" t="s">
        <v>3159</v>
      </c>
    </row>
    <row r="48" spans="1:29" ht="54" customHeight="1" x14ac:dyDescent="0.25">
      <c r="A48" s="22" t="s">
        <v>3834</v>
      </c>
      <c r="B48" s="22"/>
      <c r="C48" s="22" t="s">
        <v>2928</v>
      </c>
      <c r="D48" s="22" t="s">
        <v>936</v>
      </c>
      <c r="E48" s="22" t="s">
        <v>2902</v>
      </c>
      <c r="F48" s="22" t="s">
        <v>1008</v>
      </c>
      <c r="G48" s="22" t="s">
        <v>803</v>
      </c>
      <c r="H48" s="22" t="s">
        <v>2573</v>
      </c>
      <c r="I48" s="22"/>
      <c r="J48" s="22" t="s">
        <v>3004</v>
      </c>
      <c r="K48" s="22" t="s">
        <v>2928</v>
      </c>
      <c r="L48" s="22"/>
      <c r="M48" s="22" t="s">
        <v>835</v>
      </c>
      <c r="N48" s="22" t="s">
        <v>1306</v>
      </c>
      <c r="O48" s="22" t="s">
        <v>2920</v>
      </c>
      <c r="P48" s="210">
        <f>IFERROR(VALUE(TRIM(MID(Q48,FIND("×",Q48)+1,FIND("%",Q48)-FIND("×",Q48)-1)))/100,0)</f>
        <v>0</v>
      </c>
      <c r="Q48" s="22" t="s">
        <v>944</v>
      </c>
      <c r="R48" s="22"/>
      <c r="S48" s="22"/>
      <c r="T48" s="22" t="s">
        <v>2920</v>
      </c>
      <c r="U48" s="22">
        <v>0</v>
      </c>
      <c r="V48" s="22">
        <v>0</v>
      </c>
      <c r="W48" s="22" t="s">
        <v>929</v>
      </c>
      <c r="X48" s="22">
        <v>-100</v>
      </c>
      <c r="Y48" s="22" t="s">
        <v>2941</v>
      </c>
      <c r="Z48" s="22">
        <v>10</v>
      </c>
      <c r="AA48" s="22" t="s">
        <v>1011</v>
      </c>
      <c r="AB48" s="22" t="s">
        <v>2920</v>
      </c>
      <c r="AC48" s="22" t="s">
        <v>1323</v>
      </c>
    </row>
    <row r="49" spans="1:29" ht="54" customHeight="1" x14ac:dyDescent="0.25">
      <c r="A49" s="22" t="s">
        <v>3733</v>
      </c>
      <c r="B49" s="22"/>
      <c r="C49" s="22" t="s">
        <v>2928</v>
      </c>
      <c r="D49" s="22" t="s">
        <v>825</v>
      </c>
      <c r="E49" s="22" t="s">
        <v>2878</v>
      </c>
      <c r="F49" s="22" t="s">
        <v>1008</v>
      </c>
      <c r="G49" s="22" t="s">
        <v>499</v>
      </c>
      <c r="H49" s="22" t="s">
        <v>2881</v>
      </c>
      <c r="I49" s="22"/>
      <c r="J49" s="22" t="s">
        <v>3004</v>
      </c>
      <c r="K49" s="22" t="s">
        <v>2928</v>
      </c>
      <c r="L49" s="22"/>
      <c r="M49" s="22" t="s">
        <v>835</v>
      </c>
      <c r="N49" s="22" t="s">
        <v>2057</v>
      </c>
      <c r="O49" s="22" t="s">
        <v>2920</v>
      </c>
      <c r="P49" s="210">
        <f>IFERROR(VALUE(TRIM(MID(Q49,FIND("×",Q49)+1,FIND("%",Q49)-FIND("×",Q49)-1)))/100,0)</f>
        <v>0</v>
      </c>
      <c r="Q49" s="22" t="s">
        <v>944</v>
      </c>
      <c r="R49" s="22"/>
      <c r="S49" s="22"/>
      <c r="T49" s="22" t="s">
        <v>2920</v>
      </c>
      <c r="U49" s="22">
        <v>0</v>
      </c>
      <c r="V49" s="22">
        <v>0</v>
      </c>
      <c r="W49" s="22" t="s">
        <v>836</v>
      </c>
      <c r="X49" s="22">
        <v>-100</v>
      </c>
      <c r="Y49" s="22" t="s">
        <v>2941</v>
      </c>
      <c r="Z49" s="22">
        <v>8</v>
      </c>
      <c r="AA49" s="22" t="s">
        <v>1011</v>
      </c>
      <c r="AB49" s="22" t="s">
        <v>2920</v>
      </c>
      <c r="AC49" s="22" t="s">
        <v>1320</v>
      </c>
    </row>
    <row r="50" spans="1:29" ht="54" customHeight="1" x14ac:dyDescent="0.25">
      <c r="A50" s="22" t="s">
        <v>3728</v>
      </c>
      <c r="B50" s="22"/>
      <c r="C50" s="22" t="s">
        <v>3743</v>
      </c>
      <c r="D50" s="22" t="s">
        <v>816</v>
      </c>
      <c r="E50" s="22" t="s">
        <v>3551</v>
      </c>
      <c r="F50" s="22" t="s">
        <v>1008</v>
      </c>
      <c r="G50" s="22" t="s">
        <v>2958</v>
      </c>
      <c r="H50" s="22" t="s">
        <v>1216</v>
      </c>
      <c r="I50" s="22"/>
      <c r="J50" s="22" t="s">
        <v>855</v>
      </c>
      <c r="K50" s="22" t="s">
        <v>3743</v>
      </c>
      <c r="L50" s="22" t="s">
        <v>1335</v>
      </c>
      <c r="M50" s="22" t="s">
        <v>835</v>
      </c>
      <c r="N50" s="22" t="s">
        <v>1472</v>
      </c>
      <c r="O50" s="22" t="s">
        <v>2920</v>
      </c>
      <c r="P50" s="210">
        <f>IFERROR(VALUE(TRIM(MID(Q50,FIND("×",Q50)+1,FIND("%",Q50)-FIND("×",Q50)-1)))/100,0)</f>
        <v>0</v>
      </c>
      <c r="Q50" s="22" t="s">
        <v>944</v>
      </c>
      <c r="R50" s="22"/>
      <c r="S50" s="22"/>
      <c r="T50" s="22" t="s">
        <v>2920</v>
      </c>
      <c r="U50" s="22">
        <v>0</v>
      </c>
      <c r="V50" s="22">
        <v>0</v>
      </c>
      <c r="W50" s="22" t="s">
        <v>2044</v>
      </c>
      <c r="X50" s="22">
        <v>1</v>
      </c>
      <c r="Y50" s="22" t="s">
        <v>2969</v>
      </c>
      <c r="Z50" s="22">
        <v>0</v>
      </c>
      <c r="AA50" s="22" t="s">
        <v>1303</v>
      </c>
      <c r="AB50" s="22" t="s">
        <v>2920</v>
      </c>
      <c r="AC50" s="22" t="s">
        <v>3559</v>
      </c>
    </row>
    <row r="51" spans="1:29" ht="54" customHeight="1" x14ac:dyDescent="0.25">
      <c r="A51" s="22" t="s">
        <v>3826</v>
      </c>
      <c r="B51" s="22"/>
      <c r="C51" s="22" t="s">
        <v>2040</v>
      </c>
      <c r="D51" s="22" t="s">
        <v>995</v>
      </c>
      <c r="E51" s="22" t="s">
        <v>1324</v>
      </c>
      <c r="F51" s="22" t="s">
        <v>1008</v>
      </c>
      <c r="G51" s="22" t="s">
        <v>2998</v>
      </c>
      <c r="H51" s="22" t="s">
        <v>1488</v>
      </c>
      <c r="I51" s="22"/>
      <c r="J51" s="22" t="s">
        <v>3004</v>
      </c>
      <c r="K51" s="22" t="s">
        <v>2040</v>
      </c>
      <c r="L51" s="22"/>
      <c r="M51" s="22" t="s">
        <v>835</v>
      </c>
      <c r="N51" s="22" t="s">
        <v>1322</v>
      </c>
      <c r="O51" s="22" t="s">
        <v>2920</v>
      </c>
      <c r="P51" s="210">
        <f>IFERROR(VALUE(TRIM(MID(Q51,FIND("×",Q51)+1,FIND("%",Q51)-FIND("×",Q51)-1)))/100,0)</f>
        <v>0</v>
      </c>
      <c r="Q51" s="22" t="s">
        <v>944</v>
      </c>
      <c r="R51" s="22"/>
      <c r="S51" s="22"/>
      <c r="T51" s="22" t="s">
        <v>2920</v>
      </c>
      <c r="U51" s="22">
        <v>0</v>
      </c>
      <c r="V51" s="22">
        <v>0</v>
      </c>
      <c r="W51" s="22" t="s">
        <v>554</v>
      </c>
      <c r="X51" s="22">
        <v>1</v>
      </c>
      <c r="Y51" s="22" t="s">
        <v>2997</v>
      </c>
      <c r="Z51" s="22">
        <v>0</v>
      </c>
      <c r="AA51" s="22" t="s">
        <v>1337</v>
      </c>
      <c r="AB51" s="22" t="s">
        <v>2168</v>
      </c>
      <c r="AC51" s="22" t="s">
        <v>2298</v>
      </c>
    </row>
    <row r="52" spans="1:29" ht="54" customHeight="1" x14ac:dyDescent="0.25">
      <c r="A52" s="22" t="s">
        <v>2049</v>
      </c>
      <c r="B52" s="22"/>
      <c r="C52" s="22" t="s">
        <v>2928</v>
      </c>
      <c r="D52" s="22" t="s">
        <v>1021</v>
      </c>
      <c r="E52" s="22" t="s">
        <v>1957</v>
      </c>
      <c r="F52" s="22" t="s">
        <v>1008</v>
      </c>
      <c r="G52" s="22" t="s">
        <v>1015</v>
      </c>
      <c r="H52" s="22" t="s">
        <v>2679</v>
      </c>
      <c r="I52" s="22"/>
      <c r="J52" s="22" t="s">
        <v>3000</v>
      </c>
      <c r="K52" s="22" t="s">
        <v>2928</v>
      </c>
      <c r="L52" s="22" t="s">
        <v>1015</v>
      </c>
      <c r="M52" s="22" t="s">
        <v>835</v>
      </c>
      <c r="N52" s="22" t="s">
        <v>3104</v>
      </c>
      <c r="O52" s="22" t="s">
        <v>2920</v>
      </c>
      <c r="P52" s="210">
        <f>IFERROR(VALUE(TRIM(MID(Q52,FIND("×",Q52)+1,FIND("%",Q52)-FIND("×",Q52)-1)))/100,0)</f>
        <v>0</v>
      </c>
      <c r="Q52" s="22" t="s">
        <v>944</v>
      </c>
      <c r="R52" s="22"/>
      <c r="S52" s="22"/>
      <c r="T52" s="22" t="s">
        <v>2920</v>
      </c>
      <c r="U52" s="22">
        <v>0</v>
      </c>
      <c r="V52" s="22">
        <v>0</v>
      </c>
      <c r="W52" s="22" t="s">
        <v>548</v>
      </c>
      <c r="X52" s="22">
        <v>-200</v>
      </c>
      <c r="Y52" s="22" t="s">
        <v>2941</v>
      </c>
      <c r="Z52" s="22">
        <v>4</v>
      </c>
      <c r="AA52" s="22" t="s">
        <v>2031</v>
      </c>
      <c r="AB52" s="22" t="s">
        <v>2920</v>
      </c>
      <c r="AC52" s="22" t="s">
        <v>113</v>
      </c>
    </row>
    <row r="53" spans="1:29" ht="54" customHeight="1" x14ac:dyDescent="0.25">
      <c r="A53" s="22" t="s">
        <v>2045</v>
      </c>
      <c r="B53" s="22"/>
      <c r="C53" s="22" t="s">
        <v>2928</v>
      </c>
      <c r="D53" s="22" t="s">
        <v>1021</v>
      </c>
      <c r="E53" s="22" t="s">
        <v>1957</v>
      </c>
      <c r="F53" s="22" t="s">
        <v>1008</v>
      </c>
      <c r="G53" s="22" t="s">
        <v>543</v>
      </c>
      <c r="H53" s="22" t="s">
        <v>2880</v>
      </c>
      <c r="I53" s="22"/>
      <c r="J53" s="22" t="s">
        <v>3000</v>
      </c>
      <c r="K53" s="22" t="s">
        <v>2928</v>
      </c>
      <c r="L53" s="22" t="s">
        <v>2029</v>
      </c>
      <c r="M53" s="22" t="s">
        <v>835</v>
      </c>
      <c r="N53" s="22" t="s">
        <v>3094</v>
      </c>
      <c r="O53" s="22" t="s">
        <v>2920</v>
      </c>
      <c r="P53" s="210">
        <f>IFERROR(VALUE(TRIM(MID(Q53,FIND("×",Q53)+1,FIND("%",Q53)-FIND("×",Q53)-1)))/100,0)</f>
        <v>0</v>
      </c>
      <c r="Q53" s="22" t="s">
        <v>944</v>
      </c>
      <c r="R53" s="22"/>
      <c r="S53" s="22"/>
      <c r="T53" s="22" t="s">
        <v>2920</v>
      </c>
      <c r="U53" s="22">
        <v>0</v>
      </c>
      <c r="V53" s="22">
        <v>0</v>
      </c>
      <c r="W53" s="22" t="s">
        <v>2053</v>
      </c>
      <c r="X53" s="22">
        <v>-1</v>
      </c>
      <c r="Y53" s="22" t="s">
        <v>2969</v>
      </c>
      <c r="Z53" s="22">
        <v>5</v>
      </c>
      <c r="AA53" s="22" t="s">
        <v>1321</v>
      </c>
      <c r="AB53" s="22" t="s">
        <v>2920</v>
      </c>
      <c r="AC53" s="22" t="s">
        <v>3119</v>
      </c>
    </row>
    <row r="54" spans="1:29" ht="54" customHeight="1" x14ac:dyDescent="0.25">
      <c r="A54" s="22" t="s">
        <v>3735</v>
      </c>
      <c r="B54" s="22"/>
      <c r="C54" s="22" t="s">
        <v>1004</v>
      </c>
      <c r="D54" s="22" t="s">
        <v>831</v>
      </c>
      <c r="E54" s="22" t="s">
        <v>3558</v>
      </c>
      <c r="F54" s="22" t="s">
        <v>1008</v>
      </c>
      <c r="G54" s="22" t="s">
        <v>864</v>
      </c>
      <c r="H54" s="22" t="s">
        <v>1095</v>
      </c>
      <c r="I54" s="22"/>
      <c r="J54" s="22" t="s">
        <v>984</v>
      </c>
      <c r="K54" s="22" t="s">
        <v>1004</v>
      </c>
      <c r="L54" s="22" t="s">
        <v>537</v>
      </c>
      <c r="M54" s="22" t="s">
        <v>835</v>
      </c>
      <c r="N54" s="22" t="s">
        <v>1311</v>
      </c>
      <c r="O54" s="22" t="s">
        <v>2920</v>
      </c>
      <c r="P54" s="210">
        <f>IFERROR(VALUE(TRIM(MID(Q54,FIND("×",Q54)+1,FIND("%",Q54)-FIND("×",Q54)-1)))/100,0)</f>
        <v>0</v>
      </c>
      <c r="Q54" s="22" t="s">
        <v>944</v>
      </c>
      <c r="R54" s="22"/>
      <c r="S54" s="22"/>
      <c r="T54" s="22" t="s">
        <v>2920</v>
      </c>
      <c r="U54" s="22">
        <v>0</v>
      </c>
      <c r="V54" s="22">
        <v>0</v>
      </c>
      <c r="W54" s="22" t="s">
        <v>1017</v>
      </c>
      <c r="X54" s="22">
        <v>1</v>
      </c>
      <c r="Y54" s="22" t="s">
        <v>2965</v>
      </c>
      <c r="Z54" s="22">
        <v>0</v>
      </c>
      <c r="AA54" s="22" t="s">
        <v>3111</v>
      </c>
      <c r="AB54" s="22" t="s">
        <v>2920</v>
      </c>
      <c r="AC54" s="22" t="s">
        <v>65</v>
      </c>
    </row>
    <row r="55" spans="1:29" ht="54" customHeight="1" x14ac:dyDescent="0.25">
      <c r="A55" s="22" t="s">
        <v>2041</v>
      </c>
      <c r="B55" s="22"/>
      <c r="C55" s="22" t="s">
        <v>2928</v>
      </c>
      <c r="D55" s="22" t="s">
        <v>831</v>
      </c>
      <c r="E55" s="22" t="s">
        <v>2174</v>
      </c>
      <c r="F55" s="22" t="s">
        <v>1008</v>
      </c>
      <c r="G55" s="22" t="s">
        <v>549</v>
      </c>
      <c r="H55" s="22" t="s">
        <v>2734</v>
      </c>
      <c r="I55" s="22"/>
      <c r="J55" s="22" t="s">
        <v>984</v>
      </c>
      <c r="K55" s="22" t="s">
        <v>2928</v>
      </c>
      <c r="L55" s="22" t="s">
        <v>1000</v>
      </c>
      <c r="M55" s="22" t="s">
        <v>835</v>
      </c>
      <c r="N55" s="22" t="s">
        <v>1309</v>
      </c>
      <c r="O55" s="22" t="s">
        <v>2920</v>
      </c>
      <c r="P55" s="210">
        <f>IFERROR(VALUE(TRIM(MID(Q55,FIND("×",Q55)+1,FIND("%",Q55)-FIND("×",Q55)-1)))/100,0)</f>
        <v>0</v>
      </c>
      <c r="Q55" s="22" t="s">
        <v>944</v>
      </c>
      <c r="R55" s="22"/>
      <c r="S55" s="22"/>
      <c r="T55" s="22" t="s">
        <v>2920</v>
      </c>
      <c r="U55" s="22">
        <v>0</v>
      </c>
      <c r="V55" s="22">
        <v>0</v>
      </c>
      <c r="W55" s="22" t="s">
        <v>1012</v>
      </c>
      <c r="X55" s="22">
        <v>2</v>
      </c>
      <c r="Y55" s="22" t="s">
        <v>2999</v>
      </c>
      <c r="Z55" s="22">
        <v>5</v>
      </c>
      <c r="AA55" s="22" t="s">
        <v>2068</v>
      </c>
      <c r="AB55" s="22" t="s">
        <v>2920</v>
      </c>
      <c r="AC55" s="22" t="s">
        <v>1317</v>
      </c>
    </row>
    <row r="56" spans="1:29" ht="54" customHeight="1" x14ac:dyDescent="0.25">
      <c r="A56" s="22" t="s">
        <v>2054</v>
      </c>
      <c r="B56" s="22"/>
      <c r="C56" s="22" t="s">
        <v>3001</v>
      </c>
      <c r="D56" s="22" t="s">
        <v>1236</v>
      </c>
      <c r="E56" s="22" t="s">
        <v>1970</v>
      </c>
      <c r="F56" s="22" t="s">
        <v>2974</v>
      </c>
      <c r="G56" s="22" t="s">
        <v>530</v>
      </c>
      <c r="H56" s="22" t="s">
        <v>80</v>
      </c>
      <c r="I56" s="22"/>
      <c r="J56" s="22" t="s">
        <v>2916</v>
      </c>
      <c r="K56" s="22" t="s">
        <v>3001</v>
      </c>
      <c r="L56" s="22"/>
      <c r="M56" s="22" t="s">
        <v>557</v>
      </c>
      <c r="N56" s="22" t="s">
        <v>3121</v>
      </c>
      <c r="O56" s="22" t="s">
        <v>1443</v>
      </c>
      <c r="P56" s="210">
        <f>IFERROR(VALUE(TRIM(MID(Q56,FIND("×",Q56)+1,FIND("%",Q56)-FIND("×",Q56)-1)))/100,0)</f>
        <v>0.95</v>
      </c>
      <c r="Q56" s="22" t="s">
        <v>3141</v>
      </c>
      <c r="R56" s="22">
        <v>5.5</v>
      </c>
      <c r="S56" s="22">
        <v>0.7</v>
      </c>
      <c r="T56" s="22" t="s">
        <v>2966</v>
      </c>
      <c r="U56" s="22">
        <v>4</v>
      </c>
      <c r="V56" s="22">
        <v>0.55000000000000004</v>
      </c>
      <c r="W56" s="22" t="s">
        <v>2920</v>
      </c>
      <c r="X56" s="22">
        <v>0</v>
      </c>
      <c r="Y56" s="22" t="s">
        <v>2920</v>
      </c>
      <c r="Z56" s="22">
        <v>0</v>
      </c>
      <c r="AA56" s="22" t="s">
        <v>945</v>
      </c>
      <c r="AB56" s="22" t="s">
        <v>2920</v>
      </c>
      <c r="AC56" s="22" t="s">
        <v>1955</v>
      </c>
    </row>
    <row r="57" spans="1:29" ht="54" customHeight="1" x14ac:dyDescent="0.25">
      <c r="A57" s="22" t="s">
        <v>2072</v>
      </c>
      <c r="B57" s="22"/>
      <c r="C57" s="22" t="s">
        <v>3001</v>
      </c>
      <c r="D57" s="22" t="s">
        <v>1236</v>
      </c>
      <c r="E57" s="22" t="s">
        <v>1970</v>
      </c>
      <c r="F57" s="22" t="s">
        <v>2974</v>
      </c>
      <c r="G57" s="22" t="s">
        <v>542</v>
      </c>
      <c r="H57" s="22" t="s">
        <v>1954</v>
      </c>
      <c r="I57" s="22"/>
      <c r="J57" s="22" t="s">
        <v>2916</v>
      </c>
      <c r="K57" s="22" t="s">
        <v>3001</v>
      </c>
      <c r="L57" s="22"/>
      <c r="M57" s="22" t="s">
        <v>557</v>
      </c>
      <c r="N57" s="22" t="s">
        <v>3121</v>
      </c>
      <c r="O57" s="22" t="s">
        <v>2920</v>
      </c>
      <c r="P57" s="210">
        <f>IFERROR(VALUE(TRIM(MID(Q57,FIND("×",Q57)+1,FIND("%",Q57)-FIND("×",Q57)-1)))/100,0)</f>
        <v>0</v>
      </c>
      <c r="Q57" s="22" t="s">
        <v>944</v>
      </c>
      <c r="R57" s="22">
        <v>6.2</v>
      </c>
      <c r="S57" s="22">
        <v>0.3</v>
      </c>
      <c r="T57" s="22" t="s">
        <v>2966</v>
      </c>
      <c r="U57" s="22">
        <v>4.7</v>
      </c>
      <c r="V57" s="22">
        <v>0.55000000000000004</v>
      </c>
      <c r="W57" s="22" t="s">
        <v>2920</v>
      </c>
      <c r="X57" s="22">
        <v>0</v>
      </c>
      <c r="Y57" s="22" t="s">
        <v>2920</v>
      </c>
      <c r="Z57" s="22">
        <v>0</v>
      </c>
      <c r="AA57" s="22" t="s">
        <v>945</v>
      </c>
      <c r="AB57" s="22" t="s">
        <v>2920</v>
      </c>
      <c r="AC57" s="22" t="s">
        <v>2885</v>
      </c>
    </row>
    <row r="58" spans="1:29" ht="54" customHeight="1" x14ac:dyDescent="0.25">
      <c r="A58" s="22" t="s">
        <v>2069</v>
      </c>
      <c r="B58" s="22"/>
      <c r="C58" s="22" t="s">
        <v>546</v>
      </c>
      <c r="D58" s="22" t="s">
        <v>3560</v>
      </c>
      <c r="E58" s="22" t="s">
        <v>99</v>
      </c>
      <c r="F58" s="22" t="s">
        <v>2974</v>
      </c>
      <c r="G58" s="22" t="s">
        <v>2037</v>
      </c>
      <c r="H58" s="22" t="s">
        <v>1943</v>
      </c>
      <c r="I58" s="22"/>
      <c r="J58" s="22" t="s">
        <v>2916</v>
      </c>
      <c r="K58" s="22" t="s">
        <v>546</v>
      </c>
      <c r="L58" s="22"/>
      <c r="M58" s="22" t="s">
        <v>557</v>
      </c>
      <c r="N58" s="22" t="s">
        <v>3121</v>
      </c>
      <c r="O58" s="22" t="s">
        <v>1443</v>
      </c>
      <c r="P58" s="210">
        <f>IFERROR(VALUE(TRIM(MID(Q58,FIND("×",Q58)+1,FIND("%",Q58)-FIND("×",Q58)-1)))/100,0)</f>
        <v>1</v>
      </c>
      <c r="Q58" s="22" t="s">
        <v>3099</v>
      </c>
      <c r="R58" s="22">
        <v>5.5</v>
      </c>
      <c r="S58" s="22">
        <v>0.45</v>
      </c>
      <c r="T58" s="22" t="s">
        <v>2966</v>
      </c>
      <c r="U58" s="22">
        <v>4</v>
      </c>
      <c r="V58" s="22">
        <v>0.55000000000000004</v>
      </c>
      <c r="W58" s="22" t="s">
        <v>2920</v>
      </c>
      <c r="X58" s="22">
        <v>0</v>
      </c>
      <c r="Y58" s="22" t="s">
        <v>2920</v>
      </c>
      <c r="Z58" s="22">
        <v>0</v>
      </c>
      <c r="AA58" s="22" t="s">
        <v>945</v>
      </c>
      <c r="AB58" s="22" t="s">
        <v>2920</v>
      </c>
      <c r="AC58" s="22" t="s">
        <v>2901</v>
      </c>
    </row>
    <row r="59" spans="1:29" ht="54" customHeight="1" x14ac:dyDescent="0.25">
      <c r="A59" s="22" t="s">
        <v>2063</v>
      </c>
      <c r="B59" s="22"/>
      <c r="C59" s="22" t="s">
        <v>546</v>
      </c>
      <c r="D59" s="22" t="s">
        <v>3560</v>
      </c>
      <c r="E59" s="22" t="s">
        <v>99</v>
      </c>
      <c r="F59" s="22" t="s">
        <v>2974</v>
      </c>
      <c r="G59" s="22" t="s">
        <v>532</v>
      </c>
      <c r="H59" s="22" t="s">
        <v>1973</v>
      </c>
      <c r="I59" s="22"/>
      <c r="J59" s="22" t="s">
        <v>2916</v>
      </c>
      <c r="K59" s="22" t="s">
        <v>546</v>
      </c>
      <c r="L59" s="22"/>
      <c r="M59" s="22" t="s">
        <v>557</v>
      </c>
      <c r="N59" s="22" t="s">
        <v>3121</v>
      </c>
      <c r="O59" s="22" t="s">
        <v>2920</v>
      </c>
      <c r="P59" s="210">
        <f>IFERROR(VALUE(TRIM(MID(Q59,FIND("×",Q59)+1,FIND("%",Q59)-FIND("×",Q59)-1)))/100,0)</f>
        <v>0</v>
      </c>
      <c r="Q59" s="22" t="s">
        <v>944</v>
      </c>
      <c r="R59" s="22">
        <v>6.2</v>
      </c>
      <c r="S59" s="22">
        <v>0.35</v>
      </c>
      <c r="T59" s="22" t="s">
        <v>2966</v>
      </c>
      <c r="U59" s="22">
        <v>4.7</v>
      </c>
      <c r="V59" s="22">
        <v>0.55000000000000004</v>
      </c>
      <c r="W59" s="22" t="s">
        <v>2920</v>
      </c>
      <c r="X59" s="22">
        <v>0</v>
      </c>
      <c r="Y59" s="22" t="s">
        <v>2920</v>
      </c>
      <c r="Z59" s="22">
        <v>0</v>
      </c>
      <c r="AA59" s="22" t="s">
        <v>945</v>
      </c>
      <c r="AB59" s="22" t="s">
        <v>2920</v>
      </c>
      <c r="AC59" s="22" t="s">
        <v>2883</v>
      </c>
    </row>
    <row r="60" spans="1:29" ht="54" customHeight="1" x14ac:dyDescent="0.25">
      <c r="A60" s="22" t="s">
        <v>2066</v>
      </c>
      <c r="B60" s="22"/>
      <c r="C60" s="22" t="s">
        <v>546</v>
      </c>
      <c r="D60" s="22" t="s">
        <v>3560</v>
      </c>
      <c r="E60" s="22" t="s">
        <v>99</v>
      </c>
      <c r="F60" s="22" t="s">
        <v>2974</v>
      </c>
      <c r="G60" s="22" t="s">
        <v>2995</v>
      </c>
      <c r="H60" s="22" t="s">
        <v>3574</v>
      </c>
      <c r="I60" s="22"/>
      <c r="J60" s="22" t="s">
        <v>2916</v>
      </c>
      <c r="K60" s="22" t="s">
        <v>546</v>
      </c>
      <c r="L60" s="22"/>
      <c r="M60" s="22" t="s">
        <v>557</v>
      </c>
      <c r="N60" s="22" t="s">
        <v>3121</v>
      </c>
      <c r="O60" s="22" t="s">
        <v>2920</v>
      </c>
      <c r="P60" s="210">
        <f>IFERROR(VALUE(TRIM(MID(Q60,FIND("×",Q60)+1,FIND("%",Q60)-FIND("×",Q60)-1)))/100,0)</f>
        <v>0</v>
      </c>
      <c r="Q60" s="22" t="s">
        <v>944</v>
      </c>
      <c r="R60" s="22">
        <v>6.9</v>
      </c>
      <c r="S60" s="22">
        <v>0.2</v>
      </c>
      <c r="T60" s="22" t="s">
        <v>2966</v>
      </c>
      <c r="U60" s="22">
        <v>5.4</v>
      </c>
      <c r="V60" s="22">
        <v>0.55000000000000004</v>
      </c>
      <c r="W60" s="22" t="s">
        <v>2920</v>
      </c>
      <c r="X60" s="22">
        <v>0</v>
      </c>
      <c r="Y60" s="22" t="s">
        <v>2920</v>
      </c>
      <c r="Z60" s="22">
        <v>0</v>
      </c>
      <c r="AA60" s="22" t="s">
        <v>945</v>
      </c>
      <c r="AB60" s="22" t="s">
        <v>2920</v>
      </c>
      <c r="AC60" s="22" t="s">
        <v>1984</v>
      </c>
    </row>
    <row r="61" spans="1:29" ht="54" customHeight="1" x14ac:dyDescent="0.25">
      <c r="A61" s="22" t="s">
        <v>2064</v>
      </c>
      <c r="B61" s="22"/>
      <c r="C61" s="22" t="s">
        <v>987</v>
      </c>
      <c r="D61" s="22" t="s">
        <v>1236</v>
      </c>
      <c r="E61" s="22" t="s">
        <v>3586</v>
      </c>
      <c r="F61" s="22" t="s">
        <v>2974</v>
      </c>
      <c r="G61" s="22" t="s">
        <v>2971</v>
      </c>
      <c r="H61" s="22" t="s">
        <v>2166</v>
      </c>
      <c r="I61" s="22"/>
      <c r="J61" s="22" t="s">
        <v>2916</v>
      </c>
      <c r="K61" s="22" t="s">
        <v>987</v>
      </c>
      <c r="L61" s="22"/>
      <c r="M61" s="22" t="s">
        <v>557</v>
      </c>
      <c r="N61" s="22" t="s">
        <v>3121</v>
      </c>
      <c r="O61" s="22" t="s">
        <v>1443</v>
      </c>
      <c r="P61" s="210">
        <f>IFERROR(VALUE(TRIM(MID(Q61,FIND("×",Q61)+1,FIND("%",Q61)-FIND("×",Q61)-1)))/100,0)</f>
        <v>1.2</v>
      </c>
      <c r="Q61" s="22" t="s">
        <v>3095</v>
      </c>
      <c r="R61" s="22">
        <v>5.5</v>
      </c>
      <c r="S61" s="22">
        <v>0.6</v>
      </c>
      <c r="T61" s="22" t="s">
        <v>2966</v>
      </c>
      <c r="U61" s="22">
        <v>4</v>
      </c>
      <c r="V61" s="22">
        <v>0.55000000000000004</v>
      </c>
      <c r="W61" s="22" t="s">
        <v>2920</v>
      </c>
      <c r="X61" s="22">
        <v>0</v>
      </c>
      <c r="Y61" s="22" t="s">
        <v>2920</v>
      </c>
      <c r="Z61" s="22">
        <v>0</v>
      </c>
      <c r="AA61" s="22" t="s">
        <v>945</v>
      </c>
      <c r="AB61" s="22" t="s">
        <v>2920</v>
      </c>
      <c r="AC61" s="22" t="s">
        <v>2855</v>
      </c>
    </row>
    <row r="62" spans="1:29" ht="54" customHeight="1" x14ac:dyDescent="0.25">
      <c r="A62" s="22" t="s">
        <v>2048</v>
      </c>
      <c r="B62" s="22"/>
      <c r="C62" s="22" t="s">
        <v>987</v>
      </c>
      <c r="D62" s="22" t="s">
        <v>1236</v>
      </c>
      <c r="E62" s="22" t="s">
        <v>3586</v>
      </c>
      <c r="F62" s="22" t="s">
        <v>2974</v>
      </c>
      <c r="G62" s="22" t="s">
        <v>1018</v>
      </c>
      <c r="H62" s="22" t="s">
        <v>3581</v>
      </c>
      <c r="I62" s="22"/>
      <c r="J62" s="22" t="s">
        <v>2916</v>
      </c>
      <c r="K62" s="22" t="s">
        <v>987</v>
      </c>
      <c r="L62" s="22"/>
      <c r="M62" s="22" t="s">
        <v>557</v>
      </c>
      <c r="N62" s="22" t="s">
        <v>3121</v>
      </c>
      <c r="O62" s="22" t="s">
        <v>2920</v>
      </c>
      <c r="P62" s="210">
        <f>IFERROR(VALUE(TRIM(MID(Q62,FIND("×",Q62)+1,FIND("%",Q62)-FIND("×",Q62)-1)))/100,0)</f>
        <v>0</v>
      </c>
      <c r="Q62" s="22" t="s">
        <v>944</v>
      </c>
      <c r="R62" s="22">
        <v>6.2</v>
      </c>
      <c r="S62" s="22">
        <v>0.4</v>
      </c>
      <c r="T62" s="22" t="s">
        <v>2966</v>
      </c>
      <c r="U62" s="22">
        <v>4.7</v>
      </c>
      <c r="V62" s="22">
        <v>0.55000000000000004</v>
      </c>
      <c r="W62" s="22" t="s">
        <v>2920</v>
      </c>
      <c r="X62" s="22">
        <v>0</v>
      </c>
      <c r="Y62" s="22" t="s">
        <v>2920</v>
      </c>
      <c r="Z62" s="22">
        <v>0</v>
      </c>
      <c r="AA62" s="22" t="s">
        <v>945</v>
      </c>
      <c r="AB62" s="22" t="s">
        <v>2920</v>
      </c>
      <c r="AC62" s="22" t="s">
        <v>1976</v>
      </c>
    </row>
    <row r="63" spans="1:29" ht="54" customHeight="1" x14ac:dyDescent="0.25">
      <c r="A63" s="22" t="s">
        <v>2042</v>
      </c>
      <c r="B63" s="22"/>
      <c r="C63" s="22" t="s">
        <v>2982</v>
      </c>
      <c r="D63" s="22" t="s">
        <v>1236</v>
      </c>
      <c r="E63" s="22" t="s">
        <v>1399</v>
      </c>
      <c r="F63" s="22" t="s">
        <v>2974</v>
      </c>
      <c r="G63" s="22" t="s">
        <v>559</v>
      </c>
      <c r="H63" s="22" t="s">
        <v>3571</v>
      </c>
      <c r="I63" s="22"/>
      <c r="J63" s="22" t="s">
        <v>2916</v>
      </c>
      <c r="K63" s="22" t="s">
        <v>2982</v>
      </c>
      <c r="L63" s="22"/>
      <c r="M63" s="22" t="s">
        <v>557</v>
      </c>
      <c r="N63" s="22" t="s">
        <v>3121</v>
      </c>
      <c r="O63" s="22" t="s">
        <v>1443</v>
      </c>
      <c r="P63" s="210">
        <f>IFERROR(VALUE(TRIM(MID(Q63,FIND("×",Q63)+1,FIND("%",Q63)-FIND("×",Q63)-1)))/100,0)</f>
        <v>1</v>
      </c>
      <c r="Q63" s="22" t="s">
        <v>3099</v>
      </c>
      <c r="R63" s="22">
        <v>5.5</v>
      </c>
      <c r="S63" s="22">
        <v>0.45</v>
      </c>
      <c r="T63" s="22" t="s">
        <v>2966</v>
      </c>
      <c r="U63" s="22">
        <v>4</v>
      </c>
      <c r="V63" s="22">
        <v>0.55000000000000004</v>
      </c>
      <c r="W63" s="22" t="s">
        <v>2920</v>
      </c>
      <c r="X63" s="22">
        <v>0</v>
      </c>
      <c r="Y63" s="22" t="s">
        <v>2920</v>
      </c>
      <c r="Z63" s="22">
        <v>0</v>
      </c>
      <c r="AA63" s="22" t="s">
        <v>945</v>
      </c>
      <c r="AB63" s="22" t="s">
        <v>2920</v>
      </c>
      <c r="AC63" s="22" t="s">
        <v>1977</v>
      </c>
    </row>
    <row r="64" spans="1:29" ht="54" customHeight="1" x14ac:dyDescent="0.25">
      <c r="A64" s="22" t="s">
        <v>2043</v>
      </c>
      <c r="B64" s="22"/>
      <c r="C64" s="22" t="s">
        <v>2982</v>
      </c>
      <c r="D64" s="22" t="s">
        <v>1236</v>
      </c>
      <c r="E64" s="22" t="s">
        <v>1399</v>
      </c>
      <c r="F64" s="22" t="s">
        <v>2974</v>
      </c>
      <c r="G64" s="22" t="s">
        <v>2067</v>
      </c>
      <c r="H64" s="22" t="s">
        <v>1848</v>
      </c>
      <c r="I64" s="22"/>
      <c r="J64" s="22" t="s">
        <v>2916</v>
      </c>
      <c r="K64" s="22" t="s">
        <v>2982</v>
      </c>
      <c r="L64" s="22"/>
      <c r="M64" s="22" t="s">
        <v>557</v>
      </c>
      <c r="N64" s="22" t="s">
        <v>3121</v>
      </c>
      <c r="O64" s="22" t="s">
        <v>2920</v>
      </c>
      <c r="P64" s="210">
        <f>IFERROR(VALUE(TRIM(MID(Q64,FIND("×",Q64)+1,FIND("%",Q64)-FIND("×",Q64)-1)))/100,0)</f>
        <v>0</v>
      </c>
      <c r="Q64" s="22" t="s">
        <v>944</v>
      </c>
      <c r="R64" s="22">
        <v>6.2</v>
      </c>
      <c r="S64" s="22">
        <v>0.35</v>
      </c>
      <c r="T64" s="22" t="s">
        <v>2966</v>
      </c>
      <c r="U64" s="22">
        <v>4.7</v>
      </c>
      <c r="V64" s="22">
        <v>0.55000000000000004</v>
      </c>
      <c r="W64" s="22" t="s">
        <v>2920</v>
      </c>
      <c r="X64" s="22">
        <v>0</v>
      </c>
      <c r="Y64" s="22" t="s">
        <v>2920</v>
      </c>
      <c r="Z64" s="22">
        <v>0</v>
      </c>
      <c r="AA64" s="22" t="s">
        <v>945</v>
      </c>
      <c r="AB64" s="22" t="s">
        <v>2920</v>
      </c>
      <c r="AC64" s="22" t="s">
        <v>2819</v>
      </c>
    </row>
    <row r="65" spans="1:29" ht="54" customHeight="1" x14ac:dyDescent="0.25">
      <c r="A65" s="22" t="s">
        <v>2047</v>
      </c>
      <c r="B65" s="22"/>
      <c r="C65" s="22" t="s">
        <v>2982</v>
      </c>
      <c r="D65" s="22" t="s">
        <v>1236</v>
      </c>
      <c r="E65" s="22" t="s">
        <v>1399</v>
      </c>
      <c r="F65" s="22" t="s">
        <v>2974</v>
      </c>
      <c r="G65" s="22" t="s">
        <v>538</v>
      </c>
      <c r="H65" s="22" t="s">
        <v>2682</v>
      </c>
      <c r="I65" s="22"/>
      <c r="J65" s="22" t="s">
        <v>993</v>
      </c>
      <c r="K65" s="22" t="s">
        <v>2982</v>
      </c>
      <c r="L65" s="22"/>
      <c r="M65" s="22" t="s">
        <v>557</v>
      </c>
      <c r="N65" s="22" t="s">
        <v>3121</v>
      </c>
      <c r="O65" s="22" t="s">
        <v>2920</v>
      </c>
      <c r="P65" s="210">
        <f>IFERROR(VALUE(TRIM(MID(Q65,FIND("×",Q65)+1,FIND("%",Q65)-FIND("×",Q65)-1)))/100,0)</f>
        <v>0</v>
      </c>
      <c r="Q65" s="22" t="s">
        <v>944</v>
      </c>
      <c r="R65" s="22">
        <v>6.9</v>
      </c>
      <c r="S65" s="22">
        <v>0.2</v>
      </c>
      <c r="T65" s="22" t="s">
        <v>2966</v>
      </c>
      <c r="U65" s="22">
        <v>5.4</v>
      </c>
      <c r="V65" s="22">
        <v>0.55000000000000004</v>
      </c>
      <c r="W65" s="22" t="s">
        <v>540</v>
      </c>
      <c r="X65" s="22">
        <v>1</v>
      </c>
      <c r="Y65" s="22" t="s">
        <v>2999</v>
      </c>
      <c r="Z65" s="22">
        <v>0</v>
      </c>
      <c r="AA65" s="22" t="s">
        <v>945</v>
      </c>
      <c r="AB65" s="22" t="s">
        <v>2920</v>
      </c>
      <c r="AC65" s="22" t="s">
        <v>1985</v>
      </c>
    </row>
    <row r="66" spans="1:29" ht="54" customHeight="1" x14ac:dyDescent="0.25">
      <c r="A66" s="22" t="s">
        <v>2051</v>
      </c>
      <c r="B66" s="22"/>
      <c r="C66" s="22" t="s">
        <v>990</v>
      </c>
      <c r="D66" s="22" t="s">
        <v>1236</v>
      </c>
      <c r="E66" s="22" t="s">
        <v>3562</v>
      </c>
      <c r="F66" s="22" t="s">
        <v>2974</v>
      </c>
      <c r="G66" s="22" t="s">
        <v>1005</v>
      </c>
      <c r="H66" s="22" t="s">
        <v>2682</v>
      </c>
      <c r="I66" s="22"/>
      <c r="J66" s="22" t="s">
        <v>993</v>
      </c>
      <c r="K66" s="22" t="s">
        <v>990</v>
      </c>
      <c r="L66" s="22"/>
      <c r="M66" s="22" t="s">
        <v>557</v>
      </c>
      <c r="N66" s="22" t="s">
        <v>3121</v>
      </c>
      <c r="O66" s="22" t="s">
        <v>2920</v>
      </c>
      <c r="P66" s="210">
        <f>IFERROR(VALUE(TRIM(MID(Q66,FIND("×",Q66)+1,FIND("%",Q66)-FIND("×",Q66)-1)))/100,0)</f>
        <v>0</v>
      </c>
      <c r="Q66" s="22" t="s">
        <v>944</v>
      </c>
      <c r="R66" s="22">
        <v>5.5</v>
      </c>
      <c r="S66" s="22">
        <v>0.55000000000000004</v>
      </c>
      <c r="T66" s="22" t="s">
        <v>2966</v>
      </c>
      <c r="U66" s="22">
        <v>4</v>
      </c>
      <c r="V66" s="22">
        <v>0.55000000000000004</v>
      </c>
      <c r="W66" s="22" t="s">
        <v>540</v>
      </c>
      <c r="X66" s="22">
        <v>1</v>
      </c>
      <c r="Y66" s="22" t="s">
        <v>2999</v>
      </c>
      <c r="Z66" s="22">
        <v>0</v>
      </c>
      <c r="AA66" s="22" t="s">
        <v>945</v>
      </c>
      <c r="AB66" s="22" t="s">
        <v>2920</v>
      </c>
      <c r="AC66" s="22" t="s">
        <v>3575</v>
      </c>
    </row>
    <row r="67" spans="1:29" ht="54" customHeight="1" x14ac:dyDescent="0.25">
      <c r="A67" s="22" t="s">
        <v>2052</v>
      </c>
      <c r="B67" s="22"/>
      <c r="C67" s="22" t="s">
        <v>990</v>
      </c>
      <c r="D67" s="22" t="s">
        <v>1236</v>
      </c>
      <c r="E67" s="22" t="s">
        <v>3562</v>
      </c>
      <c r="F67" s="22" t="s">
        <v>2974</v>
      </c>
      <c r="G67" s="22" t="s">
        <v>1014</v>
      </c>
      <c r="H67" s="22" t="s">
        <v>1986</v>
      </c>
      <c r="I67" s="22"/>
      <c r="J67" s="22" t="s">
        <v>2916</v>
      </c>
      <c r="K67" s="22" t="s">
        <v>990</v>
      </c>
      <c r="L67" s="22" t="s">
        <v>2073</v>
      </c>
      <c r="M67" s="22" t="s">
        <v>557</v>
      </c>
      <c r="N67" s="22" t="s">
        <v>3121</v>
      </c>
      <c r="O67" s="22" t="s">
        <v>1443</v>
      </c>
      <c r="P67" s="210">
        <f t="shared" ref="P67:P130" si="0">IFERROR(VALUE(TRIM(MID(Q67,FIND("×",Q67)+1,FIND("%",Q67)-FIND("×",Q67)-1)))/100,0)</f>
        <v>0.75</v>
      </c>
      <c r="Q67" s="22" t="s">
        <v>3098</v>
      </c>
      <c r="R67" s="22">
        <v>6.2</v>
      </c>
      <c r="S67" s="22">
        <v>0.3</v>
      </c>
      <c r="T67" s="22" t="s">
        <v>2966</v>
      </c>
      <c r="U67" s="22">
        <v>4.7</v>
      </c>
      <c r="V67" s="22">
        <v>0.55000000000000004</v>
      </c>
      <c r="W67" s="22" t="s">
        <v>2920</v>
      </c>
      <c r="X67" s="22">
        <v>0</v>
      </c>
      <c r="Y67" s="22" t="s">
        <v>2920</v>
      </c>
      <c r="Z67" s="22">
        <v>0</v>
      </c>
      <c r="AA67" s="22" t="s">
        <v>945</v>
      </c>
      <c r="AB67" s="22" t="s">
        <v>3811</v>
      </c>
      <c r="AC67" s="22" t="s">
        <v>2208</v>
      </c>
    </row>
    <row r="68" spans="1:29" ht="54" customHeight="1" x14ac:dyDescent="0.25">
      <c r="A68" s="22" t="s">
        <v>2059</v>
      </c>
      <c r="B68" s="22"/>
      <c r="C68" s="22" t="s">
        <v>990</v>
      </c>
      <c r="D68" s="22" t="s">
        <v>1236</v>
      </c>
      <c r="E68" s="22" t="s">
        <v>3562</v>
      </c>
      <c r="F68" s="22" t="s">
        <v>2974</v>
      </c>
      <c r="G68" s="22" t="s">
        <v>531</v>
      </c>
      <c r="H68" s="22" t="s">
        <v>2682</v>
      </c>
      <c r="I68" s="22"/>
      <c r="J68" s="22" t="s">
        <v>993</v>
      </c>
      <c r="K68" s="22" t="s">
        <v>990</v>
      </c>
      <c r="L68" s="22"/>
      <c r="M68" s="22" t="s">
        <v>557</v>
      </c>
      <c r="N68" s="22" t="s">
        <v>3121</v>
      </c>
      <c r="O68" s="22" t="s">
        <v>2920</v>
      </c>
      <c r="P68" s="210">
        <f t="shared" si="0"/>
        <v>0</v>
      </c>
      <c r="Q68" s="22" t="s">
        <v>944</v>
      </c>
      <c r="R68" s="22">
        <v>6.9</v>
      </c>
      <c r="S68" s="22">
        <v>0.15</v>
      </c>
      <c r="T68" s="22" t="s">
        <v>2966</v>
      </c>
      <c r="U68" s="22">
        <v>5.4</v>
      </c>
      <c r="V68" s="22">
        <v>0.55000000000000004</v>
      </c>
      <c r="W68" s="22" t="s">
        <v>540</v>
      </c>
      <c r="X68" s="22">
        <v>1</v>
      </c>
      <c r="Y68" s="22" t="s">
        <v>2999</v>
      </c>
      <c r="Z68" s="22">
        <v>0</v>
      </c>
      <c r="AA68" s="22" t="s">
        <v>945</v>
      </c>
      <c r="AB68" s="22" t="s">
        <v>2920</v>
      </c>
      <c r="AC68" s="22" t="s">
        <v>1639</v>
      </c>
    </row>
    <row r="69" spans="1:29" ht="54" customHeight="1" x14ac:dyDescent="0.25">
      <c r="A69" s="22" t="s">
        <v>2046</v>
      </c>
      <c r="B69" s="22"/>
      <c r="C69" s="22" t="s">
        <v>1001</v>
      </c>
      <c r="D69" s="22" t="s">
        <v>3556</v>
      </c>
      <c r="E69" s="22" t="s">
        <v>2882</v>
      </c>
      <c r="F69" s="22" t="s">
        <v>2974</v>
      </c>
      <c r="G69" s="22" t="s">
        <v>1006</v>
      </c>
      <c r="H69" s="22" t="s">
        <v>80</v>
      </c>
      <c r="I69" s="22"/>
      <c r="J69" s="22" t="s">
        <v>2916</v>
      </c>
      <c r="K69" s="22" t="s">
        <v>1001</v>
      </c>
      <c r="L69" s="22"/>
      <c r="M69" s="22" t="s">
        <v>557</v>
      </c>
      <c r="N69" s="22" t="s">
        <v>3121</v>
      </c>
      <c r="O69" s="22" t="s">
        <v>1443</v>
      </c>
      <c r="P69" s="210">
        <f t="shared" si="0"/>
        <v>1.1000000000000001</v>
      </c>
      <c r="Q69" s="22" t="s">
        <v>3102</v>
      </c>
      <c r="R69" s="22">
        <v>5</v>
      </c>
      <c r="S69" s="22">
        <v>0.45</v>
      </c>
      <c r="T69" s="22" t="s">
        <v>2966</v>
      </c>
      <c r="U69" s="22">
        <v>3.5</v>
      </c>
      <c r="V69" s="22">
        <v>0.55000000000000004</v>
      </c>
      <c r="W69" s="22" t="s">
        <v>2920</v>
      </c>
      <c r="X69" s="22">
        <v>0</v>
      </c>
      <c r="Y69" s="22" t="s">
        <v>2920</v>
      </c>
      <c r="Z69" s="22">
        <v>0</v>
      </c>
      <c r="AA69" s="22" t="s">
        <v>945</v>
      </c>
      <c r="AB69" s="22" t="s">
        <v>2920</v>
      </c>
      <c r="AC69" s="22" t="s">
        <v>1634</v>
      </c>
    </row>
    <row r="70" spans="1:29" ht="54" customHeight="1" x14ac:dyDescent="0.25">
      <c r="A70" s="22" t="s">
        <v>2074</v>
      </c>
      <c r="B70" s="22"/>
      <c r="C70" s="22" t="s">
        <v>1001</v>
      </c>
      <c r="D70" s="22" t="s">
        <v>3556</v>
      </c>
      <c r="E70" s="22" t="s">
        <v>2882</v>
      </c>
      <c r="F70" s="22" t="s">
        <v>2974</v>
      </c>
      <c r="G70" s="22" t="s">
        <v>986</v>
      </c>
      <c r="H70" s="22" t="s">
        <v>2833</v>
      </c>
      <c r="I70" s="22"/>
      <c r="J70" s="22" t="s">
        <v>2916</v>
      </c>
      <c r="K70" s="22" t="s">
        <v>1001</v>
      </c>
      <c r="L70" s="22" t="s">
        <v>2073</v>
      </c>
      <c r="M70" s="22" t="s">
        <v>557</v>
      </c>
      <c r="N70" s="22" t="s">
        <v>3121</v>
      </c>
      <c r="O70" s="22" t="s">
        <v>1443</v>
      </c>
      <c r="P70" s="210">
        <f t="shared" si="0"/>
        <v>1.1499999999999999</v>
      </c>
      <c r="Q70" s="22" t="s">
        <v>3101</v>
      </c>
      <c r="R70" s="22">
        <v>5.7</v>
      </c>
      <c r="S70" s="22">
        <v>0.35</v>
      </c>
      <c r="T70" s="22" t="s">
        <v>2966</v>
      </c>
      <c r="U70" s="22">
        <v>4.2</v>
      </c>
      <c r="V70" s="22">
        <v>0.55000000000000004</v>
      </c>
      <c r="W70" s="22" t="s">
        <v>2920</v>
      </c>
      <c r="X70" s="22">
        <v>0</v>
      </c>
      <c r="Y70" s="22" t="s">
        <v>2920</v>
      </c>
      <c r="Z70" s="22">
        <v>0</v>
      </c>
      <c r="AA70" s="22" t="s">
        <v>945</v>
      </c>
      <c r="AB70" s="22" t="s">
        <v>3811</v>
      </c>
      <c r="AC70" s="22" t="s">
        <v>2179</v>
      </c>
    </row>
    <row r="71" spans="1:29" ht="54" customHeight="1" x14ac:dyDescent="0.25">
      <c r="A71" s="22" t="s">
        <v>2062</v>
      </c>
      <c r="B71" s="22"/>
      <c r="C71" s="22" t="s">
        <v>1001</v>
      </c>
      <c r="D71" s="22" t="s">
        <v>3556</v>
      </c>
      <c r="E71" s="22" t="s">
        <v>2882</v>
      </c>
      <c r="F71" s="22" t="s">
        <v>2974</v>
      </c>
      <c r="G71" s="22" t="s">
        <v>988</v>
      </c>
      <c r="H71" s="22" t="s">
        <v>3585</v>
      </c>
      <c r="I71" s="22"/>
      <c r="J71" s="22" t="s">
        <v>2916</v>
      </c>
      <c r="K71" s="22" t="s">
        <v>1001</v>
      </c>
      <c r="L71" s="22"/>
      <c r="M71" s="22" t="s">
        <v>557</v>
      </c>
      <c r="N71" s="22" t="s">
        <v>3121</v>
      </c>
      <c r="O71" s="22" t="s">
        <v>2920</v>
      </c>
      <c r="P71" s="210">
        <f t="shared" si="0"/>
        <v>0</v>
      </c>
      <c r="Q71" s="22" t="s">
        <v>944</v>
      </c>
      <c r="R71" s="22">
        <v>6.4</v>
      </c>
      <c r="S71" s="22">
        <v>0.2</v>
      </c>
      <c r="T71" s="22" t="s">
        <v>2966</v>
      </c>
      <c r="U71" s="22">
        <v>4.9000000000000004</v>
      </c>
      <c r="V71" s="22">
        <v>0.55000000000000004</v>
      </c>
      <c r="W71" s="22" t="s">
        <v>2920</v>
      </c>
      <c r="X71" s="22">
        <v>0</v>
      </c>
      <c r="Y71" s="22" t="s">
        <v>2920</v>
      </c>
      <c r="Z71" s="22">
        <v>0</v>
      </c>
      <c r="AA71" s="22" t="s">
        <v>945</v>
      </c>
      <c r="AB71" s="22" t="s">
        <v>2920</v>
      </c>
      <c r="AC71" s="22" t="s">
        <v>1637</v>
      </c>
    </row>
    <row r="72" spans="1:29" ht="54" customHeight="1" x14ac:dyDescent="0.25">
      <c r="A72" s="22" t="s">
        <v>2078</v>
      </c>
      <c r="B72" s="22"/>
      <c r="C72" s="22" t="s">
        <v>541</v>
      </c>
      <c r="D72" s="22" t="s">
        <v>2214</v>
      </c>
      <c r="E72" s="22" t="s">
        <v>1930</v>
      </c>
      <c r="F72" s="22" t="s">
        <v>2974</v>
      </c>
      <c r="G72" s="22" t="s">
        <v>2070</v>
      </c>
      <c r="H72" s="22" t="s">
        <v>1986</v>
      </c>
      <c r="I72" s="22"/>
      <c r="J72" s="22" t="s">
        <v>2916</v>
      </c>
      <c r="K72" s="22" t="s">
        <v>541</v>
      </c>
      <c r="L72" s="22" t="s">
        <v>2073</v>
      </c>
      <c r="M72" s="22" t="s">
        <v>557</v>
      </c>
      <c r="N72" s="22" t="s">
        <v>3121</v>
      </c>
      <c r="O72" s="22" t="s">
        <v>1443</v>
      </c>
      <c r="P72" s="210">
        <f t="shared" si="0"/>
        <v>0.75</v>
      </c>
      <c r="Q72" s="22" t="s">
        <v>3098</v>
      </c>
      <c r="R72" s="22">
        <v>5</v>
      </c>
      <c r="S72" s="22">
        <v>0.5</v>
      </c>
      <c r="T72" s="22" t="s">
        <v>2966</v>
      </c>
      <c r="U72" s="22">
        <v>3.5</v>
      </c>
      <c r="V72" s="22">
        <v>0.55000000000000004</v>
      </c>
      <c r="W72" s="22" t="s">
        <v>2920</v>
      </c>
      <c r="X72" s="22">
        <v>0</v>
      </c>
      <c r="Y72" s="22" t="s">
        <v>2920</v>
      </c>
      <c r="Z72" s="22">
        <v>0</v>
      </c>
      <c r="AA72" s="22" t="s">
        <v>945</v>
      </c>
      <c r="AB72" s="22" t="s">
        <v>3811</v>
      </c>
      <c r="AC72" s="22" t="s">
        <v>1635</v>
      </c>
    </row>
    <row r="73" spans="1:29" ht="54" customHeight="1" x14ac:dyDescent="0.25">
      <c r="A73" s="22" t="s">
        <v>2083</v>
      </c>
      <c r="B73" s="22"/>
      <c r="C73" s="22" t="s">
        <v>541</v>
      </c>
      <c r="D73" s="22" t="s">
        <v>2214</v>
      </c>
      <c r="E73" s="22" t="s">
        <v>1930</v>
      </c>
      <c r="F73" s="22" t="s">
        <v>2974</v>
      </c>
      <c r="G73" s="22" t="s">
        <v>1019</v>
      </c>
      <c r="H73" s="22" t="s">
        <v>1393</v>
      </c>
      <c r="I73" s="22"/>
      <c r="J73" s="22" t="s">
        <v>2916</v>
      </c>
      <c r="K73" s="22" t="s">
        <v>541</v>
      </c>
      <c r="L73" s="22" t="s">
        <v>2086</v>
      </c>
      <c r="M73" s="22" t="s">
        <v>557</v>
      </c>
      <c r="N73" s="22" t="s">
        <v>3121</v>
      </c>
      <c r="O73" s="22" t="s">
        <v>2920</v>
      </c>
      <c r="P73" s="210">
        <f t="shared" si="0"/>
        <v>0</v>
      </c>
      <c r="Q73" s="22" t="s">
        <v>944</v>
      </c>
      <c r="R73" s="22">
        <v>5.7</v>
      </c>
      <c r="S73" s="22">
        <v>0.3</v>
      </c>
      <c r="T73" s="22" t="s">
        <v>2966</v>
      </c>
      <c r="U73" s="22">
        <v>4.2</v>
      </c>
      <c r="V73" s="22">
        <v>0.55000000000000004</v>
      </c>
      <c r="W73" s="22" t="s">
        <v>2071</v>
      </c>
      <c r="X73" s="22">
        <v>-1</v>
      </c>
      <c r="Y73" s="22" t="s">
        <v>2960</v>
      </c>
      <c r="Z73" s="22">
        <v>4</v>
      </c>
      <c r="AA73" s="22" t="s">
        <v>1011</v>
      </c>
      <c r="AB73" s="22" t="s">
        <v>2920</v>
      </c>
      <c r="AC73" s="22" t="s">
        <v>2213</v>
      </c>
    </row>
    <row r="74" spans="1:29" ht="54" customHeight="1" x14ac:dyDescent="0.25">
      <c r="A74" s="22" t="s">
        <v>2082</v>
      </c>
      <c r="B74" s="22"/>
      <c r="C74" s="22" t="s">
        <v>541</v>
      </c>
      <c r="D74" s="22" t="s">
        <v>2214</v>
      </c>
      <c r="E74" s="22" t="s">
        <v>1930</v>
      </c>
      <c r="F74" s="22" t="s">
        <v>2974</v>
      </c>
      <c r="G74" s="22" t="s">
        <v>2940</v>
      </c>
      <c r="H74" s="22" t="s">
        <v>2218</v>
      </c>
      <c r="I74" s="22"/>
      <c r="J74" s="22" t="s">
        <v>2916</v>
      </c>
      <c r="K74" s="22" t="s">
        <v>541</v>
      </c>
      <c r="L74" s="22" t="s">
        <v>551</v>
      </c>
      <c r="M74" s="22" t="s">
        <v>557</v>
      </c>
      <c r="N74" s="22" t="s">
        <v>3121</v>
      </c>
      <c r="O74" s="22" t="s">
        <v>1443</v>
      </c>
      <c r="P74" s="210">
        <f t="shared" si="0"/>
        <v>0.85</v>
      </c>
      <c r="Q74" s="22" t="s">
        <v>3112</v>
      </c>
      <c r="R74" s="22">
        <v>6.4</v>
      </c>
      <c r="S74" s="22">
        <v>0.2</v>
      </c>
      <c r="T74" s="22" t="s">
        <v>2966</v>
      </c>
      <c r="U74" s="22">
        <v>4.9000000000000004</v>
      </c>
      <c r="V74" s="22">
        <v>0.55000000000000004</v>
      </c>
      <c r="W74" s="22" t="s">
        <v>2920</v>
      </c>
      <c r="X74" s="22">
        <v>0</v>
      </c>
      <c r="Y74" s="22" t="s">
        <v>2920</v>
      </c>
      <c r="Z74" s="22">
        <v>0</v>
      </c>
      <c r="AA74" s="22" t="s">
        <v>945</v>
      </c>
      <c r="AB74" s="22" t="s">
        <v>3811</v>
      </c>
      <c r="AC74" s="22" t="s">
        <v>2225</v>
      </c>
    </row>
    <row r="75" spans="1:29" ht="54" customHeight="1" x14ac:dyDescent="0.25">
      <c r="A75" s="22" t="s">
        <v>2077</v>
      </c>
      <c r="B75" s="22"/>
      <c r="C75" s="22" t="s">
        <v>591</v>
      </c>
      <c r="D75" s="22" t="s">
        <v>3556</v>
      </c>
      <c r="E75" s="22" t="s">
        <v>2525</v>
      </c>
      <c r="F75" s="22" t="s">
        <v>2974</v>
      </c>
      <c r="G75" s="22" t="s">
        <v>553</v>
      </c>
      <c r="H75" s="22" t="s">
        <v>3578</v>
      </c>
      <c r="I75" s="22"/>
      <c r="J75" s="22" t="s">
        <v>2916</v>
      </c>
      <c r="K75" s="22" t="s">
        <v>591</v>
      </c>
      <c r="L75" s="22"/>
      <c r="M75" s="22" t="s">
        <v>557</v>
      </c>
      <c r="N75" s="22" t="s">
        <v>3121</v>
      </c>
      <c r="O75" s="22" t="s">
        <v>1443</v>
      </c>
      <c r="P75" s="210">
        <f t="shared" si="0"/>
        <v>1.1000000000000001</v>
      </c>
      <c r="Q75" s="22" t="s">
        <v>3102</v>
      </c>
      <c r="R75" s="22">
        <v>6.5</v>
      </c>
      <c r="S75" s="22">
        <v>0.4</v>
      </c>
      <c r="T75" s="22" t="s">
        <v>2966</v>
      </c>
      <c r="U75" s="22">
        <v>5</v>
      </c>
      <c r="V75" s="22">
        <v>0.65</v>
      </c>
      <c r="W75" s="22" t="s">
        <v>2920</v>
      </c>
      <c r="X75" s="22">
        <v>0</v>
      </c>
      <c r="Y75" s="22" t="s">
        <v>2920</v>
      </c>
      <c r="Z75" s="22">
        <v>0</v>
      </c>
      <c r="AA75" s="22" t="s">
        <v>945</v>
      </c>
      <c r="AB75" s="22" t="s">
        <v>2920</v>
      </c>
      <c r="AC75" s="22" t="s">
        <v>1657</v>
      </c>
    </row>
    <row r="76" spans="1:29" ht="54" customHeight="1" x14ac:dyDescent="0.25">
      <c r="A76" s="22" t="s">
        <v>2058</v>
      </c>
      <c r="B76" s="22"/>
      <c r="C76" s="22" t="s">
        <v>591</v>
      </c>
      <c r="D76" s="22" t="s">
        <v>3556</v>
      </c>
      <c r="E76" s="22" t="s">
        <v>2525</v>
      </c>
      <c r="F76" s="22" t="s">
        <v>2974</v>
      </c>
      <c r="G76" s="22" t="s">
        <v>576</v>
      </c>
      <c r="H76" s="22" t="s">
        <v>2166</v>
      </c>
      <c r="I76" s="22"/>
      <c r="J76" s="22" t="s">
        <v>2916</v>
      </c>
      <c r="K76" s="22" t="s">
        <v>591</v>
      </c>
      <c r="L76" s="22"/>
      <c r="M76" s="22" t="s">
        <v>557</v>
      </c>
      <c r="N76" s="22" t="s">
        <v>3121</v>
      </c>
      <c r="O76" s="22" t="s">
        <v>1443</v>
      </c>
      <c r="P76" s="210">
        <f t="shared" si="0"/>
        <v>1.2</v>
      </c>
      <c r="Q76" s="22" t="s">
        <v>3095</v>
      </c>
      <c r="R76" s="22">
        <v>7.2</v>
      </c>
      <c r="S76" s="22">
        <v>0.3</v>
      </c>
      <c r="T76" s="22" t="s">
        <v>2966</v>
      </c>
      <c r="U76" s="22">
        <v>5.7</v>
      </c>
      <c r="V76" s="22">
        <v>0.65</v>
      </c>
      <c r="W76" s="22" t="s">
        <v>2920</v>
      </c>
      <c r="X76" s="22">
        <v>0</v>
      </c>
      <c r="Y76" s="22" t="s">
        <v>2920</v>
      </c>
      <c r="Z76" s="22">
        <v>0</v>
      </c>
      <c r="AA76" s="22" t="s">
        <v>945</v>
      </c>
      <c r="AB76" s="22" t="s">
        <v>2920</v>
      </c>
      <c r="AC76" s="22" t="s">
        <v>2879</v>
      </c>
    </row>
    <row r="77" spans="1:29" ht="54" customHeight="1" x14ac:dyDescent="0.25">
      <c r="A77" s="22" t="s">
        <v>2061</v>
      </c>
      <c r="B77" s="22"/>
      <c r="C77" s="22" t="s">
        <v>591</v>
      </c>
      <c r="D77" s="22" t="s">
        <v>3556</v>
      </c>
      <c r="E77" s="22" t="s">
        <v>2525</v>
      </c>
      <c r="F77" s="22" t="s">
        <v>2974</v>
      </c>
      <c r="G77" s="22" t="s">
        <v>2060</v>
      </c>
      <c r="H77" s="22" t="s">
        <v>2833</v>
      </c>
      <c r="I77" s="22"/>
      <c r="J77" s="22" t="s">
        <v>2916</v>
      </c>
      <c r="K77" s="22" t="s">
        <v>591</v>
      </c>
      <c r="L77" s="22" t="s">
        <v>2073</v>
      </c>
      <c r="M77" s="22" t="s">
        <v>557</v>
      </c>
      <c r="N77" s="22" t="s">
        <v>3121</v>
      </c>
      <c r="O77" s="22" t="s">
        <v>1443</v>
      </c>
      <c r="P77" s="210">
        <f t="shared" si="0"/>
        <v>1.1499999999999999</v>
      </c>
      <c r="Q77" s="22" t="s">
        <v>3101</v>
      </c>
      <c r="R77" s="22">
        <v>7.9</v>
      </c>
      <c r="S77" s="22">
        <v>0.2</v>
      </c>
      <c r="T77" s="22" t="s">
        <v>2966</v>
      </c>
      <c r="U77" s="22">
        <v>6.4</v>
      </c>
      <c r="V77" s="22">
        <v>0.65</v>
      </c>
      <c r="W77" s="22" t="s">
        <v>2920</v>
      </c>
      <c r="X77" s="22">
        <v>0</v>
      </c>
      <c r="Y77" s="22" t="s">
        <v>2920</v>
      </c>
      <c r="Z77" s="22">
        <v>0</v>
      </c>
      <c r="AA77" s="22" t="s">
        <v>945</v>
      </c>
      <c r="AB77" s="22" t="s">
        <v>3811</v>
      </c>
      <c r="AC77" s="22" t="s">
        <v>2220</v>
      </c>
    </row>
    <row r="78" spans="1:29" ht="54" customHeight="1" x14ac:dyDescent="0.25">
      <c r="A78" s="22" t="s">
        <v>2065</v>
      </c>
      <c r="B78" s="22"/>
      <c r="C78" s="22" t="s">
        <v>591</v>
      </c>
      <c r="D78" s="22" t="s">
        <v>3556</v>
      </c>
      <c r="E78" s="22" t="s">
        <v>2525</v>
      </c>
      <c r="F78" s="22" t="s">
        <v>2974</v>
      </c>
      <c r="G78" s="22" t="s">
        <v>747</v>
      </c>
      <c r="H78" s="22" t="s">
        <v>3594</v>
      </c>
      <c r="I78" s="22"/>
      <c r="J78" s="22" t="s">
        <v>2916</v>
      </c>
      <c r="K78" s="22" t="s">
        <v>591</v>
      </c>
      <c r="L78" s="22"/>
      <c r="M78" s="22" t="s">
        <v>557</v>
      </c>
      <c r="N78" s="22" t="s">
        <v>3121</v>
      </c>
      <c r="O78" s="22" t="s">
        <v>2920</v>
      </c>
      <c r="P78" s="210">
        <f t="shared" si="0"/>
        <v>0</v>
      </c>
      <c r="Q78" s="22" t="s">
        <v>944</v>
      </c>
      <c r="R78" s="22">
        <v>8.6</v>
      </c>
      <c r="S78" s="22">
        <v>0.1</v>
      </c>
      <c r="T78" s="22" t="s">
        <v>2966</v>
      </c>
      <c r="U78" s="22">
        <v>7.1</v>
      </c>
      <c r="V78" s="22">
        <v>0.65</v>
      </c>
      <c r="W78" s="22" t="s">
        <v>2920</v>
      </c>
      <c r="X78" s="22">
        <v>0</v>
      </c>
      <c r="Y78" s="22" t="s">
        <v>2920</v>
      </c>
      <c r="Z78" s="22">
        <v>0</v>
      </c>
      <c r="AA78" s="22" t="s">
        <v>945</v>
      </c>
      <c r="AB78" s="22" t="s">
        <v>2920</v>
      </c>
      <c r="AC78" s="22" t="s">
        <v>3587</v>
      </c>
    </row>
    <row r="79" spans="1:29" ht="54" customHeight="1" x14ac:dyDescent="0.25">
      <c r="A79" s="22" t="s">
        <v>2075</v>
      </c>
      <c r="B79" s="22"/>
      <c r="C79" s="22" t="s">
        <v>3005</v>
      </c>
      <c r="D79" s="22" t="s">
        <v>3556</v>
      </c>
      <c r="E79" s="22" t="s">
        <v>1388</v>
      </c>
      <c r="F79" s="22" t="s">
        <v>2974</v>
      </c>
      <c r="G79" s="22" t="s">
        <v>561</v>
      </c>
      <c r="H79" s="22" t="s">
        <v>1394</v>
      </c>
      <c r="I79" s="22"/>
      <c r="J79" s="22" t="s">
        <v>2916</v>
      </c>
      <c r="K79" s="22" t="s">
        <v>3005</v>
      </c>
      <c r="L79" s="22" t="s">
        <v>985</v>
      </c>
      <c r="M79" s="22" t="s">
        <v>557</v>
      </c>
      <c r="N79" s="22" t="s">
        <v>3121</v>
      </c>
      <c r="O79" s="22" t="s">
        <v>2920</v>
      </c>
      <c r="P79" s="210">
        <f t="shared" si="0"/>
        <v>0</v>
      </c>
      <c r="Q79" s="22" t="s">
        <v>944</v>
      </c>
      <c r="R79" s="22">
        <v>7</v>
      </c>
      <c r="S79" s="22">
        <v>0.3</v>
      </c>
      <c r="T79" s="22" t="s">
        <v>2966</v>
      </c>
      <c r="U79" s="22">
        <v>5.5</v>
      </c>
      <c r="V79" s="22">
        <v>0.75</v>
      </c>
      <c r="W79" s="22" t="s">
        <v>1012</v>
      </c>
      <c r="X79" s="22">
        <v>1</v>
      </c>
      <c r="Y79" s="22" t="s">
        <v>2999</v>
      </c>
      <c r="Z79" s="22">
        <v>4</v>
      </c>
      <c r="AA79" s="22" t="s">
        <v>1011</v>
      </c>
      <c r="AB79" s="22" t="s">
        <v>3798</v>
      </c>
      <c r="AC79" s="22" t="s">
        <v>2215</v>
      </c>
    </row>
    <row r="80" spans="1:29" ht="54" customHeight="1" x14ac:dyDescent="0.25">
      <c r="A80" s="22" t="s">
        <v>2080</v>
      </c>
      <c r="B80" s="22"/>
      <c r="C80" s="22" t="s">
        <v>3005</v>
      </c>
      <c r="D80" s="22" t="s">
        <v>3556</v>
      </c>
      <c r="E80" s="22" t="s">
        <v>1388</v>
      </c>
      <c r="F80" s="22" t="s">
        <v>2974</v>
      </c>
      <c r="G80" s="22" t="s">
        <v>539</v>
      </c>
      <c r="H80" s="22" t="s">
        <v>1638</v>
      </c>
      <c r="I80" s="22"/>
      <c r="J80" s="22" t="s">
        <v>2916</v>
      </c>
      <c r="K80" s="22" t="s">
        <v>3005</v>
      </c>
      <c r="L80" s="22"/>
      <c r="M80" s="22" t="s">
        <v>557</v>
      </c>
      <c r="N80" s="22" t="s">
        <v>3121</v>
      </c>
      <c r="O80" s="22" t="s">
        <v>2920</v>
      </c>
      <c r="P80" s="210">
        <f t="shared" si="0"/>
        <v>0</v>
      </c>
      <c r="Q80" s="22" t="s">
        <v>944</v>
      </c>
      <c r="R80" s="22">
        <v>7.7</v>
      </c>
      <c r="S80" s="22">
        <v>0.3</v>
      </c>
      <c r="T80" s="22" t="s">
        <v>2966</v>
      </c>
      <c r="U80" s="22">
        <v>6.2</v>
      </c>
      <c r="V80" s="22">
        <v>0.75</v>
      </c>
      <c r="W80" s="22" t="s">
        <v>2920</v>
      </c>
      <c r="X80" s="22">
        <v>0</v>
      </c>
      <c r="Y80" s="22" t="s">
        <v>2920</v>
      </c>
      <c r="Z80" s="22">
        <v>0</v>
      </c>
      <c r="AA80" s="22" t="s">
        <v>945</v>
      </c>
      <c r="AB80" s="22" t="s">
        <v>2920</v>
      </c>
      <c r="AC80" s="22" t="s">
        <v>1395</v>
      </c>
    </row>
    <row r="81" spans="1:29" ht="54" customHeight="1" x14ac:dyDescent="0.25">
      <c r="A81" s="22" t="s">
        <v>2076</v>
      </c>
      <c r="B81" s="22"/>
      <c r="C81" s="22" t="s">
        <v>3005</v>
      </c>
      <c r="D81" s="22" t="s">
        <v>3556</v>
      </c>
      <c r="E81" s="22" t="s">
        <v>1388</v>
      </c>
      <c r="F81" s="22" t="s">
        <v>2974</v>
      </c>
      <c r="G81" s="22" t="s">
        <v>558</v>
      </c>
      <c r="H81" s="22" t="s">
        <v>1825</v>
      </c>
      <c r="I81" s="22"/>
      <c r="J81" s="22" t="s">
        <v>2916</v>
      </c>
      <c r="K81" s="22" t="s">
        <v>3005</v>
      </c>
      <c r="L81" s="22"/>
      <c r="M81" s="22" t="s">
        <v>557</v>
      </c>
      <c r="N81" s="22" t="s">
        <v>3121</v>
      </c>
      <c r="O81" s="22" t="s">
        <v>2920</v>
      </c>
      <c r="P81" s="210">
        <f t="shared" si="0"/>
        <v>0</v>
      </c>
      <c r="Q81" s="22" t="s">
        <v>944</v>
      </c>
      <c r="R81" s="22">
        <v>8.4</v>
      </c>
      <c r="S81" s="22">
        <v>0.25</v>
      </c>
      <c r="T81" s="22" t="s">
        <v>2966</v>
      </c>
      <c r="U81" s="22">
        <v>6.9</v>
      </c>
      <c r="V81" s="22">
        <v>0.75</v>
      </c>
      <c r="W81" s="22" t="s">
        <v>2943</v>
      </c>
      <c r="X81" s="22">
        <v>20</v>
      </c>
      <c r="Y81" s="22" t="s">
        <v>2941</v>
      </c>
      <c r="Z81" s="22">
        <v>6</v>
      </c>
      <c r="AA81" s="22" t="s">
        <v>1011</v>
      </c>
      <c r="AB81" s="22" t="s">
        <v>3765</v>
      </c>
      <c r="AC81" s="22" t="s">
        <v>2188</v>
      </c>
    </row>
    <row r="82" spans="1:29" ht="54" customHeight="1" x14ac:dyDescent="0.25">
      <c r="A82" s="22" t="s">
        <v>2087</v>
      </c>
      <c r="B82" s="22"/>
      <c r="C82" s="22" t="s">
        <v>3005</v>
      </c>
      <c r="D82" s="22" t="s">
        <v>3556</v>
      </c>
      <c r="E82" s="22" t="s">
        <v>1388</v>
      </c>
      <c r="F82" s="22" t="s">
        <v>2974</v>
      </c>
      <c r="G82" s="22" t="s">
        <v>533</v>
      </c>
      <c r="H82" s="22" t="s">
        <v>2157</v>
      </c>
      <c r="I82" s="22"/>
      <c r="J82" s="22" t="s">
        <v>2916</v>
      </c>
      <c r="K82" s="22" t="s">
        <v>3005</v>
      </c>
      <c r="L82" s="22"/>
      <c r="M82" s="22" t="s">
        <v>557</v>
      </c>
      <c r="N82" s="22" t="s">
        <v>3121</v>
      </c>
      <c r="O82" s="22" t="s">
        <v>1443</v>
      </c>
      <c r="P82" s="210">
        <f t="shared" si="0"/>
        <v>1.05</v>
      </c>
      <c r="Q82" s="22" t="s">
        <v>2743</v>
      </c>
      <c r="R82" s="22">
        <v>9.1</v>
      </c>
      <c r="S82" s="22">
        <v>0.15</v>
      </c>
      <c r="T82" s="22" t="s">
        <v>2966</v>
      </c>
      <c r="U82" s="22">
        <v>7.6</v>
      </c>
      <c r="V82" s="22">
        <v>0.75</v>
      </c>
      <c r="W82" s="22" t="s">
        <v>2920</v>
      </c>
      <c r="X82" s="22">
        <v>0</v>
      </c>
      <c r="Y82" s="22" t="s">
        <v>2920</v>
      </c>
      <c r="Z82" s="22">
        <v>0</v>
      </c>
      <c r="AA82" s="22" t="s">
        <v>945</v>
      </c>
      <c r="AB82" s="22" t="s">
        <v>2920</v>
      </c>
      <c r="AC82" s="22" t="s">
        <v>2223</v>
      </c>
    </row>
    <row r="83" spans="1:29" ht="54" customHeight="1" x14ac:dyDescent="0.25">
      <c r="A83" s="22" t="s">
        <v>2089</v>
      </c>
      <c r="B83" s="22"/>
      <c r="C83" s="22" t="s">
        <v>2990</v>
      </c>
      <c r="D83" s="22" t="s">
        <v>1705</v>
      </c>
      <c r="E83" s="22" t="s">
        <v>1816</v>
      </c>
      <c r="F83" s="22" t="s">
        <v>2974</v>
      </c>
      <c r="G83" s="22" t="s">
        <v>588</v>
      </c>
      <c r="H83" s="22" t="s">
        <v>2181</v>
      </c>
      <c r="I83" s="22"/>
      <c r="J83" s="22" t="s">
        <v>2916</v>
      </c>
      <c r="K83" s="22" t="s">
        <v>2990</v>
      </c>
      <c r="L83" s="22"/>
      <c r="M83" s="22" t="s">
        <v>557</v>
      </c>
      <c r="N83" s="22" t="s">
        <v>3121</v>
      </c>
      <c r="O83" s="22" t="s">
        <v>2920</v>
      </c>
      <c r="P83" s="210">
        <f t="shared" si="0"/>
        <v>0</v>
      </c>
      <c r="Q83" s="22" t="s">
        <v>944</v>
      </c>
      <c r="R83" s="22">
        <v>5</v>
      </c>
      <c r="S83" s="22">
        <v>0.4</v>
      </c>
      <c r="T83" s="22" t="s">
        <v>2966</v>
      </c>
      <c r="U83" s="22">
        <v>3.5</v>
      </c>
      <c r="V83" s="22">
        <v>0.55000000000000004</v>
      </c>
      <c r="W83" s="22" t="s">
        <v>2920</v>
      </c>
      <c r="X83" s="22">
        <v>0</v>
      </c>
      <c r="Y83" s="22" t="s">
        <v>2920</v>
      </c>
      <c r="Z83" s="22">
        <v>0</v>
      </c>
      <c r="AA83" s="22" t="s">
        <v>945</v>
      </c>
      <c r="AB83" s="22" t="s">
        <v>2920</v>
      </c>
      <c r="AC83" s="22" t="s">
        <v>2182</v>
      </c>
    </row>
    <row r="84" spans="1:29" ht="54" customHeight="1" x14ac:dyDescent="0.25">
      <c r="A84" s="22" t="s">
        <v>2085</v>
      </c>
      <c r="B84" s="22"/>
      <c r="C84" s="22" t="s">
        <v>2990</v>
      </c>
      <c r="D84" s="22" t="s">
        <v>1705</v>
      </c>
      <c r="E84" s="22" t="s">
        <v>1816</v>
      </c>
      <c r="F84" s="22" t="s">
        <v>2974</v>
      </c>
      <c r="G84" s="22" t="s">
        <v>545</v>
      </c>
      <c r="H84" s="22" t="s">
        <v>2157</v>
      </c>
      <c r="I84" s="22"/>
      <c r="J84" s="22" t="s">
        <v>2916</v>
      </c>
      <c r="K84" s="22" t="s">
        <v>2990</v>
      </c>
      <c r="L84" s="22"/>
      <c r="M84" s="22" t="s">
        <v>557</v>
      </c>
      <c r="N84" s="22" t="s">
        <v>3121</v>
      </c>
      <c r="O84" s="22" t="s">
        <v>1443</v>
      </c>
      <c r="P84" s="210">
        <f t="shared" si="0"/>
        <v>1.2</v>
      </c>
      <c r="Q84" s="22" t="s">
        <v>3095</v>
      </c>
      <c r="R84" s="22">
        <v>5.7</v>
      </c>
      <c r="S84" s="22">
        <v>0.35</v>
      </c>
      <c r="T84" s="22" t="s">
        <v>2966</v>
      </c>
      <c r="U84" s="22">
        <v>4.2</v>
      </c>
      <c r="V84" s="22">
        <v>0.55000000000000004</v>
      </c>
      <c r="W84" s="22" t="s">
        <v>2920</v>
      </c>
      <c r="X84" s="22">
        <v>0</v>
      </c>
      <c r="Y84" s="22" t="s">
        <v>2920</v>
      </c>
      <c r="Z84" s="22">
        <v>0</v>
      </c>
      <c r="AA84" s="22" t="s">
        <v>945</v>
      </c>
      <c r="AB84" s="22" t="s">
        <v>2920</v>
      </c>
      <c r="AC84" s="22" t="s">
        <v>1649</v>
      </c>
    </row>
    <row r="85" spans="1:29" ht="54" customHeight="1" x14ac:dyDescent="0.25">
      <c r="A85" s="22" t="s">
        <v>2079</v>
      </c>
      <c r="B85" s="22"/>
      <c r="C85" s="22" t="s">
        <v>2990</v>
      </c>
      <c r="D85" s="22" t="s">
        <v>1705</v>
      </c>
      <c r="E85" s="22" t="s">
        <v>1816</v>
      </c>
      <c r="F85" s="22" t="s">
        <v>2974</v>
      </c>
      <c r="G85" s="22" t="s">
        <v>550</v>
      </c>
      <c r="H85" s="22" t="s">
        <v>3585</v>
      </c>
      <c r="I85" s="22"/>
      <c r="J85" s="22" t="s">
        <v>2916</v>
      </c>
      <c r="K85" s="22" t="s">
        <v>2990</v>
      </c>
      <c r="L85" s="22"/>
      <c r="M85" s="22" t="s">
        <v>557</v>
      </c>
      <c r="N85" s="22" t="s">
        <v>3121</v>
      </c>
      <c r="O85" s="22" t="s">
        <v>2920</v>
      </c>
      <c r="P85" s="210">
        <f t="shared" si="0"/>
        <v>0</v>
      </c>
      <c r="Q85" s="22" t="s">
        <v>944</v>
      </c>
      <c r="R85" s="22">
        <v>6.4</v>
      </c>
      <c r="S85" s="22">
        <v>0.25</v>
      </c>
      <c r="T85" s="22" t="s">
        <v>2966</v>
      </c>
      <c r="U85" s="22">
        <v>4.9000000000000004</v>
      </c>
      <c r="V85" s="22">
        <v>0.55000000000000004</v>
      </c>
      <c r="W85" s="22" t="s">
        <v>2920</v>
      </c>
      <c r="X85" s="22">
        <v>0</v>
      </c>
      <c r="Y85" s="22" t="s">
        <v>2920</v>
      </c>
      <c r="Z85" s="22">
        <v>0</v>
      </c>
      <c r="AA85" s="22" t="s">
        <v>945</v>
      </c>
      <c r="AB85" s="22" t="s">
        <v>2920</v>
      </c>
      <c r="AC85" s="22" t="s">
        <v>2177</v>
      </c>
    </row>
    <row r="86" spans="1:29" ht="54" customHeight="1" x14ac:dyDescent="0.25">
      <c r="A86" s="22" t="s">
        <v>2084</v>
      </c>
      <c r="B86" s="22"/>
      <c r="C86" s="22" t="s">
        <v>555</v>
      </c>
      <c r="D86" s="22" t="s">
        <v>1705</v>
      </c>
      <c r="E86" s="22" t="s">
        <v>1790</v>
      </c>
      <c r="F86" s="22" t="s">
        <v>2974</v>
      </c>
      <c r="G86" s="22" t="s">
        <v>2978</v>
      </c>
      <c r="H86" s="22" t="s">
        <v>3572</v>
      </c>
      <c r="I86" s="22"/>
      <c r="J86" s="22" t="s">
        <v>2916</v>
      </c>
      <c r="K86" s="22" t="s">
        <v>555</v>
      </c>
      <c r="L86" s="22"/>
      <c r="M86" s="22" t="s">
        <v>557</v>
      </c>
      <c r="N86" s="22" t="s">
        <v>3121</v>
      </c>
      <c r="O86" s="22" t="s">
        <v>2920</v>
      </c>
      <c r="P86" s="210">
        <f t="shared" si="0"/>
        <v>0</v>
      </c>
      <c r="Q86" s="22" t="s">
        <v>944</v>
      </c>
      <c r="R86" s="22">
        <v>5</v>
      </c>
      <c r="S86" s="22">
        <v>0.35</v>
      </c>
      <c r="T86" s="22" t="s">
        <v>2966</v>
      </c>
      <c r="U86" s="22">
        <v>3.5</v>
      </c>
      <c r="V86" s="22">
        <v>0.55000000000000004</v>
      </c>
      <c r="W86" s="22" t="s">
        <v>2920</v>
      </c>
      <c r="X86" s="22">
        <v>0</v>
      </c>
      <c r="Y86" s="22" t="s">
        <v>2920</v>
      </c>
      <c r="Z86" s="22">
        <v>0</v>
      </c>
      <c r="AA86" s="22" t="s">
        <v>945</v>
      </c>
      <c r="AB86" s="22" t="s">
        <v>2920</v>
      </c>
      <c r="AC86" s="22" t="s">
        <v>2190</v>
      </c>
    </row>
    <row r="87" spans="1:29" ht="54" customHeight="1" x14ac:dyDescent="0.25">
      <c r="A87" s="22" t="s">
        <v>2092</v>
      </c>
      <c r="B87" s="22"/>
      <c r="C87" s="22" t="s">
        <v>555</v>
      </c>
      <c r="D87" s="22" t="s">
        <v>1705</v>
      </c>
      <c r="E87" s="22" t="s">
        <v>1790</v>
      </c>
      <c r="F87" s="22" t="s">
        <v>2974</v>
      </c>
      <c r="G87" s="22" t="s">
        <v>544</v>
      </c>
      <c r="H87" s="22" t="s">
        <v>1654</v>
      </c>
      <c r="I87" s="22"/>
      <c r="J87" s="22" t="s">
        <v>2916</v>
      </c>
      <c r="K87" s="22" t="s">
        <v>555</v>
      </c>
      <c r="L87" s="22"/>
      <c r="M87" s="22" t="s">
        <v>557</v>
      </c>
      <c r="N87" s="22" t="s">
        <v>3121</v>
      </c>
      <c r="O87" s="22" t="s">
        <v>1443</v>
      </c>
      <c r="P87" s="210">
        <f t="shared" si="0"/>
        <v>1.25</v>
      </c>
      <c r="Q87" s="22" t="s">
        <v>3103</v>
      </c>
      <c r="R87" s="22">
        <v>5.7</v>
      </c>
      <c r="S87" s="22">
        <v>0.4</v>
      </c>
      <c r="T87" s="22" t="s">
        <v>2966</v>
      </c>
      <c r="U87" s="22">
        <v>4.2</v>
      </c>
      <c r="V87" s="22">
        <v>0.55000000000000004</v>
      </c>
      <c r="W87" s="22" t="s">
        <v>2920</v>
      </c>
      <c r="X87" s="22">
        <v>0</v>
      </c>
      <c r="Y87" s="22" t="s">
        <v>2920</v>
      </c>
      <c r="Z87" s="22">
        <v>0</v>
      </c>
      <c r="AA87" s="22" t="s">
        <v>945</v>
      </c>
      <c r="AB87" s="22" t="s">
        <v>2920</v>
      </c>
      <c r="AC87" s="22" t="s">
        <v>1642</v>
      </c>
    </row>
    <row r="88" spans="1:29" ht="54" customHeight="1" x14ac:dyDescent="0.25">
      <c r="A88" s="22" t="s">
        <v>2088</v>
      </c>
      <c r="B88" s="22"/>
      <c r="C88" s="22" t="s">
        <v>555</v>
      </c>
      <c r="D88" s="22" t="s">
        <v>1705</v>
      </c>
      <c r="E88" s="22" t="s">
        <v>1790</v>
      </c>
      <c r="F88" s="22" t="s">
        <v>2974</v>
      </c>
      <c r="G88" s="22" t="s">
        <v>568</v>
      </c>
      <c r="H88" s="22" t="s">
        <v>1840</v>
      </c>
      <c r="I88" s="22"/>
      <c r="J88" s="22" t="s">
        <v>2916</v>
      </c>
      <c r="K88" s="22" t="s">
        <v>555</v>
      </c>
      <c r="L88" s="22"/>
      <c r="M88" s="22" t="s">
        <v>557</v>
      </c>
      <c r="N88" s="22" t="s">
        <v>3121</v>
      </c>
      <c r="O88" s="22" t="s">
        <v>2920</v>
      </c>
      <c r="P88" s="210">
        <f t="shared" si="0"/>
        <v>0</v>
      </c>
      <c r="Q88" s="22" t="s">
        <v>944</v>
      </c>
      <c r="R88" s="22">
        <v>6.4</v>
      </c>
      <c r="S88" s="22">
        <v>0.25</v>
      </c>
      <c r="T88" s="22" t="s">
        <v>2966</v>
      </c>
      <c r="U88" s="22">
        <v>4.9000000000000004</v>
      </c>
      <c r="V88" s="22">
        <v>0.55000000000000004</v>
      </c>
      <c r="W88" s="22" t="s">
        <v>571</v>
      </c>
      <c r="X88" s="22">
        <v>1</v>
      </c>
      <c r="Y88" s="22" t="s">
        <v>2956</v>
      </c>
      <c r="Z88" s="22">
        <v>0</v>
      </c>
      <c r="AA88" s="22" t="s">
        <v>945</v>
      </c>
      <c r="AB88" s="22" t="s">
        <v>2920</v>
      </c>
      <c r="AC88" s="22" t="s">
        <v>1644</v>
      </c>
    </row>
    <row r="89" spans="1:29" ht="54" customHeight="1" x14ac:dyDescent="0.25">
      <c r="A89" s="22" t="s">
        <v>2081</v>
      </c>
      <c r="B89" s="22"/>
      <c r="C89" s="22" t="s">
        <v>1020</v>
      </c>
      <c r="D89" s="22" t="s">
        <v>1705</v>
      </c>
      <c r="E89" s="22" t="s">
        <v>1243</v>
      </c>
      <c r="F89" s="22" t="s">
        <v>2974</v>
      </c>
      <c r="G89" s="22" t="s">
        <v>3002</v>
      </c>
      <c r="H89" s="22" t="s">
        <v>1986</v>
      </c>
      <c r="I89" s="22"/>
      <c r="J89" s="22" t="s">
        <v>2916</v>
      </c>
      <c r="K89" s="22" t="s">
        <v>1020</v>
      </c>
      <c r="L89" s="22" t="s">
        <v>2073</v>
      </c>
      <c r="M89" s="22" t="s">
        <v>557</v>
      </c>
      <c r="N89" s="22" t="s">
        <v>3121</v>
      </c>
      <c r="O89" s="22" t="s">
        <v>1443</v>
      </c>
      <c r="P89" s="210">
        <f t="shared" si="0"/>
        <v>0.75</v>
      </c>
      <c r="Q89" s="22" t="s">
        <v>3098</v>
      </c>
      <c r="R89" s="22">
        <v>5</v>
      </c>
      <c r="S89" s="22">
        <v>0.5</v>
      </c>
      <c r="T89" s="22" t="s">
        <v>2966</v>
      </c>
      <c r="U89" s="22">
        <v>3.5</v>
      </c>
      <c r="V89" s="22">
        <v>0.55000000000000004</v>
      </c>
      <c r="W89" s="22" t="s">
        <v>2920</v>
      </c>
      <c r="X89" s="22">
        <v>0</v>
      </c>
      <c r="Y89" s="22" t="s">
        <v>2920</v>
      </c>
      <c r="Z89" s="22">
        <v>0</v>
      </c>
      <c r="AA89" s="22" t="s">
        <v>945</v>
      </c>
      <c r="AB89" s="22" t="s">
        <v>3811</v>
      </c>
      <c r="AC89" s="22" t="s">
        <v>1945</v>
      </c>
    </row>
    <row r="90" spans="1:29" ht="54" customHeight="1" x14ac:dyDescent="0.25">
      <c r="A90" s="22" t="s">
        <v>2091</v>
      </c>
      <c r="B90" s="22"/>
      <c r="C90" s="22" t="s">
        <v>1020</v>
      </c>
      <c r="D90" s="22" t="s">
        <v>1705</v>
      </c>
      <c r="E90" s="22" t="s">
        <v>1243</v>
      </c>
      <c r="F90" s="22" t="s">
        <v>2974</v>
      </c>
      <c r="G90" s="22" t="s">
        <v>2090</v>
      </c>
      <c r="H90" s="22" t="s">
        <v>1393</v>
      </c>
      <c r="I90" s="22"/>
      <c r="J90" s="22" t="s">
        <v>2916</v>
      </c>
      <c r="K90" s="22" t="s">
        <v>1020</v>
      </c>
      <c r="L90" s="22" t="s">
        <v>2086</v>
      </c>
      <c r="M90" s="22" t="s">
        <v>557</v>
      </c>
      <c r="N90" s="22" t="s">
        <v>3121</v>
      </c>
      <c r="O90" s="22" t="s">
        <v>2920</v>
      </c>
      <c r="P90" s="210">
        <f t="shared" si="0"/>
        <v>0</v>
      </c>
      <c r="Q90" s="22" t="s">
        <v>944</v>
      </c>
      <c r="R90" s="22">
        <v>5.7</v>
      </c>
      <c r="S90" s="22">
        <v>0.3</v>
      </c>
      <c r="T90" s="22" t="s">
        <v>2966</v>
      </c>
      <c r="U90" s="22">
        <v>4.2</v>
      </c>
      <c r="V90" s="22">
        <v>0.55000000000000004</v>
      </c>
      <c r="W90" s="22" t="s">
        <v>2071</v>
      </c>
      <c r="X90" s="22">
        <v>-1</v>
      </c>
      <c r="Y90" s="22" t="s">
        <v>2960</v>
      </c>
      <c r="Z90" s="22">
        <v>4</v>
      </c>
      <c r="AA90" s="22" t="s">
        <v>1011</v>
      </c>
      <c r="AB90" s="22" t="s">
        <v>2920</v>
      </c>
      <c r="AC90" s="22" t="s">
        <v>1857</v>
      </c>
    </row>
    <row r="91" spans="1:29" ht="54" customHeight="1" x14ac:dyDescent="0.25">
      <c r="A91" s="22" t="s">
        <v>2362</v>
      </c>
      <c r="B91" s="22"/>
      <c r="C91" s="22" t="s">
        <v>1020</v>
      </c>
      <c r="D91" s="22" t="s">
        <v>1705</v>
      </c>
      <c r="E91" s="22" t="s">
        <v>1243</v>
      </c>
      <c r="F91" s="22" t="s">
        <v>2974</v>
      </c>
      <c r="G91" s="22" t="s">
        <v>560</v>
      </c>
      <c r="H91" s="22" t="s">
        <v>3577</v>
      </c>
      <c r="I91" s="22"/>
      <c r="J91" s="22" t="s">
        <v>2916</v>
      </c>
      <c r="K91" s="22" t="s">
        <v>1020</v>
      </c>
      <c r="L91" s="22"/>
      <c r="M91" s="22" t="s">
        <v>557</v>
      </c>
      <c r="N91" s="22" t="s">
        <v>3121</v>
      </c>
      <c r="O91" s="22" t="s">
        <v>2920</v>
      </c>
      <c r="P91" s="210">
        <f t="shared" si="0"/>
        <v>0</v>
      </c>
      <c r="Q91" s="22" t="s">
        <v>944</v>
      </c>
      <c r="R91" s="22">
        <v>6.4</v>
      </c>
      <c r="S91" s="22">
        <v>0.2</v>
      </c>
      <c r="T91" s="22" t="s">
        <v>2966</v>
      </c>
      <c r="U91" s="22">
        <v>4.9000000000000004</v>
      </c>
      <c r="V91" s="22">
        <v>0.55000000000000004</v>
      </c>
      <c r="W91" s="22" t="s">
        <v>2920</v>
      </c>
      <c r="X91" s="22">
        <v>0</v>
      </c>
      <c r="Y91" s="22" t="s">
        <v>2920</v>
      </c>
      <c r="Z91" s="22">
        <v>0</v>
      </c>
      <c r="AA91" s="22" t="s">
        <v>945</v>
      </c>
      <c r="AB91" s="22" t="s">
        <v>2920</v>
      </c>
      <c r="AC91" s="22" t="s">
        <v>1990</v>
      </c>
    </row>
    <row r="92" spans="1:29" ht="54" customHeight="1" x14ac:dyDescent="0.25">
      <c r="A92" s="22" t="s">
        <v>2363</v>
      </c>
      <c r="B92" s="22"/>
      <c r="C92" s="22" t="s">
        <v>589</v>
      </c>
      <c r="D92" s="22" t="s">
        <v>3603</v>
      </c>
      <c r="E92" s="22" t="s">
        <v>1841</v>
      </c>
      <c r="F92" s="22" t="s">
        <v>2974</v>
      </c>
      <c r="G92" s="22" t="s">
        <v>2094</v>
      </c>
      <c r="H92" s="22" t="s">
        <v>2218</v>
      </c>
      <c r="I92" s="22"/>
      <c r="J92" s="22" t="s">
        <v>2916</v>
      </c>
      <c r="K92" s="22" t="s">
        <v>589</v>
      </c>
      <c r="L92" s="22" t="s">
        <v>551</v>
      </c>
      <c r="M92" s="22" t="s">
        <v>557</v>
      </c>
      <c r="N92" s="22" t="s">
        <v>3121</v>
      </c>
      <c r="O92" s="22" t="s">
        <v>1443</v>
      </c>
      <c r="P92" s="210">
        <f t="shared" si="0"/>
        <v>0.85</v>
      </c>
      <c r="Q92" s="22" t="s">
        <v>3112</v>
      </c>
      <c r="R92" s="22">
        <v>6.5</v>
      </c>
      <c r="S92" s="22">
        <v>0.35</v>
      </c>
      <c r="T92" s="22" t="s">
        <v>2966</v>
      </c>
      <c r="U92" s="22">
        <v>5</v>
      </c>
      <c r="V92" s="22">
        <v>0.65</v>
      </c>
      <c r="W92" s="22" t="s">
        <v>2920</v>
      </c>
      <c r="X92" s="22">
        <v>0</v>
      </c>
      <c r="Y92" s="22" t="s">
        <v>2920</v>
      </c>
      <c r="Z92" s="22">
        <v>0</v>
      </c>
      <c r="AA92" s="22" t="s">
        <v>945</v>
      </c>
      <c r="AB92" s="22" t="s">
        <v>3811</v>
      </c>
      <c r="AC92" s="22" t="s">
        <v>1856</v>
      </c>
    </row>
    <row r="93" spans="1:29" ht="54" customHeight="1" x14ac:dyDescent="0.25">
      <c r="A93" s="22" t="s">
        <v>2093</v>
      </c>
      <c r="B93" s="22"/>
      <c r="C93" s="22" t="s">
        <v>589</v>
      </c>
      <c r="D93" s="22" t="s">
        <v>3603</v>
      </c>
      <c r="E93" s="22" t="s">
        <v>1841</v>
      </c>
      <c r="F93" s="22" t="s">
        <v>2974</v>
      </c>
      <c r="G93" s="22" t="s">
        <v>547</v>
      </c>
      <c r="H93" s="22" t="s">
        <v>2166</v>
      </c>
      <c r="I93" s="22"/>
      <c r="J93" s="22" t="s">
        <v>2916</v>
      </c>
      <c r="K93" s="22" t="s">
        <v>589</v>
      </c>
      <c r="L93" s="22"/>
      <c r="M93" s="22" t="s">
        <v>557</v>
      </c>
      <c r="N93" s="22" t="s">
        <v>3121</v>
      </c>
      <c r="O93" s="22" t="s">
        <v>1443</v>
      </c>
      <c r="P93" s="210">
        <f t="shared" si="0"/>
        <v>1.2</v>
      </c>
      <c r="Q93" s="22" t="s">
        <v>3095</v>
      </c>
      <c r="R93" s="22">
        <v>7.2</v>
      </c>
      <c r="S93" s="22">
        <v>0.3</v>
      </c>
      <c r="T93" s="22" t="s">
        <v>2966</v>
      </c>
      <c r="U93" s="22">
        <v>5.7</v>
      </c>
      <c r="V93" s="22">
        <v>0.65</v>
      </c>
      <c r="W93" s="22" t="s">
        <v>2920</v>
      </c>
      <c r="X93" s="22">
        <v>0</v>
      </c>
      <c r="Y93" s="22" t="s">
        <v>2920</v>
      </c>
      <c r="Z93" s="22">
        <v>0</v>
      </c>
      <c r="AA93" s="22" t="s">
        <v>945</v>
      </c>
      <c r="AB93" s="22" t="s">
        <v>2920</v>
      </c>
      <c r="AC93" s="22" t="s">
        <v>1839</v>
      </c>
    </row>
    <row r="94" spans="1:29" ht="54" customHeight="1" x14ac:dyDescent="0.25">
      <c r="A94" s="22" t="s">
        <v>2366</v>
      </c>
      <c r="B94" s="22"/>
      <c r="C94" s="22" t="s">
        <v>589</v>
      </c>
      <c r="D94" s="22" t="s">
        <v>3603</v>
      </c>
      <c r="E94" s="22" t="s">
        <v>1841</v>
      </c>
      <c r="F94" s="22" t="s">
        <v>2974</v>
      </c>
      <c r="G94" s="22" t="s">
        <v>536</v>
      </c>
      <c r="H94" s="22" t="s">
        <v>1393</v>
      </c>
      <c r="I94" s="22"/>
      <c r="J94" s="22" t="s">
        <v>993</v>
      </c>
      <c r="K94" s="22" t="s">
        <v>589</v>
      </c>
      <c r="L94" s="22" t="s">
        <v>2086</v>
      </c>
      <c r="M94" s="22" t="s">
        <v>557</v>
      </c>
      <c r="N94" s="22" t="s">
        <v>3121</v>
      </c>
      <c r="O94" s="22" t="s">
        <v>2920</v>
      </c>
      <c r="P94" s="210">
        <f t="shared" si="0"/>
        <v>0</v>
      </c>
      <c r="Q94" s="22" t="s">
        <v>944</v>
      </c>
      <c r="R94" s="22">
        <v>7.9</v>
      </c>
      <c r="S94" s="22">
        <v>0.2</v>
      </c>
      <c r="T94" s="22" t="s">
        <v>2966</v>
      </c>
      <c r="U94" s="22">
        <v>6.4</v>
      </c>
      <c r="V94" s="22">
        <v>0.65</v>
      </c>
      <c r="W94" s="22" t="s">
        <v>2071</v>
      </c>
      <c r="X94" s="22">
        <v>-1</v>
      </c>
      <c r="Y94" s="22" t="s">
        <v>2960</v>
      </c>
      <c r="Z94" s="22">
        <v>4</v>
      </c>
      <c r="AA94" s="22" t="s">
        <v>1011</v>
      </c>
      <c r="AB94" s="22" t="s">
        <v>2920</v>
      </c>
      <c r="AC94" s="22" t="s">
        <v>1853</v>
      </c>
    </row>
    <row r="95" spans="1:29" ht="54" customHeight="1" x14ac:dyDescent="0.25">
      <c r="A95" s="22" t="s">
        <v>2367</v>
      </c>
      <c r="B95" s="22"/>
      <c r="C95" s="22" t="s">
        <v>589</v>
      </c>
      <c r="D95" s="22" t="s">
        <v>3603</v>
      </c>
      <c r="E95" s="22" t="s">
        <v>1841</v>
      </c>
      <c r="F95" s="22" t="s">
        <v>2974</v>
      </c>
      <c r="G95" s="22" t="s">
        <v>566</v>
      </c>
      <c r="H95" s="22" t="s">
        <v>3573</v>
      </c>
      <c r="I95" s="22"/>
      <c r="J95" s="22" t="s">
        <v>2916</v>
      </c>
      <c r="K95" s="22" t="s">
        <v>589</v>
      </c>
      <c r="L95" s="22"/>
      <c r="M95" s="22" t="s">
        <v>557</v>
      </c>
      <c r="N95" s="22" t="s">
        <v>3121</v>
      </c>
      <c r="O95" s="22" t="s">
        <v>2920</v>
      </c>
      <c r="P95" s="210">
        <f t="shared" si="0"/>
        <v>0</v>
      </c>
      <c r="Q95" s="22" t="s">
        <v>944</v>
      </c>
      <c r="R95" s="22">
        <v>8.6</v>
      </c>
      <c r="S95" s="22">
        <v>0.15</v>
      </c>
      <c r="T95" s="22" t="s">
        <v>2966</v>
      </c>
      <c r="U95" s="22">
        <v>7.1</v>
      </c>
      <c r="V95" s="22">
        <v>0.65</v>
      </c>
      <c r="W95" s="22" t="s">
        <v>2920</v>
      </c>
      <c r="X95" s="22">
        <v>0</v>
      </c>
      <c r="Y95" s="22" t="s">
        <v>2920</v>
      </c>
      <c r="Z95" s="22">
        <v>0</v>
      </c>
      <c r="AA95" s="22" t="s">
        <v>945</v>
      </c>
      <c r="AB95" s="22" t="s">
        <v>2920</v>
      </c>
      <c r="AC95" s="22" t="s">
        <v>1974</v>
      </c>
    </row>
    <row r="96" spans="1:29" ht="54" customHeight="1" x14ac:dyDescent="0.25">
      <c r="A96" s="22" t="s">
        <v>2364</v>
      </c>
      <c r="B96" s="22"/>
      <c r="C96" s="22" t="s">
        <v>535</v>
      </c>
      <c r="D96" s="22" t="s">
        <v>3603</v>
      </c>
      <c r="E96" s="22" t="s">
        <v>1690</v>
      </c>
      <c r="F96" s="22" t="s">
        <v>2974</v>
      </c>
      <c r="G96" s="22" t="s">
        <v>552</v>
      </c>
      <c r="H96" s="22" t="s">
        <v>1393</v>
      </c>
      <c r="I96" s="22"/>
      <c r="J96" s="22" t="s">
        <v>2916</v>
      </c>
      <c r="K96" s="22" t="s">
        <v>535</v>
      </c>
      <c r="L96" s="22" t="s">
        <v>2086</v>
      </c>
      <c r="M96" s="22" t="s">
        <v>557</v>
      </c>
      <c r="N96" s="22" t="s">
        <v>3121</v>
      </c>
      <c r="O96" s="22" t="s">
        <v>2920</v>
      </c>
      <c r="P96" s="210">
        <f t="shared" si="0"/>
        <v>0</v>
      </c>
      <c r="Q96" s="22" t="s">
        <v>944</v>
      </c>
      <c r="R96" s="22">
        <v>7</v>
      </c>
      <c r="S96" s="22">
        <v>0.3</v>
      </c>
      <c r="T96" s="22" t="s">
        <v>2966</v>
      </c>
      <c r="U96" s="22">
        <v>5.5</v>
      </c>
      <c r="V96" s="22">
        <v>0.75</v>
      </c>
      <c r="W96" s="22" t="s">
        <v>2071</v>
      </c>
      <c r="X96" s="22">
        <v>-1</v>
      </c>
      <c r="Y96" s="22" t="s">
        <v>2960</v>
      </c>
      <c r="Z96" s="22">
        <v>4</v>
      </c>
      <c r="AA96" s="22" t="s">
        <v>1011</v>
      </c>
      <c r="AB96" s="22" t="s">
        <v>2920</v>
      </c>
      <c r="AC96" s="22" t="s">
        <v>1855</v>
      </c>
    </row>
    <row r="97" spans="1:29" ht="54" customHeight="1" x14ac:dyDescent="0.25">
      <c r="A97" s="22" t="s">
        <v>2389</v>
      </c>
      <c r="B97" s="22"/>
      <c r="C97" s="22" t="s">
        <v>535</v>
      </c>
      <c r="D97" s="22" t="s">
        <v>3603</v>
      </c>
      <c r="E97" s="22" t="s">
        <v>1690</v>
      </c>
      <c r="F97" s="22" t="s">
        <v>2974</v>
      </c>
      <c r="G97" s="22" t="s">
        <v>1016</v>
      </c>
      <c r="H97" s="22" t="s">
        <v>1979</v>
      </c>
      <c r="I97" s="22"/>
      <c r="J97" s="22" t="s">
        <v>2916</v>
      </c>
      <c r="K97" s="22" t="s">
        <v>535</v>
      </c>
      <c r="L97" s="22"/>
      <c r="M97" s="22" t="s">
        <v>557</v>
      </c>
      <c r="N97" s="22" t="s">
        <v>3121</v>
      </c>
      <c r="O97" s="22" t="s">
        <v>2920</v>
      </c>
      <c r="P97" s="210">
        <f t="shared" si="0"/>
        <v>0</v>
      </c>
      <c r="Q97" s="22" t="s">
        <v>944</v>
      </c>
      <c r="R97" s="22">
        <v>7.7</v>
      </c>
      <c r="S97" s="22">
        <v>0.25</v>
      </c>
      <c r="T97" s="22" t="s">
        <v>2966</v>
      </c>
      <c r="U97" s="22">
        <v>6.2</v>
      </c>
      <c r="V97" s="22">
        <v>0.75</v>
      </c>
      <c r="W97" s="22" t="s">
        <v>567</v>
      </c>
      <c r="X97" s="22">
        <v>1</v>
      </c>
      <c r="Y97" s="22" t="s">
        <v>2999</v>
      </c>
      <c r="Z97" s="22">
        <v>0</v>
      </c>
      <c r="AA97" s="22" t="s">
        <v>945</v>
      </c>
      <c r="AB97" s="22" t="s">
        <v>2920</v>
      </c>
      <c r="AC97" s="22" t="s">
        <v>1851</v>
      </c>
    </row>
    <row r="98" spans="1:29" ht="54" customHeight="1" x14ac:dyDescent="0.25">
      <c r="A98" s="22" t="s">
        <v>2393</v>
      </c>
      <c r="B98" s="22"/>
      <c r="C98" s="22" t="s">
        <v>535</v>
      </c>
      <c r="D98" s="22" t="s">
        <v>3603</v>
      </c>
      <c r="E98" s="22" t="s">
        <v>1690</v>
      </c>
      <c r="F98" s="22" t="s">
        <v>2974</v>
      </c>
      <c r="G98" s="22" t="s">
        <v>2386</v>
      </c>
      <c r="H98" s="22" t="s">
        <v>1986</v>
      </c>
      <c r="I98" s="22"/>
      <c r="J98" s="22" t="s">
        <v>2916</v>
      </c>
      <c r="K98" s="22" t="s">
        <v>535</v>
      </c>
      <c r="L98" s="22" t="s">
        <v>2073</v>
      </c>
      <c r="M98" s="22" t="s">
        <v>557</v>
      </c>
      <c r="N98" s="22" t="s">
        <v>3121</v>
      </c>
      <c r="O98" s="22" t="s">
        <v>1443</v>
      </c>
      <c r="P98" s="210">
        <f t="shared" si="0"/>
        <v>0.79</v>
      </c>
      <c r="Q98" s="22" t="s">
        <v>2796</v>
      </c>
      <c r="R98" s="22">
        <v>8.4</v>
      </c>
      <c r="S98" s="22">
        <v>0.3</v>
      </c>
      <c r="T98" s="22" t="s">
        <v>2966</v>
      </c>
      <c r="U98" s="22">
        <v>6.9</v>
      </c>
      <c r="V98" s="22">
        <v>0.75</v>
      </c>
      <c r="W98" s="22" t="s">
        <v>2920</v>
      </c>
      <c r="X98" s="22">
        <v>0</v>
      </c>
      <c r="Y98" s="22" t="s">
        <v>2920</v>
      </c>
      <c r="Z98" s="22">
        <v>0</v>
      </c>
      <c r="AA98" s="22" t="s">
        <v>945</v>
      </c>
      <c r="AB98" s="22" t="s">
        <v>3811</v>
      </c>
      <c r="AC98" s="22" t="s">
        <v>1858</v>
      </c>
    </row>
    <row r="99" spans="1:29" ht="54" customHeight="1" x14ac:dyDescent="0.25">
      <c r="A99" s="22" t="s">
        <v>2004</v>
      </c>
      <c r="B99" s="22"/>
      <c r="C99" s="22" t="s">
        <v>535</v>
      </c>
      <c r="D99" s="22" t="s">
        <v>3603</v>
      </c>
      <c r="E99" s="22" t="s">
        <v>1690</v>
      </c>
      <c r="F99" s="22" t="s">
        <v>2974</v>
      </c>
      <c r="G99" s="22" t="s">
        <v>565</v>
      </c>
      <c r="H99" s="22" t="s">
        <v>2157</v>
      </c>
      <c r="I99" s="22"/>
      <c r="J99" s="22" t="s">
        <v>2916</v>
      </c>
      <c r="K99" s="22" t="s">
        <v>535</v>
      </c>
      <c r="L99" s="22"/>
      <c r="M99" s="22" t="s">
        <v>557</v>
      </c>
      <c r="N99" s="22" t="s">
        <v>3121</v>
      </c>
      <c r="O99" s="22" t="s">
        <v>1443</v>
      </c>
      <c r="P99" s="210">
        <f t="shared" si="0"/>
        <v>1.05</v>
      </c>
      <c r="Q99" s="22" t="s">
        <v>2743</v>
      </c>
      <c r="R99" s="22">
        <v>9.1</v>
      </c>
      <c r="S99" s="22">
        <v>0.15</v>
      </c>
      <c r="T99" s="22" t="s">
        <v>2966</v>
      </c>
      <c r="U99" s="22">
        <v>7.6</v>
      </c>
      <c r="V99" s="22">
        <v>0.75</v>
      </c>
      <c r="W99" s="22" t="s">
        <v>2920</v>
      </c>
      <c r="X99" s="22">
        <v>0</v>
      </c>
      <c r="Y99" s="22" t="s">
        <v>2920</v>
      </c>
      <c r="Z99" s="22">
        <v>0</v>
      </c>
      <c r="AA99" s="22" t="s">
        <v>945</v>
      </c>
      <c r="AB99" s="22" t="s">
        <v>2920</v>
      </c>
      <c r="AC99" s="22" t="s">
        <v>2223</v>
      </c>
    </row>
    <row r="100" spans="1:29" ht="54" customHeight="1" x14ac:dyDescent="0.25">
      <c r="A100" s="22" t="s">
        <v>2387</v>
      </c>
      <c r="B100" s="22"/>
      <c r="C100" s="22" t="s">
        <v>556</v>
      </c>
      <c r="D100" s="22" t="s">
        <v>3583</v>
      </c>
      <c r="E100" s="22" t="s">
        <v>1962</v>
      </c>
      <c r="F100" s="22" t="s">
        <v>2919</v>
      </c>
      <c r="G100" s="22" t="s">
        <v>573</v>
      </c>
      <c r="H100" s="22" t="s">
        <v>2833</v>
      </c>
      <c r="I100" s="22"/>
      <c r="J100" s="22" t="s">
        <v>2916</v>
      </c>
      <c r="K100" s="22" t="s">
        <v>556</v>
      </c>
      <c r="L100" s="22" t="s">
        <v>2073</v>
      </c>
      <c r="M100" s="22" t="s">
        <v>590</v>
      </c>
      <c r="N100" s="22" t="s">
        <v>102</v>
      </c>
      <c r="O100" s="22" t="s">
        <v>1443</v>
      </c>
      <c r="P100" s="210">
        <f t="shared" si="0"/>
        <v>1.32</v>
      </c>
      <c r="Q100" s="22" t="s">
        <v>3107</v>
      </c>
      <c r="R100" s="22">
        <v>8</v>
      </c>
      <c r="S100" s="22">
        <v>0.3</v>
      </c>
      <c r="T100" s="22" t="s">
        <v>2966</v>
      </c>
      <c r="U100" s="22">
        <v>6.5</v>
      </c>
      <c r="V100" s="22">
        <v>0.9</v>
      </c>
      <c r="W100" s="22" t="s">
        <v>2920</v>
      </c>
      <c r="X100" s="22">
        <v>0</v>
      </c>
      <c r="Y100" s="22" t="s">
        <v>2920</v>
      </c>
      <c r="Z100" s="22">
        <v>0</v>
      </c>
      <c r="AA100" s="22" t="s">
        <v>945</v>
      </c>
      <c r="AB100" s="22" t="s">
        <v>3811</v>
      </c>
      <c r="AC100" s="22" t="s">
        <v>1850</v>
      </c>
    </row>
    <row r="101" spans="1:29" ht="54" customHeight="1" x14ac:dyDescent="0.25">
      <c r="A101" s="22" t="s">
        <v>2002</v>
      </c>
      <c r="B101" s="22"/>
      <c r="C101" s="22" t="s">
        <v>556</v>
      </c>
      <c r="D101" s="22" t="s">
        <v>3583</v>
      </c>
      <c r="E101" s="22" t="s">
        <v>1962</v>
      </c>
      <c r="F101" s="22" t="s">
        <v>2919</v>
      </c>
      <c r="G101" s="22" t="s">
        <v>578</v>
      </c>
      <c r="H101" s="22" t="s">
        <v>2218</v>
      </c>
      <c r="I101" s="22"/>
      <c r="J101" s="22" t="s">
        <v>2916</v>
      </c>
      <c r="K101" s="22" t="s">
        <v>556</v>
      </c>
      <c r="L101" s="22" t="s">
        <v>551</v>
      </c>
      <c r="M101" s="22" t="s">
        <v>590</v>
      </c>
      <c r="N101" s="22" t="s">
        <v>102</v>
      </c>
      <c r="O101" s="22" t="s">
        <v>1443</v>
      </c>
      <c r="P101" s="210">
        <f t="shared" si="0"/>
        <v>0.98</v>
      </c>
      <c r="Q101" s="22" t="s">
        <v>3105</v>
      </c>
      <c r="R101" s="22">
        <v>8.6999999999999993</v>
      </c>
      <c r="S101" s="22">
        <v>0.25</v>
      </c>
      <c r="T101" s="22" t="s">
        <v>2966</v>
      </c>
      <c r="U101" s="22">
        <v>7.2</v>
      </c>
      <c r="V101" s="22">
        <v>0.9</v>
      </c>
      <c r="W101" s="22" t="s">
        <v>2920</v>
      </c>
      <c r="X101" s="22">
        <v>0</v>
      </c>
      <c r="Y101" s="22" t="s">
        <v>2920</v>
      </c>
      <c r="Z101" s="22">
        <v>0</v>
      </c>
      <c r="AA101" s="22" t="s">
        <v>945</v>
      </c>
      <c r="AB101" s="22" t="s">
        <v>3811</v>
      </c>
      <c r="AC101" s="22" t="s">
        <v>1847</v>
      </c>
    </row>
    <row r="102" spans="1:29" ht="54" customHeight="1" x14ac:dyDescent="0.25">
      <c r="A102" s="22" t="s">
        <v>2009</v>
      </c>
      <c r="B102" s="22"/>
      <c r="C102" s="22" t="s">
        <v>556</v>
      </c>
      <c r="D102" s="22" t="s">
        <v>3583</v>
      </c>
      <c r="E102" s="22" t="s">
        <v>1962</v>
      </c>
      <c r="F102" s="22" t="s">
        <v>2919</v>
      </c>
      <c r="G102" s="22" t="s">
        <v>564</v>
      </c>
      <c r="H102" s="22" t="s">
        <v>1989</v>
      </c>
      <c r="I102" s="22"/>
      <c r="J102" s="22" t="s">
        <v>2916</v>
      </c>
      <c r="K102" s="22" t="s">
        <v>556</v>
      </c>
      <c r="L102" s="22"/>
      <c r="M102" s="22" t="s">
        <v>590</v>
      </c>
      <c r="N102" s="22" t="s">
        <v>102</v>
      </c>
      <c r="O102" s="22" t="s">
        <v>2920</v>
      </c>
      <c r="P102" s="210">
        <f t="shared" si="0"/>
        <v>0</v>
      </c>
      <c r="Q102" s="22" t="s">
        <v>944</v>
      </c>
      <c r="R102" s="22">
        <v>9.4</v>
      </c>
      <c r="S102" s="22">
        <v>0.2</v>
      </c>
      <c r="T102" s="22" t="s">
        <v>2966</v>
      </c>
      <c r="U102" s="22">
        <v>7.9</v>
      </c>
      <c r="V102" s="22">
        <v>0.9</v>
      </c>
      <c r="W102" s="22" t="s">
        <v>2920</v>
      </c>
      <c r="X102" s="22">
        <v>0</v>
      </c>
      <c r="Y102" s="22" t="s">
        <v>2920</v>
      </c>
      <c r="Z102" s="22">
        <v>0</v>
      </c>
      <c r="AA102" s="22" t="s">
        <v>945</v>
      </c>
      <c r="AB102" s="22" t="s">
        <v>2920</v>
      </c>
      <c r="AC102" s="22" t="s">
        <v>1837</v>
      </c>
    </row>
    <row r="103" spans="1:29" ht="54" customHeight="1" x14ac:dyDescent="0.25">
      <c r="A103" s="22" t="s">
        <v>2000</v>
      </c>
      <c r="B103" s="22"/>
      <c r="C103" s="22" t="s">
        <v>556</v>
      </c>
      <c r="D103" s="22" t="s">
        <v>3583</v>
      </c>
      <c r="E103" s="22" t="s">
        <v>1962</v>
      </c>
      <c r="F103" s="22" t="s">
        <v>2919</v>
      </c>
      <c r="G103" s="22" t="s">
        <v>1999</v>
      </c>
      <c r="H103" s="22" t="s">
        <v>2683</v>
      </c>
      <c r="I103" s="22"/>
      <c r="J103" s="22" t="s">
        <v>2916</v>
      </c>
      <c r="K103" s="22" t="s">
        <v>556</v>
      </c>
      <c r="L103" s="22"/>
      <c r="M103" s="22" t="s">
        <v>590</v>
      </c>
      <c r="N103" s="22" t="s">
        <v>102</v>
      </c>
      <c r="O103" s="22" t="s">
        <v>2920</v>
      </c>
      <c r="P103" s="210">
        <f t="shared" si="0"/>
        <v>0</v>
      </c>
      <c r="Q103" s="22" t="s">
        <v>944</v>
      </c>
      <c r="R103" s="22">
        <v>10.1</v>
      </c>
      <c r="S103" s="22">
        <v>0.25</v>
      </c>
      <c r="T103" s="22" t="s">
        <v>2966</v>
      </c>
      <c r="U103" s="22">
        <v>8.6</v>
      </c>
      <c r="V103" s="22">
        <v>0.9</v>
      </c>
      <c r="W103" s="22" t="s">
        <v>2988</v>
      </c>
      <c r="X103" s="22">
        <v>-40</v>
      </c>
      <c r="Y103" s="22" t="s">
        <v>2941</v>
      </c>
      <c r="Z103" s="22">
        <v>2</v>
      </c>
      <c r="AA103" s="22" t="s">
        <v>1011</v>
      </c>
      <c r="AB103" s="22" t="s">
        <v>2920</v>
      </c>
      <c r="AC103" s="22" t="s">
        <v>2865</v>
      </c>
    </row>
    <row r="104" spans="1:29" ht="54" customHeight="1" x14ac:dyDescent="0.25">
      <c r="A104" s="22" t="s">
        <v>2012</v>
      </c>
      <c r="B104" s="22"/>
      <c r="C104" s="22" t="s">
        <v>2983</v>
      </c>
      <c r="D104" s="22" t="s">
        <v>3580</v>
      </c>
      <c r="E104" s="22" t="s">
        <v>2896</v>
      </c>
      <c r="F104" s="22" t="s">
        <v>2974</v>
      </c>
      <c r="G104" s="22" t="s">
        <v>2986</v>
      </c>
      <c r="H104" s="22" t="s">
        <v>3582</v>
      </c>
      <c r="I104" s="22"/>
      <c r="J104" s="22" t="s">
        <v>2916</v>
      </c>
      <c r="K104" s="22" t="s">
        <v>2983</v>
      </c>
      <c r="L104" s="22"/>
      <c r="M104" s="22" t="s">
        <v>557</v>
      </c>
      <c r="N104" s="22" t="s">
        <v>3121</v>
      </c>
      <c r="O104" s="22" t="s">
        <v>2920</v>
      </c>
      <c r="P104" s="210">
        <f t="shared" si="0"/>
        <v>0</v>
      </c>
      <c r="Q104" s="22" t="s">
        <v>944</v>
      </c>
      <c r="R104" s="22">
        <v>5</v>
      </c>
      <c r="S104" s="22">
        <v>0.4</v>
      </c>
      <c r="T104" s="22" t="s">
        <v>2966</v>
      </c>
      <c r="U104" s="22">
        <v>3.5</v>
      </c>
      <c r="V104" s="22">
        <v>0.55000000000000004</v>
      </c>
      <c r="W104" s="22" t="s">
        <v>2920</v>
      </c>
      <c r="X104" s="22">
        <v>0</v>
      </c>
      <c r="Y104" s="22" t="s">
        <v>2920</v>
      </c>
      <c r="Z104" s="22">
        <v>0</v>
      </c>
      <c r="AA104" s="22" t="s">
        <v>945</v>
      </c>
      <c r="AB104" s="22" t="s">
        <v>2920</v>
      </c>
      <c r="AC104" s="22" t="s">
        <v>1854</v>
      </c>
    </row>
    <row r="105" spans="1:29" ht="54" customHeight="1" x14ac:dyDescent="0.25">
      <c r="A105" s="22" t="s">
        <v>2007</v>
      </c>
      <c r="B105" s="22"/>
      <c r="C105" s="22" t="s">
        <v>2983</v>
      </c>
      <c r="D105" s="22" t="s">
        <v>3580</v>
      </c>
      <c r="E105" s="22" t="s">
        <v>2896</v>
      </c>
      <c r="F105" s="22" t="s">
        <v>2974</v>
      </c>
      <c r="G105" s="22" t="s">
        <v>2021</v>
      </c>
      <c r="H105" s="22" t="s">
        <v>3601</v>
      </c>
      <c r="I105" s="22"/>
      <c r="J105" s="22" t="s">
        <v>2916</v>
      </c>
      <c r="K105" s="22" t="s">
        <v>2983</v>
      </c>
      <c r="L105" s="22"/>
      <c r="M105" s="22" t="s">
        <v>557</v>
      </c>
      <c r="N105" s="22" t="s">
        <v>3121</v>
      </c>
      <c r="O105" s="22" t="s">
        <v>2920</v>
      </c>
      <c r="P105" s="210">
        <f t="shared" si="0"/>
        <v>0</v>
      </c>
      <c r="Q105" s="22" t="s">
        <v>944</v>
      </c>
      <c r="R105" s="22">
        <v>5.7</v>
      </c>
      <c r="S105" s="22">
        <v>0.3</v>
      </c>
      <c r="T105" s="22" t="s">
        <v>2966</v>
      </c>
      <c r="U105" s="22">
        <v>4.2</v>
      </c>
      <c r="V105" s="22">
        <v>0.55000000000000004</v>
      </c>
      <c r="W105" s="22" t="s">
        <v>2920</v>
      </c>
      <c r="X105" s="22">
        <v>0</v>
      </c>
      <c r="Y105" s="22" t="s">
        <v>2920</v>
      </c>
      <c r="Z105" s="22">
        <v>0</v>
      </c>
      <c r="AA105" s="22" t="s">
        <v>945</v>
      </c>
      <c r="AB105" s="22" t="s">
        <v>2920</v>
      </c>
      <c r="AC105" s="22" t="s">
        <v>1969</v>
      </c>
    </row>
    <row r="106" spans="1:29" ht="54" customHeight="1" x14ac:dyDescent="0.25">
      <c r="A106" s="22" t="s">
        <v>2015</v>
      </c>
      <c r="B106" s="22"/>
      <c r="C106" s="22" t="s">
        <v>2983</v>
      </c>
      <c r="D106" s="22" t="s">
        <v>3580</v>
      </c>
      <c r="E106" s="22" t="s">
        <v>2896</v>
      </c>
      <c r="F106" s="22" t="s">
        <v>2974</v>
      </c>
      <c r="G106" s="22" t="s">
        <v>3003</v>
      </c>
      <c r="H106" s="22" t="s">
        <v>3590</v>
      </c>
      <c r="I106" s="22"/>
      <c r="J106" s="22" t="s">
        <v>2916</v>
      </c>
      <c r="K106" s="22" t="s">
        <v>2983</v>
      </c>
      <c r="L106" s="22"/>
      <c r="M106" s="22" t="s">
        <v>557</v>
      </c>
      <c r="N106" s="22" t="s">
        <v>3121</v>
      </c>
      <c r="O106" s="22" t="s">
        <v>1443</v>
      </c>
      <c r="P106" s="210">
        <f t="shared" si="0"/>
        <v>1.05</v>
      </c>
      <c r="Q106" s="22" t="s">
        <v>2743</v>
      </c>
      <c r="R106" s="22">
        <v>6.4</v>
      </c>
      <c r="S106" s="22">
        <v>0.3</v>
      </c>
      <c r="T106" s="22" t="s">
        <v>2966</v>
      </c>
      <c r="U106" s="22">
        <v>4.9000000000000004</v>
      </c>
      <c r="V106" s="22">
        <v>0.55000000000000004</v>
      </c>
      <c r="W106" s="22" t="s">
        <v>2920</v>
      </c>
      <c r="X106" s="22">
        <v>0</v>
      </c>
      <c r="Y106" s="22" t="s">
        <v>2920</v>
      </c>
      <c r="Z106" s="22">
        <v>0</v>
      </c>
      <c r="AA106" s="22" t="s">
        <v>945</v>
      </c>
      <c r="AB106" s="22" t="s">
        <v>2920</v>
      </c>
      <c r="AC106" s="22" t="s">
        <v>1971</v>
      </c>
    </row>
    <row r="107" spans="1:29" ht="54" customHeight="1" x14ac:dyDescent="0.25">
      <c r="A107" s="22" t="s">
        <v>2005</v>
      </c>
      <c r="B107" s="22"/>
      <c r="C107" s="22" t="s">
        <v>534</v>
      </c>
      <c r="D107" s="22" t="s">
        <v>1944</v>
      </c>
      <c r="E107" s="22" t="s">
        <v>2876</v>
      </c>
      <c r="F107" s="22" t="s">
        <v>2974</v>
      </c>
      <c r="G107" s="22" t="s">
        <v>1996</v>
      </c>
      <c r="H107" s="22" t="s">
        <v>2157</v>
      </c>
      <c r="I107" s="22"/>
      <c r="J107" s="22" t="s">
        <v>2916</v>
      </c>
      <c r="K107" s="22" t="s">
        <v>534</v>
      </c>
      <c r="L107" s="22"/>
      <c r="M107" s="22" t="s">
        <v>557</v>
      </c>
      <c r="N107" s="22" t="s">
        <v>3121</v>
      </c>
      <c r="O107" s="22" t="s">
        <v>1443</v>
      </c>
      <c r="P107" s="210">
        <f t="shared" si="0"/>
        <v>1</v>
      </c>
      <c r="Q107" s="22" t="s">
        <v>3099</v>
      </c>
      <c r="R107" s="22">
        <v>5</v>
      </c>
      <c r="S107" s="22">
        <v>0.4</v>
      </c>
      <c r="T107" s="22" t="s">
        <v>2966</v>
      </c>
      <c r="U107" s="22">
        <v>3.5</v>
      </c>
      <c r="V107" s="22">
        <v>0.55000000000000004</v>
      </c>
      <c r="W107" s="22" t="s">
        <v>2920</v>
      </c>
      <c r="X107" s="22">
        <v>0</v>
      </c>
      <c r="Y107" s="22" t="s">
        <v>2920</v>
      </c>
      <c r="Z107" s="22">
        <v>0</v>
      </c>
      <c r="AA107" s="22" t="s">
        <v>945</v>
      </c>
      <c r="AB107" s="22" t="s">
        <v>2920</v>
      </c>
      <c r="AC107" s="22" t="s">
        <v>1972</v>
      </c>
    </row>
    <row r="108" spans="1:29" ht="54" customHeight="1" x14ac:dyDescent="0.25">
      <c r="A108" s="22" t="s">
        <v>2014</v>
      </c>
      <c r="B108" s="22"/>
      <c r="C108" s="22" t="s">
        <v>534</v>
      </c>
      <c r="D108" s="22" t="s">
        <v>1944</v>
      </c>
      <c r="E108" s="22" t="s">
        <v>2876</v>
      </c>
      <c r="F108" s="22" t="s">
        <v>2974</v>
      </c>
      <c r="G108" s="22" t="s">
        <v>955</v>
      </c>
      <c r="H108" s="22" t="s">
        <v>3578</v>
      </c>
      <c r="I108" s="22"/>
      <c r="J108" s="22" t="s">
        <v>2916</v>
      </c>
      <c r="K108" s="22" t="s">
        <v>534</v>
      </c>
      <c r="L108" s="22"/>
      <c r="M108" s="22" t="s">
        <v>557</v>
      </c>
      <c r="N108" s="22" t="s">
        <v>3121</v>
      </c>
      <c r="O108" s="22" t="s">
        <v>1443</v>
      </c>
      <c r="P108" s="210">
        <f t="shared" si="0"/>
        <v>1.1000000000000001</v>
      </c>
      <c r="Q108" s="22" t="s">
        <v>3102</v>
      </c>
      <c r="R108" s="22">
        <v>5.7</v>
      </c>
      <c r="S108" s="22">
        <v>0.35</v>
      </c>
      <c r="T108" s="22" t="s">
        <v>2966</v>
      </c>
      <c r="U108" s="22">
        <v>4.2</v>
      </c>
      <c r="V108" s="22">
        <v>0.55000000000000004</v>
      </c>
      <c r="W108" s="22" t="s">
        <v>2920</v>
      </c>
      <c r="X108" s="22">
        <v>0</v>
      </c>
      <c r="Y108" s="22" t="s">
        <v>2920</v>
      </c>
      <c r="Z108" s="22">
        <v>0</v>
      </c>
      <c r="AA108" s="22" t="s">
        <v>945</v>
      </c>
      <c r="AB108" s="22" t="s">
        <v>2920</v>
      </c>
      <c r="AC108" s="22" t="s">
        <v>1844</v>
      </c>
    </row>
    <row r="109" spans="1:29" ht="54" customHeight="1" x14ac:dyDescent="0.25">
      <c r="A109" s="22" t="s">
        <v>1995</v>
      </c>
      <c r="B109" s="22"/>
      <c r="C109" s="22" t="s">
        <v>534</v>
      </c>
      <c r="D109" s="22" t="s">
        <v>1944</v>
      </c>
      <c r="E109" s="22" t="s">
        <v>2876</v>
      </c>
      <c r="F109" s="22" t="s">
        <v>2974</v>
      </c>
      <c r="G109" s="22" t="s">
        <v>1994</v>
      </c>
      <c r="H109" s="22" t="s">
        <v>1941</v>
      </c>
      <c r="I109" s="22"/>
      <c r="J109" s="22" t="s">
        <v>2916</v>
      </c>
      <c r="K109" s="22" t="s">
        <v>534</v>
      </c>
      <c r="L109" s="22"/>
      <c r="M109" s="22" t="s">
        <v>557</v>
      </c>
      <c r="N109" s="22" t="s">
        <v>3121</v>
      </c>
      <c r="O109" s="22" t="s">
        <v>1443</v>
      </c>
      <c r="P109" s="210">
        <f t="shared" si="0"/>
        <v>1</v>
      </c>
      <c r="Q109" s="22" t="s">
        <v>3099</v>
      </c>
      <c r="R109" s="22">
        <v>6.4</v>
      </c>
      <c r="S109" s="22">
        <v>0.25</v>
      </c>
      <c r="T109" s="22" t="s">
        <v>2966</v>
      </c>
      <c r="U109" s="22">
        <v>4.9000000000000004</v>
      </c>
      <c r="V109" s="22">
        <v>0.55000000000000004</v>
      </c>
      <c r="W109" s="22" t="s">
        <v>2920</v>
      </c>
      <c r="X109" s="22">
        <v>0</v>
      </c>
      <c r="Y109" s="22" t="s">
        <v>2920</v>
      </c>
      <c r="Z109" s="22">
        <v>0</v>
      </c>
      <c r="AA109" s="22" t="s">
        <v>945</v>
      </c>
      <c r="AB109" s="22" t="s">
        <v>2920</v>
      </c>
      <c r="AC109" s="22" t="s">
        <v>2877</v>
      </c>
    </row>
    <row r="110" spans="1:29" ht="54" customHeight="1" x14ac:dyDescent="0.25">
      <c r="A110" s="22" t="s">
        <v>2016</v>
      </c>
      <c r="B110" s="22"/>
      <c r="C110" s="22" t="s">
        <v>753</v>
      </c>
      <c r="D110" s="22" t="s">
        <v>3576</v>
      </c>
      <c r="E110" s="22" t="s">
        <v>1240</v>
      </c>
      <c r="F110" s="22" t="s">
        <v>2919</v>
      </c>
      <c r="G110" s="22" t="s">
        <v>715</v>
      </c>
      <c r="H110" s="22" t="s">
        <v>2166</v>
      </c>
      <c r="I110" s="22"/>
      <c r="J110" s="22" t="s">
        <v>2916</v>
      </c>
      <c r="K110" s="22" t="s">
        <v>753</v>
      </c>
      <c r="L110" s="22"/>
      <c r="M110" s="22" t="s">
        <v>590</v>
      </c>
      <c r="N110" s="22" t="s">
        <v>102</v>
      </c>
      <c r="O110" s="22" t="s">
        <v>1443</v>
      </c>
      <c r="P110" s="210">
        <f t="shared" si="0"/>
        <v>1.38</v>
      </c>
      <c r="Q110" s="22" t="s">
        <v>3106</v>
      </c>
      <c r="R110" s="22">
        <v>8</v>
      </c>
      <c r="S110" s="22">
        <v>0.25</v>
      </c>
      <c r="T110" s="22" t="s">
        <v>2966</v>
      </c>
      <c r="U110" s="22">
        <v>6.5</v>
      </c>
      <c r="V110" s="22">
        <v>0.9</v>
      </c>
      <c r="W110" s="22" t="s">
        <v>2920</v>
      </c>
      <c r="X110" s="22">
        <v>0</v>
      </c>
      <c r="Y110" s="22" t="s">
        <v>2920</v>
      </c>
      <c r="Z110" s="22">
        <v>0</v>
      </c>
      <c r="AA110" s="22" t="s">
        <v>945</v>
      </c>
      <c r="AB110" s="22" t="s">
        <v>2920</v>
      </c>
      <c r="AC110" s="22" t="s">
        <v>2873</v>
      </c>
    </row>
    <row r="111" spans="1:29" ht="54" customHeight="1" x14ac:dyDescent="0.25">
      <c r="A111" s="22" t="s">
        <v>1998</v>
      </c>
      <c r="B111" s="22"/>
      <c r="C111" s="22" t="s">
        <v>753</v>
      </c>
      <c r="D111" s="22" t="s">
        <v>3576</v>
      </c>
      <c r="E111" s="22" t="s">
        <v>1240</v>
      </c>
      <c r="F111" s="22" t="s">
        <v>2919</v>
      </c>
      <c r="G111" s="22" t="s">
        <v>711</v>
      </c>
      <c r="H111" s="22" t="s">
        <v>1814</v>
      </c>
      <c r="I111" s="22"/>
      <c r="J111" s="22" t="s">
        <v>2916</v>
      </c>
      <c r="K111" s="22" t="s">
        <v>753</v>
      </c>
      <c r="L111" s="22"/>
      <c r="M111" s="22" t="s">
        <v>590</v>
      </c>
      <c r="N111" s="22" t="s">
        <v>102</v>
      </c>
      <c r="O111" s="22" t="s">
        <v>1443</v>
      </c>
      <c r="P111" s="210">
        <f t="shared" si="0"/>
        <v>1.1499999999999999</v>
      </c>
      <c r="Q111" s="22" t="s">
        <v>3101</v>
      </c>
      <c r="R111" s="22">
        <v>8.6999999999999993</v>
      </c>
      <c r="S111" s="22">
        <v>0.25</v>
      </c>
      <c r="T111" s="22" t="s">
        <v>2966</v>
      </c>
      <c r="U111" s="22">
        <v>7.2</v>
      </c>
      <c r="V111" s="22">
        <v>0.9</v>
      </c>
      <c r="W111" s="22" t="s">
        <v>2993</v>
      </c>
      <c r="X111" s="22">
        <v>10</v>
      </c>
      <c r="Y111" s="22" t="s">
        <v>2941</v>
      </c>
      <c r="Z111" s="22">
        <v>0</v>
      </c>
      <c r="AA111" s="22" t="s">
        <v>945</v>
      </c>
      <c r="AB111" s="22" t="s">
        <v>2920</v>
      </c>
      <c r="AC111" s="22" t="s">
        <v>1968</v>
      </c>
    </row>
    <row r="112" spans="1:29" ht="54" customHeight="1" x14ac:dyDescent="0.25">
      <c r="A112" s="22" t="s">
        <v>2017</v>
      </c>
      <c r="B112" s="22"/>
      <c r="C112" s="22" t="s">
        <v>753</v>
      </c>
      <c r="D112" s="22" t="s">
        <v>3576</v>
      </c>
      <c r="E112" s="22" t="s">
        <v>1240</v>
      </c>
      <c r="F112" s="22" t="s">
        <v>2919</v>
      </c>
      <c r="G112" s="22" t="s">
        <v>2023</v>
      </c>
      <c r="H112" s="22" t="s">
        <v>1729</v>
      </c>
      <c r="I112" s="22"/>
      <c r="J112" s="22" t="s">
        <v>2916</v>
      </c>
      <c r="K112" s="22" t="s">
        <v>753</v>
      </c>
      <c r="L112" s="22"/>
      <c r="M112" s="22" t="s">
        <v>590</v>
      </c>
      <c r="N112" s="22" t="s">
        <v>102</v>
      </c>
      <c r="O112" s="22" t="s">
        <v>2920</v>
      </c>
      <c r="P112" s="210">
        <f t="shared" si="0"/>
        <v>0</v>
      </c>
      <c r="Q112" s="22" t="s">
        <v>944</v>
      </c>
      <c r="R112" s="22">
        <v>9.4</v>
      </c>
      <c r="S112" s="22">
        <v>0.2</v>
      </c>
      <c r="T112" s="22" t="s">
        <v>2966</v>
      </c>
      <c r="U112" s="22">
        <v>7.9</v>
      </c>
      <c r="V112" s="22">
        <v>0.9</v>
      </c>
      <c r="W112" s="22" t="s">
        <v>2993</v>
      </c>
      <c r="X112" s="22">
        <v>12</v>
      </c>
      <c r="Y112" s="22" t="s">
        <v>2941</v>
      </c>
      <c r="Z112" s="22">
        <v>0</v>
      </c>
      <c r="AA112" s="22" t="s">
        <v>945</v>
      </c>
      <c r="AB112" s="22" t="s">
        <v>2920</v>
      </c>
      <c r="AC112" s="22" t="s">
        <v>1967</v>
      </c>
    </row>
    <row r="113" spans="1:29" ht="54" customHeight="1" x14ac:dyDescent="0.25">
      <c r="A113" s="22" t="s">
        <v>2018</v>
      </c>
      <c r="B113" s="22"/>
      <c r="C113" s="22" t="s">
        <v>753</v>
      </c>
      <c r="D113" s="22" t="s">
        <v>3576</v>
      </c>
      <c r="E113" s="22" t="s">
        <v>1240</v>
      </c>
      <c r="F113" s="22" t="s">
        <v>2919</v>
      </c>
      <c r="G113" s="22" t="s">
        <v>2028</v>
      </c>
      <c r="H113" s="22" t="s">
        <v>3584</v>
      </c>
      <c r="I113" s="22"/>
      <c r="J113" s="22" t="s">
        <v>2916</v>
      </c>
      <c r="K113" s="22" t="s">
        <v>753</v>
      </c>
      <c r="L113" s="22"/>
      <c r="M113" s="22" t="s">
        <v>590</v>
      </c>
      <c r="N113" s="22" t="s">
        <v>102</v>
      </c>
      <c r="O113" s="22" t="s">
        <v>2920</v>
      </c>
      <c r="P113" s="210">
        <f t="shared" si="0"/>
        <v>0</v>
      </c>
      <c r="Q113" s="22" t="s">
        <v>944</v>
      </c>
      <c r="R113" s="22">
        <v>10.1</v>
      </c>
      <c r="S113" s="22">
        <v>0.3</v>
      </c>
      <c r="T113" s="22" t="s">
        <v>2966</v>
      </c>
      <c r="U113" s="22">
        <v>8.6</v>
      </c>
      <c r="V113" s="22">
        <v>0.9</v>
      </c>
      <c r="W113" s="22" t="s">
        <v>2920</v>
      </c>
      <c r="X113" s="22">
        <v>0</v>
      </c>
      <c r="Y113" s="22" t="s">
        <v>2920</v>
      </c>
      <c r="Z113" s="22">
        <v>0</v>
      </c>
      <c r="AA113" s="22" t="s">
        <v>945</v>
      </c>
      <c r="AB113" s="22" t="s">
        <v>2920</v>
      </c>
      <c r="AC113" s="22" t="s">
        <v>1978</v>
      </c>
    </row>
    <row r="114" spans="1:29" ht="54" customHeight="1" x14ac:dyDescent="0.25">
      <c r="A114" s="22" t="s">
        <v>2039</v>
      </c>
      <c r="B114" s="22"/>
      <c r="C114" s="22" t="s">
        <v>714</v>
      </c>
      <c r="D114" s="22" t="s">
        <v>3576</v>
      </c>
      <c r="E114" s="22" t="s">
        <v>1852</v>
      </c>
      <c r="F114" s="22" t="s">
        <v>2974</v>
      </c>
      <c r="G114" s="22" t="s">
        <v>718</v>
      </c>
      <c r="H114" s="22" t="s">
        <v>1981</v>
      </c>
      <c r="I114" s="22"/>
      <c r="J114" s="22" t="s">
        <v>2916</v>
      </c>
      <c r="K114" s="22" t="s">
        <v>714</v>
      </c>
      <c r="L114" s="22"/>
      <c r="M114" s="22" t="s">
        <v>557</v>
      </c>
      <c r="N114" s="22" t="s">
        <v>3121</v>
      </c>
      <c r="O114" s="22" t="s">
        <v>1443</v>
      </c>
      <c r="P114" s="210">
        <f t="shared" si="0"/>
        <v>1</v>
      </c>
      <c r="Q114" s="22" t="s">
        <v>3099</v>
      </c>
      <c r="R114" s="22">
        <v>6.5</v>
      </c>
      <c r="S114" s="22">
        <v>0.3</v>
      </c>
      <c r="T114" s="22" t="s">
        <v>2966</v>
      </c>
      <c r="U114" s="22">
        <v>5</v>
      </c>
      <c r="V114" s="22">
        <v>0.65</v>
      </c>
      <c r="W114" s="22" t="s">
        <v>2920</v>
      </c>
      <c r="X114" s="22">
        <v>0</v>
      </c>
      <c r="Y114" s="22" t="s">
        <v>2920</v>
      </c>
      <c r="Z114" s="22">
        <v>0</v>
      </c>
      <c r="AA114" s="22" t="s">
        <v>945</v>
      </c>
      <c r="AB114" s="22" t="s">
        <v>2920</v>
      </c>
      <c r="AC114" s="22" t="s">
        <v>1838</v>
      </c>
    </row>
    <row r="115" spans="1:29" ht="54" customHeight="1" x14ac:dyDescent="0.25">
      <c r="A115" s="22" t="s">
        <v>2013</v>
      </c>
      <c r="B115" s="22"/>
      <c r="C115" s="22" t="s">
        <v>714</v>
      </c>
      <c r="D115" s="22" t="s">
        <v>3576</v>
      </c>
      <c r="E115" s="22" t="s">
        <v>1852</v>
      </c>
      <c r="F115" s="22" t="s">
        <v>2974</v>
      </c>
      <c r="G115" s="22" t="s">
        <v>777</v>
      </c>
      <c r="H115" s="22" t="s">
        <v>1849</v>
      </c>
      <c r="I115" s="22"/>
      <c r="J115" s="22" t="s">
        <v>2916</v>
      </c>
      <c r="K115" s="22" t="s">
        <v>714</v>
      </c>
      <c r="L115" s="22"/>
      <c r="M115" s="22" t="s">
        <v>557</v>
      </c>
      <c r="N115" s="22" t="s">
        <v>3121</v>
      </c>
      <c r="O115" s="22" t="s">
        <v>2920</v>
      </c>
      <c r="P115" s="210">
        <f t="shared" si="0"/>
        <v>0</v>
      </c>
      <c r="Q115" s="22" t="s">
        <v>944</v>
      </c>
      <c r="R115" s="22">
        <v>7.2</v>
      </c>
      <c r="S115" s="22">
        <v>0.25</v>
      </c>
      <c r="T115" s="22" t="s">
        <v>2966</v>
      </c>
      <c r="U115" s="22">
        <v>5.7</v>
      </c>
      <c r="V115" s="22">
        <v>0.65</v>
      </c>
      <c r="W115" s="22" t="s">
        <v>2920</v>
      </c>
      <c r="X115" s="22">
        <v>0</v>
      </c>
      <c r="Y115" s="22" t="s">
        <v>2920</v>
      </c>
      <c r="Z115" s="22">
        <v>0</v>
      </c>
      <c r="AA115" s="22" t="s">
        <v>945</v>
      </c>
      <c r="AB115" s="22" t="s">
        <v>2920</v>
      </c>
      <c r="AC115" s="22" t="s">
        <v>2185</v>
      </c>
    </row>
    <row r="116" spans="1:29" ht="54" customHeight="1" x14ac:dyDescent="0.25">
      <c r="A116" s="22" t="s">
        <v>2024</v>
      </c>
      <c r="B116" s="22"/>
      <c r="C116" s="22" t="s">
        <v>714</v>
      </c>
      <c r="D116" s="22" t="s">
        <v>3576</v>
      </c>
      <c r="E116" s="22" t="s">
        <v>1852</v>
      </c>
      <c r="F116" s="22" t="s">
        <v>2974</v>
      </c>
      <c r="G116" s="22" t="s">
        <v>965</v>
      </c>
      <c r="H116" s="22" t="s">
        <v>3593</v>
      </c>
      <c r="I116" s="22"/>
      <c r="J116" s="22" t="s">
        <v>2916</v>
      </c>
      <c r="K116" s="22" t="s">
        <v>714</v>
      </c>
      <c r="L116" s="22"/>
      <c r="M116" s="22" t="s">
        <v>557</v>
      </c>
      <c r="N116" s="22" t="s">
        <v>3121</v>
      </c>
      <c r="O116" s="22" t="s">
        <v>2920</v>
      </c>
      <c r="P116" s="210">
        <f t="shared" si="0"/>
        <v>0</v>
      </c>
      <c r="Q116" s="22" t="s">
        <v>944</v>
      </c>
      <c r="R116" s="22">
        <v>7.9</v>
      </c>
      <c r="S116" s="22">
        <v>0.25</v>
      </c>
      <c r="T116" s="22" t="s">
        <v>2966</v>
      </c>
      <c r="U116" s="22">
        <v>6.4</v>
      </c>
      <c r="V116" s="22">
        <v>0.65</v>
      </c>
      <c r="W116" s="22" t="s">
        <v>2920</v>
      </c>
      <c r="X116" s="22">
        <v>0</v>
      </c>
      <c r="Y116" s="22" t="s">
        <v>2920</v>
      </c>
      <c r="Z116" s="22">
        <v>0</v>
      </c>
      <c r="AA116" s="22" t="s">
        <v>945</v>
      </c>
      <c r="AB116" s="22" t="s">
        <v>2920</v>
      </c>
      <c r="AC116" s="22" t="s">
        <v>1925</v>
      </c>
    </row>
    <row r="117" spans="1:29" ht="54" customHeight="1" x14ac:dyDescent="0.25">
      <c r="A117" s="22" t="s">
        <v>2036</v>
      </c>
      <c r="B117" s="22"/>
      <c r="C117" s="22" t="s">
        <v>714</v>
      </c>
      <c r="D117" s="22" t="s">
        <v>3576</v>
      </c>
      <c r="E117" s="22" t="s">
        <v>1852</v>
      </c>
      <c r="F117" s="22" t="s">
        <v>2974</v>
      </c>
      <c r="G117" s="22" t="s">
        <v>708</v>
      </c>
      <c r="H117" s="22" t="s">
        <v>1931</v>
      </c>
      <c r="I117" s="22"/>
      <c r="J117" s="22" t="s">
        <v>2916</v>
      </c>
      <c r="K117" s="22" t="s">
        <v>714</v>
      </c>
      <c r="L117" s="22"/>
      <c r="M117" s="22" t="s">
        <v>557</v>
      </c>
      <c r="N117" s="22" t="s">
        <v>3121</v>
      </c>
      <c r="O117" s="22" t="s">
        <v>2920</v>
      </c>
      <c r="P117" s="210">
        <f t="shared" si="0"/>
        <v>0</v>
      </c>
      <c r="Q117" s="22" t="s">
        <v>944</v>
      </c>
      <c r="R117" s="22">
        <v>8.6</v>
      </c>
      <c r="S117" s="22">
        <v>0.2</v>
      </c>
      <c r="T117" s="22" t="s">
        <v>2966</v>
      </c>
      <c r="U117" s="22">
        <v>7.1</v>
      </c>
      <c r="V117" s="22">
        <v>0.65</v>
      </c>
      <c r="W117" s="22" t="s">
        <v>2920</v>
      </c>
      <c r="X117" s="22">
        <v>0</v>
      </c>
      <c r="Y117" s="22" t="s">
        <v>2920</v>
      </c>
      <c r="Z117" s="22">
        <v>0</v>
      </c>
      <c r="AA117" s="22" t="s">
        <v>945</v>
      </c>
      <c r="AB117" s="22" t="s">
        <v>2920</v>
      </c>
      <c r="AC117" s="22" t="s">
        <v>2851</v>
      </c>
    </row>
    <row r="118" spans="1:29" ht="54" customHeight="1" x14ac:dyDescent="0.25">
      <c r="A118" s="22" t="s">
        <v>2035</v>
      </c>
      <c r="B118" s="22"/>
      <c r="C118" s="22" t="s">
        <v>959</v>
      </c>
      <c r="D118" s="22" t="s">
        <v>3576</v>
      </c>
      <c r="E118" s="22" t="s">
        <v>2195</v>
      </c>
      <c r="F118" s="22" t="s">
        <v>2974</v>
      </c>
      <c r="G118" s="22" t="s">
        <v>3251</v>
      </c>
      <c r="H118" s="22" t="s">
        <v>1826</v>
      </c>
      <c r="I118" s="22"/>
      <c r="J118" s="22" t="s">
        <v>2916</v>
      </c>
      <c r="K118" s="22" t="s">
        <v>959</v>
      </c>
      <c r="L118" s="22"/>
      <c r="M118" s="22" t="s">
        <v>557</v>
      </c>
      <c r="N118" s="22" t="s">
        <v>3121</v>
      </c>
      <c r="O118" s="22" t="s">
        <v>2920</v>
      </c>
      <c r="P118" s="210">
        <f t="shared" si="0"/>
        <v>0</v>
      </c>
      <c r="Q118" s="22" t="s">
        <v>944</v>
      </c>
      <c r="R118" s="22">
        <v>7</v>
      </c>
      <c r="S118" s="22">
        <v>0.25</v>
      </c>
      <c r="T118" s="22" t="s">
        <v>2966</v>
      </c>
      <c r="U118" s="22">
        <v>5.5</v>
      </c>
      <c r="V118" s="22">
        <v>0.75</v>
      </c>
      <c r="W118" s="22" t="s">
        <v>717</v>
      </c>
      <c r="X118" s="22">
        <v>1</v>
      </c>
      <c r="Y118" s="22" t="s">
        <v>2951</v>
      </c>
      <c r="Z118" s="22">
        <v>0</v>
      </c>
      <c r="AA118" s="22" t="s">
        <v>945</v>
      </c>
      <c r="AB118" s="22" t="s">
        <v>2920</v>
      </c>
      <c r="AC118" s="22" t="s">
        <v>1939</v>
      </c>
    </row>
    <row r="119" spans="1:29" ht="54" customHeight="1" x14ac:dyDescent="0.25">
      <c r="A119" s="22" t="s">
        <v>3246</v>
      </c>
      <c r="B119" s="22"/>
      <c r="C119" s="22" t="s">
        <v>959</v>
      </c>
      <c r="D119" s="22" t="s">
        <v>3576</v>
      </c>
      <c r="E119" s="22" t="s">
        <v>2195</v>
      </c>
      <c r="F119" s="22" t="s">
        <v>2974</v>
      </c>
      <c r="G119" s="22" t="s">
        <v>771</v>
      </c>
      <c r="H119" s="22" t="s">
        <v>1814</v>
      </c>
      <c r="I119" s="22"/>
      <c r="J119" s="22" t="s">
        <v>2916</v>
      </c>
      <c r="K119" s="22" t="s">
        <v>959</v>
      </c>
      <c r="L119" s="22"/>
      <c r="M119" s="22" t="s">
        <v>557</v>
      </c>
      <c r="N119" s="22" t="s">
        <v>3121</v>
      </c>
      <c r="O119" s="22" t="s">
        <v>2920</v>
      </c>
      <c r="P119" s="210">
        <f t="shared" si="0"/>
        <v>0</v>
      </c>
      <c r="Q119" s="22" t="s">
        <v>944</v>
      </c>
      <c r="R119" s="22">
        <v>7.7</v>
      </c>
      <c r="S119" s="22">
        <v>0.25</v>
      </c>
      <c r="T119" s="22" t="s">
        <v>2966</v>
      </c>
      <c r="U119" s="22">
        <v>6.2</v>
      </c>
      <c r="V119" s="22">
        <v>0.75</v>
      </c>
      <c r="W119" s="22" t="s">
        <v>2993</v>
      </c>
      <c r="X119" s="22">
        <v>10</v>
      </c>
      <c r="Y119" s="22" t="s">
        <v>2941</v>
      </c>
      <c r="Z119" s="22">
        <v>0</v>
      </c>
      <c r="AA119" s="22" t="s">
        <v>945</v>
      </c>
      <c r="AB119" s="22" t="s">
        <v>2920</v>
      </c>
      <c r="AC119" s="22" t="s">
        <v>2197</v>
      </c>
    </row>
    <row r="120" spans="1:29" ht="54" customHeight="1" x14ac:dyDescent="0.25">
      <c r="A120" s="22" t="s">
        <v>3258</v>
      </c>
      <c r="B120" s="22"/>
      <c r="C120" s="22" t="s">
        <v>959</v>
      </c>
      <c r="D120" s="22" t="s">
        <v>3576</v>
      </c>
      <c r="E120" s="22" t="s">
        <v>2195</v>
      </c>
      <c r="F120" s="22" t="s">
        <v>2974</v>
      </c>
      <c r="G120" s="22" t="s">
        <v>958</v>
      </c>
      <c r="H120" s="22" t="s">
        <v>3578</v>
      </c>
      <c r="I120" s="22"/>
      <c r="J120" s="22" t="s">
        <v>2916</v>
      </c>
      <c r="K120" s="22" t="s">
        <v>959</v>
      </c>
      <c r="L120" s="22"/>
      <c r="M120" s="22" t="s">
        <v>557</v>
      </c>
      <c r="N120" s="22" t="s">
        <v>3121</v>
      </c>
      <c r="O120" s="22" t="s">
        <v>1443</v>
      </c>
      <c r="P120" s="210">
        <f t="shared" si="0"/>
        <v>1.1599999999999999</v>
      </c>
      <c r="Q120" s="22" t="s">
        <v>3122</v>
      </c>
      <c r="R120" s="22">
        <v>8.4</v>
      </c>
      <c r="S120" s="22">
        <v>0.3</v>
      </c>
      <c r="T120" s="22" t="s">
        <v>2966</v>
      </c>
      <c r="U120" s="22">
        <v>6.9</v>
      </c>
      <c r="V120" s="22">
        <v>0.75</v>
      </c>
      <c r="W120" s="22" t="s">
        <v>2920</v>
      </c>
      <c r="X120" s="22">
        <v>0</v>
      </c>
      <c r="Y120" s="22" t="s">
        <v>2920</v>
      </c>
      <c r="Z120" s="22">
        <v>0</v>
      </c>
      <c r="AA120" s="22" t="s">
        <v>945</v>
      </c>
      <c r="AB120" s="22" t="s">
        <v>2920</v>
      </c>
      <c r="AC120" s="22" t="s">
        <v>1927</v>
      </c>
    </row>
    <row r="121" spans="1:29" ht="54" customHeight="1" x14ac:dyDescent="0.25">
      <c r="A121" s="22" t="s">
        <v>3257</v>
      </c>
      <c r="B121" s="22"/>
      <c r="C121" s="22" t="s">
        <v>959</v>
      </c>
      <c r="D121" s="22" t="s">
        <v>3576</v>
      </c>
      <c r="E121" s="22" t="s">
        <v>2195</v>
      </c>
      <c r="F121" s="22" t="s">
        <v>2974</v>
      </c>
      <c r="G121" s="22" t="s">
        <v>719</v>
      </c>
      <c r="H121" s="22" t="s">
        <v>2833</v>
      </c>
      <c r="I121" s="22"/>
      <c r="J121" s="22" t="s">
        <v>2916</v>
      </c>
      <c r="K121" s="22" t="s">
        <v>959</v>
      </c>
      <c r="L121" s="22" t="s">
        <v>2073</v>
      </c>
      <c r="M121" s="22" t="s">
        <v>557</v>
      </c>
      <c r="N121" s="22" t="s">
        <v>3121</v>
      </c>
      <c r="O121" s="22" t="s">
        <v>1443</v>
      </c>
      <c r="P121" s="210">
        <f t="shared" si="0"/>
        <v>1.21</v>
      </c>
      <c r="Q121" s="22" t="s">
        <v>3164</v>
      </c>
      <c r="R121" s="22">
        <v>9.1</v>
      </c>
      <c r="S121" s="22">
        <v>0.2</v>
      </c>
      <c r="T121" s="22" t="s">
        <v>2966</v>
      </c>
      <c r="U121" s="22">
        <v>7.6</v>
      </c>
      <c r="V121" s="22">
        <v>0.75</v>
      </c>
      <c r="W121" s="22" t="s">
        <v>2920</v>
      </c>
      <c r="X121" s="22">
        <v>0</v>
      </c>
      <c r="Y121" s="22" t="s">
        <v>2920</v>
      </c>
      <c r="Z121" s="22">
        <v>0</v>
      </c>
      <c r="AA121" s="22" t="s">
        <v>945</v>
      </c>
      <c r="AB121" s="22" t="s">
        <v>3811</v>
      </c>
      <c r="AC121" s="22" t="s">
        <v>1935</v>
      </c>
    </row>
    <row r="122" spans="1:29" ht="54" customHeight="1" x14ac:dyDescent="0.25">
      <c r="A122" s="22" t="s">
        <v>3254</v>
      </c>
      <c r="B122" s="22"/>
      <c r="C122" s="22" t="s">
        <v>744</v>
      </c>
      <c r="D122" s="22" t="s">
        <v>3579</v>
      </c>
      <c r="E122" s="22" t="s">
        <v>2219</v>
      </c>
      <c r="F122" s="22" t="s">
        <v>2974</v>
      </c>
      <c r="G122" s="22" t="s">
        <v>968</v>
      </c>
      <c r="H122" s="22" t="s">
        <v>1825</v>
      </c>
      <c r="I122" s="22"/>
      <c r="J122" s="22" t="s">
        <v>2916</v>
      </c>
      <c r="K122" s="22" t="s">
        <v>744</v>
      </c>
      <c r="L122" s="22"/>
      <c r="M122" s="22" t="s">
        <v>557</v>
      </c>
      <c r="N122" s="22" t="s">
        <v>3121</v>
      </c>
      <c r="O122" s="22" t="s">
        <v>2920</v>
      </c>
      <c r="P122" s="210">
        <f t="shared" si="0"/>
        <v>0</v>
      </c>
      <c r="Q122" s="22" t="s">
        <v>944</v>
      </c>
      <c r="R122" s="22">
        <v>5</v>
      </c>
      <c r="S122" s="22">
        <v>0.45</v>
      </c>
      <c r="T122" s="22" t="s">
        <v>2966</v>
      </c>
      <c r="U122" s="22">
        <v>3.5</v>
      </c>
      <c r="V122" s="22">
        <v>0.55000000000000004</v>
      </c>
      <c r="W122" s="22" t="s">
        <v>2943</v>
      </c>
      <c r="X122" s="22">
        <v>20</v>
      </c>
      <c r="Y122" s="22" t="s">
        <v>2941</v>
      </c>
      <c r="Z122" s="22">
        <v>6</v>
      </c>
      <c r="AA122" s="22" t="s">
        <v>1011</v>
      </c>
      <c r="AB122" s="22" t="s">
        <v>3765</v>
      </c>
      <c r="AC122" s="22" t="s">
        <v>2178</v>
      </c>
    </row>
    <row r="123" spans="1:29" ht="54" customHeight="1" x14ac:dyDescent="0.25">
      <c r="A123" s="22" t="s">
        <v>3245</v>
      </c>
      <c r="B123" s="22"/>
      <c r="C123" s="22" t="s">
        <v>744</v>
      </c>
      <c r="D123" s="22" t="s">
        <v>3579</v>
      </c>
      <c r="E123" s="22" t="s">
        <v>2219</v>
      </c>
      <c r="F123" s="22" t="s">
        <v>2974</v>
      </c>
      <c r="G123" s="22" t="s">
        <v>751</v>
      </c>
      <c r="H123" s="22" t="s">
        <v>2217</v>
      </c>
      <c r="I123" s="22"/>
      <c r="J123" s="22" t="s">
        <v>2916</v>
      </c>
      <c r="K123" s="22" t="s">
        <v>744</v>
      </c>
      <c r="L123" s="22" t="s">
        <v>956</v>
      </c>
      <c r="M123" s="22" t="s">
        <v>557</v>
      </c>
      <c r="N123" s="22" t="s">
        <v>3121</v>
      </c>
      <c r="O123" s="22" t="s">
        <v>1443</v>
      </c>
      <c r="P123" s="210">
        <f t="shared" si="0"/>
        <v>0.8</v>
      </c>
      <c r="Q123" s="22" t="s">
        <v>3120</v>
      </c>
      <c r="R123" s="22">
        <v>5.7</v>
      </c>
      <c r="S123" s="22">
        <v>0.3</v>
      </c>
      <c r="T123" s="22" t="s">
        <v>2966</v>
      </c>
      <c r="U123" s="22">
        <v>4.2</v>
      </c>
      <c r="V123" s="22">
        <v>0.55000000000000004</v>
      </c>
      <c r="W123" s="22" t="s">
        <v>2920</v>
      </c>
      <c r="X123" s="22">
        <v>0</v>
      </c>
      <c r="Y123" s="22" t="s">
        <v>2920</v>
      </c>
      <c r="Z123" s="22">
        <v>0</v>
      </c>
      <c r="AA123" s="22" t="s">
        <v>945</v>
      </c>
      <c r="AB123" s="22" t="s">
        <v>3783</v>
      </c>
      <c r="AC123" s="22" t="s">
        <v>2216</v>
      </c>
    </row>
    <row r="124" spans="1:29" ht="54" customHeight="1" x14ac:dyDescent="0.25">
      <c r="A124" s="22" t="s">
        <v>3262</v>
      </c>
      <c r="B124" s="22"/>
      <c r="C124" s="22" t="s">
        <v>744</v>
      </c>
      <c r="D124" s="22" t="s">
        <v>3579</v>
      </c>
      <c r="E124" s="22" t="s">
        <v>2219</v>
      </c>
      <c r="F124" s="22" t="s">
        <v>2974</v>
      </c>
      <c r="G124" s="22" t="s">
        <v>3252</v>
      </c>
      <c r="H124" s="22" t="s">
        <v>3602</v>
      </c>
      <c r="I124" s="22"/>
      <c r="J124" s="22" t="s">
        <v>2916</v>
      </c>
      <c r="K124" s="22" t="s">
        <v>744</v>
      </c>
      <c r="L124" s="22"/>
      <c r="M124" s="22" t="s">
        <v>557</v>
      </c>
      <c r="N124" s="22" t="s">
        <v>3121</v>
      </c>
      <c r="O124" s="22" t="s">
        <v>2920</v>
      </c>
      <c r="P124" s="210">
        <f t="shared" si="0"/>
        <v>0</v>
      </c>
      <c r="Q124" s="22" t="s">
        <v>944</v>
      </c>
      <c r="R124" s="22">
        <v>6.4</v>
      </c>
      <c r="S124" s="22">
        <v>0.25</v>
      </c>
      <c r="T124" s="22" t="s">
        <v>2966</v>
      </c>
      <c r="U124" s="22">
        <v>4.9000000000000004</v>
      </c>
      <c r="V124" s="22">
        <v>0.55000000000000004</v>
      </c>
      <c r="W124" s="22" t="s">
        <v>2920</v>
      </c>
      <c r="X124" s="22">
        <v>0</v>
      </c>
      <c r="Y124" s="22" t="s">
        <v>2920</v>
      </c>
      <c r="Z124" s="22">
        <v>0</v>
      </c>
      <c r="AA124" s="22" t="s">
        <v>945</v>
      </c>
      <c r="AB124" s="22" t="s">
        <v>2920</v>
      </c>
      <c r="AC124" s="22" t="s">
        <v>2212</v>
      </c>
    </row>
    <row r="125" spans="1:29" ht="54" customHeight="1" x14ac:dyDescent="0.25">
      <c r="A125" s="22" t="s">
        <v>3290</v>
      </c>
      <c r="B125" s="22"/>
      <c r="C125" s="22" t="s">
        <v>730</v>
      </c>
      <c r="D125" s="22" t="s">
        <v>3579</v>
      </c>
      <c r="E125" s="22" t="s">
        <v>2575</v>
      </c>
      <c r="F125" s="22" t="s">
        <v>2974</v>
      </c>
      <c r="G125" s="22" t="s">
        <v>962</v>
      </c>
      <c r="H125" s="22" t="s">
        <v>1394</v>
      </c>
      <c r="I125" s="22"/>
      <c r="J125" s="22" t="s">
        <v>2916</v>
      </c>
      <c r="K125" s="22" t="s">
        <v>730</v>
      </c>
      <c r="L125" s="22" t="s">
        <v>985</v>
      </c>
      <c r="M125" s="22" t="s">
        <v>557</v>
      </c>
      <c r="N125" s="22" t="s">
        <v>3121</v>
      </c>
      <c r="O125" s="22" t="s">
        <v>2920</v>
      </c>
      <c r="P125" s="210">
        <f t="shared" si="0"/>
        <v>0</v>
      </c>
      <c r="Q125" s="22" t="s">
        <v>944</v>
      </c>
      <c r="R125" s="22">
        <v>5</v>
      </c>
      <c r="S125" s="22">
        <v>0.35</v>
      </c>
      <c r="T125" s="22" t="s">
        <v>2966</v>
      </c>
      <c r="U125" s="22">
        <v>3.5</v>
      </c>
      <c r="V125" s="22">
        <v>0.55000000000000004</v>
      </c>
      <c r="W125" s="22" t="s">
        <v>1012</v>
      </c>
      <c r="X125" s="22">
        <v>1</v>
      </c>
      <c r="Y125" s="22" t="s">
        <v>2999</v>
      </c>
      <c r="Z125" s="22">
        <v>4</v>
      </c>
      <c r="AA125" s="22" t="s">
        <v>1011</v>
      </c>
      <c r="AB125" s="22" t="s">
        <v>3798</v>
      </c>
      <c r="AC125" s="22" t="s">
        <v>1923</v>
      </c>
    </row>
    <row r="126" spans="1:29" ht="54" customHeight="1" x14ac:dyDescent="0.25">
      <c r="A126" s="22" t="s">
        <v>3259</v>
      </c>
      <c r="B126" s="22"/>
      <c r="C126" s="22" t="s">
        <v>730</v>
      </c>
      <c r="D126" s="22" t="s">
        <v>3579</v>
      </c>
      <c r="E126" s="22" t="s">
        <v>2575</v>
      </c>
      <c r="F126" s="22" t="s">
        <v>2974</v>
      </c>
      <c r="G126" s="22" t="s">
        <v>967</v>
      </c>
      <c r="H126" s="22" t="s">
        <v>1826</v>
      </c>
      <c r="I126" s="22"/>
      <c r="J126" s="22" t="s">
        <v>2916</v>
      </c>
      <c r="K126" s="22" t="s">
        <v>730</v>
      </c>
      <c r="L126" s="22"/>
      <c r="M126" s="22" t="s">
        <v>557</v>
      </c>
      <c r="N126" s="22" t="s">
        <v>3121</v>
      </c>
      <c r="O126" s="22" t="s">
        <v>2920</v>
      </c>
      <c r="P126" s="210">
        <f t="shared" si="0"/>
        <v>0</v>
      </c>
      <c r="Q126" s="22" t="s">
        <v>944</v>
      </c>
      <c r="R126" s="22">
        <v>5.7</v>
      </c>
      <c r="S126" s="22">
        <v>0.25</v>
      </c>
      <c r="T126" s="22" t="s">
        <v>2966</v>
      </c>
      <c r="U126" s="22">
        <v>4.2</v>
      </c>
      <c r="V126" s="22">
        <v>0.55000000000000004</v>
      </c>
      <c r="W126" s="22" t="s">
        <v>717</v>
      </c>
      <c r="X126" s="22">
        <v>1</v>
      </c>
      <c r="Y126" s="22" t="s">
        <v>2951</v>
      </c>
      <c r="Z126" s="22">
        <v>0</v>
      </c>
      <c r="AA126" s="22" t="s">
        <v>945</v>
      </c>
      <c r="AB126" s="22" t="s">
        <v>2920</v>
      </c>
      <c r="AC126" s="22" t="s">
        <v>2210</v>
      </c>
    </row>
    <row r="127" spans="1:29" ht="54" customHeight="1" x14ac:dyDescent="0.25">
      <c r="A127" s="22" t="s">
        <v>3268</v>
      </c>
      <c r="B127" s="22"/>
      <c r="C127" s="22" t="s">
        <v>730</v>
      </c>
      <c r="D127" s="22" t="s">
        <v>3579</v>
      </c>
      <c r="E127" s="22" t="s">
        <v>2575</v>
      </c>
      <c r="F127" s="22" t="s">
        <v>2974</v>
      </c>
      <c r="G127" s="22" t="s">
        <v>3255</v>
      </c>
      <c r="H127" s="22" t="s">
        <v>2157</v>
      </c>
      <c r="I127" s="22"/>
      <c r="J127" s="22" t="s">
        <v>2916</v>
      </c>
      <c r="K127" s="22" t="s">
        <v>730</v>
      </c>
      <c r="L127" s="22"/>
      <c r="M127" s="22" t="s">
        <v>557</v>
      </c>
      <c r="N127" s="22" t="s">
        <v>3121</v>
      </c>
      <c r="O127" s="22" t="s">
        <v>1443</v>
      </c>
      <c r="P127" s="210">
        <f t="shared" si="0"/>
        <v>1</v>
      </c>
      <c r="Q127" s="22" t="s">
        <v>3099</v>
      </c>
      <c r="R127" s="22">
        <v>6.4</v>
      </c>
      <c r="S127" s="22">
        <v>0.25</v>
      </c>
      <c r="T127" s="22" t="s">
        <v>2966</v>
      </c>
      <c r="U127" s="22">
        <v>4.9000000000000004</v>
      </c>
      <c r="V127" s="22">
        <v>0.55000000000000004</v>
      </c>
      <c r="W127" s="22" t="s">
        <v>2920</v>
      </c>
      <c r="X127" s="22">
        <v>0</v>
      </c>
      <c r="Y127" s="22" t="s">
        <v>2920</v>
      </c>
      <c r="Z127" s="22">
        <v>0</v>
      </c>
      <c r="AA127" s="22" t="s">
        <v>945</v>
      </c>
      <c r="AB127" s="22" t="s">
        <v>2920</v>
      </c>
      <c r="AC127" s="22" t="s">
        <v>2221</v>
      </c>
    </row>
    <row r="128" spans="1:29" ht="54" customHeight="1" x14ac:dyDescent="0.25">
      <c r="A128" s="22" t="s">
        <v>3253</v>
      </c>
      <c r="B128" s="22"/>
      <c r="C128" s="22" t="s">
        <v>730</v>
      </c>
      <c r="D128" s="22" t="s">
        <v>3579</v>
      </c>
      <c r="E128" s="22" t="s">
        <v>2575</v>
      </c>
      <c r="F128" s="22" t="s">
        <v>2974</v>
      </c>
      <c r="G128" s="22" t="s">
        <v>966</v>
      </c>
      <c r="H128" s="22" t="s">
        <v>1840</v>
      </c>
      <c r="I128" s="22"/>
      <c r="J128" s="22" t="s">
        <v>2916</v>
      </c>
      <c r="K128" s="22" t="s">
        <v>730</v>
      </c>
      <c r="L128" s="22"/>
      <c r="M128" s="22" t="s">
        <v>557</v>
      </c>
      <c r="N128" s="22" t="s">
        <v>3121</v>
      </c>
      <c r="O128" s="22" t="s">
        <v>2920</v>
      </c>
      <c r="P128" s="210">
        <f t="shared" si="0"/>
        <v>0</v>
      </c>
      <c r="Q128" s="22" t="s">
        <v>944</v>
      </c>
      <c r="R128" s="22">
        <v>7.1</v>
      </c>
      <c r="S128" s="22">
        <v>0.15</v>
      </c>
      <c r="T128" s="22" t="s">
        <v>2966</v>
      </c>
      <c r="U128" s="22">
        <v>5.6</v>
      </c>
      <c r="V128" s="22">
        <v>0.55000000000000004</v>
      </c>
      <c r="W128" s="22" t="s">
        <v>571</v>
      </c>
      <c r="X128" s="22">
        <v>1</v>
      </c>
      <c r="Y128" s="22" t="s">
        <v>2956</v>
      </c>
      <c r="Z128" s="22">
        <v>0</v>
      </c>
      <c r="AA128" s="22" t="s">
        <v>945</v>
      </c>
      <c r="AB128" s="22" t="s">
        <v>2920</v>
      </c>
      <c r="AC128" s="22" t="s">
        <v>3589</v>
      </c>
    </row>
    <row r="129" spans="1:29" ht="54" customHeight="1" x14ac:dyDescent="0.25">
      <c r="A129" s="22" t="s">
        <v>3249</v>
      </c>
      <c r="B129" s="22"/>
      <c r="C129" s="22" t="s">
        <v>3261</v>
      </c>
      <c r="D129" s="22" t="s">
        <v>3611</v>
      </c>
      <c r="E129" s="22" t="s">
        <v>2224</v>
      </c>
      <c r="F129" s="22" t="s">
        <v>2974</v>
      </c>
      <c r="G129" s="22" t="s">
        <v>716</v>
      </c>
      <c r="H129" s="22" t="s">
        <v>1926</v>
      </c>
      <c r="I129" s="22"/>
      <c r="J129" s="22" t="s">
        <v>2916</v>
      </c>
      <c r="K129" s="22" t="s">
        <v>3261</v>
      </c>
      <c r="L129" s="22"/>
      <c r="M129" s="22" t="s">
        <v>557</v>
      </c>
      <c r="N129" s="22" t="s">
        <v>3121</v>
      </c>
      <c r="O129" s="22" t="s">
        <v>2920</v>
      </c>
      <c r="P129" s="210">
        <f t="shared" si="0"/>
        <v>0</v>
      </c>
      <c r="Q129" s="22" t="s">
        <v>944</v>
      </c>
      <c r="R129" s="22">
        <v>6.5</v>
      </c>
      <c r="S129" s="22">
        <v>0.25</v>
      </c>
      <c r="T129" s="22" t="s">
        <v>2966</v>
      </c>
      <c r="U129" s="22">
        <v>5</v>
      </c>
      <c r="V129" s="22">
        <v>0.65</v>
      </c>
      <c r="W129" s="22" t="s">
        <v>2920</v>
      </c>
      <c r="X129" s="22">
        <v>0</v>
      </c>
      <c r="Y129" s="22" t="s">
        <v>2920</v>
      </c>
      <c r="Z129" s="22">
        <v>0</v>
      </c>
      <c r="AA129" s="22" t="s">
        <v>945</v>
      </c>
      <c r="AB129" s="22" t="s">
        <v>2920</v>
      </c>
      <c r="AC129" s="22" t="s">
        <v>1915</v>
      </c>
    </row>
    <row r="130" spans="1:29" ht="54" customHeight="1" x14ac:dyDescent="0.25">
      <c r="A130" s="22" t="s">
        <v>3264</v>
      </c>
      <c r="B130" s="22"/>
      <c r="C130" s="22" t="s">
        <v>3261</v>
      </c>
      <c r="D130" s="22" t="s">
        <v>3611</v>
      </c>
      <c r="E130" s="22" t="s">
        <v>2224</v>
      </c>
      <c r="F130" s="22" t="s">
        <v>2974</v>
      </c>
      <c r="G130" s="22" t="s">
        <v>3274</v>
      </c>
      <c r="H130" s="22" t="s">
        <v>2833</v>
      </c>
      <c r="I130" s="22"/>
      <c r="J130" s="22" t="s">
        <v>2916</v>
      </c>
      <c r="K130" s="22" t="s">
        <v>3261</v>
      </c>
      <c r="L130" s="22" t="s">
        <v>2073</v>
      </c>
      <c r="M130" s="22" t="s">
        <v>557</v>
      </c>
      <c r="N130" s="22" t="s">
        <v>3121</v>
      </c>
      <c r="O130" s="22" t="s">
        <v>1443</v>
      </c>
      <c r="P130" s="210">
        <f t="shared" si="0"/>
        <v>1.1499999999999999</v>
      </c>
      <c r="Q130" s="22" t="s">
        <v>3101</v>
      </c>
      <c r="R130" s="22">
        <v>7.2</v>
      </c>
      <c r="S130" s="22">
        <v>0.35</v>
      </c>
      <c r="T130" s="22" t="s">
        <v>2966</v>
      </c>
      <c r="U130" s="22">
        <v>5.7</v>
      </c>
      <c r="V130" s="22">
        <v>0.65</v>
      </c>
      <c r="W130" s="22" t="s">
        <v>2920</v>
      </c>
      <c r="X130" s="22">
        <v>0</v>
      </c>
      <c r="Y130" s="22" t="s">
        <v>2920</v>
      </c>
      <c r="Z130" s="22">
        <v>0</v>
      </c>
      <c r="AA130" s="22" t="s">
        <v>945</v>
      </c>
      <c r="AB130" s="22" t="s">
        <v>3811</v>
      </c>
      <c r="AC130" s="22" t="s">
        <v>2209</v>
      </c>
    </row>
    <row r="131" spans="1:29" ht="54" customHeight="1" x14ac:dyDescent="0.25">
      <c r="A131" s="22" t="s">
        <v>3273</v>
      </c>
      <c r="B131" s="22"/>
      <c r="C131" s="22" t="s">
        <v>3261</v>
      </c>
      <c r="D131" s="22" t="s">
        <v>3611</v>
      </c>
      <c r="E131" s="22" t="s">
        <v>2224</v>
      </c>
      <c r="F131" s="22" t="s">
        <v>2974</v>
      </c>
      <c r="G131" s="22" t="s">
        <v>961</v>
      </c>
      <c r="H131" s="22" t="s">
        <v>1840</v>
      </c>
      <c r="I131" s="22"/>
      <c r="J131" s="22" t="s">
        <v>2916</v>
      </c>
      <c r="K131" s="22" t="s">
        <v>3261</v>
      </c>
      <c r="L131" s="22"/>
      <c r="M131" s="22" t="s">
        <v>557</v>
      </c>
      <c r="N131" s="22" t="s">
        <v>3121</v>
      </c>
      <c r="O131" s="22" t="s">
        <v>2920</v>
      </c>
      <c r="P131" s="210">
        <f t="shared" ref="P131:P194" si="1">IFERROR(VALUE(TRIM(MID(Q131,FIND("×",Q131)+1,FIND("%",Q131)-FIND("×",Q131)-1)))/100,0)</f>
        <v>0</v>
      </c>
      <c r="Q131" s="22" t="s">
        <v>944</v>
      </c>
      <c r="R131" s="22">
        <v>7.9</v>
      </c>
      <c r="S131" s="22">
        <v>0.2</v>
      </c>
      <c r="T131" s="22" t="s">
        <v>2966</v>
      </c>
      <c r="U131" s="22">
        <v>6.4</v>
      </c>
      <c r="V131" s="22">
        <v>0.65</v>
      </c>
      <c r="W131" s="22" t="s">
        <v>571</v>
      </c>
      <c r="X131" s="22">
        <v>1</v>
      </c>
      <c r="Y131" s="22" t="s">
        <v>2956</v>
      </c>
      <c r="Z131" s="22">
        <v>0</v>
      </c>
      <c r="AA131" s="22" t="s">
        <v>945</v>
      </c>
      <c r="AB131" s="22" t="s">
        <v>2920</v>
      </c>
      <c r="AC131" s="22" t="s">
        <v>2183</v>
      </c>
    </row>
    <row r="132" spans="1:29" ht="54" customHeight="1" x14ac:dyDescent="0.25">
      <c r="A132" s="22" t="s">
        <v>3263</v>
      </c>
      <c r="B132" s="22"/>
      <c r="C132" s="22" t="s">
        <v>3261</v>
      </c>
      <c r="D132" s="22" t="s">
        <v>3611</v>
      </c>
      <c r="E132" s="22" t="s">
        <v>2224</v>
      </c>
      <c r="F132" s="22" t="s">
        <v>2974</v>
      </c>
      <c r="G132" s="22" t="s">
        <v>754</v>
      </c>
      <c r="H132" s="22" t="s">
        <v>2157</v>
      </c>
      <c r="I132" s="22"/>
      <c r="J132" s="22" t="s">
        <v>2916</v>
      </c>
      <c r="K132" s="22" t="s">
        <v>3261</v>
      </c>
      <c r="L132" s="22"/>
      <c r="M132" s="22" t="s">
        <v>557</v>
      </c>
      <c r="N132" s="22" t="s">
        <v>3121</v>
      </c>
      <c r="O132" s="22" t="s">
        <v>1443</v>
      </c>
      <c r="P132" s="210">
        <f t="shared" si="1"/>
        <v>1.2</v>
      </c>
      <c r="Q132" s="22" t="s">
        <v>3095</v>
      </c>
      <c r="R132" s="22">
        <v>8.6</v>
      </c>
      <c r="S132" s="22">
        <v>0.2</v>
      </c>
      <c r="T132" s="22" t="s">
        <v>2966</v>
      </c>
      <c r="U132" s="22">
        <v>7.1</v>
      </c>
      <c r="V132" s="22">
        <v>0.65</v>
      </c>
      <c r="W132" s="22" t="s">
        <v>2920</v>
      </c>
      <c r="X132" s="22">
        <v>0</v>
      </c>
      <c r="Y132" s="22" t="s">
        <v>2920</v>
      </c>
      <c r="Z132" s="22">
        <v>0</v>
      </c>
      <c r="AA132" s="22" t="s">
        <v>945</v>
      </c>
      <c r="AB132" s="22" t="s">
        <v>2920</v>
      </c>
      <c r="AC132" s="22" t="s">
        <v>2222</v>
      </c>
    </row>
    <row r="133" spans="1:29" ht="54" customHeight="1" x14ac:dyDescent="0.25">
      <c r="A133" s="22" t="s">
        <v>3271</v>
      </c>
      <c r="B133" s="22"/>
      <c r="C133" s="22" t="s">
        <v>745</v>
      </c>
      <c r="D133" s="22" t="s">
        <v>3611</v>
      </c>
      <c r="E133" s="22" t="s">
        <v>2888</v>
      </c>
      <c r="F133" s="22" t="s">
        <v>2974</v>
      </c>
      <c r="G133" s="22" t="s">
        <v>746</v>
      </c>
      <c r="H133" s="22" t="s">
        <v>1394</v>
      </c>
      <c r="I133" s="22"/>
      <c r="J133" s="22" t="s">
        <v>2916</v>
      </c>
      <c r="K133" s="22" t="s">
        <v>745</v>
      </c>
      <c r="L133" s="22" t="s">
        <v>985</v>
      </c>
      <c r="M133" s="22" t="s">
        <v>557</v>
      </c>
      <c r="N133" s="22" t="s">
        <v>3121</v>
      </c>
      <c r="O133" s="22" t="s">
        <v>2920</v>
      </c>
      <c r="P133" s="210">
        <f t="shared" si="1"/>
        <v>0</v>
      </c>
      <c r="Q133" s="22" t="s">
        <v>944</v>
      </c>
      <c r="R133" s="22">
        <v>6.5</v>
      </c>
      <c r="S133" s="22">
        <v>0.25</v>
      </c>
      <c r="T133" s="22" t="s">
        <v>2966</v>
      </c>
      <c r="U133" s="22">
        <v>5</v>
      </c>
      <c r="V133" s="22">
        <v>0.65</v>
      </c>
      <c r="W133" s="22" t="s">
        <v>1012</v>
      </c>
      <c r="X133" s="22">
        <v>1</v>
      </c>
      <c r="Y133" s="22" t="s">
        <v>2999</v>
      </c>
      <c r="Z133" s="22">
        <v>4</v>
      </c>
      <c r="AA133" s="22" t="s">
        <v>1011</v>
      </c>
      <c r="AB133" s="22" t="s">
        <v>3798</v>
      </c>
      <c r="AC133" s="22" t="s">
        <v>2184</v>
      </c>
    </row>
    <row r="134" spans="1:29" ht="54" customHeight="1" x14ac:dyDescent="0.25">
      <c r="A134" s="22" t="s">
        <v>3270</v>
      </c>
      <c r="B134" s="22"/>
      <c r="C134" s="22" t="s">
        <v>745</v>
      </c>
      <c r="D134" s="22" t="s">
        <v>3611</v>
      </c>
      <c r="E134" s="22" t="s">
        <v>2888</v>
      </c>
      <c r="F134" s="22" t="s">
        <v>2974</v>
      </c>
      <c r="G134" s="22" t="s">
        <v>960</v>
      </c>
      <c r="H134" s="22" t="s">
        <v>1846</v>
      </c>
      <c r="I134" s="22"/>
      <c r="J134" s="22" t="s">
        <v>2916</v>
      </c>
      <c r="K134" s="22" t="s">
        <v>745</v>
      </c>
      <c r="L134" s="22"/>
      <c r="M134" s="22" t="s">
        <v>557</v>
      </c>
      <c r="N134" s="22" t="s">
        <v>3121</v>
      </c>
      <c r="O134" s="22" t="s">
        <v>2920</v>
      </c>
      <c r="P134" s="210">
        <f t="shared" si="1"/>
        <v>0</v>
      </c>
      <c r="Q134" s="22" t="s">
        <v>944</v>
      </c>
      <c r="R134" s="22">
        <v>7.2</v>
      </c>
      <c r="S134" s="22">
        <v>0.3</v>
      </c>
      <c r="T134" s="22" t="s">
        <v>2966</v>
      </c>
      <c r="U134" s="22">
        <v>5.7</v>
      </c>
      <c r="V134" s="22">
        <v>0.65</v>
      </c>
      <c r="W134" s="22" t="s">
        <v>2949</v>
      </c>
      <c r="X134" s="22">
        <v>20</v>
      </c>
      <c r="Y134" s="22" t="s">
        <v>2941</v>
      </c>
      <c r="Z134" s="22">
        <v>6</v>
      </c>
      <c r="AA134" s="22" t="s">
        <v>1011</v>
      </c>
      <c r="AB134" s="22" t="s">
        <v>3745</v>
      </c>
      <c r="AC134" s="22" t="s">
        <v>2211</v>
      </c>
    </row>
    <row r="135" spans="1:29" ht="54" customHeight="1" x14ac:dyDescent="0.25">
      <c r="A135" s="22" t="s">
        <v>3260</v>
      </c>
      <c r="B135" s="22"/>
      <c r="C135" s="22" t="s">
        <v>745</v>
      </c>
      <c r="D135" s="22" t="s">
        <v>3611</v>
      </c>
      <c r="E135" s="22" t="s">
        <v>2888</v>
      </c>
      <c r="F135" s="22" t="s">
        <v>2974</v>
      </c>
      <c r="G135" s="22" t="s">
        <v>707</v>
      </c>
      <c r="H135" s="22" t="s">
        <v>1825</v>
      </c>
      <c r="I135" s="22"/>
      <c r="J135" s="22" t="s">
        <v>2916</v>
      </c>
      <c r="K135" s="22" t="s">
        <v>745</v>
      </c>
      <c r="L135" s="22"/>
      <c r="M135" s="22" t="s">
        <v>557</v>
      </c>
      <c r="N135" s="22" t="s">
        <v>3121</v>
      </c>
      <c r="O135" s="22" t="s">
        <v>2920</v>
      </c>
      <c r="P135" s="210">
        <f t="shared" si="1"/>
        <v>0</v>
      </c>
      <c r="Q135" s="22" t="s">
        <v>944</v>
      </c>
      <c r="R135" s="22">
        <v>7.9</v>
      </c>
      <c r="S135" s="22">
        <v>0.25</v>
      </c>
      <c r="T135" s="22" t="s">
        <v>2966</v>
      </c>
      <c r="U135" s="22">
        <v>6.4</v>
      </c>
      <c r="V135" s="22">
        <v>0.65</v>
      </c>
      <c r="W135" s="22" t="s">
        <v>2943</v>
      </c>
      <c r="X135" s="22">
        <v>20</v>
      </c>
      <c r="Y135" s="22" t="s">
        <v>2941</v>
      </c>
      <c r="Z135" s="22">
        <v>6</v>
      </c>
      <c r="AA135" s="22" t="s">
        <v>1011</v>
      </c>
      <c r="AB135" s="22" t="s">
        <v>3765</v>
      </c>
      <c r="AC135" s="22" t="s">
        <v>2194</v>
      </c>
    </row>
    <row r="136" spans="1:29" ht="54" customHeight="1" x14ac:dyDescent="0.25">
      <c r="A136" s="22" t="s">
        <v>3266</v>
      </c>
      <c r="B136" s="22"/>
      <c r="C136" s="22" t="s">
        <v>745</v>
      </c>
      <c r="D136" s="22" t="s">
        <v>3611</v>
      </c>
      <c r="E136" s="22" t="s">
        <v>2888</v>
      </c>
      <c r="F136" s="22" t="s">
        <v>2974</v>
      </c>
      <c r="G136" s="22" t="s">
        <v>725</v>
      </c>
      <c r="H136" s="22" t="s">
        <v>3609</v>
      </c>
      <c r="I136" s="22"/>
      <c r="J136" s="22" t="s">
        <v>2916</v>
      </c>
      <c r="K136" s="22" t="s">
        <v>745</v>
      </c>
      <c r="L136" s="22"/>
      <c r="M136" s="22" t="s">
        <v>557</v>
      </c>
      <c r="N136" s="22" t="s">
        <v>3121</v>
      </c>
      <c r="O136" s="22" t="s">
        <v>2920</v>
      </c>
      <c r="P136" s="210">
        <f t="shared" si="1"/>
        <v>0</v>
      </c>
      <c r="Q136" s="22" t="s">
        <v>944</v>
      </c>
      <c r="R136" s="22">
        <v>8.6</v>
      </c>
      <c r="S136" s="22">
        <v>0.2</v>
      </c>
      <c r="T136" s="22" t="s">
        <v>2966</v>
      </c>
      <c r="U136" s="22">
        <v>7.1</v>
      </c>
      <c r="V136" s="22">
        <v>0.65</v>
      </c>
      <c r="W136" s="22" t="s">
        <v>2920</v>
      </c>
      <c r="X136" s="22">
        <v>0</v>
      </c>
      <c r="Y136" s="22" t="s">
        <v>2920</v>
      </c>
      <c r="Z136" s="22">
        <v>0</v>
      </c>
      <c r="AA136" s="22" t="s">
        <v>945</v>
      </c>
      <c r="AB136" s="22" t="s">
        <v>2920</v>
      </c>
      <c r="AC136" s="22" t="s">
        <v>1902</v>
      </c>
    </row>
    <row r="137" spans="1:29" ht="54" customHeight="1" x14ac:dyDescent="0.25">
      <c r="A137" s="22" t="s">
        <v>3275</v>
      </c>
      <c r="B137" s="22"/>
      <c r="C137" s="22" t="s">
        <v>726</v>
      </c>
      <c r="D137" s="22" t="s">
        <v>3611</v>
      </c>
      <c r="E137" s="22" t="s">
        <v>1818</v>
      </c>
      <c r="F137" s="22" t="s">
        <v>2974</v>
      </c>
      <c r="G137" s="22" t="s">
        <v>720</v>
      </c>
      <c r="H137" s="22" t="s">
        <v>2534</v>
      </c>
      <c r="I137" s="22"/>
      <c r="J137" s="22" t="s">
        <v>2916</v>
      </c>
      <c r="K137" s="22" t="s">
        <v>726</v>
      </c>
      <c r="L137" s="22"/>
      <c r="M137" s="22" t="s">
        <v>557</v>
      </c>
      <c r="N137" s="22" t="s">
        <v>3121</v>
      </c>
      <c r="O137" s="22" t="s">
        <v>2920</v>
      </c>
      <c r="P137" s="210">
        <f t="shared" si="1"/>
        <v>0</v>
      </c>
      <c r="Q137" s="22" t="s">
        <v>944</v>
      </c>
      <c r="R137" s="22">
        <v>7</v>
      </c>
      <c r="S137" s="22">
        <v>0.25</v>
      </c>
      <c r="T137" s="22" t="s">
        <v>2966</v>
      </c>
      <c r="U137" s="22">
        <v>5.5</v>
      </c>
      <c r="V137" s="22">
        <v>0.75</v>
      </c>
      <c r="W137" s="22" t="s">
        <v>554</v>
      </c>
      <c r="X137" s="22">
        <v>1</v>
      </c>
      <c r="Y137" s="22" t="s">
        <v>2997</v>
      </c>
      <c r="Z137" s="22">
        <v>0</v>
      </c>
      <c r="AA137" s="22" t="s">
        <v>945</v>
      </c>
      <c r="AB137" s="22" t="s">
        <v>3826</v>
      </c>
      <c r="AC137" s="22" t="s">
        <v>1898</v>
      </c>
    </row>
    <row r="138" spans="1:29" ht="54" customHeight="1" x14ac:dyDescent="0.25">
      <c r="A138" s="22" t="s">
        <v>3269</v>
      </c>
      <c r="B138" s="22"/>
      <c r="C138" s="22" t="s">
        <v>726</v>
      </c>
      <c r="D138" s="22" t="s">
        <v>3611</v>
      </c>
      <c r="E138" s="22" t="s">
        <v>1818</v>
      </c>
      <c r="F138" s="22" t="s">
        <v>2974</v>
      </c>
      <c r="G138" s="22" t="s">
        <v>706</v>
      </c>
      <c r="H138" s="22" t="s">
        <v>1825</v>
      </c>
      <c r="I138" s="22"/>
      <c r="J138" s="22" t="s">
        <v>2916</v>
      </c>
      <c r="K138" s="22" t="s">
        <v>726</v>
      </c>
      <c r="L138" s="22"/>
      <c r="M138" s="22" t="s">
        <v>557</v>
      </c>
      <c r="N138" s="22" t="s">
        <v>3121</v>
      </c>
      <c r="O138" s="22" t="s">
        <v>2920</v>
      </c>
      <c r="P138" s="210">
        <f t="shared" si="1"/>
        <v>0</v>
      </c>
      <c r="Q138" s="22" t="s">
        <v>944</v>
      </c>
      <c r="R138" s="22">
        <v>7.7</v>
      </c>
      <c r="S138" s="22">
        <v>0.3</v>
      </c>
      <c r="T138" s="22" t="s">
        <v>2966</v>
      </c>
      <c r="U138" s="22">
        <v>6.2</v>
      </c>
      <c r="V138" s="22">
        <v>0.75</v>
      </c>
      <c r="W138" s="22" t="s">
        <v>2943</v>
      </c>
      <c r="X138" s="22">
        <v>20</v>
      </c>
      <c r="Y138" s="22" t="s">
        <v>2941</v>
      </c>
      <c r="Z138" s="22">
        <v>6</v>
      </c>
      <c r="AA138" s="22" t="s">
        <v>1011</v>
      </c>
      <c r="AB138" s="22" t="s">
        <v>3765</v>
      </c>
      <c r="AC138" s="22" t="s">
        <v>1920</v>
      </c>
    </row>
    <row r="139" spans="1:29" ht="54" customHeight="1" x14ac:dyDescent="0.25">
      <c r="A139" s="22" t="s">
        <v>3267</v>
      </c>
      <c r="B139" s="22"/>
      <c r="C139" s="22" t="s">
        <v>726</v>
      </c>
      <c r="D139" s="22" t="s">
        <v>3611</v>
      </c>
      <c r="E139" s="22" t="s">
        <v>1818</v>
      </c>
      <c r="F139" s="22" t="s">
        <v>2974</v>
      </c>
      <c r="G139" s="22" t="s">
        <v>755</v>
      </c>
      <c r="H139" s="22" t="s">
        <v>1979</v>
      </c>
      <c r="I139" s="22"/>
      <c r="J139" s="22" t="s">
        <v>2916</v>
      </c>
      <c r="K139" s="22" t="s">
        <v>726</v>
      </c>
      <c r="L139" s="22"/>
      <c r="M139" s="22" t="s">
        <v>557</v>
      </c>
      <c r="N139" s="22" t="s">
        <v>3121</v>
      </c>
      <c r="O139" s="22" t="s">
        <v>2920</v>
      </c>
      <c r="P139" s="210">
        <f t="shared" si="1"/>
        <v>0</v>
      </c>
      <c r="Q139" s="22" t="s">
        <v>944</v>
      </c>
      <c r="R139" s="22">
        <v>8.4</v>
      </c>
      <c r="S139" s="22">
        <v>0.2</v>
      </c>
      <c r="T139" s="22" t="s">
        <v>2966</v>
      </c>
      <c r="U139" s="22">
        <v>6.9</v>
      </c>
      <c r="V139" s="22">
        <v>0.75</v>
      </c>
      <c r="W139" s="22" t="s">
        <v>567</v>
      </c>
      <c r="X139" s="22">
        <v>1</v>
      </c>
      <c r="Y139" s="22" t="s">
        <v>2999</v>
      </c>
      <c r="Z139" s="22">
        <v>0</v>
      </c>
      <c r="AA139" s="22" t="s">
        <v>945</v>
      </c>
      <c r="AB139" s="22" t="s">
        <v>2920</v>
      </c>
      <c r="AC139" s="22" t="s">
        <v>1913</v>
      </c>
    </row>
    <row r="140" spans="1:29" ht="54" customHeight="1" x14ac:dyDescent="0.25">
      <c r="A140" s="22" t="s">
        <v>3272</v>
      </c>
      <c r="B140" s="22"/>
      <c r="C140" s="22" t="s">
        <v>726</v>
      </c>
      <c r="D140" s="22" t="s">
        <v>3611</v>
      </c>
      <c r="E140" s="22" t="s">
        <v>1818</v>
      </c>
      <c r="F140" s="22" t="s">
        <v>2974</v>
      </c>
      <c r="G140" s="22" t="s">
        <v>733</v>
      </c>
      <c r="H140" s="22" t="s">
        <v>2534</v>
      </c>
      <c r="I140" s="22"/>
      <c r="J140" s="22" t="s">
        <v>2916</v>
      </c>
      <c r="K140" s="22" t="s">
        <v>726</v>
      </c>
      <c r="L140" s="22"/>
      <c r="M140" s="22" t="s">
        <v>557</v>
      </c>
      <c r="N140" s="22" t="s">
        <v>3121</v>
      </c>
      <c r="O140" s="22" t="s">
        <v>1443</v>
      </c>
      <c r="P140" s="210">
        <f t="shared" si="1"/>
        <v>0.79</v>
      </c>
      <c r="Q140" s="22" t="s">
        <v>2796</v>
      </c>
      <c r="R140" s="22">
        <v>9.1</v>
      </c>
      <c r="S140" s="22">
        <v>0.25</v>
      </c>
      <c r="T140" s="22" t="s">
        <v>2966</v>
      </c>
      <c r="U140" s="22">
        <v>7.6</v>
      </c>
      <c r="V140" s="22">
        <v>0.75</v>
      </c>
      <c r="W140" s="22" t="s">
        <v>554</v>
      </c>
      <c r="X140" s="22">
        <v>1</v>
      </c>
      <c r="Y140" s="22" t="s">
        <v>2997</v>
      </c>
      <c r="Z140" s="22">
        <v>0</v>
      </c>
      <c r="AA140" s="22" t="s">
        <v>945</v>
      </c>
      <c r="AB140" s="22" t="s">
        <v>3826</v>
      </c>
      <c r="AC140" s="22" t="s">
        <v>1910</v>
      </c>
    </row>
    <row r="141" spans="1:29" ht="54" customHeight="1" x14ac:dyDescent="0.25">
      <c r="A141" s="22" t="s">
        <v>3285</v>
      </c>
      <c r="B141" s="22"/>
      <c r="C141" s="22" t="s">
        <v>723</v>
      </c>
      <c r="D141" s="22" t="s">
        <v>3611</v>
      </c>
      <c r="E141" s="22" t="s">
        <v>2521</v>
      </c>
      <c r="F141" s="22" t="s">
        <v>2919</v>
      </c>
      <c r="G141" s="22" t="s">
        <v>3265</v>
      </c>
      <c r="H141" s="22" t="s">
        <v>1917</v>
      </c>
      <c r="I141" s="22"/>
      <c r="J141" s="22" t="s">
        <v>2916</v>
      </c>
      <c r="K141" s="22" t="s">
        <v>723</v>
      </c>
      <c r="L141" s="22"/>
      <c r="M141" s="22" t="s">
        <v>590</v>
      </c>
      <c r="N141" s="22" t="s">
        <v>102</v>
      </c>
      <c r="O141" s="22" t="s">
        <v>2920</v>
      </c>
      <c r="P141" s="210">
        <f t="shared" si="1"/>
        <v>0</v>
      </c>
      <c r="Q141" s="22" t="s">
        <v>944</v>
      </c>
      <c r="R141" s="22">
        <v>8</v>
      </c>
      <c r="S141" s="22">
        <v>0.2</v>
      </c>
      <c r="T141" s="22" t="s">
        <v>2966</v>
      </c>
      <c r="U141" s="22">
        <v>6.5</v>
      </c>
      <c r="V141" s="22">
        <v>0.9</v>
      </c>
      <c r="W141" s="22" t="s">
        <v>2920</v>
      </c>
      <c r="X141" s="22">
        <v>0</v>
      </c>
      <c r="Y141" s="22" t="s">
        <v>2920</v>
      </c>
      <c r="Z141" s="22">
        <v>0</v>
      </c>
      <c r="AA141" s="22" t="s">
        <v>945</v>
      </c>
      <c r="AB141" s="22" t="s">
        <v>2920</v>
      </c>
      <c r="AC141" s="22" t="s">
        <v>1843</v>
      </c>
    </row>
    <row r="142" spans="1:29" ht="54" customHeight="1" x14ac:dyDescent="0.25">
      <c r="A142" s="22" t="s">
        <v>3284</v>
      </c>
      <c r="B142" s="22"/>
      <c r="C142" s="22" t="s">
        <v>723</v>
      </c>
      <c r="D142" s="22" t="s">
        <v>3611</v>
      </c>
      <c r="E142" s="22" t="s">
        <v>2521</v>
      </c>
      <c r="F142" s="22" t="s">
        <v>2919</v>
      </c>
      <c r="G142" s="22" t="s">
        <v>707</v>
      </c>
      <c r="H142" s="22" t="s">
        <v>2534</v>
      </c>
      <c r="I142" s="22"/>
      <c r="J142" s="22" t="s">
        <v>2916</v>
      </c>
      <c r="K142" s="22" t="s">
        <v>723</v>
      </c>
      <c r="L142" s="22"/>
      <c r="M142" s="22" t="s">
        <v>590</v>
      </c>
      <c r="N142" s="22" t="s">
        <v>102</v>
      </c>
      <c r="O142" s="22" t="s">
        <v>1443</v>
      </c>
      <c r="P142" s="210">
        <f t="shared" si="1"/>
        <v>0.86</v>
      </c>
      <c r="Q142" s="22" t="s">
        <v>3100</v>
      </c>
      <c r="R142" s="22">
        <v>8.6999999999999993</v>
      </c>
      <c r="S142" s="22">
        <v>0.3</v>
      </c>
      <c r="T142" s="22" t="s">
        <v>2966</v>
      </c>
      <c r="U142" s="22">
        <v>7.2</v>
      </c>
      <c r="V142" s="22">
        <v>0.9</v>
      </c>
      <c r="W142" s="22" t="s">
        <v>554</v>
      </c>
      <c r="X142" s="22">
        <v>1</v>
      </c>
      <c r="Y142" s="22" t="s">
        <v>2997</v>
      </c>
      <c r="Z142" s="22">
        <v>0</v>
      </c>
      <c r="AA142" s="22" t="s">
        <v>945</v>
      </c>
      <c r="AB142" s="22" t="s">
        <v>3826</v>
      </c>
      <c r="AC142" s="22" t="s">
        <v>1832</v>
      </c>
    </row>
    <row r="143" spans="1:29" ht="54" customHeight="1" x14ac:dyDescent="0.25">
      <c r="A143" s="22" t="s">
        <v>3299</v>
      </c>
      <c r="B143" s="22"/>
      <c r="C143" s="22" t="s">
        <v>723</v>
      </c>
      <c r="D143" s="22" t="s">
        <v>3611</v>
      </c>
      <c r="E143" s="22" t="s">
        <v>2521</v>
      </c>
      <c r="F143" s="22" t="s">
        <v>2919</v>
      </c>
      <c r="G143" s="22" t="s">
        <v>3278</v>
      </c>
      <c r="H143" s="22" t="s">
        <v>2858</v>
      </c>
      <c r="I143" s="22"/>
      <c r="J143" s="22" t="s">
        <v>2916</v>
      </c>
      <c r="K143" s="22" t="s">
        <v>723</v>
      </c>
      <c r="L143" s="22" t="s">
        <v>875</v>
      </c>
      <c r="M143" s="22" t="s">
        <v>590</v>
      </c>
      <c r="N143" s="22" t="s">
        <v>102</v>
      </c>
      <c r="O143" s="22" t="s">
        <v>2920</v>
      </c>
      <c r="P143" s="210">
        <f t="shared" si="1"/>
        <v>0</v>
      </c>
      <c r="Q143" s="22" t="s">
        <v>944</v>
      </c>
      <c r="R143" s="22">
        <v>9.4</v>
      </c>
      <c r="S143" s="22">
        <v>0.25</v>
      </c>
      <c r="T143" s="22" t="s">
        <v>2966</v>
      </c>
      <c r="U143" s="22">
        <v>7.9</v>
      </c>
      <c r="V143" s="22">
        <v>0.9</v>
      </c>
      <c r="W143" s="22" t="s">
        <v>700</v>
      </c>
      <c r="X143" s="22">
        <v>-1</v>
      </c>
      <c r="Y143" s="22" t="s">
        <v>2999</v>
      </c>
      <c r="Z143" s="22">
        <v>3</v>
      </c>
      <c r="AA143" s="22" t="s">
        <v>1011</v>
      </c>
      <c r="AB143" s="22" t="s">
        <v>3756</v>
      </c>
      <c r="AC143" s="22" t="s">
        <v>2848</v>
      </c>
    </row>
    <row r="144" spans="1:29" ht="54" customHeight="1" x14ac:dyDescent="0.25">
      <c r="A144" s="22" t="s">
        <v>3287</v>
      </c>
      <c r="B144" s="22"/>
      <c r="C144" s="22" t="s">
        <v>723</v>
      </c>
      <c r="D144" s="22" t="s">
        <v>3611</v>
      </c>
      <c r="E144" s="22" t="s">
        <v>2521</v>
      </c>
      <c r="F144" s="22" t="s">
        <v>2919</v>
      </c>
      <c r="G144" s="22" t="s">
        <v>738</v>
      </c>
      <c r="H144" s="22" t="s">
        <v>1846</v>
      </c>
      <c r="I144" s="22"/>
      <c r="J144" s="22" t="s">
        <v>2916</v>
      </c>
      <c r="K144" s="22" t="s">
        <v>723</v>
      </c>
      <c r="L144" s="22"/>
      <c r="M144" s="22" t="s">
        <v>590</v>
      </c>
      <c r="N144" s="22" t="s">
        <v>102</v>
      </c>
      <c r="O144" s="22" t="s">
        <v>2920</v>
      </c>
      <c r="P144" s="210">
        <f t="shared" si="1"/>
        <v>0</v>
      </c>
      <c r="Q144" s="22" t="s">
        <v>944</v>
      </c>
      <c r="R144" s="22">
        <v>10.1</v>
      </c>
      <c r="S144" s="22">
        <v>0.25</v>
      </c>
      <c r="T144" s="22" t="s">
        <v>2966</v>
      </c>
      <c r="U144" s="22">
        <v>8.6</v>
      </c>
      <c r="V144" s="22">
        <v>0.9</v>
      </c>
      <c r="W144" s="22" t="s">
        <v>2949</v>
      </c>
      <c r="X144" s="22">
        <v>20</v>
      </c>
      <c r="Y144" s="22" t="s">
        <v>2941</v>
      </c>
      <c r="Z144" s="22">
        <v>6</v>
      </c>
      <c r="AA144" s="22" t="s">
        <v>1011</v>
      </c>
      <c r="AB144" s="22" t="s">
        <v>3745</v>
      </c>
      <c r="AC144" s="22" t="s">
        <v>1894</v>
      </c>
    </row>
    <row r="145" spans="1:29" ht="54" customHeight="1" x14ac:dyDescent="0.25">
      <c r="A145" s="22" t="s">
        <v>3280</v>
      </c>
      <c r="B145" s="22"/>
      <c r="C145" s="22" t="s">
        <v>736</v>
      </c>
      <c r="D145" s="22" t="s">
        <v>1691</v>
      </c>
      <c r="E145" s="22" t="s">
        <v>1845</v>
      </c>
      <c r="F145" s="22" t="s">
        <v>2974</v>
      </c>
      <c r="G145" s="22" t="s">
        <v>3276</v>
      </c>
      <c r="H145" s="22" t="s">
        <v>2682</v>
      </c>
      <c r="I145" s="22"/>
      <c r="J145" s="22" t="s">
        <v>993</v>
      </c>
      <c r="K145" s="22" t="s">
        <v>736</v>
      </c>
      <c r="L145" s="22"/>
      <c r="M145" s="22" t="s">
        <v>557</v>
      </c>
      <c r="N145" s="22" t="s">
        <v>3121</v>
      </c>
      <c r="O145" s="22" t="s">
        <v>2920</v>
      </c>
      <c r="P145" s="210">
        <f t="shared" si="1"/>
        <v>0</v>
      </c>
      <c r="Q145" s="22" t="s">
        <v>944</v>
      </c>
      <c r="R145" s="22">
        <v>5</v>
      </c>
      <c r="S145" s="22">
        <v>0.3</v>
      </c>
      <c r="T145" s="22" t="s">
        <v>2966</v>
      </c>
      <c r="U145" s="22">
        <v>3.5</v>
      </c>
      <c r="V145" s="22">
        <v>0.55000000000000004</v>
      </c>
      <c r="W145" s="22" t="s">
        <v>540</v>
      </c>
      <c r="X145" s="22">
        <v>1</v>
      </c>
      <c r="Y145" s="22" t="s">
        <v>2999</v>
      </c>
      <c r="Z145" s="22">
        <v>0</v>
      </c>
      <c r="AA145" s="22" t="s">
        <v>945</v>
      </c>
      <c r="AB145" s="22" t="s">
        <v>2920</v>
      </c>
      <c r="AC145" s="22" t="s">
        <v>1916</v>
      </c>
    </row>
    <row r="146" spans="1:29" ht="54" customHeight="1" x14ac:dyDescent="0.25">
      <c r="A146" s="22" t="s">
        <v>3277</v>
      </c>
      <c r="B146" s="22"/>
      <c r="C146" s="22" t="s">
        <v>736</v>
      </c>
      <c r="D146" s="22" t="s">
        <v>1691</v>
      </c>
      <c r="E146" s="22" t="s">
        <v>1845</v>
      </c>
      <c r="F146" s="22" t="s">
        <v>2974</v>
      </c>
      <c r="G146" s="22" t="s">
        <v>3279</v>
      </c>
      <c r="H146" s="22" t="s">
        <v>1933</v>
      </c>
      <c r="I146" s="22"/>
      <c r="J146" s="22" t="s">
        <v>2916</v>
      </c>
      <c r="K146" s="22" t="s">
        <v>736</v>
      </c>
      <c r="L146" s="22"/>
      <c r="M146" s="22" t="s">
        <v>557</v>
      </c>
      <c r="N146" s="22" t="s">
        <v>3121</v>
      </c>
      <c r="O146" s="22" t="s">
        <v>2920</v>
      </c>
      <c r="P146" s="210">
        <f t="shared" si="1"/>
        <v>0</v>
      </c>
      <c r="Q146" s="22" t="s">
        <v>944</v>
      </c>
      <c r="R146" s="22">
        <v>5.7</v>
      </c>
      <c r="S146" s="22">
        <v>0.3</v>
      </c>
      <c r="T146" s="22" t="s">
        <v>2966</v>
      </c>
      <c r="U146" s="22">
        <v>4.2</v>
      </c>
      <c r="V146" s="22">
        <v>0.55000000000000004</v>
      </c>
      <c r="W146" s="22" t="s">
        <v>2920</v>
      </c>
      <c r="X146" s="22">
        <v>0</v>
      </c>
      <c r="Y146" s="22" t="s">
        <v>2920</v>
      </c>
      <c r="Z146" s="22">
        <v>0</v>
      </c>
      <c r="AA146" s="22" t="s">
        <v>945</v>
      </c>
      <c r="AB146" s="22" t="s">
        <v>2920</v>
      </c>
      <c r="AC146" s="22" t="s">
        <v>1831</v>
      </c>
    </row>
    <row r="147" spans="1:29" ht="54" customHeight="1" x14ac:dyDescent="0.25">
      <c r="A147" s="22" t="s">
        <v>3283</v>
      </c>
      <c r="B147" s="22"/>
      <c r="C147" s="22" t="s">
        <v>736</v>
      </c>
      <c r="D147" s="22" t="s">
        <v>1691</v>
      </c>
      <c r="E147" s="22" t="s">
        <v>1845</v>
      </c>
      <c r="F147" s="22" t="s">
        <v>2974</v>
      </c>
      <c r="G147" s="22" t="s">
        <v>758</v>
      </c>
      <c r="H147" s="22" t="s">
        <v>1986</v>
      </c>
      <c r="I147" s="22"/>
      <c r="J147" s="22" t="s">
        <v>2916</v>
      </c>
      <c r="K147" s="22" t="s">
        <v>736</v>
      </c>
      <c r="L147" s="22" t="s">
        <v>2073</v>
      </c>
      <c r="M147" s="22" t="s">
        <v>557</v>
      </c>
      <c r="N147" s="22" t="s">
        <v>3121</v>
      </c>
      <c r="O147" s="22" t="s">
        <v>1443</v>
      </c>
      <c r="P147" s="210">
        <f t="shared" si="1"/>
        <v>0.75</v>
      </c>
      <c r="Q147" s="22" t="s">
        <v>3098</v>
      </c>
      <c r="R147" s="22">
        <v>6.4</v>
      </c>
      <c r="S147" s="22">
        <v>0.25</v>
      </c>
      <c r="T147" s="22" t="s">
        <v>2966</v>
      </c>
      <c r="U147" s="22">
        <v>4.9000000000000004</v>
      </c>
      <c r="V147" s="22">
        <v>0.55000000000000004</v>
      </c>
      <c r="W147" s="22" t="s">
        <v>2920</v>
      </c>
      <c r="X147" s="22">
        <v>0</v>
      </c>
      <c r="Y147" s="22" t="s">
        <v>2920</v>
      </c>
      <c r="Z147" s="22">
        <v>0</v>
      </c>
      <c r="AA147" s="22" t="s">
        <v>945</v>
      </c>
      <c r="AB147" s="22" t="s">
        <v>3811</v>
      </c>
      <c r="AC147" s="22" t="s">
        <v>1940</v>
      </c>
    </row>
    <row r="148" spans="1:29" ht="54" customHeight="1" x14ac:dyDescent="0.25">
      <c r="A148" s="22" t="s">
        <v>3286</v>
      </c>
      <c r="B148" s="22"/>
      <c r="C148" s="22" t="s">
        <v>736</v>
      </c>
      <c r="D148" s="22" t="s">
        <v>1691</v>
      </c>
      <c r="E148" s="22" t="s">
        <v>1845</v>
      </c>
      <c r="F148" s="22" t="s">
        <v>2974</v>
      </c>
      <c r="G148" s="22" t="s">
        <v>757</v>
      </c>
      <c r="H148" s="22" t="s">
        <v>2682</v>
      </c>
      <c r="I148" s="22"/>
      <c r="J148" s="22" t="s">
        <v>993</v>
      </c>
      <c r="K148" s="22" t="s">
        <v>736</v>
      </c>
      <c r="L148" s="22"/>
      <c r="M148" s="22" t="s">
        <v>557</v>
      </c>
      <c r="N148" s="22" t="s">
        <v>3121</v>
      </c>
      <c r="O148" s="22" t="s">
        <v>2920</v>
      </c>
      <c r="P148" s="210">
        <f t="shared" si="1"/>
        <v>0</v>
      </c>
      <c r="Q148" s="22" t="s">
        <v>944</v>
      </c>
      <c r="R148" s="22">
        <v>7.1</v>
      </c>
      <c r="S148" s="22">
        <v>0.15</v>
      </c>
      <c r="T148" s="22" t="s">
        <v>2966</v>
      </c>
      <c r="U148" s="22">
        <v>5.6</v>
      </c>
      <c r="V148" s="22">
        <v>0.55000000000000004</v>
      </c>
      <c r="W148" s="22" t="s">
        <v>540</v>
      </c>
      <c r="X148" s="22">
        <v>1</v>
      </c>
      <c r="Y148" s="22" t="s">
        <v>2999</v>
      </c>
      <c r="Z148" s="22">
        <v>0</v>
      </c>
      <c r="AA148" s="22" t="s">
        <v>945</v>
      </c>
      <c r="AB148" s="22" t="s">
        <v>2920</v>
      </c>
      <c r="AC148" s="22" t="s">
        <v>1909</v>
      </c>
    </row>
    <row r="149" spans="1:29" ht="54" customHeight="1" x14ac:dyDescent="0.25">
      <c r="A149" s="22" t="s">
        <v>3288</v>
      </c>
      <c r="B149" s="22"/>
      <c r="C149" s="22" t="s">
        <v>699</v>
      </c>
      <c r="D149" s="22" t="s">
        <v>1691</v>
      </c>
      <c r="E149" s="22" t="s">
        <v>2707</v>
      </c>
      <c r="F149" s="22" t="s">
        <v>2974</v>
      </c>
      <c r="G149" s="22" t="s">
        <v>698</v>
      </c>
      <c r="H149" s="22" t="s">
        <v>1932</v>
      </c>
      <c r="I149" s="22"/>
      <c r="J149" s="22" t="s">
        <v>2916</v>
      </c>
      <c r="K149" s="22" t="s">
        <v>699</v>
      </c>
      <c r="L149" s="22"/>
      <c r="M149" s="22" t="s">
        <v>557</v>
      </c>
      <c r="N149" s="22" t="s">
        <v>3121</v>
      </c>
      <c r="O149" s="22" t="s">
        <v>2920</v>
      </c>
      <c r="P149" s="210">
        <f t="shared" si="1"/>
        <v>0</v>
      </c>
      <c r="Q149" s="22" t="s">
        <v>944</v>
      </c>
      <c r="R149" s="22">
        <v>6.5</v>
      </c>
      <c r="S149" s="22">
        <v>0.3</v>
      </c>
      <c r="T149" s="22" t="s">
        <v>2966</v>
      </c>
      <c r="U149" s="22">
        <v>5</v>
      </c>
      <c r="V149" s="22">
        <v>0.65</v>
      </c>
      <c r="W149" s="22" t="s">
        <v>2920</v>
      </c>
      <c r="X149" s="22">
        <v>0</v>
      </c>
      <c r="Y149" s="22" t="s">
        <v>2920</v>
      </c>
      <c r="Z149" s="22">
        <v>0</v>
      </c>
      <c r="AA149" s="22" t="s">
        <v>945</v>
      </c>
      <c r="AB149" s="22" t="s">
        <v>2920</v>
      </c>
      <c r="AC149" s="22" t="s">
        <v>1900</v>
      </c>
    </row>
    <row r="150" spans="1:29" ht="54" customHeight="1" x14ac:dyDescent="0.25">
      <c r="A150" s="22" t="s">
        <v>3291</v>
      </c>
      <c r="B150" s="22"/>
      <c r="C150" s="22" t="s">
        <v>699</v>
      </c>
      <c r="D150" s="22" t="s">
        <v>1691</v>
      </c>
      <c r="E150" s="22" t="s">
        <v>2707</v>
      </c>
      <c r="F150" s="22" t="s">
        <v>2974</v>
      </c>
      <c r="G150" s="22" t="s">
        <v>712</v>
      </c>
      <c r="H150" s="22" t="s">
        <v>1986</v>
      </c>
      <c r="I150" s="22"/>
      <c r="J150" s="22" t="s">
        <v>2916</v>
      </c>
      <c r="K150" s="22" t="s">
        <v>699</v>
      </c>
      <c r="L150" s="22" t="s">
        <v>2073</v>
      </c>
      <c r="M150" s="22" t="s">
        <v>557</v>
      </c>
      <c r="N150" s="22" t="s">
        <v>3121</v>
      </c>
      <c r="O150" s="22" t="s">
        <v>1443</v>
      </c>
      <c r="P150" s="210">
        <f t="shared" si="1"/>
        <v>0.75</v>
      </c>
      <c r="Q150" s="22" t="s">
        <v>3098</v>
      </c>
      <c r="R150" s="22">
        <v>7.2</v>
      </c>
      <c r="S150" s="22">
        <v>0.35</v>
      </c>
      <c r="T150" s="22" t="s">
        <v>2966</v>
      </c>
      <c r="U150" s="22">
        <v>5.7</v>
      </c>
      <c r="V150" s="22">
        <v>0.65</v>
      </c>
      <c r="W150" s="22" t="s">
        <v>2920</v>
      </c>
      <c r="X150" s="22">
        <v>0</v>
      </c>
      <c r="Y150" s="22" t="s">
        <v>2920</v>
      </c>
      <c r="Z150" s="22">
        <v>0</v>
      </c>
      <c r="AA150" s="22" t="s">
        <v>945</v>
      </c>
      <c r="AB150" s="22" t="s">
        <v>3811</v>
      </c>
      <c r="AC150" s="22" t="s">
        <v>1891</v>
      </c>
    </row>
    <row r="151" spans="1:29" ht="54" customHeight="1" x14ac:dyDescent="0.25">
      <c r="A151" s="22" t="s">
        <v>3281</v>
      </c>
      <c r="B151" s="22"/>
      <c r="C151" s="22" t="s">
        <v>699</v>
      </c>
      <c r="D151" s="22" t="s">
        <v>1691</v>
      </c>
      <c r="E151" s="22" t="s">
        <v>2707</v>
      </c>
      <c r="F151" s="22" t="s">
        <v>2974</v>
      </c>
      <c r="G151" s="22" t="s">
        <v>722</v>
      </c>
      <c r="H151" s="22" t="s">
        <v>3588</v>
      </c>
      <c r="I151" s="22"/>
      <c r="J151" s="22" t="s">
        <v>2916</v>
      </c>
      <c r="K151" s="22" t="s">
        <v>699</v>
      </c>
      <c r="L151" s="22"/>
      <c r="M151" s="22" t="s">
        <v>557</v>
      </c>
      <c r="N151" s="22" t="s">
        <v>3121</v>
      </c>
      <c r="O151" s="22" t="s">
        <v>2920</v>
      </c>
      <c r="P151" s="210">
        <f t="shared" si="1"/>
        <v>0</v>
      </c>
      <c r="Q151" s="22" t="s">
        <v>944</v>
      </c>
      <c r="R151" s="22">
        <v>7.9</v>
      </c>
      <c r="S151" s="22">
        <v>0.2</v>
      </c>
      <c r="T151" s="22" t="s">
        <v>2966</v>
      </c>
      <c r="U151" s="22">
        <v>6.4</v>
      </c>
      <c r="V151" s="22">
        <v>0.65</v>
      </c>
      <c r="W151" s="22" t="s">
        <v>2920</v>
      </c>
      <c r="X151" s="22">
        <v>0</v>
      </c>
      <c r="Y151" s="22" t="s">
        <v>2920</v>
      </c>
      <c r="Z151" s="22">
        <v>0</v>
      </c>
      <c r="AA151" s="22" t="s">
        <v>945</v>
      </c>
      <c r="AB151" s="22" t="s">
        <v>2920</v>
      </c>
      <c r="AC151" s="22" t="s">
        <v>1928</v>
      </c>
    </row>
    <row r="152" spans="1:29" ht="54" customHeight="1" x14ac:dyDescent="0.25">
      <c r="A152" s="22" t="s">
        <v>3282</v>
      </c>
      <c r="B152" s="22"/>
      <c r="C152" s="22" t="s">
        <v>699</v>
      </c>
      <c r="D152" s="22" t="s">
        <v>1691</v>
      </c>
      <c r="E152" s="22" t="s">
        <v>2707</v>
      </c>
      <c r="F152" s="22" t="s">
        <v>2974</v>
      </c>
      <c r="G152" s="22" t="s">
        <v>705</v>
      </c>
      <c r="H152" s="22" t="s">
        <v>1840</v>
      </c>
      <c r="I152" s="22"/>
      <c r="J152" s="22" t="s">
        <v>2916</v>
      </c>
      <c r="K152" s="22" t="s">
        <v>699</v>
      </c>
      <c r="L152" s="22"/>
      <c r="M152" s="22" t="s">
        <v>557</v>
      </c>
      <c r="N152" s="22" t="s">
        <v>3121</v>
      </c>
      <c r="O152" s="22" t="s">
        <v>2920</v>
      </c>
      <c r="P152" s="210">
        <f t="shared" si="1"/>
        <v>0</v>
      </c>
      <c r="Q152" s="22" t="s">
        <v>944</v>
      </c>
      <c r="R152" s="22">
        <v>8.6</v>
      </c>
      <c r="S152" s="22">
        <v>0.15</v>
      </c>
      <c r="T152" s="22" t="s">
        <v>2966</v>
      </c>
      <c r="U152" s="22">
        <v>7.1</v>
      </c>
      <c r="V152" s="22">
        <v>0.65</v>
      </c>
      <c r="W152" s="22" t="s">
        <v>571</v>
      </c>
      <c r="X152" s="22">
        <v>1</v>
      </c>
      <c r="Y152" s="22" t="s">
        <v>2956</v>
      </c>
      <c r="Z152" s="22">
        <v>0</v>
      </c>
      <c r="AA152" s="22" t="s">
        <v>945</v>
      </c>
      <c r="AB152" s="22" t="s">
        <v>2920</v>
      </c>
      <c r="AC152" s="22" t="s">
        <v>1912</v>
      </c>
    </row>
    <row r="153" spans="1:29" ht="54" customHeight="1" x14ac:dyDescent="0.25">
      <c r="A153" s="22" t="s">
        <v>3289</v>
      </c>
      <c r="B153" s="22"/>
      <c r="C153" s="22" t="s">
        <v>2996</v>
      </c>
      <c r="D153" s="22" t="s">
        <v>1906</v>
      </c>
      <c r="E153" s="22" t="s">
        <v>1905</v>
      </c>
      <c r="F153" s="22" t="s">
        <v>2974</v>
      </c>
      <c r="G153" s="22" t="s">
        <v>2975</v>
      </c>
      <c r="H153" s="22" t="s">
        <v>2858</v>
      </c>
      <c r="I153" s="22"/>
      <c r="J153" s="22" t="s">
        <v>2916</v>
      </c>
      <c r="K153" s="22" t="s">
        <v>2996</v>
      </c>
      <c r="L153" s="22" t="s">
        <v>875</v>
      </c>
      <c r="M153" s="22" t="s">
        <v>557</v>
      </c>
      <c r="N153" s="22" t="s">
        <v>3121</v>
      </c>
      <c r="O153" s="22" t="s">
        <v>2920</v>
      </c>
      <c r="P153" s="210">
        <f t="shared" si="1"/>
        <v>0</v>
      </c>
      <c r="Q153" s="22" t="s">
        <v>944</v>
      </c>
      <c r="R153" s="22">
        <v>6.5</v>
      </c>
      <c r="S153" s="22">
        <v>0.3</v>
      </c>
      <c r="T153" s="22" t="s">
        <v>2966</v>
      </c>
      <c r="U153" s="22">
        <v>5</v>
      </c>
      <c r="V153" s="22">
        <v>0.65</v>
      </c>
      <c r="W153" s="22" t="s">
        <v>700</v>
      </c>
      <c r="X153" s="22">
        <v>-1</v>
      </c>
      <c r="Y153" s="22" t="s">
        <v>2999</v>
      </c>
      <c r="Z153" s="22">
        <v>3</v>
      </c>
      <c r="AA153" s="22" t="s">
        <v>1011</v>
      </c>
      <c r="AB153" s="22" t="s">
        <v>3756</v>
      </c>
      <c r="AC153" s="22" t="s">
        <v>1892</v>
      </c>
    </row>
    <row r="154" spans="1:29" ht="54" customHeight="1" x14ac:dyDescent="0.25">
      <c r="A154" s="22" t="s">
        <v>3318</v>
      </c>
      <c r="B154" s="22"/>
      <c r="C154" s="22" t="s">
        <v>2996</v>
      </c>
      <c r="D154" s="22" t="s">
        <v>1906</v>
      </c>
      <c r="E154" s="22" t="s">
        <v>1905</v>
      </c>
      <c r="F154" s="22" t="s">
        <v>2974</v>
      </c>
      <c r="G154" s="22" t="s">
        <v>3311</v>
      </c>
      <c r="H154" s="22" t="s">
        <v>2858</v>
      </c>
      <c r="I154" s="22"/>
      <c r="J154" s="22" t="s">
        <v>2916</v>
      </c>
      <c r="K154" s="22" t="s">
        <v>2996</v>
      </c>
      <c r="L154" s="22" t="s">
        <v>875</v>
      </c>
      <c r="M154" s="22" t="s">
        <v>557</v>
      </c>
      <c r="N154" s="22" t="s">
        <v>3121</v>
      </c>
      <c r="O154" s="22" t="s">
        <v>2920</v>
      </c>
      <c r="P154" s="210">
        <f t="shared" si="1"/>
        <v>0</v>
      </c>
      <c r="Q154" s="22" t="s">
        <v>944</v>
      </c>
      <c r="R154" s="22">
        <v>7.2</v>
      </c>
      <c r="S154" s="22">
        <v>0.25</v>
      </c>
      <c r="T154" s="22" t="s">
        <v>2966</v>
      </c>
      <c r="U154" s="22">
        <v>5.7</v>
      </c>
      <c r="V154" s="22">
        <v>0.65</v>
      </c>
      <c r="W154" s="22" t="s">
        <v>700</v>
      </c>
      <c r="X154" s="22">
        <v>-1</v>
      </c>
      <c r="Y154" s="22" t="s">
        <v>2999</v>
      </c>
      <c r="Z154" s="22">
        <v>3</v>
      </c>
      <c r="AA154" s="22" t="s">
        <v>1011</v>
      </c>
      <c r="AB154" s="22" t="s">
        <v>3756</v>
      </c>
      <c r="AC154" s="22" t="s">
        <v>1924</v>
      </c>
    </row>
    <row r="155" spans="1:29" ht="54" customHeight="1" x14ac:dyDescent="0.25">
      <c r="A155" s="22" t="s">
        <v>3323</v>
      </c>
      <c r="B155" s="22"/>
      <c r="C155" s="22" t="s">
        <v>2996</v>
      </c>
      <c r="D155" s="22" t="s">
        <v>1906</v>
      </c>
      <c r="E155" s="22" t="s">
        <v>1905</v>
      </c>
      <c r="F155" s="22" t="s">
        <v>2974</v>
      </c>
      <c r="G155" s="22" t="s">
        <v>3316</v>
      </c>
      <c r="H155" s="22" t="s">
        <v>1938</v>
      </c>
      <c r="I155" s="22"/>
      <c r="J155" s="22" t="s">
        <v>2916</v>
      </c>
      <c r="K155" s="22" t="s">
        <v>2996</v>
      </c>
      <c r="L155" s="22"/>
      <c r="M155" s="22" t="s">
        <v>557</v>
      </c>
      <c r="N155" s="22" t="s">
        <v>3121</v>
      </c>
      <c r="O155" s="22" t="s">
        <v>1443</v>
      </c>
      <c r="P155" s="210">
        <f t="shared" si="1"/>
        <v>1</v>
      </c>
      <c r="Q155" s="22" t="s">
        <v>3099</v>
      </c>
      <c r="R155" s="22">
        <v>7.9</v>
      </c>
      <c r="S155" s="22">
        <v>0.3</v>
      </c>
      <c r="T155" s="22" t="s">
        <v>2966</v>
      </c>
      <c r="U155" s="22">
        <v>6.4</v>
      </c>
      <c r="V155" s="22">
        <v>0.65</v>
      </c>
      <c r="W155" s="22" t="s">
        <v>2920</v>
      </c>
      <c r="X155" s="22">
        <v>0</v>
      </c>
      <c r="Y155" s="22" t="s">
        <v>2920</v>
      </c>
      <c r="Z155" s="22">
        <v>0</v>
      </c>
      <c r="AA155" s="22" t="s">
        <v>945</v>
      </c>
      <c r="AB155" s="22" t="s">
        <v>2920</v>
      </c>
      <c r="AC155" s="22" t="s">
        <v>1937</v>
      </c>
    </row>
    <row r="156" spans="1:29" ht="54" customHeight="1" x14ac:dyDescent="0.25">
      <c r="A156" s="22" t="s">
        <v>3322</v>
      </c>
      <c r="B156" s="22"/>
      <c r="C156" s="22" t="s">
        <v>2996</v>
      </c>
      <c r="D156" s="22" t="s">
        <v>1906</v>
      </c>
      <c r="E156" s="22" t="s">
        <v>1905</v>
      </c>
      <c r="F156" s="22" t="s">
        <v>2974</v>
      </c>
      <c r="G156" s="22" t="s">
        <v>702</v>
      </c>
      <c r="H156" s="22" t="s">
        <v>2858</v>
      </c>
      <c r="I156" s="22"/>
      <c r="J156" s="22" t="s">
        <v>2916</v>
      </c>
      <c r="K156" s="22" t="s">
        <v>2996</v>
      </c>
      <c r="L156" s="22" t="s">
        <v>875</v>
      </c>
      <c r="M156" s="22" t="s">
        <v>557</v>
      </c>
      <c r="N156" s="22" t="s">
        <v>3121</v>
      </c>
      <c r="O156" s="22" t="s">
        <v>2920</v>
      </c>
      <c r="P156" s="210">
        <f t="shared" si="1"/>
        <v>0</v>
      </c>
      <c r="Q156" s="22" t="s">
        <v>944</v>
      </c>
      <c r="R156" s="22">
        <v>8.6</v>
      </c>
      <c r="S156" s="22">
        <v>0.15</v>
      </c>
      <c r="T156" s="22" t="s">
        <v>2966</v>
      </c>
      <c r="U156" s="22">
        <v>7.1</v>
      </c>
      <c r="V156" s="22">
        <v>0.65</v>
      </c>
      <c r="W156" s="22" t="s">
        <v>700</v>
      </c>
      <c r="X156" s="22">
        <v>-1</v>
      </c>
      <c r="Y156" s="22" t="s">
        <v>2999</v>
      </c>
      <c r="Z156" s="22">
        <v>3</v>
      </c>
      <c r="AA156" s="22" t="s">
        <v>1011</v>
      </c>
      <c r="AB156" s="22" t="s">
        <v>3756</v>
      </c>
      <c r="AC156" s="22" t="s">
        <v>1929</v>
      </c>
    </row>
    <row r="157" spans="1:29" ht="54" customHeight="1" x14ac:dyDescent="0.25">
      <c r="A157" s="22" t="s">
        <v>3314</v>
      </c>
      <c r="B157" s="22"/>
      <c r="C157" s="22" t="s">
        <v>3315</v>
      </c>
      <c r="D157" s="22" t="s">
        <v>1936</v>
      </c>
      <c r="E157" s="22" t="s">
        <v>1842</v>
      </c>
      <c r="F157" s="22" t="s">
        <v>2974</v>
      </c>
      <c r="G157" s="22" t="s">
        <v>748</v>
      </c>
      <c r="H157" s="22" t="s">
        <v>3604</v>
      </c>
      <c r="I157" s="22"/>
      <c r="J157" s="22" t="s">
        <v>2916</v>
      </c>
      <c r="K157" s="22" t="s">
        <v>3315</v>
      </c>
      <c r="L157" s="22"/>
      <c r="M157" s="22" t="s">
        <v>557</v>
      </c>
      <c r="N157" s="22" t="s">
        <v>3121</v>
      </c>
      <c r="O157" s="22" t="s">
        <v>2920</v>
      </c>
      <c r="P157" s="210">
        <f t="shared" si="1"/>
        <v>0</v>
      </c>
      <c r="Q157" s="22" t="s">
        <v>944</v>
      </c>
      <c r="R157" s="22">
        <v>6.5</v>
      </c>
      <c r="S157" s="22">
        <v>0.2</v>
      </c>
      <c r="T157" s="22" t="s">
        <v>2966</v>
      </c>
      <c r="U157" s="22">
        <v>5</v>
      </c>
      <c r="V157" s="22">
        <v>0.65</v>
      </c>
      <c r="W157" s="22" t="s">
        <v>2920</v>
      </c>
      <c r="X157" s="22">
        <v>0</v>
      </c>
      <c r="Y157" s="22" t="s">
        <v>2920</v>
      </c>
      <c r="Z157" s="22">
        <v>0</v>
      </c>
      <c r="AA157" s="22" t="s">
        <v>945</v>
      </c>
      <c r="AB157" s="22" t="s">
        <v>2920</v>
      </c>
      <c r="AC157" s="22" t="s">
        <v>1934</v>
      </c>
    </row>
    <row r="158" spans="1:29" ht="54" customHeight="1" x14ac:dyDescent="0.25">
      <c r="A158" s="22" t="s">
        <v>3320</v>
      </c>
      <c r="B158" s="22"/>
      <c r="C158" s="22" t="s">
        <v>3315</v>
      </c>
      <c r="D158" s="22" t="s">
        <v>1936</v>
      </c>
      <c r="E158" s="22" t="s">
        <v>1842</v>
      </c>
      <c r="F158" s="22" t="s">
        <v>2974</v>
      </c>
      <c r="G158" s="22" t="s">
        <v>752</v>
      </c>
      <c r="H158" s="22" t="s">
        <v>1393</v>
      </c>
      <c r="I158" s="22"/>
      <c r="J158" s="22" t="s">
        <v>2916</v>
      </c>
      <c r="K158" s="22" t="s">
        <v>3315</v>
      </c>
      <c r="L158" s="22" t="s">
        <v>2086</v>
      </c>
      <c r="M158" s="22" t="s">
        <v>557</v>
      </c>
      <c r="N158" s="22" t="s">
        <v>3121</v>
      </c>
      <c r="O158" s="22" t="s">
        <v>2920</v>
      </c>
      <c r="P158" s="210">
        <f t="shared" si="1"/>
        <v>0</v>
      </c>
      <c r="Q158" s="22" t="s">
        <v>944</v>
      </c>
      <c r="R158" s="22">
        <v>7.2</v>
      </c>
      <c r="S158" s="22">
        <v>0.3</v>
      </c>
      <c r="T158" s="22" t="s">
        <v>2966</v>
      </c>
      <c r="U158" s="22">
        <v>5.7</v>
      </c>
      <c r="V158" s="22">
        <v>0.65</v>
      </c>
      <c r="W158" s="22" t="s">
        <v>2071</v>
      </c>
      <c r="X158" s="22">
        <v>-1</v>
      </c>
      <c r="Y158" s="22" t="s">
        <v>2960</v>
      </c>
      <c r="Z158" s="22">
        <v>4</v>
      </c>
      <c r="AA158" s="22" t="s">
        <v>1011</v>
      </c>
      <c r="AB158" s="22" t="s">
        <v>2920</v>
      </c>
      <c r="AC158" s="22" t="s">
        <v>1799</v>
      </c>
    </row>
    <row r="159" spans="1:29" ht="54" customHeight="1" x14ac:dyDescent="0.25">
      <c r="A159" s="22" t="s">
        <v>3319</v>
      </c>
      <c r="B159" s="22"/>
      <c r="C159" s="22" t="s">
        <v>3315</v>
      </c>
      <c r="D159" s="22" t="s">
        <v>1936</v>
      </c>
      <c r="E159" s="22" t="s">
        <v>1842</v>
      </c>
      <c r="F159" s="22" t="s">
        <v>2974</v>
      </c>
      <c r="G159" s="22" t="s">
        <v>3321</v>
      </c>
      <c r="H159" s="22" t="s">
        <v>1986</v>
      </c>
      <c r="I159" s="22"/>
      <c r="J159" s="22" t="s">
        <v>2916</v>
      </c>
      <c r="K159" s="22" t="s">
        <v>3315</v>
      </c>
      <c r="L159" s="22" t="s">
        <v>2073</v>
      </c>
      <c r="M159" s="22" t="s">
        <v>557</v>
      </c>
      <c r="N159" s="22" t="s">
        <v>3121</v>
      </c>
      <c r="O159" s="22" t="s">
        <v>1443</v>
      </c>
      <c r="P159" s="210">
        <f t="shared" si="1"/>
        <v>0.75</v>
      </c>
      <c r="Q159" s="22" t="s">
        <v>3098</v>
      </c>
      <c r="R159" s="22">
        <v>7.9</v>
      </c>
      <c r="S159" s="22">
        <v>0.3</v>
      </c>
      <c r="T159" s="22" t="s">
        <v>2966</v>
      </c>
      <c r="U159" s="22">
        <v>6.4</v>
      </c>
      <c r="V159" s="22">
        <v>0.65</v>
      </c>
      <c r="W159" s="22" t="s">
        <v>2920</v>
      </c>
      <c r="X159" s="22">
        <v>0</v>
      </c>
      <c r="Y159" s="22" t="s">
        <v>2920</v>
      </c>
      <c r="Z159" s="22">
        <v>0</v>
      </c>
      <c r="AA159" s="22" t="s">
        <v>945</v>
      </c>
      <c r="AB159" s="22" t="s">
        <v>3811</v>
      </c>
      <c r="AC159" s="22" t="s">
        <v>3957</v>
      </c>
    </row>
    <row r="160" spans="1:29" ht="54" customHeight="1" x14ac:dyDescent="0.25">
      <c r="A160" s="22" t="s">
        <v>3328</v>
      </c>
      <c r="B160" s="22"/>
      <c r="C160" s="22" t="s">
        <v>3315</v>
      </c>
      <c r="D160" s="22" t="s">
        <v>1936</v>
      </c>
      <c r="E160" s="22" t="s">
        <v>1842</v>
      </c>
      <c r="F160" s="22" t="s">
        <v>2974</v>
      </c>
      <c r="G160" s="22" t="s">
        <v>3309</v>
      </c>
      <c r="H160" s="22" t="s">
        <v>3970</v>
      </c>
      <c r="I160" s="22"/>
      <c r="J160" s="22" t="s">
        <v>2916</v>
      </c>
      <c r="K160" s="22" t="s">
        <v>3315</v>
      </c>
      <c r="L160" s="22"/>
      <c r="M160" s="22" t="s">
        <v>557</v>
      </c>
      <c r="N160" s="22" t="s">
        <v>3121</v>
      </c>
      <c r="O160" s="22" t="s">
        <v>2920</v>
      </c>
      <c r="P160" s="210">
        <f t="shared" si="1"/>
        <v>0</v>
      </c>
      <c r="Q160" s="22" t="s">
        <v>944</v>
      </c>
      <c r="R160" s="22">
        <v>8.6</v>
      </c>
      <c r="S160" s="22">
        <v>0.2</v>
      </c>
      <c r="T160" s="22" t="s">
        <v>2966</v>
      </c>
      <c r="U160" s="22">
        <v>7.1</v>
      </c>
      <c r="V160" s="22">
        <v>0.65</v>
      </c>
      <c r="W160" s="22" t="s">
        <v>2920</v>
      </c>
      <c r="X160" s="22">
        <v>0</v>
      </c>
      <c r="Y160" s="22" t="s">
        <v>2920</v>
      </c>
      <c r="Z160" s="22">
        <v>0</v>
      </c>
      <c r="AA160" s="22" t="s">
        <v>945</v>
      </c>
      <c r="AB160" s="22" t="s">
        <v>2920</v>
      </c>
      <c r="AC160" s="22" t="s">
        <v>3973</v>
      </c>
    </row>
    <row r="161" spans="1:29" ht="54" customHeight="1" x14ac:dyDescent="0.25">
      <c r="A161" s="22" t="s">
        <v>3308</v>
      </c>
      <c r="B161" s="22"/>
      <c r="C161" s="22" t="s">
        <v>721</v>
      </c>
      <c r="D161" s="22" t="s">
        <v>1936</v>
      </c>
      <c r="E161" s="22" t="s">
        <v>3980</v>
      </c>
      <c r="F161" s="22" t="s">
        <v>2974</v>
      </c>
      <c r="G161" s="22" t="s">
        <v>3317</v>
      </c>
      <c r="H161" s="22" t="s">
        <v>1394</v>
      </c>
      <c r="I161" s="22"/>
      <c r="J161" s="22" t="s">
        <v>2916</v>
      </c>
      <c r="K161" s="22" t="s">
        <v>721</v>
      </c>
      <c r="L161" s="22" t="s">
        <v>985</v>
      </c>
      <c r="M161" s="22" t="s">
        <v>557</v>
      </c>
      <c r="N161" s="22" t="s">
        <v>3121</v>
      </c>
      <c r="O161" s="22" t="s">
        <v>2920</v>
      </c>
      <c r="P161" s="210">
        <f t="shared" si="1"/>
        <v>0</v>
      </c>
      <c r="Q161" s="22" t="s">
        <v>944</v>
      </c>
      <c r="R161" s="22">
        <v>7</v>
      </c>
      <c r="S161" s="22">
        <v>0.25</v>
      </c>
      <c r="T161" s="22" t="s">
        <v>2966</v>
      </c>
      <c r="U161" s="22">
        <v>5.5</v>
      </c>
      <c r="V161" s="22">
        <v>0.75</v>
      </c>
      <c r="W161" s="22" t="s">
        <v>1012</v>
      </c>
      <c r="X161" s="22">
        <v>1</v>
      </c>
      <c r="Y161" s="22" t="s">
        <v>2999</v>
      </c>
      <c r="Z161" s="22">
        <v>4</v>
      </c>
      <c r="AA161" s="22" t="s">
        <v>1011</v>
      </c>
      <c r="AB161" s="22" t="s">
        <v>3798</v>
      </c>
      <c r="AC161" s="22" t="s">
        <v>4004</v>
      </c>
    </row>
    <row r="162" spans="1:29" ht="54" customHeight="1" x14ac:dyDescent="0.25">
      <c r="A162" s="22" t="s">
        <v>3310</v>
      </c>
      <c r="B162" s="22"/>
      <c r="C162" s="22" t="s">
        <v>721</v>
      </c>
      <c r="D162" s="22" t="s">
        <v>1936</v>
      </c>
      <c r="E162" s="22" t="s">
        <v>3980</v>
      </c>
      <c r="F162" s="22" t="s">
        <v>2974</v>
      </c>
      <c r="G162" s="22" t="s">
        <v>749</v>
      </c>
      <c r="H162" s="22" t="s">
        <v>1826</v>
      </c>
      <c r="I162" s="22"/>
      <c r="J162" s="22" t="s">
        <v>2916</v>
      </c>
      <c r="K162" s="22" t="s">
        <v>721</v>
      </c>
      <c r="L162" s="22"/>
      <c r="M162" s="22" t="s">
        <v>557</v>
      </c>
      <c r="N162" s="22" t="s">
        <v>3121</v>
      </c>
      <c r="O162" s="22" t="s">
        <v>2920</v>
      </c>
      <c r="P162" s="210">
        <f t="shared" si="1"/>
        <v>0</v>
      </c>
      <c r="Q162" s="22" t="s">
        <v>944</v>
      </c>
      <c r="R162" s="22">
        <v>7.7</v>
      </c>
      <c r="S162" s="22">
        <v>0.25</v>
      </c>
      <c r="T162" s="22" t="s">
        <v>2966</v>
      </c>
      <c r="U162" s="22">
        <v>6.2</v>
      </c>
      <c r="V162" s="22">
        <v>0.75</v>
      </c>
      <c r="W162" s="22" t="s">
        <v>717</v>
      </c>
      <c r="X162" s="22">
        <v>1</v>
      </c>
      <c r="Y162" s="22" t="s">
        <v>2951</v>
      </c>
      <c r="Z162" s="22">
        <v>0</v>
      </c>
      <c r="AA162" s="22" t="s">
        <v>945</v>
      </c>
      <c r="AB162" s="22" t="s">
        <v>2920</v>
      </c>
      <c r="AC162" s="22" t="s">
        <v>3990</v>
      </c>
    </row>
    <row r="163" spans="1:29" ht="54" customHeight="1" x14ac:dyDescent="0.25">
      <c r="A163" s="22" t="s">
        <v>3313</v>
      </c>
      <c r="B163" s="22"/>
      <c r="C163" s="22" t="s">
        <v>721</v>
      </c>
      <c r="D163" s="22" t="s">
        <v>1936</v>
      </c>
      <c r="E163" s="22" t="s">
        <v>3980</v>
      </c>
      <c r="F163" s="22" t="s">
        <v>2974</v>
      </c>
      <c r="G163" s="22" t="s">
        <v>740</v>
      </c>
      <c r="H163" s="22" t="s">
        <v>2568</v>
      </c>
      <c r="I163" s="22"/>
      <c r="J163" s="22" t="s">
        <v>2916</v>
      </c>
      <c r="K163" s="22" t="s">
        <v>721</v>
      </c>
      <c r="L163" s="22" t="s">
        <v>703</v>
      </c>
      <c r="M163" s="22" t="s">
        <v>557</v>
      </c>
      <c r="N163" s="22" t="s">
        <v>3121</v>
      </c>
      <c r="O163" s="22" t="s">
        <v>1443</v>
      </c>
      <c r="P163" s="210">
        <f t="shared" si="1"/>
        <v>0.47</v>
      </c>
      <c r="Q163" s="22" t="s">
        <v>3091</v>
      </c>
      <c r="R163" s="22">
        <v>8.4</v>
      </c>
      <c r="S163" s="22">
        <v>0.3</v>
      </c>
      <c r="T163" s="22" t="s">
        <v>2966</v>
      </c>
      <c r="U163" s="22">
        <v>6.9</v>
      </c>
      <c r="V163" s="22">
        <v>0.75</v>
      </c>
      <c r="W163" s="22" t="s">
        <v>2920</v>
      </c>
      <c r="X163" s="22">
        <v>0</v>
      </c>
      <c r="Y163" s="22" t="s">
        <v>2920</v>
      </c>
      <c r="Z163" s="22">
        <v>0</v>
      </c>
      <c r="AA163" s="22" t="s">
        <v>945</v>
      </c>
      <c r="AB163" s="22" t="s">
        <v>3798</v>
      </c>
      <c r="AC163" s="22" t="s">
        <v>3996</v>
      </c>
    </row>
    <row r="164" spans="1:29" ht="54" customHeight="1" x14ac:dyDescent="0.25">
      <c r="A164" s="22" t="s">
        <v>3337</v>
      </c>
      <c r="B164" s="22"/>
      <c r="C164" s="22" t="s">
        <v>721</v>
      </c>
      <c r="D164" s="22" t="s">
        <v>1936</v>
      </c>
      <c r="E164" s="22" t="s">
        <v>3980</v>
      </c>
      <c r="F164" s="22" t="s">
        <v>2974</v>
      </c>
      <c r="G164" s="22" t="s">
        <v>704</v>
      </c>
      <c r="H164" s="22" t="s">
        <v>1840</v>
      </c>
      <c r="I164" s="22"/>
      <c r="J164" s="22" t="s">
        <v>2916</v>
      </c>
      <c r="K164" s="22" t="s">
        <v>721</v>
      </c>
      <c r="L164" s="22"/>
      <c r="M164" s="22" t="s">
        <v>557</v>
      </c>
      <c r="N164" s="22" t="s">
        <v>3121</v>
      </c>
      <c r="O164" s="22" t="s">
        <v>2920</v>
      </c>
      <c r="P164" s="210">
        <f t="shared" si="1"/>
        <v>0</v>
      </c>
      <c r="Q164" s="22" t="s">
        <v>944</v>
      </c>
      <c r="R164" s="22">
        <v>9.1</v>
      </c>
      <c r="S164" s="22">
        <v>0.2</v>
      </c>
      <c r="T164" s="22" t="s">
        <v>2966</v>
      </c>
      <c r="U164" s="22">
        <v>7.6</v>
      </c>
      <c r="V164" s="22">
        <v>0.75</v>
      </c>
      <c r="W164" s="22" t="s">
        <v>571</v>
      </c>
      <c r="X164" s="22">
        <v>1</v>
      </c>
      <c r="Y164" s="22" t="s">
        <v>2956</v>
      </c>
      <c r="Z164" s="22">
        <v>0</v>
      </c>
      <c r="AA164" s="22" t="s">
        <v>945</v>
      </c>
      <c r="AB164" s="22" t="s">
        <v>2920</v>
      </c>
      <c r="AC164" s="22" t="s">
        <v>3975</v>
      </c>
    </row>
    <row r="165" spans="1:29" ht="54" customHeight="1" x14ac:dyDescent="0.25">
      <c r="A165" s="22" t="s">
        <v>3312</v>
      </c>
      <c r="B165" s="22"/>
      <c r="C165" s="22" t="s">
        <v>2980</v>
      </c>
      <c r="D165" s="22" t="s">
        <v>3958</v>
      </c>
      <c r="E165" s="22" t="s">
        <v>3967</v>
      </c>
      <c r="F165" s="22" t="s">
        <v>2974</v>
      </c>
      <c r="G165" s="22" t="s">
        <v>3336</v>
      </c>
      <c r="H165" s="22" t="s">
        <v>3610</v>
      </c>
      <c r="I165" s="22"/>
      <c r="J165" s="22" t="s">
        <v>2916</v>
      </c>
      <c r="K165" s="22" t="s">
        <v>2980</v>
      </c>
      <c r="L165" s="22"/>
      <c r="M165" s="22" t="s">
        <v>557</v>
      </c>
      <c r="N165" s="22" t="s">
        <v>3121</v>
      </c>
      <c r="O165" s="22" t="s">
        <v>2920</v>
      </c>
      <c r="P165" s="210">
        <f t="shared" si="1"/>
        <v>0</v>
      </c>
      <c r="Q165" s="22" t="s">
        <v>944</v>
      </c>
      <c r="R165" s="22">
        <v>7</v>
      </c>
      <c r="S165" s="22">
        <v>0.3</v>
      </c>
      <c r="T165" s="22" t="s">
        <v>2966</v>
      </c>
      <c r="U165" s="22">
        <v>5.5</v>
      </c>
      <c r="V165" s="22">
        <v>0.75</v>
      </c>
      <c r="W165" s="22" t="s">
        <v>2920</v>
      </c>
      <c r="X165" s="22">
        <v>0</v>
      </c>
      <c r="Y165" s="22" t="s">
        <v>2920</v>
      </c>
      <c r="Z165" s="22">
        <v>0</v>
      </c>
      <c r="AA165" s="22" t="s">
        <v>945</v>
      </c>
      <c r="AB165" s="22" t="s">
        <v>2920</v>
      </c>
      <c r="AC165" s="22" t="s">
        <v>4003</v>
      </c>
    </row>
    <row r="166" spans="1:29" ht="54" customHeight="1" x14ac:dyDescent="0.25">
      <c r="A166" s="22" t="s">
        <v>3335</v>
      </c>
      <c r="B166" s="22"/>
      <c r="C166" s="22" t="s">
        <v>2980</v>
      </c>
      <c r="D166" s="22" t="s">
        <v>3958</v>
      </c>
      <c r="E166" s="22" t="s">
        <v>3967</v>
      </c>
      <c r="F166" s="22" t="s">
        <v>2974</v>
      </c>
      <c r="G166" s="22" t="s">
        <v>756</v>
      </c>
      <c r="H166" s="22" t="s">
        <v>1393</v>
      </c>
      <c r="I166" s="22"/>
      <c r="J166" s="22" t="s">
        <v>2916</v>
      </c>
      <c r="K166" s="22" t="s">
        <v>2980</v>
      </c>
      <c r="L166" s="22" t="s">
        <v>2086</v>
      </c>
      <c r="M166" s="22" t="s">
        <v>557</v>
      </c>
      <c r="N166" s="22" t="s">
        <v>3121</v>
      </c>
      <c r="O166" s="22" t="s">
        <v>2920</v>
      </c>
      <c r="P166" s="210">
        <f t="shared" si="1"/>
        <v>0</v>
      </c>
      <c r="Q166" s="22" t="s">
        <v>944</v>
      </c>
      <c r="R166" s="22">
        <v>7.7</v>
      </c>
      <c r="S166" s="22">
        <v>0.25</v>
      </c>
      <c r="T166" s="22" t="s">
        <v>2966</v>
      </c>
      <c r="U166" s="22">
        <v>6.2</v>
      </c>
      <c r="V166" s="22">
        <v>0.75</v>
      </c>
      <c r="W166" s="22" t="s">
        <v>2071</v>
      </c>
      <c r="X166" s="22">
        <v>-1</v>
      </c>
      <c r="Y166" s="22" t="s">
        <v>2960</v>
      </c>
      <c r="Z166" s="22">
        <v>4</v>
      </c>
      <c r="AA166" s="22" t="s">
        <v>1011</v>
      </c>
      <c r="AB166" s="22" t="s">
        <v>2920</v>
      </c>
      <c r="AC166" s="22" t="s">
        <v>3987</v>
      </c>
    </row>
    <row r="167" spans="1:29" ht="54" customHeight="1" x14ac:dyDescent="0.25">
      <c r="A167" s="22" t="s">
        <v>3334</v>
      </c>
      <c r="B167" s="22"/>
      <c r="C167" s="22" t="s">
        <v>2980</v>
      </c>
      <c r="D167" s="22" t="s">
        <v>3958</v>
      </c>
      <c r="E167" s="22" t="s">
        <v>3967</v>
      </c>
      <c r="F167" s="22" t="s">
        <v>2974</v>
      </c>
      <c r="G167" s="22" t="s">
        <v>724</v>
      </c>
      <c r="H167" s="22" t="s">
        <v>3595</v>
      </c>
      <c r="I167" s="22"/>
      <c r="J167" s="22" t="s">
        <v>2916</v>
      </c>
      <c r="K167" s="22" t="s">
        <v>2980</v>
      </c>
      <c r="L167" s="22"/>
      <c r="M167" s="22" t="s">
        <v>557</v>
      </c>
      <c r="N167" s="22" t="s">
        <v>3121</v>
      </c>
      <c r="O167" s="22" t="s">
        <v>2920</v>
      </c>
      <c r="P167" s="210">
        <f t="shared" si="1"/>
        <v>0</v>
      </c>
      <c r="Q167" s="22" t="s">
        <v>944</v>
      </c>
      <c r="R167" s="22">
        <v>8.4</v>
      </c>
      <c r="S167" s="22">
        <v>0.25</v>
      </c>
      <c r="T167" s="22" t="s">
        <v>2966</v>
      </c>
      <c r="U167" s="22">
        <v>6.9</v>
      </c>
      <c r="V167" s="22">
        <v>0.75</v>
      </c>
      <c r="W167" s="22" t="s">
        <v>2920</v>
      </c>
      <c r="X167" s="22">
        <v>0</v>
      </c>
      <c r="Y167" s="22" t="s">
        <v>2920</v>
      </c>
      <c r="Z167" s="22">
        <v>0</v>
      </c>
      <c r="AA167" s="22" t="s">
        <v>945</v>
      </c>
      <c r="AB167" s="22" t="s">
        <v>2920</v>
      </c>
      <c r="AC167" s="22" t="s">
        <v>3993</v>
      </c>
    </row>
    <row r="168" spans="1:29" ht="54" customHeight="1" x14ac:dyDescent="0.25">
      <c r="A168" s="22" t="s">
        <v>3324</v>
      </c>
      <c r="B168" s="22"/>
      <c r="C168" s="22" t="s">
        <v>2980</v>
      </c>
      <c r="D168" s="22" t="s">
        <v>3958</v>
      </c>
      <c r="E168" s="22" t="s">
        <v>3967</v>
      </c>
      <c r="F168" s="22" t="s">
        <v>2974</v>
      </c>
      <c r="G168" s="22" t="s">
        <v>750</v>
      </c>
      <c r="H168" s="22" t="s">
        <v>2833</v>
      </c>
      <c r="I168" s="22"/>
      <c r="J168" s="22" t="s">
        <v>2916</v>
      </c>
      <c r="K168" s="22" t="s">
        <v>2980</v>
      </c>
      <c r="L168" s="22" t="s">
        <v>2073</v>
      </c>
      <c r="M168" s="22" t="s">
        <v>557</v>
      </c>
      <c r="N168" s="22" t="s">
        <v>3121</v>
      </c>
      <c r="O168" s="22" t="s">
        <v>1443</v>
      </c>
      <c r="P168" s="210">
        <f t="shared" si="1"/>
        <v>1.21</v>
      </c>
      <c r="Q168" s="22" t="s">
        <v>3164</v>
      </c>
      <c r="R168" s="22">
        <v>9.1</v>
      </c>
      <c r="S168" s="22">
        <v>0.2</v>
      </c>
      <c r="T168" s="22" t="s">
        <v>2966</v>
      </c>
      <c r="U168" s="22">
        <v>7.6</v>
      </c>
      <c r="V168" s="22">
        <v>0.75</v>
      </c>
      <c r="W168" s="22" t="s">
        <v>2920</v>
      </c>
      <c r="X168" s="22">
        <v>0</v>
      </c>
      <c r="Y168" s="22" t="s">
        <v>2920</v>
      </c>
      <c r="Z168" s="22">
        <v>0</v>
      </c>
      <c r="AA168" s="22" t="s">
        <v>945</v>
      </c>
      <c r="AB168" s="22" t="s">
        <v>3811</v>
      </c>
      <c r="AC168" s="22" t="s">
        <v>3989</v>
      </c>
    </row>
    <row r="169" spans="1:29" ht="54" customHeight="1" x14ac:dyDescent="0.25">
      <c r="A169" s="22" t="s">
        <v>3338</v>
      </c>
      <c r="B169" s="22"/>
      <c r="C169" s="22" t="s">
        <v>3327</v>
      </c>
      <c r="D169" s="22" t="s">
        <v>3995</v>
      </c>
      <c r="E169" s="22" t="s">
        <v>2868</v>
      </c>
      <c r="F169" s="22" t="s">
        <v>2919</v>
      </c>
      <c r="G169" s="22" t="s">
        <v>3331</v>
      </c>
      <c r="H169" s="22" t="s">
        <v>1729</v>
      </c>
      <c r="I169" s="22"/>
      <c r="J169" s="22" t="s">
        <v>2916</v>
      </c>
      <c r="K169" s="22" t="s">
        <v>3327</v>
      </c>
      <c r="L169" s="22"/>
      <c r="M169" s="22" t="s">
        <v>590</v>
      </c>
      <c r="N169" s="22" t="s">
        <v>102</v>
      </c>
      <c r="O169" s="22" t="s">
        <v>2920</v>
      </c>
      <c r="P169" s="210">
        <f t="shared" si="1"/>
        <v>0</v>
      </c>
      <c r="Q169" s="22" t="s">
        <v>944</v>
      </c>
      <c r="R169" s="22">
        <v>8</v>
      </c>
      <c r="S169" s="22">
        <v>0.25</v>
      </c>
      <c r="T169" s="22" t="s">
        <v>2966</v>
      </c>
      <c r="U169" s="22">
        <v>6.5</v>
      </c>
      <c r="V169" s="22">
        <v>0.9</v>
      </c>
      <c r="W169" s="22" t="s">
        <v>2993</v>
      </c>
      <c r="X169" s="22">
        <v>12</v>
      </c>
      <c r="Y169" s="22" t="s">
        <v>2941</v>
      </c>
      <c r="Z169" s="22">
        <v>0</v>
      </c>
      <c r="AA169" s="22" t="s">
        <v>945</v>
      </c>
      <c r="AB169" s="22" t="s">
        <v>2920</v>
      </c>
      <c r="AC169" s="22" t="s">
        <v>3969</v>
      </c>
    </row>
    <row r="170" spans="1:29" ht="54" customHeight="1" x14ac:dyDescent="0.25">
      <c r="A170" s="22" t="s">
        <v>3333</v>
      </c>
      <c r="B170" s="22"/>
      <c r="C170" s="22" t="s">
        <v>3327</v>
      </c>
      <c r="D170" s="22" t="s">
        <v>3995</v>
      </c>
      <c r="E170" s="22" t="s">
        <v>2868</v>
      </c>
      <c r="F170" s="22" t="s">
        <v>2919</v>
      </c>
      <c r="G170" s="22" t="s">
        <v>3330</v>
      </c>
      <c r="H170" s="22" t="s">
        <v>2858</v>
      </c>
      <c r="I170" s="22"/>
      <c r="J170" s="22" t="s">
        <v>2916</v>
      </c>
      <c r="K170" s="22" t="s">
        <v>3327</v>
      </c>
      <c r="L170" s="22" t="s">
        <v>875</v>
      </c>
      <c r="M170" s="22" t="s">
        <v>590</v>
      </c>
      <c r="N170" s="22" t="s">
        <v>102</v>
      </c>
      <c r="O170" s="22" t="s">
        <v>2920</v>
      </c>
      <c r="P170" s="210">
        <f t="shared" si="1"/>
        <v>0</v>
      </c>
      <c r="Q170" s="22" t="s">
        <v>944</v>
      </c>
      <c r="R170" s="22">
        <v>8.6999999999999993</v>
      </c>
      <c r="S170" s="22">
        <v>0.25</v>
      </c>
      <c r="T170" s="22" t="s">
        <v>2966</v>
      </c>
      <c r="U170" s="22">
        <v>7.2</v>
      </c>
      <c r="V170" s="22">
        <v>0.9</v>
      </c>
      <c r="W170" s="22" t="s">
        <v>700</v>
      </c>
      <c r="X170" s="22">
        <v>-1</v>
      </c>
      <c r="Y170" s="22" t="s">
        <v>2999</v>
      </c>
      <c r="Z170" s="22">
        <v>3</v>
      </c>
      <c r="AA170" s="22" t="s">
        <v>1011</v>
      </c>
      <c r="AB170" s="22" t="s">
        <v>3756</v>
      </c>
      <c r="AC170" s="22" t="s">
        <v>2895</v>
      </c>
    </row>
    <row r="171" spans="1:29" ht="54" customHeight="1" x14ac:dyDescent="0.25">
      <c r="A171" s="22" t="s">
        <v>3332</v>
      </c>
      <c r="B171" s="22"/>
      <c r="C171" s="22" t="s">
        <v>3327</v>
      </c>
      <c r="D171" s="22" t="s">
        <v>3995</v>
      </c>
      <c r="E171" s="22" t="s">
        <v>2868</v>
      </c>
      <c r="F171" s="22" t="s">
        <v>2919</v>
      </c>
      <c r="G171" s="22" t="s">
        <v>3343</v>
      </c>
      <c r="H171" s="22" t="s">
        <v>2568</v>
      </c>
      <c r="I171" s="22"/>
      <c r="J171" s="22" t="s">
        <v>2916</v>
      </c>
      <c r="K171" s="22" t="s">
        <v>3327</v>
      </c>
      <c r="L171" s="22" t="s">
        <v>3329</v>
      </c>
      <c r="M171" s="22" t="s">
        <v>590</v>
      </c>
      <c r="N171" s="22" t="s">
        <v>102</v>
      </c>
      <c r="O171" s="22" t="s">
        <v>1443</v>
      </c>
      <c r="P171" s="210">
        <f t="shared" si="1"/>
        <v>0.52</v>
      </c>
      <c r="Q171" s="22" t="s">
        <v>3108</v>
      </c>
      <c r="R171" s="22">
        <v>9.4</v>
      </c>
      <c r="S171" s="22">
        <v>0.25</v>
      </c>
      <c r="T171" s="22" t="s">
        <v>2966</v>
      </c>
      <c r="U171" s="22">
        <v>7.9</v>
      </c>
      <c r="V171" s="22">
        <v>0.9</v>
      </c>
      <c r="W171" s="22" t="s">
        <v>2920</v>
      </c>
      <c r="X171" s="22">
        <v>0</v>
      </c>
      <c r="Y171" s="22" t="s">
        <v>2920</v>
      </c>
      <c r="Z171" s="22">
        <v>0</v>
      </c>
      <c r="AA171" s="22" t="s">
        <v>945</v>
      </c>
      <c r="AB171" s="22" t="s">
        <v>2920</v>
      </c>
      <c r="AC171" s="22" t="s">
        <v>3981</v>
      </c>
    </row>
    <row r="172" spans="1:29" ht="54" customHeight="1" x14ac:dyDescent="0.25">
      <c r="A172" s="22" t="s">
        <v>3326</v>
      </c>
      <c r="B172" s="22"/>
      <c r="C172" s="22" t="s">
        <v>3327</v>
      </c>
      <c r="D172" s="22" t="s">
        <v>3995</v>
      </c>
      <c r="E172" s="22" t="s">
        <v>2868</v>
      </c>
      <c r="F172" s="22" t="s">
        <v>2919</v>
      </c>
      <c r="G172" s="22" t="s">
        <v>701</v>
      </c>
      <c r="H172" s="22" t="s">
        <v>2858</v>
      </c>
      <c r="I172" s="22"/>
      <c r="J172" s="22" t="s">
        <v>2916</v>
      </c>
      <c r="K172" s="22" t="s">
        <v>3327</v>
      </c>
      <c r="L172" s="22" t="s">
        <v>875</v>
      </c>
      <c r="M172" s="22" t="s">
        <v>590</v>
      </c>
      <c r="N172" s="22" t="s">
        <v>102</v>
      </c>
      <c r="O172" s="22" t="s">
        <v>2920</v>
      </c>
      <c r="P172" s="210">
        <f t="shared" si="1"/>
        <v>0</v>
      </c>
      <c r="Q172" s="22" t="s">
        <v>944</v>
      </c>
      <c r="R172" s="22">
        <v>10.1</v>
      </c>
      <c r="S172" s="22">
        <v>0.25</v>
      </c>
      <c r="T172" s="22" t="s">
        <v>2966</v>
      </c>
      <c r="U172" s="22">
        <v>8.6</v>
      </c>
      <c r="V172" s="22">
        <v>0.9</v>
      </c>
      <c r="W172" s="22" t="s">
        <v>700</v>
      </c>
      <c r="X172" s="22">
        <v>-1</v>
      </c>
      <c r="Y172" s="22" t="s">
        <v>2999</v>
      </c>
      <c r="Z172" s="22">
        <v>3</v>
      </c>
      <c r="AA172" s="22" t="s">
        <v>1011</v>
      </c>
      <c r="AB172" s="22" t="s">
        <v>3756</v>
      </c>
      <c r="AC172" s="22" t="s">
        <v>4006</v>
      </c>
    </row>
    <row r="173" spans="1:29" ht="54" customHeight="1" x14ac:dyDescent="0.25">
      <c r="A173" s="22" t="s">
        <v>3352</v>
      </c>
      <c r="B173" s="22"/>
      <c r="C173" s="22" t="s">
        <v>2972</v>
      </c>
      <c r="D173" s="22" t="s">
        <v>3598</v>
      </c>
      <c r="E173" s="22" t="s">
        <v>2536</v>
      </c>
      <c r="F173" s="22" t="s">
        <v>2919</v>
      </c>
      <c r="G173" s="22" t="s">
        <v>3325</v>
      </c>
      <c r="H173" s="22" t="s">
        <v>3988</v>
      </c>
      <c r="I173" s="22"/>
      <c r="J173" s="22" t="s">
        <v>2916</v>
      </c>
      <c r="K173" s="22" t="s">
        <v>2972</v>
      </c>
      <c r="L173" s="22"/>
      <c r="M173" s="22" t="s">
        <v>590</v>
      </c>
      <c r="N173" s="22" t="s">
        <v>102</v>
      </c>
      <c r="O173" s="22" t="s">
        <v>2920</v>
      </c>
      <c r="P173" s="210">
        <f t="shared" si="1"/>
        <v>0</v>
      </c>
      <c r="Q173" s="22" t="s">
        <v>944</v>
      </c>
      <c r="R173" s="22">
        <v>8</v>
      </c>
      <c r="S173" s="22">
        <v>0.25</v>
      </c>
      <c r="T173" s="22" t="s">
        <v>2966</v>
      </c>
      <c r="U173" s="22">
        <v>6.5</v>
      </c>
      <c r="V173" s="22">
        <v>0.9</v>
      </c>
      <c r="W173" s="22" t="s">
        <v>2920</v>
      </c>
      <c r="X173" s="22">
        <v>0</v>
      </c>
      <c r="Y173" s="22" t="s">
        <v>2920</v>
      </c>
      <c r="Z173" s="22">
        <v>0</v>
      </c>
      <c r="AA173" s="22" t="s">
        <v>945</v>
      </c>
      <c r="AB173" s="22" t="s">
        <v>2920</v>
      </c>
      <c r="AC173" s="22" t="s">
        <v>2852</v>
      </c>
    </row>
    <row r="174" spans="1:29" ht="54" customHeight="1" x14ac:dyDescent="0.25">
      <c r="A174" s="22" t="s">
        <v>3344</v>
      </c>
      <c r="B174" s="22"/>
      <c r="C174" s="22" t="s">
        <v>2972</v>
      </c>
      <c r="D174" s="22" t="s">
        <v>3598</v>
      </c>
      <c r="E174" s="22" t="s">
        <v>2536</v>
      </c>
      <c r="F174" s="22" t="s">
        <v>2919</v>
      </c>
      <c r="G174" s="22" t="s">
        <v>728</v>
      </c>
      <c r="H174" s="22" t="s">
        <v>1896</v>
      </c>
      <c r="I174" s="22"/>
      <c r="J174" s="22" t="s">
        <v>2916</v>
      </c>
      <c r="K174" s="22" t="s">
        <v>2972</v>
      </c>
      <c r="L174" s="22"/>
      <c r="M174" s="22" t="s">
        <v>590</v>
      </c>
      <c r="N174" s="22" t="s">
        <v>102</v>
      </c>
      <c r="O174" s="22" t="s">
        <v>2920</v>
      </c>
      <c r="P174" s="210">
        <f t="shared" si="1"/>
        <v>0</v>
      </c>
      <c r="Q174" s="22" t="s">
        <v>944</v>
      </c>
      <c r="R174" s="22">
        <v>8.6999999999999993</v>
      </c>
      <c r="S174" s="22">
        <v>0.2</v>
      </c>
      <c r="T174" s="22" t="s">
        <v>2966</v>
      </c>
      <c r="U174" s="22">
        <v>7.2</v>
      </c>
      <c r="V174" s="22">
        <v>0.9</v>
      </c>
      <c r="W174" s="22" t="s">
        <v>2920</v>
      </c>
      <c r="X174" s="22">
        <v>0</v>
      </c>
      <c r="Y174" s="22" t="s">
        <v>2920</v>
      </c>
      <c r="Z174" s="22">
        <v>0</v>
      </c>
      <c r="AA174" s="22" t="s">
        <v>945</v>
      </c>
      <c r="AB174" s="22" t="s">
        <v>2920</v>
      </c>
      <c r="AC174" s="22" t="s">
        <v>3862</v>
      </c>
    </row>
    <row r="175" spans="1:29" ht="54" customHeight="1" x14ac:dyDescent="0.25">
      <c r="A175" s="22" t="s">
        <v>3342</v>
      </c>
      <c r="B175" s="22"/>
      <c r="C175" s="22" t="s">
        <v>2972</v>
      </c>
      <c r="D175" s="22" t="s">
        <v>3598</v>
      </c>
      <c r="E175" s="22" t="s">
        <v>2536</v>
      </c>
      <c r="F175" s="22" t="s">
        <v>2919</v>
      </c>
      <c r="G175" s="22" t="s">
        <v>3339</v>
      </c>
      <c r="H175" s="22" t="s">
        <v>2568</v>
      </c>
      <c r="I175" s="22"/>
      <c r="J175" s="22" t="s">
        <v>2916</v>
      </c>
      <c r="K175" s="22" t="s">
        <v>2972</v>
      </c>
      <c r="L175" s="22" t="s">
        <v>3329</v>
      </c>
      <c r="M175" s="22" t="s">
        <v>590</v>
      </c>
      <c r="N175" s="22" t="s">
        <v>102</v>
      </c>
      <c r="O175" s="22" t="s">
        <v>1443</v>
      </c>
      <c r="P175" s="210">
        <f t="shared" si="1"/>
        <v>0.52</v>
      </c>
      <c r="Q175" s="22" t="s">
        <v>3108</v>
      </c>
      <c r="R175" s="22">
        <v>9.4</v>
      </c>
      <c r="S175" s="22">
        <v>0.25</v>
      </c>
      <c r="T175" s="22" t="s">
        <v>2966</v>
      </c>
      <c r="U175" s="22">
        <v>7.9</v>
      </c>
      <c r="V175" s="22">
        <v>0.9</v>
      </c>
      <c r="W175" s="22" t="s">
        <v>2920</v>
      </c>
      <c r="X175" s="22">
        <v>0</v>
      </c>
      <c r="Y175" s="22" t="s">
        <v>2920</v>
      </c>
      <c r="Z175" s="22">
        <v>0</v>
      </c>
      <c r="AA175" s="22" t="s">
        <v>945</v>
      </c>
      <c r="AB175" s="22" t="s">
        <v>2920</v>
      </c>
      <c r="AC175" s="22" t="s">
        <v>3981</v>
      </c>
    </row>
    <row r="176" spans="1:29" ht="54" customHeight="1" x14ac:dyDescent="0.25">
      <c r="A176" s="22" t="s">
        <v>3348</v>
      </c>
      <c r="B176" s="22"/>
      <c r="C176" s="22" t="s">
        <v>2972</v>
      </c>
      <c r="D176" s="22" t="s">
        <v>3598</v>
      </c>
      <c r="E176" s="22" t="s">
        <v>2536</v>
      </c>
      <c r="F176" s="22" t="s">
        <v>2919</v>
      </c>
      <c r="G176" s="22" t="s">
        <v>734</v>
      </c>
      <c r="H176" s="22" t="s">
        <v>3961</v>
      </c>
      <c r="I176" s="22"/>
      <c r="J176" s="22" t="s">
        <v>2916</v>
      </c>
      <c r="K176" s="22" t="s">
        <v>2972</v>
      </c>
      <c r="L176" s="22"/>
      <c r="M176" s="22" t="s">
        <v>590</v>
      </c>
      <c r="N176" s="22" t="s">
        <v>102</v>
      </c>
      <c r="O176" s="22" t="s">
        <v>2920</v>
      </c>
      <c r="P176" s="210">
        <f t="shared" si="1"/>
        <v>0</v>
      </c>
      <c r="Q176" s="22" t="s">
        <v>944</v>
      </c>
      <c r="R176" s="22">
        <v>10.1</v>
      </c>
      <c r="S176" s="22">
        <v>0.3</v>
      </c>
      <c r="T176" s="22" t="s">
        <v>2966</v>
      </c>
      <c r="U176" s="22">
        <v>8.6</v>
      </c>
      <c r="V176" s="22">
        <v>0.9</v>
      </c>
      <c r="W176" s="22" t="s">
        <v>2920</v>
      </c>
      <c r="X176" s="22">
        <v>0</v>
      </c>
      <c r="Y176" s="22" t="s">
        <v>2920</v>
      </c>
      <c r="Z176" s="22">
        <v>0</v>
      </c>
      <c r="AA176" s="22" t="s">
        <v>945</v>
      </c>
      <c r="AB176" s="22" t="s">
        <v>2920</v>
      </c>
      <c r="AC176" s="22" t="s">
        <v>2856</v>
      </c>
    </row>
    <row r="177" spans="1:29" ht="54" customHeight="1" x14ac:dyDescent="0.25">
      <c r="A177" s="22" t="s">
        <v>3183</v>
      </c>
      <c r="B177" s="22"/>
      <c r="C177" s="22" t="s">
        <v>3347</v>
      </c>
      <c r="D177" s="22" t="s">
        <v>3963</v>
      </c>
      <c r="E177" s="22" t="s">
        <v>2687</v>
      </c>
      <c r="F177" s="22" t="s">
        <v>2974</v>
      </c>
      <c r="G177" s="22" t="s">
        <v>737</v>
      </c>
      <c r="H177" s="22" t="s">
        <v>1394</v>
      </c>
      <c r="I177" s="22"/>
      <c r="J177" s="22" t="s">
        <v>2916</v>
      </c>
      <c r="K177" s="22" t="s">
        <v>3347</v>
      </c>
      <c r="L177" s="22" t="s">
        <v>985</v>
      </c>
      <c r="M177" s="22" t="s">
        <v>557</v>
      </c>
      <c r="N177" s="22" t="s">
        <v>3121</v>
      </c>
      <c r="O177" s="22" t="s">
        <v>2920</v>
      </c>
      <c r="P177" s="210">
        <f t="shared" si="1"/>
        <v>0</v>
      </c>
      <c r="Q177" s="22" t="s">
        <v>944</v>
      </c>
      <c r="R177" s="22">
        <v>6.5</v>
      </c>
      <c r="S177" s="22">
        <v>0.3</v>
      </c>
      <c r="T177" s="22" t="s">
        <v>2966</v>
      </c>
      <c r="U177" s="22">
        <v>5</v>
      </c>
      <c r="V177" s="22">
        <v>0.65</v>
      </c>
      <c r="W177" s="22" t="s">
        <v>1012</v>
      </c>
      <c r="X177" s="22">
        <v>1</v>
      </c>
      <c r="Y177" s="22" t="s">
        <v>2999</v>
      </c>
      <c r="Z177" s="22">
        <v>4</v>
      </c>
      <c r="AA177" s="22" t="s">
        <v>1011</v>
      </c>
      <c r="AB177" s="22" t="s">
        <v>3798</v>
      </c>
      <c r="AC177" s="22" t="s">
        <v>3971</v>
      </c>
    </row>
    <row r="178" spans="1:29" ht="54" customHeight="1" x14ac:dyDescent="0.25">
      <c r="A178" s="22" t="s">
        <v>3181</v>
      </c>
      <c r="B178" s="22"/>
      <c r="C178" s="22" t="s">
        <v>3347</v>
      </c>
      <c r="D178" s="22" t="s">
        <v>3963</v>
      </c>
      <c r="E178" s="22" t="s">
        <v>2687</v>
      </c>
      <c r="F178" s="22" t="s">
        <v>2974</v>
      </c>
      <c r="G178" s="22" t="s">
        <v>3347</v>
      </c>
      <c r="H178" s="22" t="s">
        <v>1393</v>
      </c>
      <c r="I178" s="22"/>
      <c r="J178" s="22" t="s">
        <v>2916</v>
      </c>
      <c r="K178" s="22" t="s">
        <v>3347</v>
      </c>
      <c r="L178" s="22" t="s">
        <v>2086</v>
      </c>
      <c r="M178" s="22" t="s">
        <v>557</v>
      </c>
      <c r="N178" s="22" t="s">
        <v>3121</v>
      </c>
      <c r="O178" s="22" t="s">
        <v>2920</v>
      </c>
      <c r="P178" s="210">
        <f t="shared" si="1"/>
        <v>0</v>
      </c>
      <c r="Q178" s="22" t="s">
        <v>944</v>
      </c>
      <c r="R178" s="22">
        <v>7.2</v>
      </c>
      <c r="S178" s="22">
        <v>0.25</v>
      </c>
      <c r="T178" s="22" t="s">
        <v>2966</v>
      </c>
      <c r="U178" s="22">
        <v>5.7</v>
      </c>
      <c r="V178" s="22">
        <v>0.65</v>
      </c>
      <c r="W178" s="22" t="s">
        <v>2071</v>
      </c>
      <c r="X178" s="22">
        <v>-1</v>
      </c>
      <c r="Y178" s="22" t="s">
        <v>2960</v>
      </c>
      <c r="Z178" s="22">
        <v>4</v>
      </c>
      <c r="AA178" s="22" t="s">
        <v>1011</v>
      </c>
      <c r="AB178" s="22" t="s">
        <v>2920</v>
      </c>
      <c r="AC178" s="22" t="s">
        <v>3968</v>
      </c>
    </row>
    <row r="179" spans="1:29" ht="54" customHeight="1" x14ac:dyDescent="0.25">
      <c r="A179" s="22" t="s">
        <v>3341</v>
      </c>
      <c r="B179" s="22"/>
      <c r="C179" s="22" t="s">
        <v>3347</v>
      </c>
      <c r="D179" s="22" t="s">
        <v>3963</v>
      </c>
      <c r="E179" s="22" t="s">
        <v>2687</v>
      </c>
      <c r="F179" s="22" t="s">
        <v>2974</v>
      </c>
      <c r="G179" s="22" t="s">
        <v>743</v>
      </c>
      <c r="H179" s="22" t="s">
        <v>3591</v>
      </c>
      <c r="I179" s="22"/>
      <c r="J179" s="22" t="s">
        <v>2916</v>
      </c>
      <c r="K179" s="22" t="s">
        <v>3347</v>
      </c>
      <c r="L179" s="22"/>
      <c r="M179" s="22" t="s">
        <v>557</v>
      </c>
      <c r="N179" s="22" t="s">
        <v>3121</v>
      </c>
      <c r="O179" s="22" t="s">
        <v>1443</v>
      </c>
      <c r="P179" s="210">
        <f t="shared" si="1"/>
        <v>0.95</v>
      </c>
      <c r="Q179" s="22" t="s">
        <v>3141</v>
      </c>
      <c r="R179" s="22">
        <v>7.9</v>
      </c>
      <c r="S179" s="22">
        <v>0.25</v>
      </c>
      <c r="T179" s="22" t="s">
        <v>2966</v>
      </c>
      <c r="U179" s="22">
        <v>6.4</v>
      </c>
      <c r="V179" s="22">
        <v>0.65</v>
      </c>
      <c r="W179" s="22" t="s">
        <v>2920</v>
      </c>
      <c r="X179" s="22">
        <v>0</v>
      </c>
      <c r="Y179" s="22" t="s">
        <v>2920</v>
      </c>
      <c r="Z179" s="22">
        <v>0</v>
      </c>
      <c r="AA179" s="22" t="s">
        <v>945</v>
      </c>
      <c r="AB179" s="22" t="s">
        <v>2920</v>
      </c>
      <c r="AC179" s="22" t="s">
        <v>1897</v>
      </c>
    </row>
    <row r="180" spans="1:29" ht="54" customHeight="1" x14ac:dyDescent="0.25">
      <c r="A180" s="22" t="s">
        <v>3345</v>
      </c>
      <c r="B180" s="22"/>
      <c r="C180" s="22" t="s">
        <v>3347</v>
      </c>
      <c r="D180" s="22" t="s">
        <v>3963</v>
      </c>
      <c r="E180" s="22" t="s">
        <v>2687</v>
      </c>
      <c r="F180" s="22" t="s">
        <v>2974</v>
      </c>
      <c r="G180" s="22" t="s">
        <v>741</v>
      </c>
      <c r="H180" s="22" t="s">
        <v>2683</v>
      </c>
      <c r="I180" s="22"/>
      <c r="J180" s="22" t="s">
        <v>2916</v>
      </c>
      <c r="K180" s="22" t="s">
        <v>3347</v>
      </c>
      <c r="L180" s="22"/>
      <c r="M180" s="22" t="s">
        <v>557</v>
      </c>
      <c r="N180" s="22" t="s">
        <v>3121</v>
      </c>
      <c r="O180" s="22" t="s">
        <v>2920</v>
      </c>
      <c r="P180" s="210">
        <f t="shared" si="1"/>
        <v>0</v>
      </c>
      <c r="Q180" s="22" t="s">
        <v>944</v>
      </c>
      <c r="R180" s="22">
        <v>8.6</v>
      </c>
      <c r="S180" s="22">
        <v>0.2</v>
      </c>
      <c r="T180" s="22" t="s">
        <v>2966</v>
      </c>
      <c r="U180" s="22">
        <v>7.1</v>
      </c>
      <c r="V180" s="22">
        <v>0.65</v>
      </c>
      <c r="W180" s="22" t="s">
        <v>2988</v>
      </c>
      <c r="X180" s="22">
        <v>-40</v>
      </c>
      <c r="Y180" s="22" t="s">
        <v>2941</v>
      </c>
      <c r="Z180" s="22">
        <v>2</v>
      </c>
      <c r="AA180" s="22" t="s">
        <v>1011</v>
      </c>
      <c r="AB180" s="22" t="s">
        <v>2920</v>
      </c>
      <c r="AC180" s="22" t="s">
        <v>2849</v>
      </c>
    </row>
    <row r="181" spans="1:29" ht="54" customHeight="1" x14ac:dyDescent="0.25">
      <c r="A181" s="22" t="s">
        <v>3346</v>
      </c>
      <c r="B181" s="22"/>
      <c r="C181" s="22" t="s">
        <v>735</v>
      </c>
      <c r="D181" s="22" t="s">
        <v>3600</v>
      </c>
      <c r="E181" s="22" t="s">
        <v>2691</v>
      </c>
      <c r="F181" s="22" t="s">
        <v>2974</v>
      </c>
      <c r="G181" s="22" t="s">
        <v>732</v>
      </c>
      <c r="H181" s="22" t="s">
        <v>1394</v>
      </c>
      <c r="I181" s="22"/>
      <c r="J181" s="22" t="s">
        <v>2916</v>
      </c>
      <c r="K181" s="22" t="s">
        <v>735</v>
      </c>
      <c r="L181" s="22" t="s">
        <v>549</v>
      </c>
      <c r="M181" s="22" t="s">
        <v>557</v>
      </c>
      <c r="N181" s="22" t="s">
        <v>3121</v>
      </c>
      <c r="O181" s="22" t="s">
        <v>2920</v>
      </c>
      <c r="P181" s="210">
        <f t="shared" si="1"/>
        <v>0</v>
      </c>
      <c r="Q181" s="22" t="s">
        <v>944</v>
      </c>
      <c r="R181" s="22">
        <v>6.5</v>
      </c>
      <c r="S181" s="22">
        <v>0.3</v>
      </c>
      <c r="T181" s="22" t="s">
        <v>2966</v>
      </c>
      <c r="U181" s="22">
        <v>5</v>
      </c>
      <c r="V181" s="22">
        <v>0.65</v>
      </c>
      <c r="W181" s="22" t="s">
        <v>1012</v>
      </c>
      <c r="X181" s="22">
        <v>1</v>
      </c>
      <c r="Y181" s="22" t="s">
        <v>2999</v>
      </c>
      <c r="Z181" s="22">
        <v>4</v>
      </c>
      <c r="AA181" s="22" t="s">
        <v>1011</v>
      </c>
      <c r="AB181" s="22" t="s">
        <v>2041</v>
      </c>
      <c r="AC181" s="22" t="s">
        <v>1895</v>
      </c>
    </row>
    <row r="182" spans="1:29" ht="54" customHeight="1" x14ac:dyDescent="0.25">
      <c r="A182" s="22" t="s">
        <v>3211</v>
      </c>
      <c r="B182" s="22"/>
      <c r="C182" s="22" t="s">
        <v>735</v>
      </c>
      <c r="D182" s="22" t="s">
        <v>3600</v>
      </c>
      <c r="E182" s="22" t="s">
        <v>2691</v>
      </c>
      <c r="F182" s="22" t="s">
        <v>2974</v>
      </c>
      <c r="G182" s="22" t="s">
        <v>3224</v>
      </c>
      <c r="H182" s="22" t="s">
        <v>1918</v>
      </c>
      <c r="I182" s="22"/>
      <c r="J182" s="22" t="s">
        <v>2916</v>
      </c>
      <c r="K182" s="22" t="s">
        <v>735</v>
      </c>
      <c r="L182" s="22"/>
      <c r="M182" s="22" t="s">
        <v>557</v>
      </c>
      <c r="N182" s="22" t="s">
        <v>3121</v>
      </c>
      <c r="O182" s="22" t="s">
        <v>2920</v>
      </c>
      <c r="P182" s="210">
        <f t="shared" si="1"/>
        <v>0</v>
      </c>
      <c r="Q182" s="22" t="s">
        <v>944</v>
      </c>
      <c r="R182" s="22">
        <v>7.2</v>
      </c>
      <c r="S182" s="22">
        <v>0.3</v>
      </c>
      <c r="T182" s="22" t="s">
        <v>2966</v>
      </c>
      <c r="U182" s="22">
        <v>5.7</v>
      </c>
      <c r="V182" s="22">
        <v>0.65</v>
      </c>
      <c r="W182" s="22" t="s">
        <v>2920</v>
      </c>
      <c r="X182" s="22">
        <v>0</v>
      </c>
      <c r="Y182" s="22" t="s">
        <v>2920</v>
      </c>
      <c r="Z182" s="22">
        <v>0</v>
      </c>
      <c r="AA182" s="22" t="s">
        <v>945</v>
      </c>
      <c r="AB182" s="22" t="s">
        <v>2920</v>
      </c>
      <c r="AC182" s="22" t="s">
        <v>3854</v>
      </c>
    </row>
    <row r="183" spans="1:29" ht="54" customHeight="1" x14ac:dyDescent="0.25">
      <c r="A183" s="22" t="s">
        <v>3206</v>
      </c>
      <c r="B183" s="22"/>
      <c r="C183" s="22" t="s">
        <v>735</v>
      </c>
      <c r="D183" s="22" t="s">
        <v>3600</v>
      </c>
      <c r="E183" s="22" t="s">
        <v>2691</v>
      </c>
      <c r="F183" s="22" t="s">
        <v>2974</v>
      </c>
      <c r="G183" s="22" t="s">
        <v>580</v>
      </c>
      <c r="H183" s="22" t="s">
        <v>2568</v>
      </c>
      <c r="I183" s="22"/>
      <c r="J183" s="22" t="s">
        <v>2916</v>
      </c>
      <c r="K183" s="22" t="s">
        <v>735</v>
      </c>
      <c r="L183" s="22" t="s">
        <v>3329</v>
      </c>
      <c r="M183" s="22" t="s">
        <v>557</v>
      </c>
      <c r="N183" s="22" t="s">
        <v>3121</v>
      </c>
      <c r="O183" s="22" t="s">
        <v>1443</v>
      </c>
      <c r="P183" s="210">
        <f t="shared" si="1"/>
        <v>0.45</v>
      </c>
      <c r="Q183" s="22" t="s">
        <v>3169</v>
      </c>
      <c r="R183" s="22">
        <v>7.9</v>
      </c>
      <c r="S183" s="22">
        <v>0.25</v>
      </c>
      <c r="T183" s="22" t="s">
        <v>2966</v>
      </c>
      <c r="U183" s="22">
        <v>6.4</v>
      </c>
      <c r="V183" s="22">
        <v>0.65</v>
      </c>
      <c r="W183" s="22" t="s">
        <v>2920</v>
      </c>
      <c r="X183" s="22">
        <v>0</v>
      </c>
      <c r="Y183" s="22" t="s">
        <v>2920</v>
      </c>
      <c r="Z183" s="22">
        <v>0</v>
      </c>
      <c r="AA183" s="22" t="s">
        <v>945</v>
      </c>
      <c r="AB183" s="22" t="s">
        <v>2920</v>
      </c>
      <c r="AC183" s="22" t="s">
        <v>3972</v>
      </c>
    </row>
    <row r="184" spans="1:29" ht="54" customHeight="1" x14ac:dyDescent="0.25">
      <c r="A184" s="22" t="s">
        <v>3220</v>
      </c>
      <c r="B184" s="22"/>
      <c r="C184" s="22" t="s">
        <v>735</v>
      </c>
      <c r="D184" s="22" t="s">
        <v>3600</v>
      </c>
      <c r="E184" s="22" t="s">
        <v>2691</v>
      </c>
      <c r="F184" s="22" t="s">
        <v>2974</v>
      </c>
      <c r="G184" s="22" t="s">
        <v>3207</v>
      </c>
      <c r="H184" s="22" t="s">
        <v>1840</v>
      </c>
      <c r="I184" s="22"/>
      <c r="J184" s="22" t="s">
        <v>2916</v>
      </c>
      <c r="K184" s="22" t="s">
        <v>735</v>
      </c>
      <c r="L184" s="22"/>
      <c r="M184" s="22" t="s">
        <v>557</v>
      </c>
      <c r="N184" s="22" t="s">
        <v>3121</v>
      </c>
      <c r="O184" s="22" t="s">
        <v>2920</v>
      </c>
      <c r="P184" s="210">
        <f t="shared" si="1"/>
        <v>0</v>
      </c>
      <c r="Q184" s="22" t="s">
        <v>944</v>
      </c>
      <c r="R184" s="22">
        <v>8.6</v>
      </c>
      <c r="S184" s="22">
        <v>0.15</v>
      </c>
      <c r="T184" s="22" t="s">
        <v>2966</v>
      </c>
      <c r="U184" s="22">
        <v>7.1</v>
      </c>
      <c r="V184" s="22">
        <v>0.65</v>
      </c>
      <c r="W184" s="22" t="s">
        <v>571</v>
      </c>
      <c r="X184" s="22">
        <v>1</v>
      </c>
      <c r="Y184" s="22" t="s">
        <v>2956</v>
      </c>
      <c r="Z184" s="22">
        <v>0</v>
      </c>
      <c r="AA184" s="22" t="s">
        <v>945</v>
      </c>
      <c r="AB184" s="22" t="s">
        <v>2920</v>
      </c>
      <c r="AC184" s="22" t="s">
        <v>3589</v>
      </c>
    </row>
    <row r="185" spans="1:29" ht="54" customHeight="1" x14ac:dyDescent="0.25">
      <c r="A185" s="22" t="s">
        <v>3209</v>
      </c>
      <c r="B185" s="22"/>
      <c r="C185" s="22" t="s">
        <v>2976</v>
      </c>
      <c r="D185" s="22" t="s">
        <v>3596</v>
      </c>
      <c r="E185" s="22" t="s">
        <v>3978</v>
      </c>
      <c r="F185" s="22" t="s">
        <v>2974</v>
      </c>
      <c r="G185" s="22" t="s">
        <v>3217</v>
      </c>
      <c r="H185" s="22" t="s">
        <v>1893</v>
      </c>
      <c r="I185" s="22"/>
      <c r="J185" s="22" t="s">
        <v>2916</v>
      </c>
      <c r="K185" s="22" t="s">
        <v>2976</v>
      </c>
      <c r="L185" s="22" t="s">
        <v>1003</v>
      </c>
      <c r="M185" s="22" t="s">
        <v>557</v>
      </c>
      <c r="N185" s="22" t="s">
        <v>3121</v>
      </c>
      <c r="O185" s="22" t="s">
        <v>2920</v>
      </c>
      <c r="P185" s="210">
        <f t="shared" si="1"/>
        <v>0</v>
      </c>
      <c r="Q185" s="22" t="s">
        <v>944</v>
      </c>
      <c r="R185" s="22">
        <v>6.5</v>
      </c>
      <c r="S185" s="22">
        <v>0.3</v>
      </c>
      <c r="T185" s="22" t="s">
        <v>2966</v>
      </c>
      <c r="U185" s="22">
        <v>5</v>
      </c>
      <c r="V185" s="22">
        <v>0.65</v>
      </c>
      <c r="W185" s="22" t="s">
        <v>999</v>
      </c>
      <c r="X185" s="22">
        <v>70</v>
      </c>
      <c r="Y185" s="22" t="s">
        <v>2941</v>
      </c>
      <c r="Z185" s="22">
        <v>5</v>
      </c>
      <c r="AA185" s="22" t="s">
        <v>1011</v>
      </c>
      <c r="AB185" s="22" t="s">
        <v>2019</v>
      </c>
      <c r="AC185" s="22" t="s">
        <v>1904</v>
      </c>
    </row>
    <row r="186" spans="1:29" ht="54" customHeight="1" x14ac:dyDescent="0.25">
      <c r="A186" s="22" t="s">
        <v>3210</v>
      </c>
      <c r="B186" s="22"/>
      <c r="C186" s="22" t="s">
        <v>2976</v>
      </c>
      <c r="D186" s="22" t="s">
        <v>3596</v>
      </c>
      <c r="E186" s="22" t="s">
        <v>3978</v>
      </c>
      <c r="F186" s="22" t="s">
        <v>2974</v>
      </c>
      <c r="G186" s="22" t="s">
        <v>3225</v>
      </c>
      <c r="H186" s="22" t="s">
        <v>1893</v>
      </c>
      <c r="I186" s="22"/>
      <c r="J186" s="22" t="s">
        <v>2916</v>
      </c>
      <c r="K186" s="22" t="s">
        <v>2976</v>
      </c>
      <c r="L186" s="22" t="s">
        <v>1003</v>
      </c>
      <c r="M186" s="22" t="s">
        <v>557</v>
      </c>
      <c r="N186" s="22" t="s">
        <v>3121</v>
      </c>
      <c r="O186" s="22" t="s">
        <v>2920</v>
      </c>
      <c r="P186" s="210">
        <f t="shared" si="1"/>
        <v>0</v>
      </c>
      <c r="Q186" s="22" t="s">
        <v>944</v>
      </c>
      <c r="R186" s="22">
        <v>7.2</v>
      </c>
      <c r="S186" s="22">
        <v>0.25</v>
      </c>
      <c r="T186" s="22" t="s">
        <v>2966</v>
      </c>
      <c r="U186" s="22">
        <v>5.7</v>
      </c>
      <c r="V186" s="22">
        <v>0.65</v>
      </c>
      <c r="W186" s="22" t="s">
        <v>999</v>
      </c>
      <c r="X186" s="22">
        <v>70</v>
      </c>
      <c r="Y186" s="22" t="s">
        <v>2941</v>
      </c>
      <c r="Z186" s="22">
        <v>5</v>
      </c>
      <c r="AA186" s="22" t="s">
        <v>1011</v>
      </c>
      <c r="AB186" s="22" t="s">
        <v>2019</v>
      </c>
      <c r="AC186" s="22" t="s">
        <v>2871</v>
      </c>
    </row>
    <row r="187" spans="1:29" ht="54" customHeight="1" x14ac:dyDescent="0.25">
      <c r="A187" s="22" t="s">
        <v>3208</v>
      </c>
      <c r="B187" s="22"/>
      <c r="C187" s="22" t="s">
        <v>2976</v>
      </c>
      <c r="D187" s="22" t="s">
        <v>3596</v>
      </c>
      <c r="E187" s="22" t="s">
        <v>3978</v>
      </c>
      <c r="F187" s="22" t="s">
        <v>2974</v>
      </c>
      <c r="G187" s="22" t="s">
        <v>581</v>
      </c>
      <c r="H187" s="22" t="s">
        <v>2568</v>
      </c>
      <c r="I187" s="22"/>
      <c r="J187" s="22" t="s">
        <v>2916</v>
      </c>
      <c r="K187" s="22" t="s">
        <v>2976</v>
      </c>
      <c r="L187" s="22" t="s">
        <v>3226</v>
      </c>
      <c r="M187" s="22" t="s">
        <v>557</v>
      </c>
      <c r="N187" s="22" t="s">
        <v>3121</v>
      </c>
      <c r="O187" s="22" t="s">
        <v>1443</v>
      </c>
      <c r="P187" s="210">
        <f t="shared" si="1"/>
        <v>0.45</v>
      </c>
      <c r="Q187" s="22" t="s">
        <v>3169</v>
      </c>
      <c r="R187" s="22">
        <v>7.9</v>
      </c>
      <c r="S187" s="22">
        <v>0.25</v>
      </c>
      <c r="T187" s="22" t="s">
        <v>2966</v>
      </c>
      <c r="U187" s="22">
        <v>6.4</v>
      </c>
      <c r="V187" s="22">
        <v>0.65</v>
      </c>
      <c r="W187" s="22" t="s">
        <v>2920</v>
      </c>
      <c r="X187" s="22">
        <v>0</v>
      </c>
      <c r="Y187" s="22" t="s">
        <v>2920</v>
      </c>
      <c r="Z187" s="22">
        <v>0</v>
      </c>
      <c r="AA187" s="22" t="s">
        <v>945</v>
      </c>
      <c r="AB187" s="22" t="s">
        <v>3798</v>
      </c>
      <c r="AC187" s="22" t="s">
        <v>3982</v>
      </c>
    </row>
    <row r="188" spans="1:29" ht="54" customHeight="1" x14ac:dyDescent="0.25">
      <c r="A188" s="22" t="s">
        <v>3230</v>
      </c>
      <c r="B188" s="22"/>
      <c r="C188" s="22" t="s">
        <v>2976</v>
      </c>
      <c r="D188" s="22" t="s">
        <v>3596</v>
      </c>
      <c r="E188" s="22" t="s">
        <v>3978</v>
      </c>
      <c r="F188" s="22" t="s">
        <v>2974</v>
      </c>
      <c r="G188" s="22" t="s">
        <v>614</v>
      </c>
      <c r="H188" s="22" t="s">
        <v>3597</v>
      </c>
      <c r="I188" s="22"/>
      <c r="J188" s="22" t="s">
        <v>2916</v>
      </c>
      <c r="K188" s="22" t="s">
        <v>2976</v>
      </c>
      <c r="L188" s="22"/>
      <c r="M188" s="22" t="s">
        <v>557</v>
      </c>
      <c r="N188" s="22" t="s">
        <v>3121</v>
      </c>
      <c r="O188" s="22" t="s">
        <v>2920</v>
      </c>
      <c r="P188" s="210">
        <f t="shared" si="1"/>
        <v>0</v>
      </c>
      <c r="Q188" s="22" t="s">
        <v>944</v>
      </c>
      <c r="R188" s="22">
        <v>8.6</v>
      </c>
      <c r="S188" s="22">
        <v>0.2</v>
      </c>
      <c r="T188" s="22" t="s">
        <v>2966</v>
      </c>
      <c r="U188" s="22">
        <v>7.1</v>
      </c>
      <c r="V188" s="22">
        <v>0.65</v>
      </c>
      <c r="W188" s="22" t="s">
        <v>2920</v>
      </c>
      <c r="X188" s="22">
        <v>0</v>
      </c>
      <c r="Y188" s="22" t="s">
        <v>2920</v>
      </c>
      <c r="Z188" s="22">
        <v>0</v>
      </c>
      <c r="AA188" s="22" t="s">
        <v>945</v>
      </c>
      <c r="AB188" s="22" t="s">
        <v>2920</v>
      </c>
      <c r="AC188" s="22" t="s">
        <v>1921</v>
      </c>
    </row>
    <row r="189" spans="1:29" ht="54" customHeight="1" x14ac:dyDescent="0.25">
      <c r="A189" s="22" t="s">
        <v>3214</v>
      </c>
      <c r="B189" s="22"/>
      <c r="C189" s="22" t="s">
        <v>597</v>
      </c>
      <c r="D189" s="22" t="s">
        <v>3596</v>
      </c>
      <c r="E189" s="22" t="s">
        <v>2719</v>
      </c>
      <c r="F189" s="22" t="s">
        <v>2974</v>
      </c>
      <c r="G189" s="22" t="s">
        <v>709</v>
      </c>
      <c r="H189" s="22" t="s">
        <v>3874</v>
      </c>
      <c r="I189" s="22"/>
      <c r="J189" s="22" t="s">
        <v>2916</v>
      </c>
      <c r="K189" s="22" t="s">
        <v>597</v>
      </c>
      <c r="L189" s="22" t="s">
        <v>2994</v>
      </c>
      <c r="M189" s="22" t="s">
        <v>557</v>
      </c>
      <c r="N189" s="22" t="s">
        <v>3121</v>
      </c>
      <c r="O189" s="22" t="s">
        <v>2920</v>
      </c>
      <c r="P189" s="210">
        <f t="shared" si="1"/>
        <v>0</v>
      </c>
      <c r="Q189" s="22" t="s">
        <v>944</v>
      </c>
      <c r="R189" s="22">
        <v>6.5</v>
      </c>
      <c r="S189" s="22">
        <v>0.3</v>
      </c>
      <c r="T189" s="22" t="s">
        <v>2966</v>
      </c>
      <c r="U189" s="22">
        <v>5</v>
      </c>
      <c r="V189" s="22">
        <v>0.65</v>
      </c>
      <c r="W189" s="22" t="s">
        <v>938</v>
      </c>
      <c r="X189" s="22">
        <v>-100</v>
      </c>
      <c r="Y189" s="22" t="s">
        <v>2941</v>
      </c>
      <c r="Z189" s="22">
        <v>1.5</v>
      </c>
      <c r="AA189" s="22" t="s">
        <v>1011</v>
      </c>
      <c r="AB189" s="22" t="s">
        <v>2032</v>
      </c>
      <c r="AC189" s="22" t="s">
        <v>3962</v>
      </c>
    </row>
    <row r="190" spans="1:29" ht="54" customHeight="1" x14ac:dyDescent="0.25">
      <c r="A190" s="22" t="s">
        <v>3213</v>
      </c>
      <c r="B190" s="22"/>
      <c r="C190" s="22" t="s">
        <v>597</v>
      </c>
      <c r="D190" s="22" t="s">
        <v>3596</v>
      </c>
      <c r="E190" s="22" t="s">
        <v>2719</v>
      </c>
      <c r="F190" s="22" t="s">
        <v>2974</v>
      </c>
      <c r="G190" s="22" t="s">
        <v>727</v>
      </c>
      <c r="H190" s="22" t="s">
        <v>3979</v>
      </c>
      <c r="I190" s="22"/>
      <c r="J190" s="22" t="s">
        <v>2916</v>
      </c>
      <c r="K190" s="22" t="s">
        <v>597</v>
      </c>
      <c r="L190" s="22"/>
      <c r="M190" s="22" t="s">
        <v>557</v>
      </c>
      <c r="N190" s="22" t="s">
        <v>3121</v>
      </c>
      <c r="O190" s="22" t="s">
        <v>2920</v>
      </c>
      <c r="P190" s="210">
        <f t="shared" si="1"/>
        <v>0</v>
      </c>
      <c r="Q190" s="22" t="s">
        <v>944</v>
      </c>
      <c r="R190" s="22">
        <v>7.2</v>
      </c>
      <c r="S190" s="22">
        <v>0.3</v>
      </c>
      <c r="T190" s="22" t="s">
        <v>2966</v>
      </c>
      <c r="U190" s="22">
        <v>5.7</v>
      </c>
      <c r="V190" s="22">
        <v>0.65</v>
      </c>
      <c r="W190" s="22" t="s">
        <v>2920</v>
      </c>
      <c r="X190" s="22">
        <v>0</v>
      </c>
      <c r="Y190" s="22" t="s">
        <v>2920</v>
      </c>
      <c r="Z190" s="22">
        <v>0</v>
      </c>
      <c r="AA190" s="22" t="s">
        <v>945</v>
      </c>
      <c r="AB190" s="22" t="s">
        <v>2920</v>
      </c>
      <c r="AC190" s="22" t="s">
        <v>3960</v>
      </c>
    </row>
    <row r="191" spans="1:29" ht="54" customHeight="1" x14ac:dyDescent="0.25">
      <c r="A191" s="22" t="s">
        <v>3219</v>
      </c>
      <c r="B191" s="22"/>
      <c r="C191" s="22" t="s">
        <v>597</v>
      </c>
      <c r="D191" s="22" t="s">
        <v>3596</v>
      </c>
      <c r="E191" s="22" t="s">
        <v>2719</v>
      </c>
      <c r="F191" s="22" t="s">
        <v>2974</v>
      </c>
      <c r="G191" s="22" t="s">
        <v>731</v>
      </c>
      <c r="H191" s="22" t="s">
        <v>1393</v>
      </c>
      <c r="I191" s="22"/>
      <c r="J191" s="22" t="s">
        <v>2916</v>
      </c>
      <c r="K191" s="22" t="s">
        <v>597</v>
      </c>
      <c r="L191" s="22" t="s">
        <v>2086</v>
      </c>
      <c r="M191" s="22" t="s">
        <v>557</v>
      </c>
      <c r="N191" s="22" t="s">
        <v>3121</v>
      </c>
      <c r="O191" s="22" t="s">
        <v>2920</v>
      </c>
      <c r="P191" s="210">
        <f t="shared" si="1"/>
        <v>0</v>
      </c>
      <c r="Q191" s="22" t="s">
        <v>944</v>
      </c>
      <c r="R191" s="22">
        <v>7.9</v>
      </c>
      <c r="S191" s="22">
        <v>0.2</v>
      </c>
      <c r="T191" s="22" t="s">
        <v>2966</v>
      </c>
      <c r="U191" s="22">
        <v>6.4</v>
      </c>
      <c r="V191" s="22">
        <v>0.65</v>
      </c>
      <c r="W191" s="22" t="s">
        <v>2071</v>
      </c>
      <c r="X191" s="22">
        <v>-1</v>
      </c>
      <c r="Y191" s="22" t="s">
        <v>2960</v>
      </c>
      <c r="Z191" s="22">
        <v>4</v>
      </c>
      <c r="AA191" s="22" t="s">
        <v>1011</v>
      </c>
      <c r="AB191" s="22" t="s">
        <v>2920</v>
      </c>
      <c r="AC191" s="22" t="s">
        <v>1903</v>
      </c>
    </row>
    <row r="192" spans="1:29" ht="54" customHeight="1" x14ac:dyDescent="0.25">
      <c r="A192" s="22" t="s">
        <v>3222</v>
      </c>
      <c r="B192" s="22"/>
      <c r="C192" s="22" t="s">
        <v>597</v>
      </c>
      <c r="D192" s="22" t="s">
        <v>3596</v>
      </c>
      <c r="E192" s="22" t="s">
        <v>2719</v>
      </c>
      <c r="F192" s="22" t="s">
        <v>2974</v>
      </c>
      <c r="G192" s="22" t="s">
        <v>592</v>
      </c>
      <c r="H192" s="22" t="s">
        <v>2157</v>
      </c>
      <c r="I192" s="22"/>
      <c r="J192" s="22" t="s">
        <v>2916</v>
      </c>
      <c r="K192" s="22" t="s">
        <v>597</v>
      </c>
      <c r="L192" s="22"/>
      <c r="M192" s="22" t="s">
        <v>557</v>
      </c>
      <c r="N192" s="22" t="s">
        <v>3121</v>
      </c>
      <c r="O192" s="22" t="s">
        <v>1443</v>
      </c>
      <c r="P192" s="210">
        <f t="shared" si="1"/>
        <v>1</v>
      </c>
      <c r="Q192" s="22" t="s">
        <v>3099</v>
      </c>
      <c r="R192" s="22">
        <v>8.6</v>
      </c>
      <c r="S192" s="22">
        <v>0.2</v>
      </c>
      <c r="T192" s="22" t="s">
        <v>2966</v>
      </c>
      <c r="U192" s="22">
        <v>7.1</v>
      </c>
      <c r="V192" s="22">
        <v>0.65</v>
      </c>
      <c r="W192" s="22" t="s">
        <v>2920</v>
      </c>
      <c r="X192" s="22">
        <v>0</v>
      </c>
      <c r="Y192" s="22" t="s">
        <v>2920</v>
      </c>
      <c r="Z192" s="22">
        <v>0</v>
      </c>
      <c r="AA192" s="22" t="s">
        <v>945</v>
      </c>
      <c r="AB192" s="22" t="s">
        <v>2920</v>
      </c>
      <c r="AC192" s="22" t="s">
        <v>1911</v>
      </c>
    </row>
    <row r="193" spans="1:29" ht="54" customHeight="1" x14ac:dyDescent="0.25">
      <c r="A193" s="22" t="s">
        <v>3223</v>
      </c>
      <c r="B193" s="22"/>
      <c r="C193" s="22" t="s">
        <v>3218</v>
      </c>
      <c r="D193" s="22" t="s">
        <v>3596</v>
      </c>
      <c r="E193" s="22" t="s">
        <v>3881</v>
      </c>
      <c r="F193" s="22" t="s">
        <v>2974</v>
      </c>
      <c r="G193" s="22" t="s">
        <v>2923</v>
      </c>
      <c r="H193" s="22" t="s">
        <v>2833</v>
      </c>
      <c r="I193" s="22"/>
      <c r="J193" s="22" t="s">
        <v>2916</v>
      </c>
      <c r="K193" s="22" t="s">
        <v>3218</v>
      </c>
      <c r="L193" s="22" t="s">
        <v>2073</v>
      </c>
      <c r="M193" s="22" t="s">
        <v>557</v>
      </c>
      <c r="N193" s="22" t="s">
        <v>3121</v>
      </c>
      <c r="O193" s="22" t="s">
        <v>1443</v>
      </c>
      <c r="P193" s="210">
        <f t="shared" si="1"/>
        <v>1.1499999999999999</v>
      </c>
      <c r="Q193" s="22" t="s">
        <v>3101</v>
      </c>
      <c r="R193" s="22">
        <v>6.5</v>
      </c>
      <c r="S193" s="22">
        <v>0.35</v>
      </c>
      <c r="T193" s="22" t="s">
        <v>2966</v>
      </c>
      <c r="U193" s="22">
        <v>5</v>
      </c>
      <c r="V193" s="22">
        <v>0.65</v>
      </c>
      <c r="W193" s="22" t="s">
        <v>2920</v>
      </c>
      <c r="X193" s="22">
        <v>0</v>
      </c>
      <c r="Y193" s="22" t="s">
        <v>2920</v>
      </c>
      <c r="Z193" s="22">
        <v>0</v>
      </c>
      <c r="AA193" s="22" t="s">
        <v>945</v>
      </c>
      <c r="AB193" s="22" t="s">
        <v>3811</v>
      </c>
      <c r="AC193" s="22" t="s">
        <v>1907</v>
      </c>
    </row>
    <row r="194" spans="1:29" ht="54" customHeight="1" x14ac:dyDescent="0.25">
      <c r="A194" s="22" t="s">
        <v>3227</v>
      </c>
      <c r="B194" s="22"/>
      <c r="C194" s="22" t="s">
        <v>3218</v>
      </c>
      <c r="D194" s="22" t="s">
        <v>3596</v>
      </c>
      <c r="E194" s="22" t="s">
        <v>3881</v>
      </c>
      <c r="F194" s="22" t="s">
        <v>2974</v>
      </c>
      <c r="G194" s="22" t="s">
        <v>3231</v>
      </c>
      <c r="H194" s="22" t="s">
        <v>3599</v>
      </c>
      <c r="I194" s="22"/>
      <c r="J194" s="22" t="s">
        <v>2916</v>
      </c>
      <c r="K194" s="22" t="s">
        <v>3218</v>
      </c>
      <c r="L194" s="22"/>
      <c r="M194" s="22" t="s">
        <v>557</v>
      </c>
      <c r="N194" s="22" t="s">
        <v>3121</v>
      </c>
      <c r="O194" s="22" t="s">
        <v>2920</v>
      </c>
      <c r="P194" s="210">
        <f t="shared" si="1"/>
        <v>0</v>
      </c>
      <c r="Q194" s="22" t="s">
        <v>944</v>
      </c>
      <c r="R194" s="22">
        <v>7.2</v>
      </c>
      <c r="S194" s="22">
        <v>0.25</v>
      </c>
      <c r="T194" s="22" t="s">
        <v>2966</v>
      </c>
      <c r="U194" s="22">
        <v>5.7</v>
      </c>
      <c r="V194" s="22">
        <v>0.65</v>
      </c>
      <c r="W194" s="22" t="s">
        <v>2920</v>
      </c>
      <c r="X194" s="22">
        <v>0</v>
      </c>
      <c r="Y194" s="22" t="s">
        <v>2920</v>
      </c>
      <c r="Z194" s="22">
        <v>0</v>
      </c>
      <c r="AA194" s="22" t="s">
        <v>945</v>
      </c>
      <c r="AB194" s="22" t="s">
        <v>2920</v>
      </c>
      <c r="AC194" s="22" t="s">
        <v>1901</v>
      </c>
    </row>
    <row r="195" spans="1:29" ht="54" customHeight="1" x14ac:dyDescent="0.25">
      <c r="A195" s="22" t="s">
        <v>3216</v>
      </c>
      <c r="B195" s="22"/>
      <c r="C195" s="22" t="s">
        <v>3218</v>
      </c>
      <c r="D195" s="22" t="s">
        <v>3596</v>
      </c>
      <c r="E195" s="22" t="s">
        <v>3881</v>
      </c>
      <c r="F195" s="22" t="s">
        <v>2974</v>
      </c>
      <c r="G195" s="22" t="s">
        <v>577</v>
      </c>
      <c r="H195" s="22" t="s">
        <v>2568</v>
      </c>
      <c r="I195" s="22"/>
      <c r="J195" s="22" t="s">
        <v>2916</v>
      </c>
      <c r="K195" s="22" t="s">
        <v>3218</v>
      </c>
      <c r="L195" s="22" t="s">
        <v>3221</v>
      </c>
      <c r="M195" s="22" t="s">
        <v>557</v>
      </c>
      <c r="N195" s="22" t="s">
        <v>3121</v>
      </c>
      <c r="O195" s="22" t="s">
        <v>1443</v>
      </c>
      <c r="P195" s="210">
        <f t="shared" ref="P195:P212" si="2">IFERROR(VALUE(TRIM(MID(Q195,FIND("×",Q195)+1,FIND("%",Q195)-FIND("×",Q195)-1)))/100,0)</f>
        <v>0.45</v>
      </c>
      <c r="Q195" s="22" t="s">
        <v>3169</v>
      </c>
      <c r="R195" s="22">
        <v>7.9</v>
      </c>
      <c r="S195" s="22">
        <v>0.25</v>
      </c>
      <c r="T195" s="22" t="s">
        <v>2966</v>
      </c>
      <c r="U195" s="22">
        <v>6.4</v>
      </c>
      <c r="V195" s="22">
        <v>0.65</v>
      </c>
      <c r="W195" s="22" t="s">
        <v>2920</v>
      </c>
      <c r="X195" s="22">
        <v>0</v>
      </c>
      <c r="Y195" s="22" t="s">
        <v>2920</v>
      </c>
      <c r="Z195" s="22">
        <v>0</v>
      </c>
      <c r="AA195" s="22" t="s">
        <v>945</v>
      </c>
      <c r="AB195" s="22" t="s">
        <v>2920</v>
      </c>
      <c r="AC195" s="22" t="s">
        <v>3974</v>
      </c>
    </row>
    <row r="196" spans="1:29" ht="54" customHeight="1" x14ac:dyDescent="0.25">
      <c r="A196" s="22" t="s">
        <v>3236</v>
      </c>
      <c r="B196" s="22"/>
      <c r="C196" s="22" t="s">
        <v>3218</v>
      </c>
      <c r="D196" s="22" t="s">
        <v>3596</v>
      </c>
      <c r="E196" s="22" t="s">
        <v>3881</v>
      </c>
      <c r="F196" s="22" t="s">
        <v>2974</v>
      </c>
      <c r="G196" s="22" t="s">
        <v>570</v>
      </c>
      <c r="H196" s="22" t="s">
        <v>3592</v>
      </c>
      <c r="I196" s="22"/>
      <c r="J196" s="22" t="s">
        <v>2916</v>
      </c>
      <c r="K196" s="22" t="s">
        <v>3218</v>
      </c>
      <c r="L196" s="22"/>
      <c r="M196" s="22" t="s">
        <v>557</v>
      </c>
      <c r="N196" s="22" t="s">
        <v>3121</v>
      </c>
      <c r="O196" s="22" t="s">
        <v>2920</v>
      </c>
      <c r="P196" s="210">
        <f t="shared" si="2"/>
        <v>0</v>
      </c>
      <c r="Q196" s="22" t="s">
        <v>944</v>
      </c>
      <c r="R196" s="22">
        <v>8.6</v>
      </c>
      <c r="S196" s="22">
        <v>0.15</v>
      </c>
      <c r="T196" s="22" t="s">
        <v>2966</v>
      </c>
      <c r="U196" s="22">
        <v>7.1</v>
      </c>
      <c r="V196" s="22">
        <v>0.65</v>
      </c>
      <c r="W196" s="22" t="s">
        <v>2920</v>
      </c>
      <c r="X196" s="22">
        <v>0</v>
      </c>
      <c r="Y196" s="22" t="s">
        <v>2920</v>
      </c>
      <c r="Z196" s="22">
        <v>0</v>
      </c>
      <c r="AA196" s="22" t="s">
        <v>945</v>
      </c>
      <c r="AB196" s="22" t="s">
        <v>2920</v>
      </c>
      <c r="AC196" s="22" t="s">
        <v>1922</v>
      </c>
    </row>
    <row r="197" spans="1:29" ht="54" customHeight="1" x14ac:dyDescent="0.25">
      <c r="A197" s="22" t="s">
        <v>3235</v>
      </c>
      <c r="B197" s="22"/>
      <c r="C197" s="22" t="s">
        <v>585</v>
      </c>
      <c r="D197" s="22" t="s">
        <v>3966</v>
      </c>
      <c r="E197" s="22" t="s">
        <v>2701</v>
      </c>
      <c r="F197" s="22" t="s">
        <v>2974</v>
      </c>
      <c r="G197" s="22" t="s">
        <v>586</v>
      </c>
      <c r="H197" s="22" t="s">
        <v>3612</v>
      </c>
      <c r="I197" s="22"/>
      <c r="J197" s="22" t="s">
        <v>2916</v>
      </c>
      <c r="K197" s="22" t="s">
        <v>585</v>
      </c>
      <c r="L197" s="22"/>
      <c r="M197" s="22" t="s">
        <v>557</v>
      </c>
      <c r="N197" s="22" t="s">
        <v>3121</v>
      </c>
      <c r="O197" s="22" t="s">
        <v>2920</v>
      </c>
      <c r="P197" s="210">
        <f t="shared" si="2"/>
        <v>0</v>
      </c>
      <c r="Q197" s="22" t="s">
        <v>944</v>
      </c>
      <c r="R197" s="22">
        <v>7</v>
      </c>
      <c r="S197" s="22">
        <v>0.25</v>
      </c>
      <c r="T197" s="22" t="s">
        <v>2966</v>
      </c>
      <c r="U197" s="22">
        <v>5.5</v>
      </c>
      <c r="V197" s="22">
        <v>0.75</v>
      </c>
      <c r="W197" s="22" t="s">
        <v>2920</v>
      </c>
      <c r="X197" s="22">
        <v>0</v>
      </c>
      <c r="Y197" s="22" t="s">
        <v>2920</v>
      </c>
      <c r="Z197" s="22">
        <v>0</v>
      </c>
      <c r="AA197" s="22" t="s">
        <v>945</v>
      </c>
      <c r="AB197" s="22" t="s">
        <v>2920</v>
      </c>
      <c r="AC197" s="22" t="s">
        <v>3964</v>
      </c>
    </row>
    <row r="198" spans="1:29" ht="54" customHeight="1" x14ac:dyDescent="0.25">
      <c r="A198" s="22" t="s">
        <v>3212</v>
      </c>
      <c r="B198" s="22"/>
      <c r="C198" s="22" t="s">
        <v>585</v>
      </c>
      <c r="D198" s="22" t="s">
        <v>3966</v>
      </c>
      <c r="E198" s="22" t="s">
        <v>2701</v>
      </c>
      <c r="F198" s="22" t="s">
        <v>2974</v>
      </c>
      <c r="G198" s="22" t="s">
        <v>3215</v>
      </c>
      <c r="H198" s="22" t="s">
        <v>1825</v>
      </c>
      <c r="I198" s="22"/>
      <c r="J198" s="22" t="s">
        <v>2916</v>
      </c>
      <c r="K198" s="22" t="s">
        <v>585</v>
      </c>
      <c r="L198" s="22"/>
      <c r="M198" s="22" t="s">
        <v>557</v>
      </c>
      <c r="N198" s="22" t="s">
        <v>3121</v>
      </c>
      <c r="O198" s="22" t="s">
        <v>2920</v>
      </c>
      <c r="P198" s="210">
        <f t="shared" si="2"/>
        <v>0</v>
      </c>
      <c r="Q198" s="22" t="s">
        <v>944</v>
      </c>
      <c r="R198" s="22">
        <v>7.7</v>
      </c>
      <c r="S198" s="22">
        <v>0.3</v>
      </c>
      <c r="T198" s="22" t="s">
        <v>2966</v>
      </c>
      <c r="U198" s="22">
        <v>6.2</v>
      </c>
      <c r="V198" s="22">
        <v>0.75</v>
      </c>
      <c r="W198" s="22" t="s">
        <v>2943</v>
      </c>
      <c r="X198" s="22">
        <v>20</v>
      </c>
      <c r="Y198" s="22" t="s">
        <v>2941</v>
      </c>
      <c r="Z198" s="22">
        <v>6</v>
      </c>
      <c r="AA198" s="22" t="s">
        <v>1011</v>
      </c>
      <c r="AB198" s="22" t="s">
        <v>3765</v>
      </c>
      <c r="AC198" s="22" t="s">
        <v>3985</v>
      </c>
    </row>
    <row r="199" spans="1:29" ht="54" customHeight="1" x14ac:dyDescent="0.25">
      <c r="A199" s="22" t="s">
        <v>3243</v>
      </c>
      <c r="B199" s="22"/>
      <c r="C199" s="22" t="s">
        <v>585</v>
      </c>
      <c r="D199" s="22" t="s">
        <v>3966</v>
      </c>
      <c r="E199" s="22" t="s">
        <v>2701</v>
      </c>
      <c r="F199" s="22" t="s">
        <v>2974</v>
      </c>
      <c r="G199" s="22" t="s">
        <v>587</v>
      </c>
      <c r="H199" s="22" t="s">
        <v>2833</v>
      </c>
      <c r="I199" s="22"/>
      <c r="J199" s="22" t="s">
        <v>2916</v>
      </c>
      <c r="K199" s="22" t="s">
        <v>585</v>
      </c>
      <c r="L199" s="22" t="s">
        <v>2073</v>
      </c>
      <c r="M199" s="22" t="s">
        <v>557</v>
      </c>
      <c r="N199" s="22" t="s">
        <v>3121</v>
      </c>
      <c r="O199" s="22" t="s">
        <v>1443</v>
      </c>
      <c r="P199" s="210">
        <f t="shared" si="2"/>
        <v>1.21</v>
      </c>
      <c r="Q199" s="22" t="s">
        <v>3164</v>
      </c>
      <c r="R199" s="22">
        <v>8.4</v>
      </c>
      <c r="S199" s="22">
        <v>0.25</v>
      </c>
      <c r="T199" s="22" t="s">
        <v>2966</v>
      </c>
      <c r="U199" s="22">
        <v>6.9</v>
      </c>
      <c r="V199" s="22">
        <v>0.75</v>
      </c>
      <c r="W199" s="22" t="s">
        <v>2920</v>
      </c>
      <c r="X199" s="22">
        <v>0</v>
      </c>
      <c r="Y199" s="22" t="s">
        <v>2920</v>
      </c>
      <c r="Z199" s="22">
        <v>0</v>
      </c>
      <c r="AA199" s="22" t="s">
        <v>945</v>
      </c>
      <c r="AB199" s="22" t="s">
        <v>3811</v>
      </c>
      <c r="AC199" s="22" t="s">
        <v>1919</v>
      </c>
    </row>
    <row r="200" spans="1:29" ht="54" customHeight="1" x14ac:dyDescent="0.25">
      <c r="A200" s="22" t="s">
        <v>3242</v>
      </c>
      <c r="B200" s="22"/>
      <c r="C200" s="22" t="s">
        <v>585</v>
      </c>
      <c r="D200" s="22" t="s">
        <v>3966</v>
      </c>
      <c r="E200" s="22" t="s">
        <v>2701</v>
      </c>
      <c r="F200" s="22" t="s">
        <v>2974</v>
      </c>
      <c r="G200" s="22" t="s">
        <v>562</v>
      </c>
      <c r="H200" s="22" t="s">
        <v>1394</v>
      </c>
      <c r="I200" s="22"/>
      <c r="J200" s="22" t="s">
        <v>2916</v>
      </c>
      <c r="K200" s="22" t="s">
        <v>585</v>
      </c>
      <c r="L200" s="22" t="s">
        <v>985</v>
      </c>
      <c r="M200" s="22" t="s">
        <v>557</v>
      </c>
      <c r="N200" s="22" t="s">
        <v>3121</v>
      </c>
      <c r="O200" s="22" t="s">
        <v>2920</v>
      </c>
      <c r="P200" s="210">
        <f t="shared" si="2"/>
        <v>0</v>
      </c>
      <c r="Q200" s="22" t="s">
        <v>944</v>
      </c>
      <c r="R200" s="22">
        <v>9.1</v>
      </c>
      <c r="S200" s="22">
        <v>0.2</v>
      </c>
      <c r="T200" s="22" t="s">
        <v>2966</v>
      </c>
      <c r="U200" s="22">
        <v>7.6</v>
      </c>
      <c r="V200" s="22">
        <v>0.75</v>
      </c>
      <c r="W200" s="22" t="s">
        <v>1012</v>
      </c>
      <c r="X200" s="22">
        <v>1</v>
      </c>
      <c r="Y200" s="22" t="s">
        <v>2999</v>
      </c>
      <c r="Z200" s="22">
        <v>4</v>
      </c>
      <c r="AA200" s="22" t="s">
        <v>1011</v>
      </c>
      <c r="AB200" s="22" t="s">
        <v>3798</v>
      </c>
      <c r="AC200" s="22" t="s">
        <v>3867</v>
      </c>
    </row>
    <row r="201" spans="1:29" ht="54" customHeight="1" x14ac:dyDescent="0.25">
      <c r="A201" s="22" t="s">
        <v>3228</v>
      </c>
      <c r="B201" s="22"/>
      <c r="C201" s="22" t="s">
        <v>584</v>
      </c>
      <c r="D201" s="22" t="s">
        <v>3614</v>
      </c>
      <c r="E201" s="22" t="s">
        <v>1485</v>
      </c>
      <c r="F201" s="22" t="s">
        <v>2974</v>
      </c>
      <c r="G201" s="22" t="s">
        <v>601</v>
      </c>
      <c r="H201" s="22" t="s">
        <v>1394</v>
      </c>
      <c r="I201" s="22"/>
      <c r="J201" s="22" t="s">
        <v>2916</v>
      </c>
      <c r="K201" s="22" t="s">
        <v>584</v>
      </c>
      <c r="L201" s="22" t="s">
        <v>985</v>
      </c>
      <c r="M201" s="22" t="s">
        <v>557</v>
      </c>
      <c r="N201" s="22" t="s">
        <v>3121</v>
      </c>
      <c r="O201" s="22" t="s">
        <v>2920</v>
      </c>
      <c r="P201" s="210">
        <f t="shared" si="2"/>
        <v>0</v>
      </c>
      <c r="Q201" s="22" t="s">
        <v>944</v>
      </c>
      <c r="R201" s="22">
        <v>7</v>
      </c>
      <c r="S201" s="22">
        <v>0.25</v>
      </c>
      <c r="T201" s="22" t="s">
        <v>2966</v>
      </c>
      <c r="U201" s="22">
        <v>5.5</v>
      </c>
      <c r="V201" s="22">
        <v>0.75</v>
      </c>
      <c r="W201" s="22" t="s">
        <v>1012</v>
      </c>
      <c r="X201" s="22">
        <v>1</v>
      </c>
      <c r="Y201" s="22" t="s">
        <v>2999</v>
      </c>
      <c r="Z201" s="22">
        <v>4</v>
      </c>
      <c r="AA201" s="22" t="s">
        <v>1011</v>
      </c>
      <c r="AB201" s="22" t="s">
        <v>3798</v>
      </c>
      <c r="AC201" s="22" t="s">
        <v>1798</v>
      </c>
    </row>
    <row r="202" spans="1:29" ht="54" customHeight="1" x14ac:dyDescent="0.25">
      <c r="A202" s="22" t="s">
        <v>3240</v>
      </c>
      <c r="B202" s="22"/>
      <c r="C202" s="22" t="s">
        <v>584</v>
      </c>
      <c r="D202" s="22" t="s">
        <v>3614</v>
      </c>
      <c r="E202" s="22" t="s">
        <v>1485</v>
      </c>
      <c r="F202" s="22" t="s">
        <v>2974</v>
      </c>
      <c r="G202" s="22" t="s">
        <v>3232</v>
      </c>
      <c r="H202" s="22" t="s">
        <v>3606</v>
      </c>
      <c r="I202" s="22"/>
      <c r="J202" s="22" t="s">
        <v>2916</v>
      </c>
      <c r="K202" s="22" t="s">
        <v>584</v>
      </c>
      <c r="L202" s="22"/>
      <c r="M202" s="22" t="s">
        <v>557</v>
      </c>
      <c r="N202" s="22" t="s">
        <v>3121</v>
      </c>
      <c r="O202" s="22" t="s">
        <v>2920</v>
      </c>
      <c r="P202" s="210">
        <f t="shared" si="2"/>
        <v>0</v>
      </c>
      <c r="Q202" s="22" t="s">
        <v>944</v>
      </c>
      <c r="R202" s="22">
        <v>7.7</v>
      </c>
      <c r="S202" s="22">
        <v>0.3</v>
      </c>
      <c r="T202" s="22" t="s">
        <v>2966</v>
      </c>
      <c r="U202" s="22">
        <v>6.2</v>
      </c>
      <c r="V202" s="22">
        <v>0.75</v>
      </c>
      <c r="W202" s="22" t="s">
        <v>2920</v>
      </c>
      <c r="X202" s="22">
        <v>0</v>
      </c>
      <c r="Y202" s="22" t="s">
        <v>2920</v>
      </c>
      <c r="Z202" s="22">
        <v>0</v>
      </c>
      <c r="AA202" s="22" t="s">
        <v>945</v>
      </c>
      <c r="AB202" s="22" t="s">
        <v>2920</v>
      </c>
      <c r="AC202" s="22" t="s">
        <v>1899</v>
      </c>
    </row>
    <row r="203" spans="1:29" ht="54" customHeight="1" x14ac:dyDescent="0.25">
      <c r="A203" s="22" t="s">
        <v>3233</v>
      </c>
      <c r="B203" s="22"/>
      <c r="C203" s="22" t="s">
        <v>584</v>
      </c>
      <c r="D203" s="22" t="s">
        <v>3614</v>
      </c>
      <c r="E203" s="22" t="s">
        <v>1485</v>
      </c>
      <c r="F203" s="22" t="s">
        <v>2974</v>
      </c>
      <c r="G203" s="22" t="s">
        <v>3234</v>
      </c>
      <c r="H203" s="22" t="s">
        <v>1986</v>
      </c>
      <c r="I203" s="22"/>
      <c r="J203" s="22" t="s">
        <v>2916</v>
      </c>
      <c r="K203" s="22" t="s">
        <v>584</v>
      </c>
      <c r="L203" s="22" t="s">
        <v>2073</v>
      </c>
      <c r="M203" s="22" t="s">
        <v>557</v>
      </c>
      <c r="N203" s="22" t="s">
        <v>3121</v>
      </c>
      <c r="O203" s="22" t="s">
        <v>1443</v>
      </c>
      <c r="P203" s="210">
        <f t="shared" si="2"/>
        <v>0.79</v>
      </c>
      <c r="Q203" s="22" t="s">
        <v>2796</v>
      </c>
      <c r="R203" s="22">
        <v>8.4</v>
      </c>
      <c r="S203" s="22">
        <v>0.25</v>
      </c>
      <c r="T203" s="22" t="s">
        <v>2966</v>
      </c>
      <c r="U203" s="22">
        <v>6.9</v>
      </c>
      <c r="V203" s="22">
        <v>0.75</v>
      </c>
      <c r="W203" s="22" t="s">
        <v>2920</v>
      </c>
      <c r="X203" s="22">
        <v>0</v>
      </c>
      <c r="Y203" s="22" t="s">
        <v>2920</v>
      </c>
      <c r="Z203" s="22">
        <v>0</v>
      </c>
      <c r="AA203" s="22" t="s">
        <v>945</v>
      </c>
      <c r="AB203" s="22" t="s">
        <v>3811</v>
      </c>
      <c r="AC203" s="22" t="s">
        <v>2870</v>
      </c>
    </row>
    <row r="204" spans="1:29" ht="54" customHeight="1" x14ac:dyDescent="0.25">
      <c r="A204" s="22" t="s">
        <v>3239</v>
      </c>
      <c r="B204" s="22"/>
      <c r="C204" s="22" t="s">
        <v>584</v>
      </c>
      <c r="D204" s="22" t="s">
        <v>3614</v>
      </c>
      <c r="E204" s="22" t="s">
        <v>1485</v>
      </c>
      <c r="F204" s="22" t="s">
        <v>2974</v>
      </c>
      <c r="G204" s="22" t="s">
        <v>713</v>
      </c>
      <c r="H204" s="22" t="s">
        <v>1979</v>
      </c>
      <c r="I204" s="22"/>
      <c r="J204" s="22" t="s">
        <v>2916</v>
      </c>
      <c r="K204" s="22" t="s">
        <v>584</v>
      </c>
      <c r="L204" s="22"/>
      <c r="M204" s="22" t="s">
        <v>557</v>
      </c>
      <c r="N204" s="22" t="s">
        <v>3121</v>
      </c>
      <c r="O204" s="22" t="s">
        <v>2920</v>
      </c>
      <c r="P204" s="210">
        <f t="shared" si="2"/>
        <v>0</v>
      </c>
      <c r="Q204" s="22" t="s">
        <v>944</v>
      </c>
      <c r="R204" s="22">
        <v>9.1</v>
      </c>
      <c r="S204" s="22">
        <v>0.2</v>
      </c>
      <c r="T204" s="22" t="s">
        <v>2966</v>
      </c>
      <c r="U204" s="22">
        <v>7.6</v>
      </c>
      <c r="V204" s="22">
        <v>0.75</v>
      </c>
      <c r="W204" s="22" t="s">
        <v>567</v>
      </c>
      <c r="X204" s="22">
        <v>1</v>
      </c>
      <c r="Y204" s="22" t="s">
        <v>2999</v>
      </c>
      <c r="Z204" s="22">
        <v>0</v>
      </c>
      <c r="AA204" s="22" t="s">
        <v>945</v>
      </c>
      <c r="AB204" s="22" t="s">
        <v>2920</v>
      </c>
      <c r="AC204" s="22" t="s">
        <v>1914</v>
      </c>
    </row>
    <row r="205" spans="1:29" ht="54" customHeight="1" x14ac:dyDescent="0.25">
      <c r="A205" s="22" t="s">
        <v>3241</v>
      </c>
      <c r="B205" s="22"/>
      <c r="C205" s="22" t="s">
        <v>574</v>
      </c>
      <c r="D205" s="22" t="s">
        <v>3605</v>
      </c>
      <c r="E205" s="22" t="s">
        <v>1957</v>
      </c>
      <c r="F205" s="22" t="s">
        <v>2919</v>
      </c>
      <c r="G205" s="22" t="s">
        <v>569</v>
      </c>
      <c r="H205" s="22" t="s">
        <v>1393</v>
      </c>
      <c r="I205" s="22"/>
      <c r="J205" s="22" t="s">
        <v>2916</v>
      </c>
      <c r="K205" s="22" t="s">
        <v>574</v>
      </c>
      <c r="L205" s="22" t="s">
        <v>2086</v>
      </c>
      <c r="M205" s="22" t="s">
        <v>590</v>
      </c>
      <c r="N205" s="22" t="s">
        <v>102</v>
      </c>
      <c r="O205" s="22" t="s">
        <v>2920</v>
      </c>
      <c r="P205" s="210">
        <f t="shared" si="2"/>
        <v>0</v>
      </c>
      <c r="Q205" s="22" t="s">
        <v>944</v>
      </c>
      <c r="R205" s="22">
        <v>8</v>
      </c>
      <c r="S205" s="22">
        <v>0.25</v>
      </c>
      <c r="T205" s="22" t="s">
        <v>2966</v>
      </c>
      <c r="U205" s="22">
        <v>6.5</v>
      </c>
      <c r="V205" s="22">
        <v>0.9</v>
      </c>
      <c r="W205" s="22" t="s">
        <v>2071</v>
      </c>
      <c r="X205" s="22">
        <v>-1</v>
      </c>
      <c r="Y205" s="22" t="s">
        <v>2960</v>
      </c>
      <c r="Z205" s="22">
        <v>4</v>
      </c>
      <c r="AA205" s="22" t="s">
        <v>1011</v>
      </c>
      <c r="AB205" s="22" t="s">
        <v>2920</v>
      </c>
      <c r="AC205" s="22" t="s">
        <v>3959</v>
      </c>
    </row>
    <row r="206" spans="1:29" ht="54" customHeight="1" x14ac:dyDescent="0.25">
      <c r="A206" s="22" t="s">
        <v>3248</v>
      </c>
      <c r="B206" s="22"/>
      <c r="C206" s="22" t="s">
        <v>574</v>
      </c>
      <c r="D206" s="22" t="s">
        <v>3605</v>
      </c>
      <c r="E206" s="22" t="s">
        <v>1957</v>
      </c>
      <c r="F206" s="22" t="s">
        <v>2919</v>
      </c>
      <c r="G206" s="22" t="s">
        <v>579</v>
      </c>
      <c r="H206" s="22" t="s">
        <v>3852</v>
      </c>
      <c r="I206" s="22"/>
      <c r="J206" s="22" t="s">
        <v>2916</v>
      </c>
      <c r="K206" s="22" t="s">
        <v>574</v>
      </c>
      <c r="L206" s="22" t="s">
        <v>1015</v>
      </c>
      <c r="M206" s="22" t="s">
        <v>590</v>
      </c>
      <c r="N206" s="22" t="s">
        <v>102</v>
      </c>
      <c r="O206" s="22" t="s">
        <v>2920</v>
      </c>
      <c r="P206" s="210">
        <f t="shared" si="2"/>
        <v>0</v>
      </c>
      <c r="Q206" s="22" t="s">
        <v>944</v>
      </c>
      <c r="R206" s="22">
        <v>8.6999999999999993</v>
      </c>
      <c r="S206" s="22">
        <v>0.25</v>
      </c>
      <c r="T206" s="22" t="s">
        <v>2966</v>
      </c>
      <c r="U206" s="22">
        <v>7.2</v>
      </c>
      <c r="V206" s="22">
        <v>0.9</v>
      </c>
      <c r="W206" s="22" t="s">
        <v>548</v>
      </c>
      <c r="X206" s="22">
        <v>-200</v>
      </c>
      <c r="Y206" s="22" t="s">
        <v>2941</v>
      </c>
      <c r="Z206" s="22">
        <v>4</v>
      </c>
      <c r="AA206" s="22" t="s">
        <v>1011</v>
      </c>
      <c r="AB206" s="22" t="s">
        <v>2049</v>
      </c>
      <c r="AC206" s="22" t="s">
        <v>1908</v>
      </c>
    </row>
    <row r="207" spans="1:29" ht="54" customHeight="1" x14ac:dyDescent="0.25">
      <c r="A207" s="22" t="s">
        <v>3247</v>
      </c>
      <c r="B207" s="22"/>
      <c r="C207" s="22" t="s">
        <v>574</v>
      </c>
      <c r="D207" s="22" t="s">
        <v>3605</v>
      </c>
      <c r="E207" s="22" t="s">
        <v>1957</v>
      </c>
      <c r="F207" s="22" t="s">
        <v>2919</v>
      </c>
      <c r="G207" s="22" t="s">
        <v>3250</v>
      </c>
      <c r="H207" s="22" t="s">
        <v>1729</v>
      </c>
      <c r="I207" s="22"/>
      <c r="J207" s="22" t="s">
        <v>2916</v>
      </c>
      <c r="K207" s="22" t="s">
        <v>574</v>
      </c>
      <c r="L207" s="22"/>
      <c r="M207" s="22" t="s">
        <v>590</v>
      </c>
      <c r="N207" s="22" t="s">
        <v>102</v>
      </c>
      <c r="O207" s="22" t="s">
        <v>2920</v>
      </c>
      <c r="P207" s="210">
        <f t="shared" si="2"/>
        <v>0</v>
      </c>
      <c r="Q207" s="22" t="s">
        <v>944</v>
      </c>
      <c r="R207" s="22">
        <v>9.4</v>
      </c>
      <c r="S207" s="22">
        <v>0.25</v>
      </c>
      <c r="T207" s="22" t="s">
        <v>2966</v>
      </c>
      <c r="U207" s="22">
        <v>7.9</v>
      </c>
      <c r="V207" s="22">
        <v>0.9</v>
      </c>
      <c r="W207" s="22" t="s">
        <v>2993</v>
      </c>
      <c r="X207" s="22">
        <v>12</v>
      </c>
      <c r="Y207" s="22" t="s">
        <v>2941</v>
      </c>
      <c r="Z207" s="22">
        <v>0</v>
      </c>
      <c r="AA207" s="22" t="s">
        <v>945</v>
      </c>
      <c r="AB207" s="22" t="s">
        <v>2920</v>
      </c>
      <c r="AC207" s="22" t="s">
        <v>2862</v>
      </c>
    </row>
    <row r="208" spans="1:29" ht="54" customHeight="1" x14ac:dyDescent="0.25">
      <c r="A208" s="22" t="s">
        <v>3244</v>
      </c>
      <c r="B208" s="22"/>
      <c r="C208" s="22" t="s">
        <v>574</v>
      </c>
      <c r="D208" s="22" t="s">
        <v>3605</v>
      </c>
      <c r="E208" s="22" t="s">
        <v>1957</v>
      </c>
      <c r="F208" s="22" t="s">
        <v>2919</v>
      </c>
      <c r="G208" s="22" t="s">
        <v>602</v>
      </c>
      <c r="H208" s="22" t="s">
        <v>3616</v>
      </c>
      <c r="I208" s="22"/>
      <c r="J208" s="22" t="s">
        <v>2916</v>
      </c>
      <c r="K208" s="22" t="s">
        <v>574</v>
      </c>
      <c r="L208" s="22"/>
      <c r="M208" s="22" t="s">
        <v>590</v>
      </c>
      <c r="N208" s="22" t="s">
        <v>102</v>
      </c>
      <c r="O208" s="22" t="s">
        <v>1443</v>
      </c>
      <c r="P208" s="210">
        <f t="shared" si="2"/>
        <v>1.1499999999999999</v>
      </c>
      <c r="Q208" s="22" t="s">
        <v>3101</v>
      </c>
      <c r="R208" s="22">
        <v>10.1</v>
      </c>
      <c r="S208" s="22">
        <v>0.25</v>
      </c>
      <c r="T208" s="22" t="s">
        <v>2966</v>
      </c>
      <c r="U208" s="22">
        <v>8.6</v>
      </c>
      <c r="V208" s="22">
        <v>0.9</v>
      </c>
      <c r="W208" s="22" t="s">
        <v>2920</v>
      </c>
      <c r="X208" s="22">
        <v>0</v>
      </c>
      <c r="Y208" s="22" t="s">
        <v>2920</v>
      </c>
      <c r="Z208" s="22">
        <v>0</v>
      </c>
      <c r="AA208" s="22" t="s">
        <v>945</v>
      </c>
      <c r="AB208" s="22" t="s">
        <v>2920</v>
      </c>
      <c r="AC208" s="22" t="s">
        <v>3986</v>
      </c>
    </row>
    <row r="209" spans="1:29" ht="54" customHeight="1" x14ac:dyDescent="0.25">
      <c r="A209" s="22" t="s">
        <v>3256</v>
      </c>
      <c r="B209" s="22"/>
      <c r="C209" s="22" t="s">
        <v>575</v>
      </c>
      <c r="D209" s="22" t="s">
        <v>3617</v>
      </c>
      <c r="E209" s="22" t="s">
        <v>2174</v>
      </c>
      <c r="F209" s="22" t="s">
        <v>2919</v>
      </c>
      <c r="G209" s="22" t="s">
        <v>3229</v>
      </c>
      <c r="H209" s="22" t="s">
        <v>1800</v>
      </c>
      <c r="I209" s="22"/>
      <c r="J209" s="22" t="s">
        <v>2916</v>
      </c>
      <c r="K209" s="22" t="s">
        <v>575</v>
      </c>
      <c r="L209" s="22" t="s">
        <v>864</v>
      </c>
      <c r="M209" s="22" t="s">
        <v>590</v>
      </c>
      <c r="N209" s="22" t="s">
        <v>102</v>
      </c>
      <c r="O209" s="22" t="s">
        <v>2920</v>
      </c>
      <c r="P209" s="210">
        <f t="shared" si="2"/>
        <v>0</v>
      </c>
      <c r="Q209" s="22" t="s">
        <v>944</v>
      </c>
      <c r="R209" s="22">
        <v>8</v>
      </c>
      <c r="S209" s="22">
        <v>0.25</v>
      </c>
      <c r="T209" s="22" t="s">
        <v>2966</v>
      </c>
      <c r="U209" s="22">
        <v>6.5</v>
      </c>
      <c r="V209" s="22">
        <v>0.9</v>
      </c>
      <c r="W209" s="22" t="s">
        <v>1017</v>
      </c>
      <c r="X209" s="22">
        <v>1</v>
      </c>
      <c r="Y209" s="22" t="s">
        <v>2965</v>
      </c>
      <c r="Z209" s="22">
        <v>0</v>
      </c>
      <c r="AA209" s="22" t="s">
        <v>945</v>
      </c>
      <c r="AB209" s="22" t="s">
        <v>3735</v>
      </c>
      <c r="AC209" s="22" t="s">
        <v>3994</v>
      </c>
    </row>
    <row r="210" spans="1:29" ht="54" customHeight="1" x14ac:dyDescent="0.25">
      <c r="A210" s="22" t="s">
        <v>3237</v>
      </c>
      <c r="B210" s="22"/>
      <c r="C210" s="22" t="s">
        <v>575</v>
      </c>
      <c r="D210" s="22" t="s">
        <v>3617</v>
      </c>
      <c r="E210" s="22" t="s">
        <v>2174</v>
      </c>
      <c r="F210" s="22" t="s">
        <v>2919</v>
      </c>
      <c r="G210" s="22" t="s">
        <v>3238</v>
      </c>
      <c r="H210" s="22" t="s">
        <v>2512</v>
      </c>
      <c r="I210" s="22"/>
      <c r="J210" s="22" t="s">
        <v>2916</v>
      </c>
      <c r="K210" s="22" t="s">
        <v>575</v>
      </c>
      <c r="L210" s="22" t="s">
        <v>549</v>
      </c>
      <c r="M210" s="22" t="s">
        <v>590</v>
      </c>
      <c r="N210" s="22" t="s">
        <v>102</v>
      </c>
      <c r="O210" s="22" t="s">
        <v>2920</v>
      </c>
      <c r="P210" s="210">
        <f t="shared" si="2"/>
        <v>0</v>
      </c>
      <c r="Q210" s="22" t="s">
        <v>944</v>
      </c>
      <c r="R210" s="22">
        <v>8.6999999999999993</v>
      </c>
      <c r="S210" s="22">
        <v>0.25</v>
      </c>
      <c r="T210" s="22" t="s">
        <v>2966</v>
      </c>
      <c r="U210" s="22">
        <v>7.2</v>
      </c>
      <c r="V210" s="22">
        <v>0.9</v>
      </c>
      <c r="W210" s="22" t="s">
        <v>1012</v>
      </c>
      <c r="X210" s="22">
        <v>2</v>
      </c>
      <c r="Y210" s="22" t="s">
        <v>2999</v>
      </c>
      <c r="Z210" s="22">
        <v>5</v>
      </c>
      <c r="AA210" s="22" t="s">
        <v>1011</v>
      </c>
      <c r="AB210" s="22" t="s">
        <v>2041</v>
      </c>
      <c r="AC210" s="22" t="s">
        <v>2867</v>
      </c>
    </row>
    <row r="211" spans="1:29" ht="54" customHeight="1" x14ac:dyDescent="0.25">
      <c r="A211" s="22" t="s">
        <v>3184</v>
      </c>
      <c r="B211" s="22"/>
      <c r="C211" s="22" t="s">
        <v>575</v>
      </c>
      <c r="D211" s="22" t="s">
        <v>3617</v>
      </c>
      <c r="E211" s="22" t="s">
        <v>2174</v>
      </c>
      <c r="F211" s="22" t="s">
        <v>2919</v>
      </c>
      <c r="G211" s="22" t="s">
        <v>710</v>
      </c>
      <c r="H211" s="22" t="s">
        <v>3591</v>
      </c>
      <c r="I211" s="22"/>
      <c r="J211" s="22" t="s">
        <v>2916</v>
      </c>
      <c r="K211" s="22" t="s">
        <v>575</v>
      </c>
      <c r="L211" s="22"/>
      <c r="M211" s="22" t="s">
        <v>590</v>
      </c>
      <c r="N211" s="22" t="s">
        <v>102</v>
      </c>
      <c r="O211" s="22" t="s">
        <v>1443</v>
      </c>
      <c r="P211" s="210">
        <f t="shared" si="2"/>
        <v>1.0900000000000001</v>
      </c>
      <c r="Q211" s="22" t="s">
        <v>3110</v>
      </c>
      <c r="R211" s="22">
        <v>9.4</v>
      </c>
      <c r="S211" s="22">
        <v>0.25</v>
      </c>
      <c r="T211" s="22" t="s">
        <v>2966</v>
      </c>
      <c r="U211" s="22">
        <v>7.9</v>
      </c>
      <c r="V211" s="22">
        <v>0.9</v>
      </c>
      <c r="W211" s="22" t="s">
        <v>2920</v>
      </c>
      <c r="X211" s="22">
        <v>0</v>
      </c>
      <c r="Y211" s="22" t="s">
        <v>2920</v>
      </c>
      <c r="Z211" s="22">
        <v>0</v>
      </c>
      <c r="AA211" s="22" t="s">
        <v>945</v>
      </c>
      <c r="AB211" s="22" t="s">
        <v>2920</v>
      </c>
      <c r="AC211" s="22" t="s">
        <v>4002</v>
      </c>
    </row>
    <row r="212" spans="1:29" ht="54" customHeight="1" x14ac:dyDescent="0.25">
      <c r="A212" s="22" t="s">
        <v>3192</v>
      </c>
      <c r="B212" s="22"/>
      <c r="C212" s="22" t="s">
        <v>575</v>
      </c>
      <c r="D212" s="22" t="s">
        <v>3617</v>
      </c>
      <c r="E212" s="22" t="s">
        <v>2174</v>
      </c>
      <c r="F212" s="22" t="s">
        <v>2919</v>
      </c>
      <c r="G212" s="22" t="s">
        <v>3179</v>
      </c>
      <c r="H212" s="22" t="s">
        <v>2683</v>
      </c>
      <c r="I212" s="22"/>
      <c r="J212" s="22" t="s">
        <v>2916</v>
      </c>
      <c r="K212" s="22" t="s">
        <v>575</v>
      </c>
      <c r="L212" s="22"/>
      <c r="M212" s="22" t="s">
        <v>590</v>
      </c>
      <c r="N212" s="22" t="s">
        <v>102</v>
      </c>
      <c r="O212" s="22" t="s">
        <v>2920</v>
      </c>
      <c r="P212" s="210">
        <f t="shared" si="2"/>
        <v>0</v>
      </c>
      <c r="Q212" s="22" t="s">
        <v>944</v>
      </c>
      <c r="R212" s="22">
        <v>10.1</v>
      </c>
      <c r="S212" s="22">
        <v>0.25</v>
      </c>
      <c r="T212" s="22" t="s">
        <v>2966</v>
      </c>
      <c r="U212" s="22">
        <v>8.6</v>
      </c>
      <c r="V212" s="22">
        <v>0.9</v>
      </c>
      <c r="W212" s="22" t="s">
        <v>2988</v>
      </c>
      <c r="X212" s="22">
        <v>-40</v>
      </c>
      <c r="Y212" s="22" t="s">
        <v>2941</v>
      </c>
      <c r="Z212" s="22">
        <v>2</v>
      </c>
      <c r="AA212" s="22" t="s">
        <v>1011</v>
      </c>
      <c r="AB212" s="22" t="s">
        <v>2920</v>
      </c>
      <c r="AC212" s="22" t="s">
        <v>3856</v>
      </c>
    </row>
  </sheetData>
  <phoneticPr fontId="15" type="noConversion"/>
  <pageMargins left="0.69972223043441772" right="0.69972223043441772" top="0.75" bottom="0.75" header="0.30000001192092896" footer="0.30000001192092896"/>
  <pageSetup paperSize="9" fitToWidth="0" fitToHeight="0"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XFC312"/>
  <sheetViews>
    <sheetView topLeftCell="D61" zoomScaleNormal="100" zoomScaleSheetLayoutView="100" workbookViewId="0">
      <selection activeCell="K78" sqref="K78"/>
    </sheetView>
  </sheetViews>
  <sheetFormatPr defaultColWidth="8.85546875" defaultRowHeight="13.5" x14ac:dyDescent="0.25"/>
  <cols>
    <col min="1" max="1" width="20.85546875" style="27" customWidth="1"/>
    <col min="2" max="2" width="9" style="27" customWidth="1"/>
    <col min="3" max="3" width="10.42578125" style="27" customWidth="1"/>
    <col min="4" max="4" width="19.42578125" style="27" customWidth="1"/>
    <col min="5" max="5" width="16" style="27" customWidth="1"/>
    <col min="6" max="7" width="10.5703125" style="27" customWidth="1"/>
    <col min="8" max="9" width="6" style="27" customWidth="1"/>
    <col min="10" max="10" width="15" style="27" customWidth="1"/>
    <col min="11" max="12" width="10.28515625" style="27" customWidth="1"/>
    <col min="13" max="13" width="6" style="27" customWidth="1"/>
    <col min="14" max="14" width="15" style="27" customWidth="1"/>
    <col min="15" max="16" width="10.28515625" style="27" customWidth="1"/>
    <col min="17" max="17" width="13.28515625" style="27" customWidth="1"/>
    <col min="18" max="18" width="6.42578125" style="27" customWidth="1"/>
    <col min="19" max="19" width="13.28515625" style="27" customWidth="1"/>
    <col min="20" max="20" width="6.42578125" style="27" customWidth="1"/>
    <col min="21" max="21" width="13.28515625" style="27" customWidth="1"/>
    <col min="22" max="22" width="6.42578125" style="27" customWidth="1"/>
    <col min="23" max="23" width="13.28515625" style="27" customWidth="1"/>
    <col min="24" max="24" width="6.42578125" style="27" customWidth="1"/>
    <col min="25" max="25" width="42" style="27" customWidth="1"/>
    <col min="26" max="16384" width="8.85546875" style="27"/>
  </cols>
  <sheetData>
    <row r="1" spans="1:16383" ht="18.399999999999999" customHeight="1" x14ac:dyDescent="0.25">
      <c r="A1" s="25" t="s">
        <v>622</v>
      </c>
      <c r="B1" s="25" t="s">
        <v>3014</v>
      </c>
      <c r="C1" s="25"/>
      <c r="D1" s="25" t="s">
        <v>3014</v>
      </c>
      <c r="F1" s="50" t="s">
        <v>742</v>
      </c>
      <c r="G1" s="50"/>
      <c r="H1" s="50"/>
      <c r="I1" s="50"/>
      <c r="J1" s="50"/>
      <c r="K1" s="50"/>
      <c r="L1" s="50"/>
      <c r="M1" s="50"/>
      <c r="N1" s="50"/>
      <c r="O1" s="25"/>
      <c r="P1" s="25"/>
      <c r="Q1" s="25"/>
      <c r="R1" s="25"/>
      <c r="S1" s="25"/>
      <c r="T1" s="25"/>
      <c r="U1" s="25"/>
      <c r="V1" s="25"/>
      <c r="W1" s="25"/>
      <c r="X1" s="25"/>
      <c r="Y1" s="25"/>
    </row>
    <row r="2" spans="1:16383" ht="18.399999999999999" customHeight="1" x14ac:dyDescent="0.25">
      <c r="A2" s="25" t="s">
        <v>3340</v>
      </c>
      <c r="B2" s="25">
        <v>306</v>
      </c>
      <c r="C2" s="25"/>
      <c r="D2" s="25">
        <v>306</v>
      </c>
      <c r="F2" s="50" t="s">
        <v>2226</v>
      </c>
      <c r="G2" s="50"/>
      <c r="H2" s="50"/>
      <c r="I2" s="50"/>
      <c r="J2" s="50"/>
      <c r="K2" s="50"/>
      <c r="L2" s="50"/>
      <c r="M2" s="50"/>
      <c r="N2" s="50"/>
      <c r="O2" s="25"/>
      <c r="P2" s="25"/>
      <c r="Q2" s="25"/>
      <c r="R2" s="25"/>
      <c r="S2" s="25"/>
      <c r="T2" s="25"/>
      <c r="U2" s="25"/>
      <c r="V2" s="25"/>
      <c r="W2" s="25"/>
      <c r="X2" s="25"/>
      <c r="Y2" s="25"/>
    </row>
    <row r="3" spans="1:16383" ht="18.399999999999999" customHeight="1" x14ac:dyDescent="0.25">
      <c r="A3" s="25" t="s">
        <v>1469</v>
      </c>
      <c r="B3" s="25">
        <f>COUNTIF(B7:B312,"&lt;&gt;")</f>
        <v>306</v>
      </c>
      <c r="C3" s="25"/>
      <c r="D3" s="25">
        <f>COUNTIF(D7:D312,"&lt;&gt;")</f>
        <v>43</v>
      </c>
      <c r="F3" s="50"/>
      <c r="G3" s="50"/>
      <c r="H3" s="50"/>
      <c r="I3" s="50"/>
      <c r="J3" s="50"/>
      <c r="K3" s="50"/>
      <c r="L3" s="50"/>
      <c r="M3" s="50"/>
      <c r="N3" s="50"/>
      <c r="O3" s="25"/>
      <c r="P3" s="25"/>
      <c r="Q3" s="25"/>
      <c r="R3" s="25"/>
      <c r="S3" s="25"/>
      <c r="T3" s="25"/>
      <c r="U3" s="25"/>
      <c r="V3" s="25"/>
      <c r="W3" s="25"/>
      <c r="X3" s="25"/>
      <c r="Y3" s="25"/>
    </row>
    <row r="4" spans="1:16383" ht="18.399999999999999" customHeight="1" x14ac:dyDescent="0.25">
      <c r="A4" s="25" t="s">
        <v>1298</v>
      </c>
      <c r="B4" s="25">
        <f>B2-B3</f>
        <v>0</v>
      </c>
      <c r="C4" s="25"/>
      <c r="D4" s="25">
        <f>D2-D3</f>
        <v>263</v>
      </c>
      <c r="F4" s="50"/>
      <c r="G4" s="50"/>
      <c r="H4" s="50"/>
      <c r="I4" s="50"/>
      <c r="J4" s="50"/>
      <c r="K4" s="50"/>
      <c r="L4" s="50"/>
      <c r="M4" s="50"/>
      <c r="N4" s="50"/>
      <c r="O4" s="25"/>
      <c r="P4" s="25"/>
      <c r="Q4" s="25"/>
      <c r="R4" s="25"/>
      <c r="S4" s="25"/>
      <c r="T4" s="25"/>
      <c r="U4" s="25"/>
      <c r="V4" s="25"/>
      <c r="W4" s="25"/>
      <c r="X4" s="25"/>
      <c r="Y4" s="25"/>
    </row>
    <row r="5" spans="1:16383" ht="18.399999999999999" customHeight="1" x14ac:dyDescent="0.25">
      <c r="A5" s="25" t="s">
        <v>3350</v>
      </c>
      <c r="B5" s="25">
        <f>B2-COUNT(#REF!)</f>
        <v>306</v>
      </c>
      <c r="C5" s="25"/>
      <c r="D5" s="25">
        <f>D2-COUNT(#REF!)</f>
        <v>306</v>
      </c>
      <c r="F5" s="50"/>
      <c r="G5" s="50"/>
      <c r="H5" s="50"/>
      <c r="I5" s="50"/>
      <c r="J5" s="50"/>
      <c r="K5" s="50"/>
      <c r="L5" s="50"/>
      <c r="M5" s="50"/>
      <c r="N5" s="50"/>
      <c r="O5" s="25"/>
      <c r="P5" s="25"/>
      <c r="Q5" s="25"/>
      <c r="R5" s="25"/>
      <c r="S5" s="25"/>
      <c r="T5" s="25"/>
      <c r="U5" s="25"/>
      <c r="V5" s="25"/>
      <c r="W5" s="25"/>
      <c r="X5" s="25"/>
      <c r="Y5" s="25"/>
    </row>
    <row r="6" spans="1:16383" s="24" customFormat="1" ht="44.1" customHeight="1" x14ac:dyDescent="0.25">
      <c r="A6" s="25" t="s">
        <v>739</v>
      </c>
      <c r="B6" s="50" t="s">
        <v>3180</v>
      </c>
      <c r="C6" s="50"/>
      <c r="D6" s="25" t="s">
        <v>739</v>
      </c>
      <c r="E6" s="25" t="s">
        <v>582</v>
      </c>
      <c r="F6" s="25" t="s">
        <v>729</v>
      </c>
      <c r="G6" s="25" t="s">
        <v>621</v>
      </c>
      <c r="H6" s="25" t="s">
        <v>3018</v>
      </c>
      <c r="I6" s="25" t="s">
        <v>2943</v>
      </c>
      <c r="J6" s="25" t="s">
        <v>1290</v>
      </c>
      <c r="K6" s="25" t="s">
        <v>572</v>
      </c>
      <c r="L6" s="25" t="s">
        <v>563</v>
      </c>
      <c r="M6" s="25" t="s">
        <v>2988</v>
      </c>
      <c r="N6" s="25" t="s">
        <v>1280</v>
      </c>
      <c r="O6" s="25" t="s">
        <v>583</v>
      </c>
      <c r="P6" s="25" t="s">
        <v>596</v>
      </c>
      <c r="Q6" s="25" t="s">
        <v>2992</v>
      </c>
      <c r="R6" s="25" t="s">
        <v>607</v>
      </c>
      <c r="S6" s="25" t="s">
        <v>2985</v>
      </c>
      <c r="T6" s="25" t="s">
        <v>975</v>
      </c>
      <c r="U6" s="25" t="s">
        <v>3027</v>
      </c>
      <c r="V6" s="25" t="s">
        <v>604</v>
      </c>
      <c r="W6" s="25" t="s">
        <v>3022</v>
      </c>
      <c r="X6" s="25" t="s">
        <v>608</v>
      </c>
      <c r="Y6" s="25" t="s">
        <v>3042</v>
      </c>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A6" s="25"/>
      <c r="GB6" s="25"/>
      <c r="GC6" s="25"/>
      <c r="GD6" s="25"/>
      <c r="GE6" s="25"/>
      <c r="GF6" s="25"/>
      <c r="GG6" s="25"/>
      <c r="GH6" s="25"/>
      <c r="GI6" s="25"/>
      <c r="GJ6" s="25"/>
      <c r="GK6" s="25"/>
      <c r="GL6" s="25"/>
      <c r="GM6" s="25"/>
      <c r="GN6" s="25"/>
      <c r="GO6" s="25"/>
      <c r="GP6" s="25"/>
      <c r="GQ6" s="25"/>
      <c r="GR6" s="25"/>
      <c r="GS6" s="25"/>
      <c r="GT6" s="25"/>
      <c r="GU6" s="25"/>
      <c r="GV6" s="25"/>
      <c r="GW6" s="25"/>
      <c r="GX6" s="25"/>
      <c r="GY6" s="25"/>
      <c r="GZ6" s="25"/>
      <c r="HA6" s="25"/>
      <c r="HB6" s="25"/>
      <c r="HC6" s="25"/>
      <c r="HD6" s="25"/>
      <c r="HE6" s="25"/>
      <c r="HF6" s="25"/>
      <c r="HG6" s="25"/>
      <c r="HH6" s="25"/>
      <c r="HI6" s="25"/>
      <c r="HJ6" s="25"/>
      <c r="HK6" s="25"/>
      <c r="HL6" s="25"/>
      <c r="HM6" s="25"/>
      <c r="HN6" s="25"/>
      <c r="HO6" s="25"/>
      <c r="HP6" s="25"/>
      <c r="HQ6" s="25"/>
      <c r="HR6" s="25"/>
      <c r="HS6" s="25"/>
      <c r="HT6" s="25"/>
      <c r="HU6" s="25"/>
      <c r="HV6" s="25"/>
      <c r="HW6" s="25"/>
      <c r="HX6" s="25"/>
      <c r="HY6" s="25"/>
      <c r="HZ6" s="25"/>
      <c r="IA6" s="25"/>
      <c r="IB6" s="25"/>
      <c r="IC6" s="25"/>
      <c r="ID6" s="25"/>
      <c r="IE6" s="25"/>
      <c r="IF6" s="25"/>
      <c r="IG6" s="25"/>
      <c r="IH6" s="25"/>
      <c r="II6" s="25"/>
      <c r="IJ6" s="25"/>
      <c r="IK6" s="25"/>
      <c r="IL6" s="25"/>
      <c r="IM6" s="25"/>
      <c r="IN6" s="25"/>
      <c r="IO6" s="25"/>
      <c r="IP6" s="25"/>
      <c r="IQ6" s="25"/>
      <c r="IR6" s="25"/>
      <c r="IS6" s="25"/>
      <c r="IT6" s="25"/>
      <c r="IU6" s="25"/>
      <c r="IV6" s="25"/>
      <c r="IW6" s="25"/>
      <c r="IX6" s="25"/>
      <c r="IY6" s="25"/>
      <c r="IZ6" s="25"/>
      <c r="JA6" s="25"/>
      <c r="JB6" s="25"/>
      <c r="JC6" s="25"/>
      <c r="JD6" s="25"/>
      <c r="JE6" s="25"/>
      <c r="JF6" s="25"/>
      <c r="JG6" s="25"/>
      <c r="JH6" s="25"/>
      <c r="JI6" s="25"/>
      <c r="JJ6" s="25"/>
      <c r="JK6" s="25"/>
      <c r="JL6" s="25"/>
      <c r="JM6" s="25"/>
      <c r="JN6" s="25"/>
      <c r="JO6" s="25"/>
      <c r="JP6" s="25"/>
      <c r="JQ6" s="25"/>
      <c r="JR6" s="25"/>
      <c r="JS6" s="25"/>
      <c r="JT6" s="25"/>
      <c r="JU6" s="25"/>
      <c r="JV6" s="25"/>
      <c r="JW6" s="25"/>
      <c r="JX6" s="25"/>
      <c r="JY6" s="25"/>
      <c r="JZ6" s="25"/>
      <c r="KA6" s="25"/>
      <c r="KB6" s="25"/>
      <c r="KC6" s="25"/>
      <c r="KD6" s="25"/>
      <c r="KE6" s="25"/>
      <c r="KF6" s="25"/>
      <c r="KG6" s="25"/>
      <c r="KH6" s="25"/>
      <c r="KI6" s="25"/>
      <c r="KJ6" s="25"/>
      <c r="KK6" s="25"/>
      <c r="KL6" s="25"/>
      <c r="KM6" s="25"/>
      <c r="KN6" s="25"/>
      <c r="KO6" s="25"/>
      <c r="KP6" s="25"/>
      <c r="KQ6" s="25"/>
      <c r="KR6" s="25"/>
      <c r="KS6" s="25"/>
      <c r="KT6" s="25"/>
      <c r="KU6" s="25"/>
      <c r="KV6" s="25"/>
      <c r="KW6" s="25"/>
      <c r="KX6" s="25"/>
      <c r="KY6" s="25"/>
      <c r="KZ6" s="25"/>
      <c r="LA6" s="25"/>
      <c r="LB6" s="25"/>
      <c r="LC6" s="25"/>
      <c r="LD6" s="25"/>
      <c r="LE6" s="25"/>
      <c r="LF6" s="25"/>
      <c r="LG6" s="25"/>
      <c r="LH6" s="25"/>
      <c r="LI6" s="25"/>
      <c r="LJ6" s="25"/>
      <c r="LK6" s="25"/>
      <c r="LL6" s="25"/>
      <c r="LM6" s="25"/>
      <c r="LN6" s="25"/>
      <c r="LO6" s="25"/>
      <c r="LP6" s="25"/>
      <c r="LQ6" s="25"/>
      <c r="LR6" s="25"/>
      <c r="LS6" s="25"/>
      <c r="LT6" s="25"/>
      <c r="LU6" s="25"/>
      <c r="LV6" s="25"/>
      <c r="LW6" s="25"/>
      <c r="LX6" s="25"/>
      <c r="LY6" s="25"/>
      <c r="LZ6" s="25"/>
      <c r="MA6" s="25"/>
      <c r="MB6" s="25"/>
      <c r="MC6" s="25"/>
      <c r="MD6" s="25"/>
      <c r="ME6" s="25"/>
      <c r="MF6" s="25"/>
      <c r="MG6" s="25"/>
      <c r="MH6" s="25"/>
      <c r="MI6" s="25"/>
      <c r="MJ6" s="25"/>
      <c r="MK6" s="25"/>
      <c r="ML6" s="25"/>
      <c r="MM6" s="25"/>
      <c r="MN6" s="25"/>
      <c r="MO6" s="25"/>
      <c r="MP6" s="25"/>
      <c r="MQ6" s="25"/>
      <c r="MR6" s="25"/>
      <c r="MS6" s="25"/>
      <c r="MT6" s="25"/>
      <c r="MU6" s="25"/>
      <c r="MV6" s="25"/>
      <c r="MW6" s="25"/>
      <c r="MX6" s="25"/>
      <c r="MY6" s="25"/>
      <c r="MZ6" s="25"/>
      <c r="NA6" s="25"/>
      <c r="NB6" s="25"/>
      <c r="NC6" s="25"/>
      <c r="ND6" s="25"/>
      <c r="NE6" s="25"/>
      <c r="NF6" s="25"/>
      <c r="NG6" s="25"/>
      <c r="NH6" s="25"/>
      <c r="NI6" s="25"/>
      <c r="NJ6" s="25"/>
      <c r="NK6" s="25"/>
      <c r="NL6" s="25"/>
      <c r="NM6" s="25"/>
      <c r="NN6" s="25"/>
      <c r="NO6" s="25"/>
      <c r="NP6" s="25"/>
      <c r="NQ6" s="25"/>
      <c r="NR6" s="25"/>
      <c r="NS6" s="25"/>
      <c r="NT6" s="25"/>
      <c r="NU6" s="25"/>
      <c r="NV6" s="25"/>
      <c r="NW6" s="25"/>
      <c r="NX6" s="25"/>
      <c r="NY6" s="25"/>
      <c r="NZ6" s="25"/>
      <c r="OA6" s="25"/>
      <c r="OB6" s="25"/>
      <c r="OC6" s="25"/>
      <c r="OD6" s="25"/>
      <c r="OE6" s="25"/>
      <c r="OF6" s="25"/>
      <c r="OG6" s="25"/>
      <c r="OH6" s="25"/>
      <c r="OI6" s="25"/>
      <c r="OJ6" s="25"/>
      <c r="OK6" s="25"/>
      <c r="OL6" s="25"/>
      <c r="OM6" s="25"/>
      <c r="ON6" s="25"/>
      <c r="OO6" s="25"/>
      <c r="OP6" s="25"/>
      <c r="OQ6" s="25"/>
      <c r="OR6" s="25"/>
      <c r="OS6" s="25"/>
      <c r="OT6" s="25"/>
      <c r="OU6" s="25"/>
      <c r="OV6" s="25"/>
      <c r="OW6" s="25"/>
      <c r="OX6" s="25"/>
      <c r="OY6" s="25"/>
      <c r="OZ6" s="25"/>
      <c r="PA6" s="25"/>
      <c r="PB6" s="25"/>
      <c r="PC6" s="25"/>
      <c r="PD6" s="25"/>
      <c r="PE6" s="25"/>
      <c r="PF6" s="25"/>
      <c r="PG6" s="25"/>
      <c r="PH6" s="25"/>
      <c r="PI6" s="25"/>
      <c r="PJ6" s="25"/>
      <c r="PK6" s="25"/>
      <c r="PL6" s="25"/>
      <c r="PM6" s="25"/>
      <c r="PN6" s="25"/>
      <c r="PO6" s="25"/>
      <c r="PP6" s="25"/>
      <c r="PQ6" s="25"/>
      <c r="PR6" s="25"/>
      <c r="PS6" s="25"/>
      <c r="PT6" s="25"/>
      <c r="PU6" s="25"/>
      <c r="PV6" s="25"/>
      <c r="PW6" s="25"/>
      <c r="PX6" s="25"/>
      <c r="PY6" s="25"/>
      <c r="PZ6" s="25"/>
      <c r="QA6" s="25"/>
      <c r="QB6" s="25"/>
      <c r="QC6" s="25"/>
      <c r="QD6" s="25"/>
      <c r="QE6" s="25"/>
      <c r="QF6" s="25"/>
      <c r="QG6" s="25"/>
      <c r="QH6" s="25"/>
      <c r="QI6" s="25"/>
      <c r="QJ6" s="25"/>
      <c r="QK6" s="25"/>
      <c r="QL6" s="25"/>
      <c r="QM6" s="25"/>
      <c r="QN6" s="25"/>
      <c r="QO6" s="25"/>
      <c r="QP6" s="25"/>
      <c r="QQ6" s="25"/>
      <c r="QR6" s="25"/>
      <c r="QS6" s="25"/>
      <c r="QT6" s="25"/>
      <c r="QU6" s="25"/>
      <c r="QV6" s="25"/>
      <c r="QW6" s="25"/>
      <c r="QX6" s="25"/>
      <c r="QY6" s="25"/>
      <c r="QZ6" s="25"/>
      <c r="RA6" s="25"/>
      <c r="RB6" s="25"/>
      <c r="RC6" s="25"/>
      <c r="RD6" s="25"/>
      <c r="RE6" s="25"/>
      <c r="RF6" s="25"/>
      <c r="RG6" s="25"/>
      <c r="RH6" s="25"/>
      <c r="RI6" s="25"/>
      <c r="RJ6" s="25"/>
      <c r="RK6" s="25"/>
      <c r="RL6" s="25"/>
      <c r="RM6" s="25"/>
      <c r="RN6" s="25"/>
      <c r="RO6" s="25"/>
      <c r="RP6" s="25"/>
      <c r="RQ6" s="25"/>
      <c r="RR6" s="25"/>
      <c r="RS6" s="25"/>
      <c r="RT6" s="25"/>
      <c r="RU6" s="25"/>
      <c r="RV6" s="25"/>
      <c r="RW6" s="25"/>
      <c r="RX6" s="25"/>
      <c r="RY6" s="25"/>
      <c r="RZ6" s="25"/>
      <c r="SA6" s="25"/>
      <c r="SB6" s="25"/>
      <c r="SC6" s="25"/>
      <c r="SD6" s="25"/>
      <c r="SE6" s="25"/>
      <c r="SF6" s="25"/>
      <c r="SG6" s="25"/>
      <c r="SH6" s="25"/>
      <c r="SI6" s="25"/>
      <c r="SJ6" s="25"/>
      <c r="SK6" s="25"/>
      <c r="SL6" s="25"/>
      <c r="SM6" s="25"/>
      <c r="SN6" s="25"/>
      <c r="SO6" s="25"/>
      <c r="SP6" s="25"/>
      <c r="SQ6" s="25"/>
      <c r="SR6" s="25"/>
      <c r="SS6" s="25"/>
      <c r="ST6" s="25"/>
      <c r="SU6" s="25"/>
      <c r="SV6" s="25"/>
      <c r="SW6" s="25"/>
      <c r="SX6" s="25"/>
      <c r="SY6" s="25"/>
      <c r="SZ6" s="25"/>
      <c r="TA6" s="25"/>
      <c r="TB6" s="25"/>
      <c r="TC6" s="25"/>
      <c r="TD6" s="25"/>
      <c r="TE6" s="25"/>
      <c r="TF6" s="25"/>
      <c r="TG6" s="25"/>
      <c r="TH6" s="25"/>
      <c r="TI6" s="25"/>
      <c r="TJ6" s="25"/>
      <c r="TK6" s="25"/>
      <c r="TL6" s="25"/>
      <c r="TM6" s="25"/>
      <c r="TN6" s="25"/>
      <c r="TO6" s="25"/>
      <c r="TP6" s="25"/>
      <c r="TQ6" s="25"/>
      <c r="TR6" s="25"/>
      <c r="TS6" s="25"/>
      <c r="TT6" s="25"/>
      <c r="TU6" s="25"/>
      <c r="TV6" s="25"/>
      <c r="TW6" s="25"/>
      <c r="TX6" s="25"/>
      <c r="TY6" s="25"/>
      <c r="TZ6" s="25"/>
      <c r="UA6" s="25"/>
      <c r="UB6" s="25"/>
      <c r="UC6" s="25"/>
      <c r="UD6" s="25"/>
      <c r="UE6" s="25"/>
      <c r="UF6" s="25"/>
      <c r="UG6" s="25"/>
      <c r="UH6" s="25"/>
      <c r="UI6" s="25"/>
      <c r="UJ6" s="25"/>
      <c r="UK6" s="25"/>
      <c r="UL6" s="25"/>
      <c r="UM6" s="25"/>
      <c r="UN6" s="25"/>
      <c r="UO6" s="25"/>
      <c r="UP6" s="25"/>
      <c r="UQ6" s="25"/>
      <c r="UR6" s="25"/>
      <c r="US6" s="25"/>
      <c r="UT6" s="25"/>
      <c r="UU6" s="25"/>
      <c r="UV6" s="25"/>
      <c r="UW6" s="25"/>
      <c r="UX6" s="25"/>
      <c r="UY6" s="25"/>
      <c r="UZ6" s="25"/>
      <c r="VA6" s="25"/>
      <c r="VB6" s="25"/>
      <c r="VC6" s="25"/>
      <c r="VD6" s="25"/>
      <c r="VE6" s="25"/>
      <c r="VF6" s="25"/>
      <c r="VG6" s="25"/>
      <c r="VH6" s="25"/>
      <c r="VI6" s="25"/>
      <c r="VJ6" s="25"/>
      <c r="VK6" s="25"/>
      <c r="VL6" s="25"/>
      <c r="VM6" s="25"/>
      <c r="VN6" s="25"/>
      <c r="VO6" s="25"/>
      <c r="VP6" s="25"/>
      <c r="VQ6" s="25"/>
      <c r="VR6" s="25"/>
      <c r="VS6" s="25"/>
      <c r="VT6" s="25"/>
      <c r="VU6" s="25"/>
      <c r="VV6" s="25"/>
      <c r="VW6" s="25"/>
      <c r="VX6" s="25"/>
      <c r="VY6" s="25"/>
      <c r="VZ6" s="25"/>
      <c r="WA6" s="25"/>
      <c r="WB6" s="25"/>
      <c r="WC6" s="25"/>
      <c r="WD6" s="25"/>
      <c r="WE6" s="25"/>
      <c r="WF6" s="25"/>
      <c r="WG6" s="25"/>
      <c r="WH6" s="25"/>
      <c r="WI6" s="25"/>
      <c r="WJ6" s="25"/>
      <c r="WK6" s="25"/>
      <c r="WL6" s="25"/>
      <c r="WM6" s="25"/>
      <c r="WN6" s="25"/>
      <c r="WO6" s="25"/>
      <c r="WP6" s="25"/>
      <c r="WQ6" s="25"/>
      <c r="WR6" s="25"/>
      <c r="WS6" s="25"/>
      <c r="WT6" s="25"/>
      <c r="WU6" s="25"/>
      <c r="WV6" s="25"/>
      <c r="WW6" s="25"/>
      <c r="WX6" s="25"/>
      <c r="WY6" s="25"/>
      <c r="WZ6" s="25"/>
      <c r="XA6" s="25"/>
      <c r="XB6" s="25"/>
      <c r="XC6" s="25"/>
      <c r="XD6" s="25"/>
      <c r="XE6" s="25"/>
      <c r="XF6" s="25"/>
      <c r="XG6" s="25"/>
      <c r="XH6" s="25"/>
      <c r="XI6" s="25"/>
      <c r="XJ6" s="25"/>
      <c r="XK6" s="25"/>
      <c r="XL6" s="25"/>
      <c r="XM6" s="25"/>
      <c r="XN6" s="25"/>
      <c r="XO6" s="25"/>
      <c r="XP6" s="25"/>
      <c r="XQ6" s="25"/>
      <c r="XR6" s="25"/>
      <c r="XS6" s="25"/>
      <c r="XT6" s="25"/>
      <c r="XU6" s="25"/>
      <c r="XV6" s="25"/>
      <c r="XW6" s="25"/>
      <c r="XX6" s="25"/>
      <c r="XY6" s="25"/>
      <c r="XZ6" s="25"/>
      <c r="YA6" s="25"/>
      <c r="YB6" s="25"/>
      <c r="YC6" s="25"/>
      <c r="YD6" s="25"/>
      <c r="YE6" s="25"/>
      <c r="YF6" s="25"/>
      <c r="YG6" s="25"/>
      <c r="YH6" s="25"/>
      <c r="YI6" s="25"/>
      <c r="YJ6" s="25"/>
      <c r="YK6" s="25"/>
      <c r="YL6" s="25"/>
      <c r="YM6" s="25"/>
      <c r="YN6" s="25"/>
      <c r="YO6" s="25"/>
      <c r="YP6" s="25"/>
      <c r="YQ6" s="25"/>
      <c r="YR6" s="25"/>
      <c r="YS6" s="25"/>
      <c r="YT6" s="25"/>
      <c r="YU6" s="25"/>
      <c r="YV6" s="25"/>
      <c r="YW6" s="25"/>
      <c r="YX6" s="25"/>
      <c r="YY6" s="25"/>
      <c r="YZ6" s="25"/>
      <c r="ZA6" s="25"/>
      <c r="ZB6" s="25"/>
      <c r="ZC6" s="25"/>
      <c r="ZD6" s="25"/>
      <c r="ZE6" s="25"/>
      <c r="ZF6" s="25"/>
      <c r="ZG6" s="25"/>
      <c r="ZH6" s="25"/>
      <c r="ZI6" s="25"/>
      <c r="ZJ6" s="25"/>
      <c r="ZK6" s="25"/>
      <c r="ZL6" s="25"/>
      <c r="ZM6" s="25"/>
      <c r="ZN6" s="25"/>
      <c r="ZO6" s="25"/>
      <c r="ZP6" s="25"/>
      <c r="ZQ6" s="25"/>
      <c r="ZR6" s="25"/>
      <c r="ZS6" s="25"/>
      <c r="ZT6" s="25"/>
      <c r="ZU6" s="25"/>
      <c r="ZV6" s="25"/>
      <c r="ZW6" s="25"/>
      <c r="ZX6" s="25"/>
      <c r="ZY6" s="25"/>
      <c r="ZZ6" s="25"/>
      <c r="AAA6" s="25"/>
      <c r="AAB6" s="25"/>
      <c r="AAC6" s="25"/>
      <c r="AAD6" s="25"/>
      <c r="AAE6" s="25"/>
      <c r="AAF6" s="25"/>
      <c r="AAG6" s="25"/>
      <c r="AAH6" s="25"/>
      <c r="AAI6" s="25"/>
      <c r="AAJ6" s="25"/>
      <c r="AAK6" s="25"/>
      <c r="AAL6" s="25"/>
      <c r="AAM6" s="25"/>
      <c r="AAN6" s="25"/>
      <c r="AAO6" s="25"/>
      <c r="AAP6" s="25"/>
      <c r="AAQ6" s="25"/>
      <c r="AAR6" s="25"/>
      <c r="AAS6" s="25"/>
      <c r="AAT6" s="25"/>
      <c r="AAU6" s="25"/>
      <c r="AAV6" s="25"/>
      <c r="AAW6" s="25"/>
      <c r="AAX6" s="25"/>
      <c r="AAY6" s="25"/>
      <c r="AAZ6" s="25"/>
      <c r="ABA6" s="25"/>
      <c r="ABB6" s="25"/>
      <c r="ABC6" s="25"/>
      <c r="ABD6" s="25"/>
      <c r="ABE6" s="25"/>
      <c r="ABF6" s="25"/>
      <c r="ABG6" s="25"/>
      <c r="ABH6" s="25"/>
      <c r="ABI6" s="25"/>
      <c r="ABJ6" s="25"/>
      <c r="ABK6" s="25"/>
      <c r="ABL6" s="25"/>
      <c r="ABM6" s="25"/>
      <c r="ABN6" s="25"/>
      <c r="ABO6" s="25"/>
      <c r="ABP6" s="25"/>
      <c r="ABQ6" s="25"/>
      <c r="ABR6" s="25"/>
      <c r="ABS6" s="25"/>
      <c r="ABT6" s="25"/>
      <c r="ABU6" s="25"/>
      <c r="ABV6" s="25"/>
      <c r="ABW6" s="25"/>
      <c r="ABX6" s="25"/>
      <c r="ABY6" s="25"/>
      <c r="ABZ6" s="25"/>
      <c r="ACA6" s="25"/>
      <c r="ACB6" s="25"/>
      <c r="ACC6" s="25"/>
      <c r="ACD6" s="25"/>
      <c r="ACE6" s="25"/>
      <c r="ACF6" s="25"/>
      <c r="ACG6" s="25"/>
      <c r="ACH6" s="25"/>
      <c r="ACI6" s="25"/>
      <c r="ACJ6" s="25"/>
      <c r="ACK6" s="25"/>
      <c r="ACL6" s="25"/>
      <c r="ACM6" s="25"/>
      <c r="ACN6" s="25"/>
      <c r="ACO6" s="25"/>
      <c r="ACP6" s="25"/>
      <c r="ACQ6" s="25"/>
      <c r="ACR6" s="25"/>
      <c r="ACS6" s="25"/>
      <c r="ACT6" s="25"/>
      <c r="ACU6" s="25"/>
      <c r="ACV6" s="25"/>
      <c r="ACW6" s="25"/>
      <c r="ACX6" s="25"/>
      <c r="ACY6" s="25"/>
      <c r="ACZ6" s="25"/>
      <c r="ADA6" s="25"/>
      <c r="ADB6" s="25"/>
      <c r="ADC6" s="25"/>
      <c r="ADD6" s="25"/>
      <c r="ADE6" s="25"/>
      <c r="ADF6" s="25"/>
      <c r="ADG6" s="25"/>
      <c r="ADH6" s="25"/>
      <c r="ADI6" s="25"/>
      <c r="ADJ6" s="25"/>
      <c r="ADK6" s="25"/>
      <c r="ADL6" s="25"/>
      <c r="ADM6" s="25"/>
      <c r="ADN6" s="25"/>
      <c r="ADO6" s="25"/>
      <c r="ADP6" s="25"/>
      <c r="ADQ6" s="25"/>
      <c r="ADR6" s="25"/>
      <c r="ADS6" s="25"/>
      <c r="ADT6" s="25"/>
      <c r="ADU6" s="25"/>
      <c r="ADV6" s="25"/>
      <c r="ADW6" s="25"/>
      <c r="ADX6" s="25"/>
      <c r="ADY6" s="25"/>
      <c r="ADZ6" s="25"/>
      <c r="AEA6" s="25"/>
      <c r="AEB6" s="25"/>
      <c r="AEC6" s="25"/>
      <c r="AED6" s="25"/>
      <c r="AEE6" s="25"/>
      <c r="AEF6" s="25"/>
      <c r="AEG6" s="25"/>
      <c r="AEH6" s="25"/>
      <c r="AEI6" s="25"/>
      <c r="AEJ6" s="25"/>
      <c r="AEK6" s="25"/>
      <c r="AEL6" s="25"/>
      <c r="AEM6" s="25"/>
      <c r="AEN6" s="25"/>
      <c r="AEO6" s="25"/>
      <c r="AEP6" s="25"/>
      <c r="AEQ6" s="25"/>
      <c r="AER6" s="25"/>
      <c r="AES6" s="25"/>
      <c r="AET6" s="25"/>
      <c r="AEU6" s="25"/>
      <c r="AEV6" s="25"/>
      <c r="AEW6" s="25"/>
      <c r="AEX6" s="25"/>
      <c r="AEY6" s="25"/>
      <c r="AEZ6" s="25"/>
      <c r="AFA6" s="25"/>
      <c r="AFB6" s="25"/>
      <c r="AFC6" s="25"/>
      <c r="AFD6" s="25"/>
      <c r="AFE6" s="25"/>
      <c r="AFF6" s="25"/>
      <c r="AFG6" s="25"/>
      <c r="AFH6" s="25"/>
      <c r="AFI6" s="25"/>
      <c r="AFJ6" s="25"/>
      <c r="AFK6" s="25"/>
      <c r="AFL6" s="25"/>
      <c r="AFM6" s="25"/>
      <c r="AFN6" s="25"/>
      <c r="AFO6" s="25"/>
      <c r="AFP6" s="25"/>
      <c r="AFQ6" s="25"/>
      <c r="AFR6" s="25"/>
      <c r="AFS6" s="25"/>
      <c r="AFT6" s="25"/>
      <c r="AFU6" s="25"/>
      <c r="AFV6" s="25"/>
      <c r="AFW6" s="25"/>
      <c r="AFX6" s="25"/>
      <c r="AFY6" s="25"/>
      <c r="AFZ6" s="25"/>
      <c r="AGA6" s="25"/>
      <c r="AGB6" s="25"/>
      <c r="AGC6" s="25"/>
      <c r="AGD6" s="25"/>
      <c r="AGE6" s="25"/>
      <c r="AGF6" s="25"/>
      <c r="AGG6" s="25"/>
      <c r="AGH6" s="25"/>
      <c r="AGI6" s="25"/>
      <c r="AGJ6" s="25"/>
      <c r="AGK6" s="25"/>
      <c r="AGL6" s="25"/>
      <c r="AGM6" s="25"/>
      <c r="AGN6" s="25"/>
      <c r="AGO6" s="25"/>
      <c r="AGP6" s="25"/>
      <c r="AGQ6" s="25"/>
      <c r="AGR6" s="25"/>
      <c r="AGS6" s="25"/>
      <c r="AGT6" s="25"/>
      <c r="AGU6" s="25"/>
      <c r="AGV6" s="25"/>
      <c r="AGW6" s="25"/>
      <c r="AGX6" s="25"/>
      <c r="AGY6" s="25"/>
      <c r="AGZ6" s="25"/>
      <c r="AHA6" s="25"/>
      <c r="AHB6" s="25"/>
      <c r="AHC6" s="25"/>
      <c r="AHD6" s="25"/>
      <c r="AHE6" s="25"/>
      <c r="AHF6" s="25"/>
      <c r="AHG6" s="25"/>
      <c r="AHH6" s="25"/>
      <c r="AHI6" s="25"/>
      <c r="AHJ6" s="25"/>
      <c r="AHK6" s="25"/>
      <c r="AHL6" s="25"/>
      <c r="AHM6" s="25"/>
      <c r="AHN6" s="25"/>
      <c r="AHO6" s="25"/>
      <c r="AHP6" s="25"/>
      <c r="AHQ6" s="25"/>
      <c r="AHR6" s="25"/>
      <c r="AHS6" s="25"/>
      <c r="AHT6" s="25"/>
      <c r="AHU6" s="25"/>
      <c r="AHV6" s="25"/>
      <c r="AHW6" s="25"/>
      <c r="AHX6" s="25"/>
      <c r="AHY6" s="25"/>
      <c r="AHZ6" s="25"/>
      <c r="AIA6" s="25"/>
      <c r="AIB6" s="25"/>
      <c r="AIC6" s="25"/>
      <c r="AID6" s="25"/>
      <c r="AIE6" s="25"/>
      <c r="AIF6" s="25"/>
      <c r="AIG6" s="25"/>
      <c r="AIH6" s="25"/>
      <c r="AII6" s="25"/>
      <c r="AIJ6" s="25"/>
      <c r="AIK6" s="25"/>
      <c r="AIL6" s="25"/>
      <c r="AIM6" s="25"/>
      <c r="AIN6" s="25"/>
      <c r="AIO6" s="25"/>
      <c r="AIP6" s="25"/>
      <c r="AIQ6" s="25"/>
      <c r="AIR6" s="25"/>
      <c r="AIS6" s="25"/>
      <c r="AIT6" s="25"/>
      <c r="AIU6" s="25"/>
      <c r="AIV6" s="25"/>
      <c r="AIW6" s="25"/>
      <c r="AIX6" s="25"/>
      <c r="AIY6" s="25"/>
      <c r="AIZ6" s="25"/>
      <c r="AJA6" s="25"/>
      <c r="AJB6" s="25"/>
      <c r="AJC6" s="25"/>
      <c r="AJD6" s="25"/>
      <c r="AJE6" s="25"/>
      <c r="AJF6" s="25"/>
      <c r="AJG6" s="25"/>
      <c r="AJH6" s="25"/>
      <c r="AJI6" s="25"/>
      <c r="AJJ6" s="25"/>
      <c r="AJK6" s="25"/>
      <c r="AJL6" s="25"/>
      <c r="AJM6" s="25"/>
      <c r="AJN6" s="25"/>
      <c r="AJO6" s="25"/>
      <c r="AJP6" s="25"/>
      <c r="AJQ6" s="25"/>
      <c r="AJR6" s="25"/>
      <c r="AJS6" s="25"/>
      <c r="AJT6" s="25"/>
      <c r="AJU6" s="25"/>
      <c r="AJV6" s="25"/>
      <c r="AJW6" s="25"/>
      <c r="AJX6" s="25"/>
      <c r="AJY6" s="25"/>
      <c r="AJZ6" s="25"/>
      <c r="AKA6" s="25"/>
      <c r="AKB6" s="25"/>
      <c r="AKC6" s="25"/>
      <c r="AKD6" s="25"/>
      <c r="AKE6" s="25"/>
      <c r="AKF6" s="25"/>
      <c r="AKG6" s="25"/>
      <c r="AKH6" s="25"/>
      <c r="AKI6" s="25"/>
      <c r="AKJ6" s="25"/>
      <c r="AKK6" s="25"/>
      <c r="AKL6" s="25"/>
      <c r="AKM6" s="25"/>
      <c r="AKN6" s="25"/>
      <c r="AKO6" s="25"/>
      <c r="AKP6" s="25"/>
      <c r="AKQ6" s="25"/>
      <c r="AKR6" s="25"/>
      <c r="AKS6" s="25"/>
      <c r="AKT6" s="25"/>
      <c r="AKU6" s="25"/>
      <c r="AKV6" s="25"/>
      <c r="AKW6" s="25"/>
      <c r="AKX6" s="25"/>
      <c r="AKY6" s="25"/>
      <c r="AKZ6" s="25"/>
      <c r="ALA6" s="25"/>
      <c r="ALB6" s="25"/>
      <c r="ALC6" s="25"/>
      <c r="ALD6" s="25"/>
      <c r="ALE6" s="25"/>
      <c r="ALF6" s="25"/>
      <c r="ALG6" s="25"/>
      <c r="ALH6" s="25"/>
      <c r="ALI6" s="25"/>
      <c r="ALJ6" s="25"/>
      <c r="ALK6" s="25"/>
      <c r="ALL6" s="25"/>
      <c r="ALM6" s="25"/>
      <c r="ALN6" s="25"/>
      <c r="ALO6" s="25"/>
      <c r="ALP6" s="25"/>
      <c r="ALQ6" s="25"/>
      <c r="ALR6" s="25"/>
      <c r="ALS6" s="25"/>
      <c r="ALT6" s="25"/>
      <c r="ALU6" s="25"/>
      <c r="ALV6" s="25"/>
      <c r="ALW6" s="25"/>
      <c r="ALX6" s="25"/>
      <c r="ALY6" s="25"/>
      <c r="ALZ6" s="25"/>
      <c r="AMA6" s="25"/>
      <c r="AMB6" s="25"/>
      <c r="AMC6" s="25"/>
      <c r="AMD6" s="25"/>
      <c r="AME6" s="25"/>
      <c r="AMF6" s="25"/>
      <c r="AMG6" s="25"/>
      <c r="AMH6" s="25"/>
      <c r="AMI6" s="25"/>
      <c r="AMJ6" s="25"/>
      <c r="AMK6" s="25"/>
      <c r="AML6" s="25"/>
      <c r="AMM6" s="25"/>
      <c r="AMN6" s="25"/>
      <c r="AMO6" s="25"/>
      <c r="AMP6" s="25"/>
      <c r="AMQ6" s="25"/>
      <c r="AMR6" s="25"/>
      <c r="AMS6" s="25"/>
      <c r="AMT6" s="25"/>
      <c r="AMU6" s="25"/>
      <c r="AMV6" s="25"/>
      <c r="AMW6" s="25"/>
      <c r="AMX6" s="25"/>
      <c r="AMY6" s="25"/>
      <c r="AMZ6" s="25"/>
      <c r="ANA6" s="25"/>
      <c r="ANB6" s="25"/>
      <c r="ANC6" s="25"/>
      <c r="AND6" s="25"/>
      <c r="ANE6" s="25"/>
      <c r="ANF6" s="25"/>
      <c r="ANG6" s="25"/>
      <c r="ANH6" s="25"/>
      <c r="ANI6" s="25"/>
      <c r="ANJ6" s="25"/>
      <c r="ANK6" s="25"/>
      <c r="ANL6" s="25"/>
      <c r="ANM6" s="25"/>
      <c r="ANN6" s="25"/>
      <c r="ANO6" s="25"/>
      <c r="ANP6" s="25"/>
      <c r="ANQ6" s="25"/>
      <c r="ANR6" s="25"/>
      <c r="ANS6" s="25"/>
      <c r="ANT6" s="25"/>
      <c r="ANU6" s="25"/>
      <c r="ANV6" s="25"/>
      <c r="ANW6" s="25"/>
      <c r="ANX6" s="25"/>
      <c r="ANY6" s="25"/>
      <c r="ANZ6" s="25"/>
      <c r="AOA6" s="25"/>
      <c r="AOB6" s="25"/>
      <c r="AOC6" s="25"/>
      <c r="AOD6" s="25"/>
      <c r="AOE6" s="25"/>
      <c r="AOF6" s="25"/>
      <c r="AOG6" s="25"/>
      <c r="AOH6" s="25"/>
      <c r="AOI6" s="25"/>
      <c r="AOJ6" s="25"/>
      <c r="AOK6" s="25"/>
      <c r="AOL6" s="25"/>
      <c r="AOM6" s="25"/>
      <c r="AON6" s="25"/>
      <c r="AOO6" s="25"/>
      <c r="AOP6" s="25"/>
      <c r="AOQ6" s="25"/>
      <c r="AOR6" s="25"/>
      <c r="AOS6" s="25"/>
      <c r="AOT6" s="25"/>
      <c r="AOU6" s="25"/>
      <c r="AOV6" s="25"/>
      <c r="AOW6" s="25"/>
      <c r="AOX6" s="25"/>
      <c r="AOY6" s="25"/>
      <c r="AOZ6" s="25"/>
      <c r="APA6" s="25"/>
      <c r="APB6" s="25"/>
      <c r="APC6" s="25"/>
      <c r="APD6" s="25"/>
      <c r="APE6" s="25"/>
      <c r="APF6" s="25"/>
      <c r="APG6" s="25"/>
      <c r="APH6" s="25"/>
      <c r="API6" s="25"/>
      <c r="APJ6" s="25"/>
      <c r="APK6" s="25"/>
      <c r="APL6" s="25"/>
      <c r="APM6" s="25"/>
      <c r="APN6" s="25"/>
      <c r="APO6" s="25"/>
      <c r="APP6" s="25"/>
      <c r="APQ6" s="25"/>
      <c r="APR6" s="25"/>
      <c r="APS6" s="25"/>
      <c r="APT6" s="25"/>
      <c r="APU6" s="25"/>
      <c r="APV6" s="25"/>
      <c r="APW6" s="25"/>
      <c r="APX6" s="25"/>
      <c r="APY6" s="25"/>
      <c r="APZ6" s="25"/>
      <c r="AQA6" s="25"/>
      <c r="AQB6" s="25"/>
      <c r="AQC6" s="25"/>
      <c r="AQD6" s="25"/>
      <c r="AQE6" s="25"/>
      <c r="AQF6" s="25"/>
      <c r="AQG6" s="25"/>
      <c r="AQH6" s="25"/>
      <c r="AQI6" s="25"/>
      <c r="AQJ6" s="25"/>
      <c r="AQK6" s="25"/>
      <c r="AQL6" s="25"/>
      <c r="AQM6" s="25"/>
      <c r="AQN6" s="25"/>
      <c r="AQO6" s="25"/>
      <c r="AQP6" s="25"/>
      <c r="AQQ6" s="25"/>
      <c r="AQR6" s="25"/>
      <c r="AQS6" s="25"/>
      <c r="AQT6" s="25"/>
      <c r="AQU6" s="25"/>
      <c r="AQV6" s="25"/>
      <c r="AQW6" s="25"/>
      <c r="AQX6" s="25"/>
      <c r="AQY6" s="25"/>
      <c r="AQZ6" s="25"/>
      <c r="ARA6" s="25"/>
      <c r="ARB6" s="25"/>
      <c r="ARC6" s="25"/>
      <c r="ARD6" s="25"/>
      <c r="ARE6" s="25"/>
      <c r="ARF6" s="25"/>
      <c r="ARG6" s="25"/>
      <c r="ARH6" s="25"/>
      <c r="ARI6" s="25"/>
      <c r="ARJ6" s="25"/>
      <c r="ARK6" s="25"/>
      <c r="ARL6" s="25"/>
      <c r="ARM6" s="25"/>
      <c r="ARN6" s="25"/>
      <c r="ARO6" s="25"/>
      <c r="ARP6" s="25"/>
      <c r="ARQ6" s="25"/>
      <c r="ARR6" s="25"/>
      <c r="ARS6" s="25"/>
      <c r="ART6" s="25"/>
      <c r="ARU6" s="25"/>
      <c r="ARV6" s="25"/>
      <c r="ARW6" s="25"/>
      <c r="ARX6" s="25"/>
      <c r="ARY6" s="25"/>
      <c r="ARZ6" s="25"/>
      <c r="ASA6" s="25"/>
      <c r="ASB6" s="25"/>
      <c r="ASC6" s="25"/>
      <c r="ASD6" s="25"/>
      <c r="ASE6" s="25"/>
      <c r="ASF6" s="25"/>
      <c r="ASG6" s="25"/>
      <c r="ASH6" s="25"/>
      <c r="ASI6" s="25"/>
      <c r="ASJ6" s="25"/>
      <c r="ASK6" s="25"/>
      <c r="ASL6" s="25"/>
      <c r="ASM6" s="25"/>
      <c r="ASN6" s="25"/>
      <c r="ASO6" s="25"/>
      <c r="ASP6" s="25"/>
      <c r="ASQ6" s="25"/>
      <c r="ASR6" s="25"/>
      <c r="ASS6" s="25"/>
      <c r="AST6" s="25"/>
      <c r="ASU6" s="25"/>
      <c r="ASV6" s="25"/>
      <c r="ASW6" s="25"/>
      <c r="ASX6" s="25"/>
      <c r="ASY6" s="25"/>
      <c r="ASZ6" s="25"/>
      <c r="ATA6" s="25"/>
      <c r="ATB6" s="25"/>
      <c r="ATC6" s="25"/>
      <c r="ATD6" s="25"/>
      <c r="ATE6" s="25"/>
      <c r="ATF6" s="25"/>
      <c r="ATG6" s="25"/>
      <c r="ATH6" s="25"/>
      <c r="ATI6" s="25"/>
      <c r="ATJ6" s="25"/>
      <c r="ATK6" s="25"/>
      <c r="ATL6" s="25"/>
      <c r="ATM6" s="25"/>
      <c r="ATN6" s="25"/>
      <c r="ATO6" s="25"/>
      <c r="ATP6" s="25"/>
      <c r="ATQ6" s="25"/>
      <c r="ATR6" s="25"/>
      <c r="ATS6" s="25"/>
      <c r="ATT6" s="25"/>
      <c r="ATU6" s="25"/>
      <c r="ATV6" s="25"/>
      <c r="ATW6" s="25"/>
      <c r="ATX6" s="25"/>
      <c r="ATY6" s="25"/>
      <c r="ATZ6" s="25"/>
      <c r="AUA6" s="25"/>
      <c r="AUB6" s="25"/>
      <c r="AUC6" s="25"/>
      <c r="AUD6" s="25"/>
      <c r="AUE6" s="25"/>
      <c r="AUF6" s="25"/>
      <c r="AUG6" s="25"/>
      <c r="AUH6" s="25"/>
      <c r="AUI6" s="25"/>
      <c r="AUJ6" s="25"/>
      <c r="AUK6" s="25"/>
      <c r="AUL6" s="25"/>
      <c r="AUM6" s="25"/>
      <c r="AUN6" s="25"/>
      <c r="AUO6" s="25"/>
      <c r="AUP6" s="25"/>
      <c r="AUQ6" s="25"/>
      <c r="AUR6" s="25"/>
      <c r="AUS6" s="25"/>
      <c r="AUT6" s="25"/>
      <c r="AUU6" s="25"/>
      <c r="AUV6" s="25"/>
      <c r="AUW6" s="25"/>
      <c r="AUX6" s="25"/>
      <c r="AUY6" s="25"/>
      <c r="AUZ6" s="25"/>
      <c r="AVA6" s="25"/>
      <c r="AVB6" s="25"/>
      <c r="AVC6" s="25"/>
      <c r="AVD6" s="25"/>
      <c r="AVE6" s="25"/>
      <c r="AVF6" s="25"/>
      <c r="AVG6" s="25"/>
      <c r="AVH6" s="25"/>
      <c r="AVI6" s="25"/>
      <c r="AVJ6" s="25"/>
      <c r="AVK6" s="25"/>
      <c r="AVL6" s="25"/>
      <c r="AVM6" s="25"/>
      <c r="AVN6" s="25"/>
      <c r="AVO6" s="25"/>
      <c r="AVP6" s="25"/>
      <c r="AVQ6" s="25"/>
      <c r="AVR6" s="25"/>
      <c r="AVS6" s="25"/>
      <c r="AVT6" s="25"/>
      <c r="AVU6" s="25"/>
      <c r="AVV6" s="25"/>
      <c r="AVW6" s="25"/>
      <c r="AVX6" s="25"/>
      <c r="AVY6" s="25"/>
      <c r="AVZ6" s="25"/>
      <c r="AWA6" s="25"/>
      <c r="AWB6" s="25"/>
      <c r="AWC6" s="25"/>
      <c r="AWD6" s="25"/>
      <c r="AWE6" s="25"/>
      <c r="AWF6" s="25"/>
      <c r="AWG6" s="25"/>
      <c r="AWH6" s="25"/>
      <c r="AWI6" s="25"/>
      <c r="AWJ6" s="25"/>
      <c r="AWK6" s="25"/>
      <c r="AWL6" s="25"/>
      <c r="AWM6" s="25"/>
      <c r="AWN6" s="25"/>
      <c r="AWO6" s="25"/>
      <c r="AWP6" s="25"/>
      <c r="AWQ6" s="25"/>
      <c r="AWR6" s="25"/>
      <c r="AWS6" s="25"/>
      <c r="AWT6" s="25"/>
      <c r="AWU6" s="25"/>
      <c r="AWV6" s="25"/>
      <c r="AWW6" s="25"/>
      <c r="AWX6" s="25"/>
      <c r="AWY6" s="25"/>
      <c r="AWZ6" s="25"/>
      <c r="AXA6" s="25"/>
      <c r="AXB6" s="25"/>
      <c r="AXC6" s="25"/>
      <c r="AXD6" s="25"/>
      <c r="AXE6" s="25"/>
      <c r="AXF6" s="25"/>
      <c r="AXG6" s="25"/>
      <c r="AXH6" s="25"/>
      <c r="AXI6" s="25"/>
      <c r="AXJ6" s="25"/>
      <c r="AXK6" s="25"/>
      <c r="AXL6" s="25"/>
      <c r="AXM6" s="25"/>
      <c r="AXN6" s="25"/>
      <c r="AXO6" s="25"/>
      <c r="AXP6" s="25"/>
      <c r="AXQ6" s="25"/>
      <c r="AXR6" s="25"/>
      <c r="AXS6" s="25"/>
      <c r="AXT6" s="25"/>
      <c r="AXU6" s="25"/>
      <c r="AXV6" s="25"/>
      <c r="AXW6" s="25"/>
      <c r="AXX6" s="25"/>
      <c r="AXY6" s="25"/>
      <c r="AXZ6" s="25"/>
      <c r="AYA6" s="25"/>
      <c r="AYB6" s="25"/>
      <c r="AYC6" s="25"/>
      <c r="AYD6" s="25"/>
      <c r="AYE6" s="25"/>
      <c r="AYF6" s="25"/>
      <c r="AYG6" s="25"/>
      <c r="AYH6" s="25"/>
      <c r="AYI6" s="25"/>
      <c r="AYJ6" s="25"/>
      <c r="AYK6" s="25"/>
      <c r="AYL6" s="25"/>
      <c r="AYM6" s="25"/>
      <c r="AYN6" s="25"/>
      <c r="AYO6" s="25"/>
      <c r="AYP6" s="25"/>
      <c r="AYQ6" s="25"/>
      <c r="AYR6" s="25"/>
      <c r="AYS6" s="25"/>
      <c r="AYT6" s="25"/>
      <c r="AYU6" s="25"/>
      <c r="AYV6" s="25"/>
      <c r="AYW6" s="25"/>
      <c r="AYX6" s="25"/>
      <c r="AYY6" s="25"/>
      <c r="AYZ6" s="25"/>
      <c r="AZA6" s="25"/>
      <c r="AZB6" s="25"/>
      <c r="AZC6" s="25"/>
      <c r="AZD6" s="25"/>
      <c r="AZE6" s="25"/>
      <c r="AZF6" s="25"/>
      <c r="AZG6" s="25"/>
      <c r="AZH6" s="25"/>
      <c r="AZI6" s="25"/>
      <c r="AZJ6" s="25"/>
      <c r="AZK6" s="25"/>
      <c r="AZL6" s="25"/>
      <c r="AZM6" s="25"/>
      <c r="AZN6" s="25"/>
      <c r="AZO6" s="25"/>
      <c r="AZP6" s="25"/>
      <c r="AZQ6" s="25"/>
      <c r="AZR6" s="25"/>
      <c r="AZS6" s="25"/>
      <c r="AZT6" s="25"/>
      <c r="AZU6" s="25"/>
      <c r="AZV6" s="25"/>
      <c r="AZW6" s="25"/>
      <c r="AZX6" s="25"/>
      <c r="AZY6" s="25"/>
      <c r="AZZ6" s="25"/>
      <c r="BAA6" s="25"/>
      <c r="BAB6" s="25"/>
      <c r="BAC6" s="25"/>
      <c r="BAD6" s="25"/>
      <c r="BAE6" s="25"/>
      <c r="BAF6" s="25"/>
      <c r="BAG6" s="25"/>
      <c r="BAH6" s="25"/>
      <c r="BAI6" s="25"/>
      <c r="BAJ6" s="25"/>
      <c r="BAK6" s="25"/>
      <c r="BAL6" s="25"/>
      <c r="BAM6" s="25"/>
      <c r="BAN6" s="25"/>
      <c r="BAO6" s="25"/>
      <c r="BAP6" s="25"/>
      <c r="BAQ6" s="25"/>
      <c r="BAR6" s="25"/>
      <c r="BAS6" s="25"/>
      <c r="BAT6" s="25"/>
      <c r="BAU6" s="25"/>
      <c r="BAV6" s="25"/>
      <c r="BAW6" s="25"/>
      <c r="BAX6" s="25"/>
      <c r="BAY6" s="25"/>
      <c r="BAZ6" s="25"/>
      <c r="BBA6" s="25"/>
      <c r="BBB6" s="25"/>
      <c r="BBC6" s="25"/>
      <c r="BBD6" s="25"/>
      <c r="BBE6" s="25"/>
      <c r="BBF6" s="25"/>
      <c r="BBG6" s="25"/>
      <c r="BBH6" s="25"/>
      <c r="BBI6" s="25"/>
      <c r="BBJ6" s="25"/>
      <c r="BBK6" s="25"/>
      <c r="BBL6" s="25"/>
      <c r="BBM6" s="25"/>
      <c r="BBN6" s="25"/>
      <c r="BBO6" s="25"/>
      <c r="BBP6" s="25"/>
      <c r="BBQ6" s="25"/>
      <c r="BBR6" s="25"/>
      <c r="BBS6" s="25"/>
      <c r="BBT6" s="25"/>
      <c r="BBU6" s="25"/>
      <c r="BBV6" s="25"/>
      <c r="BBW6" s="25"/>
      <c r="BBX6" s="25"/>
      <c r="BBY6" s="25"/>
      <c r="BBZ6" s="25"/>
      <c r="BCA6" s="25"/>
      <c r="BCB6" s="25"/>
      <c r="BCC6" s="25"/>
      <c r="BCD6" s="25"/>
      <c r="BCE6" s="25"/>
      <c r="BCF6" s="25"/>
      <c r="BCG6" s="25"/>
      <c r="BCH6" s="25"/>
      <c r="BCI6" s="25"/>
      <c r="BCJ6" s="25"/>
      <c r="BCK6" s="25"/>
      <c r="BCL6" s="25"/>
      <c r="BCM6" s="25"/>
      <c r="BCN6" s="25"/>
      <c r="BCO6" s="25"/>
      <c r="BCP6" s="25"/>
      <c r="BCQ6" s="25"/>
      <c r="BCR6" s="25"/>
      <c r="BCS6" s="25"/>
      <c r="BCT6" s="25"/>
      <c r="BCU6" s="25"/>
      <c r="BCV6" s="25"/>
      <c r="BCW6" s="25"/>
      <c r="BCX6" s="25"/>
      <c r="BCY6" s="25"/>
      <c r="BCZ6" s="25"/>
      <c r="BDA6" s="25"/>
      <c r="BDB6" s="25"/>
      <c r="BDC6" s="25"/>
      <c r="BDD6" s="25"/>
      <c r="BDE6" s="25"/>
      <c r="BDF6" s="25"/>
      <c r="BDG6" s="25"/>
      <c r="BDH6" s="25"/>
      <c r="BDI6" s="25"/>
      <c r="BDJ6" s="25"/>
      <c r="BDK6" s="25"/>
      <c r="BDL6" s="25"/>
      <c r="BDM6" s="25"/>
      <c r="BDN6" s="25"/>
      <c r="BDO6" s="25"/>
      <c r="BDP6" s="25"/>
      <c r="BDQ6" s="25"/>
      <c r="BDR6" s="25"/>
      <c r="BDS6" s="25"/>
      <c r="BDT6" s="25"/>
      <c r="BDU6" s="25"/>
      <c r="BDV6" s="25"/>
      <c r="BDW6" s="25"/>
      <c r="BDX6" s="25"/>
      <c r="BDY6" s="25"/>
      <c r="BDZ6" s="25"/>
      <c r="BEA6" s="25"/>
      <c r="BEB6" s="25"/>
      <c r="BEC6" s="25"/>
      <c r="BED6" s="25"/>
      <c r="BEE6" s="25"/>
      <c r="BEF6" s="25"/>
      <c r="BEG6" s="25"/>
      <c r="BEH6" s="25"/>
      <c r="BEI6" s="25"/>
      <c r="BEJ6" s="25"/>
      <c r="BEK6" s="25"/>
      <c r="BEL6" s="25"/>
      <c r="BEM6" s="25"/>
      <c r="BEN6" s="25"/>
      <c r="BEO6" s="25"/>
      <c r="BEP6" s="25"/>
      <c r="BEQ6" s="25"/>
      <c r="BER6" s="25"/>
      <c r="BES6" s="25"/>
      <c r="BET6" s="25"/>
      <c r="BEU6" s="25"/>
      <c r="BEV6" s="25"/>
      <c r="BEW6" s="25"/>
      <c r="BEX6" s="25"/>
      <c r="BEY6" s="25"/>
      <c r="BEZ6" s="25"/>
      <c r="BFA6" s="25"/>
      <c r="BFB6" s="25"/>
      <c r="BFC6" s="25"/>
      <c r="BFD6" s="25"/>
      <c r="BFE6" s="25"/>
      <c r="BFF6" s="25"/>
      <c r="BFG6" s="25"/>
      <c r="BFH6" s="25"/>
      <c r="BFI6" s="25"/>
      <c r="BFJ6" s="25"/>
      <c r="BFK6" s="25"/>
      <c r="BFL6" s="25"/>
      <c r="BFM6" s="25"/>
      <c r="BFN6" s="25"/>
      <c r="BFO6" s="25"/>
      <c r="BFP6" s="25"/>
      <c r="BFQ6" s="25"/>
      <c r="BFR6" s="25"/>
      <c r="BFS6" s="25"/>
      <c r="BFT6" s="25"/>
      <c r="BFU6" s="25"/>
      <c r="BFV6" s="25"/>
      <c r="BFW6" s="25"/>
      <c r="BFX6" s="25"/>
      <c r="BFY6" s="25"/>
      <c r="BFZ6" s="25"/>
      <c r="BGA6" s="25"/>
      <c r="BGB6" s="25"/>
      <c r="BGC6" s="25"/>
      <c r="BGD6" s="25"/>
      <c r="BGE6" s="25"/>
      <c r="BGF6" s="25"/>
      <c r="BGG6" s="25"/>
      <c r="BGH6" s="25"/>
      <c r="BGI6" s="25"/>
      <c r="BGJ6" s="25"/>
      <c r="BGK6" s="25"/>
      <c r="BGL6" s="25"/>
      <c r="BGM6" s="25"/>
      <c r="BGN6" s="25"/>
      <c r="BGO6" s="25"/>
      <c r="BGP6" s="25"/>
      <c r="BGQ6" s="25"/>
      <c r="BGR6" s="25"/>
      <c r="BGS6" s="25"/>
      <c r="BGT6" s="25"/>
      <c r="BGU6" s="25"/>
      <c r="BGV6" s="25"/>
      <c r="BGW6" s="25"/>
      <c r="BGX6" s="25"/>
      <c r="BGY6" s="25"/>
      <c r="BGZ6" s="25"/>
      <c r="BHA6" s="25"/>
      <c r="BHB6" s="25"/>
      <c r="BHC6" s="25"/>
      <c r="BHD6" s="25"/>
      <c r="BHE6" s="25"/>
      <c r="BHF6" s="25"/>
      <c r="BHG6" s="25"/>
      <c r="BHH6" s="25"/>
      <c r="BHI6" s="25"/>
      <c r="BHJ6" s="25"/>
      <c r="BHK6" s="25"/>
      <c r="BHL6" s="25"/>
      <c r="BHM6" s="25"/>
      <c r="BHN6" s="25"/>
      <c r="BHO6" s="25"/>
      <c r="BHP6" s="25"/>
      <c r="BHQ6" s="25"/>
      <c r="BHR6" s="25"/>
      <c r="BHS6" s="25"/>
      <c r="BHT6" s="25"/>
      <c r="BHU6" s="25"/>
      <c r="BHV6" s="25"/>
      <c r="BHW6" s="25"/>
      <c r="BHX6" s="25"/>
      <c r="BHY6" s="25"/>
      <c r="BHZ6" s="25"/>
      <c r="BIA6" s="25"/>
      <c r="BIB6" s="25"/>
      <c r="BIC6" s="25"/>
      <c r="BID6" s="25"/>
      <c r="BIE6" s="25"/>
      <c r="BIF6" s="25"/>
      <c r="BIG6" s="25"/>
      <c r="BIH6" s="25"/>
      <c r="BII6" s="25"/>
      <c r="BIJ6" s="25"/>
      <c r="BIK6" s="25"/>
      <c r="BIL6" s="25"/>
      <c r="BIM6" s="25"/>
      <c r="BIN6" s="25"/>
      <c r="BIO6" s="25"/>
      <c r="BIP6" s="25"/>
      <c r="BIQ6" s="25"/>
      <c r="BIR6" s="25"/>
      <c r="BIS6" s="25"/>
      <c r="BIT6" s="25"/>
      <c r="BIU6" s="25"/>
      <c r="BIV6" s="25"/>
      <c r="BIW6" s="25"/>
      <c r="BIX6" s="25"/>
      <c r="BIY6" s="25"/>
      <c r="BIZ6" s="25"/>
      <c r="BJA6" s="25"/>
      <c r="BJB6" s="25"/>
      <c r="BJC6" s="25"/>
      <c r="BJD6" s="25"/>
      <c r="BJE6" s="25"/>
      <c r="BJF6" s="25"/>
      <c r="BJG6" s="25"/>
      <c r="BJH6" s="25"/>
      <c r="BJI6" s="25"/>
      <c r="BJJ6" s="25"/>
      <c r="BJK6" s="25"/>
      <c r="BJL6" s="25"/>
      <c r="BJM6" s="25"/>
      <c r="BJN6" s="25"/>
      <c r="BJO6" s="25"/>
      <c r="BJP6" s="25"/>
      <c r="BJQ6" s="25"/>
      <c r="BJR6" s="25"/>
      <c r="BJS6" s="25"/>
      <c r="BJT6" s="25"/>
      <c r="BJU6" s="25"/>
      <c r="BJV6" s="25"/>
      <c r="BJW6" s="25"/>
      <c r="BJX6" s="25"/>
      <c r="BJY6" s="25"/>
      <c r="BJZ6" s="25"/>
      <c r="BKA6" s="25"/>
      <c r="BKB6" s="25"/>
      <c r="BKC6" s="25"/>
      <c r="BKD6" s="25"/>
      <c r="BKE6" s="25"/>
      <c r="BKF6" s="25"/>
      <c r="BKG6" s="25"/>
      <c r="BKH6" s="25"/>
      <c r="BKI6" s="25"/>
      <c r="BKJ6" s="25"/>
      <c r="BKK6" s="25"/>
      <c r="BKL6" s="25"/>
      <c r="BKM6" s="25"/>
      <c r="BKN6" s="25"/>
      <c r="BKO6" s="25"/>
      <c r="BKP6" s="25"/>
      <c r="BKQ6" s="25"/>
      <c r="BKR6" s="25"/>
      <c r="BKS6" s="25"/>
      <c r="BKT6" s="25"/>
      <c r="BKU6" s="25"/>
      <c r="BKV6" s="25"/>
      <c r="BKW6" s="25"/>
      <c r="BKX6" s="25"/>
      <c r="BKY6" s="25"/>
      <c r="BKZ6" s="25"/>
      <c r="BLA6" s="25"/>
      <c r="BLB6" s="25"/>
      <c r="BLC6" s="25"/>
      <c r="BLD6" s="25"/>
      <c r="BLE6" s="25"/>
      <c r="BLF6" s="25"/>
      <c r="BLG6" s="25"/>
      <c r="BLH6" s="25"/>
      <c r="BLI6" s="25"/>
      <c r="BLJ6" s="25"/>
      <c r="BLK6" s="25"/>
      <c r="BLL6" s="25"/>
      <c r="BLM6" s="25"/>
      <c r="BLN6" s="25"/>
      <c r="BLO6" s="25"/>
      <c r="BLP6" s="25"/>
      <c r="BLQ6" s="25"/>
      <c r="BLR6" s="25"/>
      <c r="BLS6" s="25"/>
      <c r="BLT6" s="25"/>
      <c r="BLU6" s="25"/>
      <c r="BLV6" s="25"/>
      <c r="BLW6" s="25"/>
      <c r="BLX6" s="25"/>
      <c r="BLY6" s="25"/>
      <c r="BLZ6" s="25"/>
      <c r="BMA6" s="25"/>
      <c r="BMB6" s="25"/>
      <c r="BMC6" s="25"/>
      <c r="BMD6" s="25"/>
      <c r="BME6" s="25"/>
      <c r="BMF6" s="25"/>
      <c r="BMG6" s="25"/>
      <c r="BMH6" s="25"/>
      <c r="BMI6" s="25"/>
      <c r="BMJ6" s="25"/>
      <c r="BMK6" s="25"/>
      <c r="BML6" s="25"/>
      <c r="BMM6" s="25"/>
      <c r="BMN6" s="25"/>
      <c r="BMO6" s="25"/>
      <c r="BMP6" s="25"/>
      <c r="BMQ6" s="25"/>
      <c r="BMR6" s="25"/>
      <c r="BMS6" s="25"/>
      <c r="BMT6" s="25"/>
      <c r="BMU6" s="25"/>
      <c r="BMV6" s="25"/>
      <c r="BMW6" s="25"/>
      <c r="BMX6" s="25"/>
      <c r="BMY6" s="25"/>
      <c r="BMZ6" s="25"/>
      <c r="BNA6" s="25"/>
      <c r="BNB6" s="25"/>
      <c r="BNC6" s="25"/>
      <c r="BND6" s="25"/>
      <c r="BNE6" s="25"/>
      <c r="BNF6" s="25"/>
      <c r="BNG6" s="25"/>
      <c r="BNH6" s="25"/>
      <c r="BNI6" s="25"/>
      <c r="BNJ6" s="25"/>
      <c r="BNK6" s="25"/>
      <c r="BNL6" s="25"/>
      <c r="BNM6" s="25"/>
      <c r="BNN6" s="25"/>
      <c r="BNO6" s="25"/>
      <c r="BNP6" s="25"/>
      <c r="BNQ6" s="25"/>
      <c r="BNR6" s="25"/>
      <c r="BNS6" s="25"/>
      <c r="BNT6" s="25"/>
      <c r="BNU6" s="25"/>
      <c r="BNV6" s="25"/>
      <c r="BNW6" s="25"/>
      <c r="BNX6" s="25"/>
      <c r="BNY6" s="25"/>
      <c r="BNZ6" s="25"/>
      <c r="BOA6" s="25"/>
      <c r="BOB6" s="25"/>
      <c r="BOC6" s="25"/>
      <c r="BOD6" s="25"/>
      <c r="BOE6" s="25"/>
      <c r="BOF6" s="25"/>
      <c r="BOG6" s="25"/>
      <c r="BOH6" s="25"/>
      <c r="BOI6" s="25"/>
      <c r="BOJ6" s="25"/>
      <c r="BOK6" s="25"/>
      <c r="BOL6" s="25"/>
      <c r="BOM6" s="25"/>
      <c r="BON6" s="25"/>
      <c r="BOO6" s="25"/>
      <c r="BOP6" s="25"/>
      <c r="BOQ6" s="25"/>
      <c r="BOR6" s="25"/>
      <c r="BOS6" s="25"/>
      <c r="BOT6" s="25"/>
      <c r="BOU6" s="25"/>
      <c r="BOV6" s="25"/>
      <c r="BOW6" s="25"/>
      <c r="BOX6" s="25"/>
      <c r="BOY6" s="25"/>
      <c r="BOZ6" s="25"/>
      <c r="BPA6" s="25"/>
      <c r="BPB6" s="25"/>
      <c r="BPC6" s="25"/>
      <c r="BPD6" s="25"/>
      <c r="BPE6" s="25"/>
      <c r="BPF6" s="25"/>
      <c r="BPG6" s="25"/>
      <c r="BPH6" s="25"/>
      <c r="BPI6" s="25"/>
      <c r="BPJ6" s="25"/>
      <c r="BPK6" s="25"/>
      <c r="BPL6" s="25"/>
      <c r="BPM6" s="25"/>
      <c r="BPN6" s="25"/>
      <c r="BPO6" s="25"/>
      <c r="BPP6" s="25"/>
      <c r="BPQ6" s="25"/>
      <c r="BPR6" s="25"/>
      <c r="BPS6" s="25"/>
      <c r="BPT6" s="25"/>
      <c r="BPU6" s="25"/>
      <c r="BPV6" s="25"/>
      <c r="BPW6" s="25"/>
      <c r="BPX6" s="25"/>
      <c r="BPY6" s="25"/>
      <c r="BPZ6" s="25"/>
      <c r="BQA6" s="25"/>
      <c r="BQB6" s="25"/>
      <c r="BQC6" s="25"/>
      <c r="BQD6" s="25"/>
      <c r="BQE6" s="25"/>
      <c r="BQF6" s="25"/>
      <c r="BQG6" s="25"/>
      <c r="BQH6" s="25"/>
      <c r="BQI6" s="25"/>
      <c r="BQJ6" s="25"/>
      <c r="BQK6" s="25"/>
      <c r="BQL6" s="25"/>
      <c r="BQM6" s="25"/>
      <c r="BQN6" s="25"/>
      <c r="BQO6" s="25"/>
      <c r="BQP6" s="25"/>
      <c r="BQQ6" s="25"/>
      <c r="BQR6" s="25"/>
      <c r="BQS6" s="25"/>
      <c r="BQT6" s="25"/>
      <c r="BQU6" s="25"/>
      <c r="BQV6" s="25"/>
      <c r="BQW6" s="25"/>
      <c r="BQX6" s="25"/>
      <c r="BQY6" s="25"/>
      <c r="BQZ6" s="25"/>
      <c r="BRA6" s="25"/>
      <c r="BRB6" s="25"/>
      <c r="BRC6" s="25"/>
      <c r="BRD6" s="25"/>
      <c r="BRE6" s="25"/>
      <c r="BRF6" s="25"/>
      <c r="BRG6" s="25"/>
      <c r="BRH6" s="25"/>
      <c r="BRI6" s="25"/>
      <c r="BRJ6" s="25"/>
      <c r="BRK6" s="25"/>
      <c r="BRL6" s="25"/>
      <c r="BRM6" s="25"/>
      <c r="BRN6" s="25"/>
      <c r="BRO6" s="25"/>
      <c r="BRP6" s="25"/>
      <c r="BRQ6" s="25"/>
      <c r="BRR6" s="25"/>
      <c r="BRS6" s="25"/>
      <c r="BRT6" s="25"/>
      <c r="BRU6" s="25"/>
      <c r="BRV6" s="25"/>
      <c r="BRW6" s="25"/>
      <c r="BRX6" s="25"/>
      <c r="BRY6" s="25"/>
      <c r="BRZ6" s="25"/>
      <c r="BSA6" s="25"/>
      <c r="BSB6" s="25"/>
      <c r="BSC6" s="25"/>
      <c r="BSD6" s="25"/>
      <c r="BSE6" s="25"/>
      <c r="BSF6" s="25"/>
      <c r="BSG6" s="25"/>
      <c r="BSH6" s="25"/>
      <c r="BSI6" s="25"/>
      <c r="BSJ6" s="25"/>
      <c r="BSK6" s="25"/>
      <c r="BSL6" s="25"/>
      <c r="BSM6" s="25"/>
      <c r="BSN6" s="25"/>
      <c r="BSO6" s="25"/>
      <c r="BSP6" s="25"/>
      <c r="BSQ6" s="25"/>
      <c r="BSR6" s="25"/>
      <c r="BSS6" s="25"/>
      <c r="BST6" s="25"/>
      <c r="BSU6" s="25"/>
      <c r="BSV6" s="25"/>
      <c r="BSW6" s="25"/>
      <c r="BSX6" s="25"/>
      <c r="BSY6" s="25"/>
      <c r="BSZ6" s="25"/>
      <c r="BTA6" s="25"/>
      <c r="BTB6" s="25"/>
      <c r="BTC6" s="25"/>
      <c r="BTD6" s="25"/>
      <c r="BTE6" s="25"/>
      <c r="BTF6" s="25"/>
      <c r="BTG6" s="25"/>
      <c r="BTH6" s="25"/>
      <c r="BTI6" s="25"/>
      <c r="BTJ6" s="25"/>
      <c r="BTK6" s="25"/>
      <c r="BTL6" s="25"/>
      <c r="BTM6" s="25"/>
      <c r="BTN6" s="25"/>
      <c r="BTO6" s="25"/>
      <c r="BTP6" s="25"/>
      <c r="BTQ6" s="25"/>
      <c r="BTR6" s="25"/>
      <c r="BTS6" s="25"/>
      <c r="BTT6" s="25"/>
      <c r="BTU6" s="25"/>
      <c r="BTV6" s="25"/>
      <c r="BTW6" s="25"/>
      <c r="BTX6" s="25"/>
      <c r="BTY6" s="25"/>
      <c r="BTZ6" s="25"/>
      <c r="BUA6" s="25"/>
      <c r="BUB6" s="25"/>
      <c r="BUC6" s="25"/>
      <c r="BUD6" s="25"/>
      <c r="BUE6" s="25"/>
      <c r="BUF6" s="25"/>
      <c r="BUG6" s="25"/>
      <c r="BUH6" s="25"/>
      <c r="BUI6" s="25"/>
      <c r="BUJ6" s="25"/>
      <c r="BUK6" s="25"/>
      <c r="BUL6" s="25"/>
      <c r="BUM6" s="25"/>
      <c r="BUN6" s="25"/>
      <c r="BUO6" s="25"/>
      <c r="BUP6" s="25"/>
      <c r="BUQ6" s="25"/>
      <c r="BUR6" s="25"/>
      <c r="BUS6" s="25"/>
      <c r="BUT6" s="25"/>
      <c r="BUU6" s="25"/>
      <c r="BUV6" s="25"/>
      <c r="BUW6" s="25"/>
      <c r="BUX6" s="25"/>
      <c r="BUY6" s="25"/>
      <c r="BUZ6" s="25"/>
      <c r="BVA6" s="25"/>
      <c r="BVB6" s="25"/>
      <c r="BVC6" s="25"/>
      <c r="BVD6" s="25"/>
      <c r="BVE6" s="25"/>
      <c r="BVF6" s="25"/>
      <c r="BVG6" s="25"/>
      <c r="BVH6" s="25"/>
      <c r="BVI6" s="25"/>
      <c r="BVJ6" s="25"/>
      <c r="BVK6" s="25"/>
      <c r="BVL6" s="25"/>
      <c r="BVM6" s="25"/>
      <c r="BVN6" s="25"/>
      <c r="BVO6" s="25"/>
      <c r="BVP6" s="25"/>
      <c r="BVQ6" s="25"/>
      <c r="BVR6" s="25"/>
      <c r="BVS6" s="25"/>
      <c r="BVT6" s="25"/>
      <c r="BVU6" s="25"/>
      <c r="BVV6" s="25"/>
      <c r="BVW6" s="25"/>
      <c r="BVX6" s="25"/>
      <c r="BVY6" s="25"/>
      <c r="BVZ6" s="25"/>
      <c r="BWA6" s="25"/>
      <c r="BWB6" s="25"/>
      <c r="BWC6" s="25"/>
      <c r="BWD6" s="25"/>
      <c r="BWE6" s="25"/>
      <c r="BWF6" s="25"/>
      <c r="BWG6" s="25"/>
      <c r="BWH6" s="25"/>
      <c r="BWI6" s="25"/>
      <c r="BWJ6" s="25"/>
      <c r="BWK6" s="25"/>
      <c r="BWL6" s="25"/>
      <c r="BWM6" s="25"/>
      <c r="BWN6" s="25"/>
      <c r="BWO6" s="25"/>
      <c r="BWP6" s="25"/>
      <c r="BWQ6" s="25"/>
      <c r="BWR6" s="25"/>
      <c r="BWS6" s="25"/>
      <c r="BWT6" s="25"/>
      <c r="BWU6" s="25"/>
      <c r="BWV6" s="25"/>
      <c r="BWW6" s="25"/>
      <c r="BWX6" s="25"/>
      <c r="BWY6" s="25"/>
      <c r="BWZ6" s="25"/>
      <c r="BXA6" s="25"/>
      <c r="BXB6" s="25"/>
      <c r="BXC6" s="25"/>
      <c r="BXD6" s="25"/>
      <c r="BXE6" s="25"/>
      <c r="BXF6" s="25"/>
      <c r="BXG6" s="25"/>
      <c r="BXH6" s="25"/>
      <c r="BXI6" s="25"/>
      <c r="BXJ6" s="25"/>
      <c r="BXK6" s="25"/>
      <c r="BXL6" s="25"/>
      <c r="BXM6" s="25"/>
      <c r="BXN6" s="25"/>
      <c r="BXO6" s="25"/>
      <c r="BXP6" s="25"/>
      <c r="BXQ6" s="25"/>
      <c r="BXR6" s="25"/>
      <c r="BXS6" s="25"/>
      <c r="BXT6" s="25"/>
      <c r="BXU6" s="25"/>
      <c r="BXV6" s="25"/>
      <c r="BXW6" s="25"/>
      <c r="BXX6" s="25"/>
      <c r="BXY6" s="25"/>
      <c r="BXZ6" s="25"/>
      <c r="BYA6" s="25"/>
      <c r="BYB6" s="25"/>
      <c r="BYC6" s="25"/>
      <c r="BYD6" s="25"/>
      <c r="BYE6" s="25"/>
      <c r="BYF6" s="25"/>
      <c r="BYG6" s="25"/>
      <c r="BYH6" s="25"/>
      <c r="BYI6" s="25"/>
      <c r="BYJ6" s="25"/>
      <c r="BYK6" s="25"/>
      <c r="BYL6" s="25"/>
      <c r="BYM6" s="25"/>
      <c r="BYN6" s="25"/>
      <c r="BYO6" s="25"/>
      <c r="BYP6" s="25"/>
      <c r="BYQ6" s="25"/>
      <c r="BYR6" s="25"/>
      <c r="BYS6" s="25"/>
      <c r="BYT6" s="25"/>
      <c r="BYU6" s="25"/>
      <c r="BYV6" s="25"/>
      <c r="BYW6" s="25"/>
      <c r="BYX6" s="25"/>
      <c r="BYY6" s="25"/>
      <c r="BYZ6" s="25"/>
      <c r="BZA6" s="25"/>
      <c r="BZB6" s="25"/>
      <c r="BZC6" s="25"/>
      <c r="BZD6" s="25"/>
      <c r="BZE6" s="25"/>
      <c r="BZF6" s="25"/>
      <c r="BZG6" s="25"/>
      <c r="BZH6" s="25"/>
      <c r="BZI6" s="25"/>
      <c r="BZJ6" s="25"/>
      <c r="BZK6" s="25"/>
      <c r="BZL6" s="25"/>
      <c r="BZM6" s="25"/>
      <c r="BZN6" s="25"/>
      <c r="BZO6" s="25"/>
      <c r="BZP6" s="25"/>
      <c r="BZQ6" s="25"/>
      <c r="BZR6" s="25"/>
      <c r="BZS6" s="25"/>
      <c r="BZT6" s="25"/>
      <c r="BZU6" s="25"/>
      <c r="BZV6" s="25"/>
      <c r="BZW6" s="25"/>
      <c r="BZX6" s="25"/>
      <c r="BZY6" s="25"/>
      <c r="BZZ6" s="25"/>
      <c r="CAA6" s="25"/>
      <c r="CAB6" s="25"/>
      <c r="CAC6" s="25"/>
      <c r="CAD6" s="25"/>
      <c r="CAE6" s="25"/>
      <c r="CAF6" s="25"/>
      <c r="CAG6" s="25"/>
      <c r="CAH6" s="25"/>
      <c r="CAI6" s="25"/>
      <c r="CAJ6" s="25"/>
      <c r="CAK6" s="25"/>
      <c r="CAL6" s="25"/>
      <c r="CAM6" s="25"/>
      <c r="CAN6" s="25"/>
      <c r="CAO6" s="25"/>
      <c r="CAP6" s="25"/>
      <c r="CAQ6" s="25"/>
      <c r="CAR6" s="25"/>
      <c r="CAS6" s="25"/>
      <c r="CAT6" s="25"/>
      <c r="CAU6" s="25"/>
      <c r="CAV6" s="25"/>
      <c r="CAW6" s="25"/>
      <c r="CAX6" s="25"/>
      <c r="CAY6" s="25"/>
      <c r="CAZ6" s="25"/>
      <c r="CBA6" s="25"/>
      <c r="CBB6" s="25"/>
      <c r="CBC6" s="25"/>
      <c r="CBD6" s="25"/>
      <c r="CBE6" s="25"/>
      <c r="CBF6" s="25"/>
      <c r="CBG6" s="25"/>
      <c r="CBH6" s="25"/>
      <c r="CBI6" s="25"/>
      <c r="CBJ6" s="25"/>
      <c r="CBK6" s="25"/>
      <c r="CBL6" s="25"/>
      <c r="CBM6" s="25"/>
      <c r="CBN6" s="25"/>
      <c r="CBO6" s="25"/>
      <c r="CBP6" s="25"/>
      <c r="CBQ6" s="25"/>
      <c r="CBR6" s="25"/>
      <c r="CBS6" s="25"/>
      <c r="CBT6" s="25"/>
      <c r="CBU6" s="25"/>
      <c r="CBV6" s="25"/>
      <c r="CBW6" s="25"/>
      <c r="CBX6" s="25"/>
      <c r="CBY6" s="25"/>
      <c r="CBZ6" s="25"/>
      <c r="CCA6" s="25"/>
      <c r="CCB6" s="25"/>
      <c r="CCC6" s="25"/>
      <c r="CCD6" s="25"/>
      <c r="CCE6" s="25"/>
      <c r="CCF6" s="25"/>
      <c r="CCG6" s="25"/>
      <c r="CCH6" s="25"/>
      <c r="CCI6" s="25"/>
      <c r="CCJ6" s="25"/>
      <c r="CCK6" s="25"/>
      <c r="CCL6" s="25"/>
      <c r="CCM6" s="25"/>
      <c r="CCN6" s="25"/>
      <c r="CCO6" s="25"/>
      <c r="CCP6" s="25"/>
      <c r="CCQ6" s="25"/>
      <c r="CCR6" s="25"/>
      <c r="CCS6" s="25"/>
      <c r="CCT6" s="25"/>
      <c r="CCU6" s="25"/>
      <c r="CCV6" s="25"/>
      <c r="CCW6" s="25"/>
      <c r="CCX6" s="25"/>
      <c r="CCY6" s="25"/>
      <c r="CCZ6" s="25"/>
      <c r="CDA6" s="25"/>
      <c r="CDB6" s="25"/>
      <c r="CDC6" s="25"/>
      <c r="CDD6" s="25"/>
      <c r="CDE6" s="25"/>
      <c r="CDF6" s="25"/>
      <c r="CDG6" s="25"/>
      <c r="CDH6" s="25"/>
      <c r="CDI6" s="25"/>
      <c r="CDJ6" s="25"/>
      <c r="CDK6" s="25"/>
      <c r="CDL6" s="25"/>
      <c r="CDM6" s="25"/>
      <c r="CDN6" s="25"/>
      <c r="CDO6" s="25"/>
      <c r="CDP6" s="25"/>
      <c r="CDQ6" s="25"/>
      <c r="CDR6" s="25"/>
      <c r="CDS6" s="25"/>
      <c r="CDT6" s="25"/>
      <c r="CDU6" s="25"/>
      <c r="CDV6" s="25"/>
      <c r="CDW6" s="25"/>
      <c r="CDX6" s="25"/>
      <c r="CDY6" s="25"/>
      <c r="CDZ6" s="25"/>
      <c r="CEA6" s="25"/>
      <c r="CEB6" s="25"/>
      <c r="CEC6" s="25"/>
      <c r="CED6" s="25"/>
      <c r="CEE6" s="25"/>
      <c r="CEF6" s="25"/>
      <c r="CEG6" s="25"/>
      <c r="CEH6" s="25"/>
      <c r="CEI6" s="25"/>
      <c r="CEJ6" s="25"/>
      <c r="CEK6" s="25"/>
      <c r="CEL6" s="25"/>
      <c r="CEM6" s="25"/>
      <c r="CEN6" s="25"/>
      <c r="CEO6" s="25"/>
      <c r="CEP6" s="25"/>
      <c r="CEQ6" s="25"/>
      <c r="CER6" s="25"/>
      <c r="CES6" s="25"/>
      <c r="CET6" s="25"/>
      <c r="CEU6" s="25"/>
      <c r="CEV6" s="25"/>
      <c r="CEW6" s="25"/>
      <c r="CEX6" s="25"/>
      <c r="CEY6" s="25"/>
      <c r="CEZ6" s="25"/>
      <c r="CFA6" s="25"/>
      <c r="CFB6" s="25"/>
      <c r="CFC6" s="25"/>
      <c r="CFD6" s="25"/>
      <c r="CFE6" s="25"/>
      <c r="CFF6" s="25"/>
      <c r="CFG6" s="25"/>
      <c r="CFH6" s="25"/>
      <c r="CFI6" s="25"/>
      <c r="CFJ6" s="25"/>
      <c r="CFK6" s="25"/>
      <c r="CFL6" s="25"/>
      <c r="CFM6" s="25"/>
      <c r="CFN6" s="25"/>
      <c r="CFO6" s="25"/>
      <c r="CFP6" s="25"/>
      <c r="CFQ6" s="25"/>
      <c r="CFR6" s="25"/>
      <c r="CFS6" s="25"/>
      <c r="CFT6" s="25"/>
      <c r="CFU6" s="25"/>
      <c r="CFV6" s="25"/>
      <c r="CFW6" s="25"/>
      <c r="CFX6" s="25"/>
      <c r="CFY6" s="25"/>
      <c r="CFZ6" s="25"/>
      <c r="CGA6" s="25"/>
      <c r="CGB6" s="25"/>
      <c r="CGC6" s="25"/>
      <c r="CGD6" s="25"/>
      <c r="CGE6" s="25"/>
      <c r="CGF6" s="25"/>
      <c r="CGG6" s="25"/>
      <c r="CGH6" s="25"/>
      <c r="CGI6" s="25"/>
      <c r="CGJ6" s="25"/>
      <c r="CGK6" s="25"/>
      <c r="CGL6" s="25"/>
      <c r="CGM6" s="25"/>
      <c r="CGN6" s="25"/>
      <c r="CGO6" s="25"/>
      <c r="CGP6" s="25"/>
      <c r="CGQ6" s="25"/>
      <c r="CGR6" s="25"/>
      <c r="CGS6" s="25"/>
      <c r="CGT6" s="25"/>
      <c r="CGU6" s="25"/>
      <c r="CGV6" s="25"/>
      <c r="CGW6" s="25"/>
      <c r="CGX6" s="25"/>
      <c r="CGY6" s="25"/>
      <c r="CGZ6" s="25"/>
      <c r="CHA6" s="25"/>
      <c r="CHB6" s="25"/>
      <c r="CHC6" s="25"/>
      <c r="CHD6" s="25"/>
      <c r="CHE6" s="25"/>
      <c r="CHF6" s="25"/>
      <c r="CHG6" s="25"/>
      <c r="CHH6" s="25"/>
      <c r="CHI6" s="25"/>
      <c r="CHJ6" s="25"/>
      <c r="CHK6" s="25"/>
      <c r="CHL6" s="25"/>
      <c r="CHM6" s="25"/>
      <c r="CHN6" s="25"/>
      <c r="CHO6" s="25"/>
      <c r="CHP6" s="25"/>
      <c r="CHQ6" s="25"/>
      <c r="CHR6" s="25"/>
      <c r="CHS6" s="25"/>
      <c r="CHT6" s="25"/>
      <c r="CHU6" s="25"/>
      <c r="CHV6" s="25"/>
      <c r="CHW6" s="25"/>
      <c r="CHX6" s="25"/>
      <c r="CHY6" s="25"/>
      <c r="CHZ6" s="25"/>
      <c r="CIA6" s="25"/>
      <c r="CIB6" s="25"/>
      <c r="CIC6" s="25"/>
      <c r="CID6" s="25"/>
      <c r="CIE6" s="25"/>
      <c r="CIF6" s="25"/>
      <c r="CIG6" s="25"/>
      <c r="CIH6" s="25"/>
      <c r="CII6" s="25"/>
      <c r="CIJ6" s="25"/>
      <c r="CIK6" s="25"/>
      <c r="CIL6" s="25"/>
      <c r="CIM6" s="25"/>
      <c r="CIN6" s="25"/>
      <c r="CIO6" s="25"/>
      <c r="CIP6" s="25"/>
      <c r="CIQ6" s="25"/>
      <c r="CIR6" s="25"/>
      <c r="CIS6" s="25"/>
      <c r="CIT6" s="25"/>
      <c r="CIU6" s="25"/>
      <c r="CIV6" s="25"/>
      <c r="CIW6" s="25"/>
      <c r="CIX6" s="25"/>
      <c r="CIY6" s="25"/>
      <c r="CIZ6" s="25"/>
      <c r="CJA6" s="25"/>
      <c r="CJB6" s="25"/>
      <c r="CJC6" s="25"/>
      <c r="CJD6" s="25"/>
      <c r="CJE6" s="25"/>
      <c r="CJF6" s="25"/>
      <c r="CJG6" s="25"/>
      <c r="CJH6" s="25"/>
      <c r="CJI6" s="25"/>
      <c r="CJJ6" s="25"/>
      <c r="CJK6" s="25"/>
      <c r="CJL6" s="25"/>
      <c r="CJM6" s="25"/>
      <c r="CJN6" s="25"/>
      <c r="CJO6" s="25"/>
      <c r="CJP6" s="25"/>
      <c r="CJQ6" s="25"/>
      <c r="CJR6" s="25"/>
      <c r="CJS6" s="25"/>
      <c r="CJT6" s="25"/>
      <c r="CJU6" s="25"/>
      <c r="CJV6" s="25"/>
      <c r="CJW6" s="25"/>
      <c r="CJX6" s="25"/>
      <c r="CJY6" s="25"/>
      <c r="CJZ6" s="25"/>
      <c r="CKA6" s="25"/>
      <c r="CKB6" s="25"/>
      <c r="CKC6" s="25"/>
      <c r="CKD6" s="25"/>
      <c r="CKE6" s="25"/>
      <c r="CKF6" s="25"/>
      <c r="CKG6" s="25"/>
      <c r="CKH6" s="25"/>
      <c r="CKI6" s="25"/>
      <c r="CKJ6" s="25"/>
      <c r="CKK6" s="25"/>
      <c r="CKL6" s="25"/>
      <c r="CKM6" s="25"/>
      <c r="CKN6" s="25"/>
      <c r="CKO6" s="25"/>
      <c r="CKP6" s="25"/>
      <c r="CKQ6" s="25"/>
      <c r="CKR6" s="25"/>
      <c r="CKS6" s="25"/>
      <c r="CKT6" s="25"/>
      <c r="CKU6" s="25"/>
      <c r="CKV6" s="25"/>
      <c r="CKW6" s="25"/>
      <c r="CKX6" s="25"/>
      <c r="CKY6" s="25"/>
      <c r="CKZ6" s="25"/>
      <c r="CLA6" s="25"/>
      <c r="CLB6" s="25"/>
      <c r="CLC6" s="25"/>
      <c r="CLD6" s="25"/>
      <c r="CLE6" s="25"/>
      <c r="CLF6" s="25"/>
      <c r="CLG6" s="25"/>
      <c r="CLH6" s="25"/>
      <c r="CLI6" s="25"/>
      <c r="CLJ6" s="25"/>
      <c r="CLK6" s="25"/>
      <c r="CLL6" s="25"/>
      <c r="CLM6" s="25"/>
      <c r="CLN6" s="25"/>
      <c r="CLO6" s="25"/>
      <c r="CLP6" s="25"/>
      <c r="CLQ6" s="25"/>
      <c r="CLR6" s="25"/>
      <c r="CLS6" s="25"/>
      <c r="CLT6" s="25"/>
      <c r="CLU6" s="25"/>
      <c r="CLV6" s="25"/>
      <c r="CLW6" s="25"/>
      <c r="CLX6" s="25"/>
      <c r="CLY6" s="25"/>
      <c r="CLZ6" s="25"/>
      <c r="CMA6" s="25"/>
      <c r="CMB6" s="25"/>
      <c r="CMC6" s="25"/>
      <c r="CMD6" s="25"/>
      <c r="CME6" s="25"/>
      <c r="CMF6" s="25"/>
      <c r="CMG6" s="25"/>
      <c r="CMH6" s="25"/>
      <c r="CMI6" s="25"/>
      <c r="CMJ6" s="25"/>
      <c r="CMK6" s="25"/>
      <c r="CML6" s="25"/>
      <c r="CMM6" s="25"/>
      <c r="CMN6" s="25"/>
      <c r="CMO6" s="25"/>
      <c r="CMP6" s="25"/>
      <c r="CMQ6" s="25"/>
      <c r="CMR6" s="25"/>
      <c r="CMS6" s="25"/>
      <c r="CMT6" s="25"/>
      <c r="CMU6" s="25"/>
      <c r="CMV6" s="25"/>
      <c r="CMW6" s="25"/>
      <c r="CMX6" s="25"/>
      <c r="CMY6" s="25"/>
      <c r="CMZ6" s="25"/>
      <c r="CNA6" s="25"/>
      <c r="CNB6" s="25"/>
      <c r="CNC6" s="25"/>
      <c r="CND6" s="25"/>
      <c r="CNE6" s="25"/>
      <c r="CNF6" s="25"/>
      <c r="CNG6" s="25"/>
      <c r="CNH6" s="25"/>
      <c r="CNI6" s="25"/>
      <c r="CNJ6" s="25"/>
      <c r="CNK6" s="25"/>
      <c r="CNL6" s="25"/>
      <c r="CNM6" s="25"/>
      <c r="CNN6" s="25"/>
      <c r="CNO6" s="25"/>
      <c r="CNP6" s="25"/>
      <c r="CNQ6" s="25"/>
      <c r="CNR6" s="25"/>
      <c r="CNS6" s="25"/>
      <c r="CNT6" s="25"/>
      <c r="CNU6" s="25"/>
      <c r="CNV6" s="25"/>
      <c r="CNW6" s="25"/>
      <c r="CNX6" s="25"/>
      <c r="CNY6" s="25"/>
      <c r="CNZ6" s="25"/>
      <c r="COA6" s="25"/>
      <c r="COB6" s="25"/>
      <c r="COC6" s="25"/>
      <c r="COD6" s="25"/>
      <c r="COE6" s="25"/>
      <c r="COF6" s="25"/>
      <c r="COG6" s="25"/>
      <c r="COH6" s="25"/>
      <c r="COI6" s="25"/>
      <c r="COJ6" s="25"/>
      <c r="COK6" s="25"/>
      <c r="COL6" s="25"/>
      <c r="COM6" s="25"/>
      <c r="CON6" s="25"/>
      <c r="COO6" s="25"/>
      <c r="COP6" s="25"/>
      <c r="COQ6" s="25"/>
      <c r="COR6" s="25"/>
      <c r="COS6" s="25"/>
      <c r="COT6" s="25"/>
      <c r="COU6" s="25"/>
      <c r="COV6" s="25"/>
      <c r="COW6" s="25"/>
      <c r="COX6" s="25"/>
      <c r="COY6" s="25"/>
      <c r="COZ6" s="25"/>
      <c r="CPA6" s="25"/>
      <c r="CPB6" s="25"/>
      <c r="CPC6" s="25"/>
      <c r="CPD6" s="25"/>
      <c r="CPE6" s="25"/>
      <c r="CPF6" s="25"/>
      <c r="CPG6" s="25"/>
      <c r="CPH6" s="25"/>
      <c r="CPI6" s="25"/>
      <c r="CPJ6" s="25"/>
      <c r="CPK6" s="25"/>
      <c r="CPL6" s="25"/>
      <c r="CPM6" s="25"/>
      <c r="CPN6" s="25"/>
      <c r="CPO6" s="25"/>
      <c r="CPP6" s="25"/>
      <c r="CPQ6" s="25"/>
      <c r="CPR6" s="25"/>
      <c r="CPS6" s="25"/>
      <c r="CPT6" s="25"/>
      <c r="CPU6" s="25"/>
      <c r="CPV6" s="25"/>
      <c r="CPW6" s="25"/>
      <c r="CPX6" s="25"/>
      <c r="CPY6" s="25"/>
      <c r="CPZ6" s="25"/>
      <c r="CQA6" s="25"/>
      <c r="CQB6" s="25"/>
      <c r="CQC6" s="25"/>
      <c r="CQD6" s="25"/>
      <c r="CQE6" s="25"/>
      <c r="CQF6" s="25"/>
      <c r="CQG6" s="25"/>
      <c r="CQH6" s="25"/>
      <c r="CQI6" s="25"/>
      <c r="CQJ6" s="25"/>
      <c r="CQK6" s="25"/>
      <c r="CQL6" s="25"/>
      <c r="CQM6" s="25"/>
      <c r="CQN6" s="25"/>
      <c r="CQO6" s="25"/>
      <c r="CQP6" s="25"/>
      <c r="CQQ6" s="25"/>
      <c r="CQR6" s="25"/>
      <c r="CQS6" s="25"/>
      <c r="CQT6" s="25"/>
      <c r="CQU6" s="25"/>
      <c r="CQV6" s="25"/>
      <c r="CQW6" s="25"/>
      <c r="CQX6" s="25"/>
      <c r="CQY6" s="25"/>
      <c r="CQZ6" s="25"/>
      <c r="CRA6" s="25"/>
      <c r="CRB6" s="25"/>
      <c r="CRC6" s="25"/>
      <c r="CRD6" s="25"/>
      <c r="CRE6" s="25"/>
      <c r="CRF6" s="25"/>
      <c r="CRG6" s="25"/>
      <c r="CRH6" s="25"/>
      <c r="CRI6" s="25"/>
      <c r="CRJ6" s="25"/>
      <c r="CRK6" s="25"/>
      <c r="CRL6" s="25"/>
      <c r="CRM6" s="25"/>
      <c r="CRN6" s="25"/>
      <c r="CRO6" s="25"/>
      <c r="CRP6" s="25"/>
      <c r="CRQ6" s="25"/>
      <c r="CRR6" s="25"/>
      <c r="CRS6" s="25"/>
      <c r="CRT6" s="25"/>
      <c r="CRU6" s="25"/>
      <c r="CRV6" s="25"/>
      <c r="CRW6" s="25"/>
      <c r="CRX6" s="25"/>
      <c r="CRY6" s="25"/>
      <c r="CRZ6" s="25"/>
      <c r="CSA6" s="25"/>
      <c r="CSB6" s="25"/>
      <c r="CSC6" s="25"/>
      <c r="CSD6" s="25"/>
      <c r="CSE6" s="25"/>
      <c r="CSF6" s="25"/>
      <c r="CSG6" s="25"/>
      <c r="CSH6" s="25"/>
      <c r="CSI6" s="25"/>
      <c r="CSJ6" s="25"/>
      <c r="CSK6" s="25"/>
      <c r="CSL6" s="25"/>
      <c r="CSM6" s="25"/>
      <c r="CSN6" s="25"/>
      <c r="CSO6" s="25"/>
      <c r="CSP6" s="25"/>
      <c r="CSQ6" s="25"/>
      <c r="CSR6" s="25"/>
      <c r="CSS6" s="25"/>
      <c r="CST6" s="25"/>
      <c r="CSU6" s="25"/>
      <c r="CSV6" s="25"/>
      <c r="CSW6" s="25"/>
      <c r="CSX6" s="25"/>
      <c r="CSY6" s="25"/>
      <c r="CSZ6" s="25"/>
      <c r="CTA6" s="25"/>
      <c r="CTB6" s="25"/>
      <c r="CTC6" s="25"/>
      <c r="CTD6" s="25"/>
      <c r="CTE6" s="25"/>
      <c r="CTF6" s="25"/>
      <c r="CTG6" s="25"/>
      <c r="CTH6" s="25"/>
      <c r="CTI6" s="25"/>
      <c r="CTJ6" s="25"/>
      <c r="CTK6" s="25"/>
      <c r="CTL6" s="25"/>
      <c r="CTM6" s="25"/>
      <c r="CTN6" s="25"/>
      <c r="CTO6" s="25"/>
      <c r="CTP6" s="25"/>
      <c r="CTQ6" s="25"/>
      <c r="CTR6" s="25"/>
      <c r="CTS6" s="25"/>
      <c r="CTT6" s="25"/>
      <c r="CTU6" s="25"/>
      <c r="CTV6" s="25"/>
      <c r="CTW6" s="25"/>
      <c r="CTX6" s="25"/>
      <c r="CTY6" s="25"/>
      <c r="CTZ6" s="25"/>
      <c r="CUA6" s="25"/>
      <c r="CUB6" s="25"/>
      <c r="CUC6" s="25"/>
      <c r="CUD6" s="25"/>
      <c r="CUE6" s="25"/>
      <c r="CUF6" s="25"/>
      <c r="CUG6" s="25"/>
      <c r="CUH6" s="25"/>
      <c r="CUI6" s="25"/>
      <c r="CUJ6" s="25"/>
      <c r="CUK6" s="25"/>
      <c r="CUL6" s="25"/>
      <c r="CUM6" s="25"/>
      <c r="CUN6" s="25"/>
      <c r="CUO6" s="25"/>
      <c r="CUP6" s="25"/>
      <c r="CUQ6" s="25"/>
      <c r="CUR6" s="25"/>
      <c r="CUS6" s="25"/>
      <c r="CUT6" s="25"/>
      <c r="CUU6" s="25"/>
      <c r="CUV6" s="25"/>
      <c r="CUW6" s="25"/>
      <c r="CUX6" s="25"/>
      <c r="CUY6" s="25"/>
      <c r="CUZ6" s="25"/>
      <c r="CVA6" s="25"/>
      <c r="CVB6" s="25"/>
      <c r="CVC6" s="25"/>
      <c r="CVD6" s="25"/>
      <c r="CVE6" s="25"/>
      <c r="CVF6" s="25"/>
      <c r="CVG6" s="25"/>
      <c r="CVH6" s="25"/>
      <c r="CVI6" s="25"/>
      <c r="CVJ6" s="25"/>
      <c r="CVK6" s="25"/>
      <c r="CVL6" s="25"/>
      <c r="CVM6" s="25"/>
      <c r="CVN6" s="25"/>
      <c r="CVO6" s="25"/>
      <c r="CVP6" s="25"/>
      <c r="CVQ6" s="25"/>
      <c r="CVR6" s="25"/>
      <c r="CVS6" s="25"/>
      <c r="CVT6" s="25"/>
      <c r="CVU6" s="25"/>
      <c r="CVV6" s="25"/>
      <c r="CVW6" s="25"/>
      <c r="CVX6" s="25"/>
      <c r="CVY6" s="25"/>
      <c r="CVZ6" s="25"/>
      <c r="CWA6" s="25"/>
      <c r="CWB6" s="25"/>
      <c r="CWC6" s="25"/>
      <c r="CWD6" s="25"/>
      <c r="CWE6" s="25"/>
      <c r="CWF6" s="25"/>
      <c r="CWG6" s="25"/>
      <c r="CWH6" s="25"/>
      <c r="CWI6" s="25"/>
      <c r="CWJ6" s="25"/>
      <c r="CWK6" s="25"/>
      <c r="CWL6" s="25"/>
      <c r="CWM6" s="25"/>
      <c r="CWN6" s="25"/>
      <c r="CWO6" s="25"/>
      <c r="CWP6" s="25"/>
      <c r="CWQ6" s="25"/>
      <c r="CWR6" s="25"/>
      <c r="CWS6" s="25"/>
      <c r="CWT6" s="25"/>
      <c r="CWU6" s="25"/>
      <c r="CWV6" s="25"/>
      <c r="CWW6" s="25"/>
      <c r="CWX6" s="25"/>
      <c r="CWY6" s="25"/>
      <c r="CWZ6" s="25"/>
      <c r="CXA6" s="25"/>
      <c r="CXB6" s="25"/>
      <c r="CXC6" s="25"/>
      <c r="CXD6" s="25"/>
      <c r="CXE6" s="25"/>
      <c r="CXF6" s="25"/>
      <c r="CXG6" s="25"/>
      <c r="CXH6" s="25"/>
      <c r="CXI6" s="25"/>
      <c r="CXJ6" s="25"/>
      <c r="CXK6" s="25"/>
      <c r="CXL6" s="25"/>
      <c r="CXM6" s="25"/>
      <c r="CXN6" s="25"/>
      <c r="CXO6" s="25"/>
      <c r="CXP6" s="25"/>
      <c r="CXQ6" s="25"/>
      <c r="CXR6" s="25"/>
      <c r="CXS6" s="25"/>
      <c r="CXT6" s="25"/>
      <c r="CXU6" s="25"/>
      <c r="CXV6" s="25"/>
      <c r="CXW6" s="25"/>
      <c r="CXX6" s="25"/>
      <c r="CXY6" s="25"/>
      <c r="CXZ6" s="25"/>
      <c r="CYA6" s="25"/>
      <c r="CYB6" s="25"/>
      <c r="CYC6" s="25"/>
      <c r="CYD6" s="25"/>
      <c r="CYE6" s="25"/>
      <c r="CYF6" s="25"/>
      <c r="CYG6" s="25"/>
      <c r="CYH6" s="25"/>
      <c r="CYI6" s="25"/>
      <c r="CYJ6" s="25"/>
      <c r="CYK6" s="25"/>
      <c r="CYL6" s="25"/>
      <c r="CYM6" s="25"/>
      <c r="CYN6" s="25"/>
      <c r="CYO6" s="25"/>
      <c r="CYP6" s="25"/>
      <c r="CYQ6" s="25"/>
      <c r="CYR6" s="25"/>
      <c r="CYS6" s="25"/>
      <c r="CYT6" s="25"/>
      <c r="CYU6" s="25"/>
      <c r="CYV6" s="25"/>
      <c r="CYW6" s="25"/>
      <c r="CYX6" s="25"/>
      <c r="CYY6" s="25"/>
      <c r="CYZ6" s="25"/>
      <c r="CZA6" s="25"/>
      <c r="CZB6" s="25"/>
      <c r="CZC6" s="25"/>
      <c r="CZD6" s="25"/>
      <c r="CZE6" s="25"/>
      <c r="CZF6" s="25"/>
      <c r="CZG6" s="25"/>
      <c r="CZH6" s="25"/>
      <c r="CZI6" s="25"/>
      <c r="CZJ6" s="25"/>
      <c r="CZK6" s="25"/>
      <c r="CZL6" s="25"/>
      <c r="CZM6" s="25"/>
      <c r="CZN6" s="25"/>
      <c r="CZO6" s="25"/>
      <c r="CZP6" s="25"/>
      <c r="CZQ6" s="25"/>
      <c r="CZR6" s="25"/>
      <c r="CZS6" s="25"/>
      <c r="CZT6" s="25"/>
      <c r="CZU6" s="25"/>
      <c r="CZV6" s="25"/>
      <c r="CZW6" s="25"/>
      <c r="CZX6" s="25"/>
      <c r="CZY6" s="25"/>
      <c r="CZZ6" s="25"/>
      <c r="DAA6" s="25"/>
      <c r="DAB6" s="25"/>
      <c r="DAC6" s="25"/>
      <c r="DAD6" s="25"/>
      <c r="DAE6" s="25"/>
      <c r="DAF6" s="25"/>
      <c r="DAG6" s="25"/>
      <c r="DAH6" s="25"/>
      <c r="DAI6" s="25"/>
      <c r="DAJ6" s="25"/>
      <c r="DAK6" s="25"/>
      <c r="DAL6" s="25"/>
      <c r="DAM6" s="25"/>
      <c r="DAN6" s="25"/>
      <c r="DAO6" s="25"/>
      <c r="DAP6" s="25"/>
      <c r="DAQ6" s="25"/>
      <c r="DAR6" s="25"/>
      <c r="DAS6" s="25"/>
      <c r="DAT6" s="25"/>
      <c r="DAU6" s="25"/>
      <c r="DAV6" s="25"/>
      <c r="DAW6" s="25"/>
      <c r="DAX6" s="25"/>
      <c r="DAY6" s="25"/>
      <c r="DAZ6" s="25"/>
      <c r="DBA6" s="25"/>
      <c r="DBB6" s="25"/>
      <c r="DBC6" s="25"/>
      <c r="DBD6" s="25"/>
      <c r="DBE6" s="25"/>
      <c r="DBF6" s="25"/>
      <c r="DBG6" s="25"/>
      <c r="DBH6" s="25"/>
      <c r="DBI6" s="25"/>
      <c r="DBJ6" s="25"/>
      <c r="DBK6" s="25"/>
      <c r="DBL6" s="25"/>
      <c r="DBM6" s="25"/>
      <c r="DBN6" s="25"/>
      <c r="DBO6" s="25"/>
      <c r="DBP6" s="25"/>
      <c r="DBQ6" s="25"/>
      <c r="DBR6" s="25"/>
      <c r="DBS6" s="25"/>
      <c r="DBT6" s="25"/>
      <c r="DBU6" s="25"/>
      <c r="DBV6" s="25"/>
      <c r="DBW6" s="25"/>
      <c r="DBX6" s="25"/>
      <c r="DBY6" s="25"/>
      <c r="DBZ6" s="25"/>
      <c r="DCA6" s="25"/>
      <c r="DCB6" s="25"/>
      <c r="DCC6" s="25"/>
      <c r="DCD6" s="25"/>
      <c r="DCE6" s="25"/>
      <c r="DCF6" s="25"/>
      <c r="DCG6" s="25"/>
      <c r="DCH6" s="25"/>
      <c r="DCI6" s="25"/>
      <c r="DCJ6" s="25"/>
      <c r="DCK6" s="25"/>
      <c r="DCL6" s="25"/>
      <c r="DCM6" s="25"/>
      <c r="DCN6" s="25"/>
      <c r="DCO6" s="25"/>
      <c r="DCP6" s="25"/>
      <c r="DCQ6" s="25"/>
      <c r="DCR6" s="25"/>
      <c r="DCS6" s="25"/>
      <c r="DCT6" s="25"/>
      <c r="DCU6" s="25"/>
      <c r="DCV6" s="25"/>
      <c r="DCW6" s="25"/>
      <c r="DCX6" s="25"/>
      <c r="DCY6" s="25"/>
      <c r="DCZ6" s="25"/>
      <c r="DDA6" s="25"/>
      <c r="DDB6" s="25"/>
      <c r="DDC6" s="25"/>
      <c r="DDD6" s="25"/>
      <c r="DDE6" s="25"/>
      <c r="DDF6" s="25"/>
      <c r="DDG6" s="25"/>
      <c r="DDH6" s="25"/>
      <c r="DDI6" s="25"/>
      <c r="DDJ6" s="25"/>
      <c r="DDK6" s="25"/>
      <c r="DDL6" s="25"/>
      <c r="DDM6" s="25"/>
      <c r="DDN6" s="25"/>
      <c r="DDO6" s="25"/>
      <c r="DDP6" s="25"/>
      <c r="DDQ6" s="25"/>
      <c r="DDR6" s="25"/>
      <c r="DDS6" s="25"/>
      <c r="DDT6" s="25"/>
      <c r="DDU6" s="25"/>
      <c r="DDV6" s="25"/>
      <c r="DDW6" s="25"/>
      <c r="DDX6" s="25"/>
      <c r="DDY6" s="25"/>
      <c r="DDZ6" s="25"/>
      <c r="DEA6" s="25"/>
      <c r="DEB6" s="25"/>
      <c r="DEC6" s="25"/>
      <c r="DED6" s="25"/>
      <c r="DEE6" s="25"/>
      <c r="DEF6" s="25"/>
      <c r="DEG6" s="25"/>
      <c r="DEH6" s="25"/>
      <c r="DEI6" s="25"/>
      <c r="DEJ6" s="25"/>
      <c r="DEK6" s="25"/>
      <c r="DEL6" s="25"/>
      <c r="DEM6" s="25"/>
      <c r="DEN6" s="25"/>
      <c r="DEO6" s="25"/>
      <c r="DEP6" s="25"/>
      <c r="DEQ6" s="25"/>
      <c r="DER6" s="25"/>
      <c r="DES6" s="25"/>
      <c r="DET6" s="25"/>
      <c r="DEU6" s="25"/>
      <c r="DEV6" s="25"/>
      <c r="DEW6" s="25"/>
      <c r="DEX6" s="25"/>
      <c r="DEY6" s="25"/>
      <c r="DEZ6" s="25"/>
      <c r="DFA6" s="25"/>
      <c r="DFB6" s="25"/>
      <c r="DFC6" s="25"/>
      <c r="DFD6" s="25"/>
      <c r="DFE6" s="25"/>
      <c r="DFF6" s="25"/>
      <c r="DFG6" s="25"/>
      <c r="DFH6" s="25"/>
      <c r="DFI6" s="25"/>
      <c r="DFJ6" s="25"/>
      <c r="DFK6" s="25"/>
      <c r="DFL6" s="25"/>
      <c r="DFM6" s="25"/>
      <c r="DFN6" s="25"/>
      <c r="DFO6" s="25"/>
      <c r="DFP6" s="25"/>
      <c r="DFQ6" s="25"/>
      <c r="DFR6" s="25"/>
      <c r="DFS6" s="25"/>
      <c r="DFT6" s="25"/>
      <c r="DFU6" s="25"/>
      <c r="DFV6" s="25"/>
      <c r="DFW6" s="25"/>
      <c r="DFX6" s="25"/>
      <c r="DFY6" s="25"/>
      <c r="DFZ6" s="25"/>
      <c r="DGA6" s="25"/>
      <c r="DGB6" s="25"/>
      <c r="DGC6" s="25"/>
      <c r="DGD6" s="25"/>
      <c r="DGE6" s="25"/>
      <c r="DGF6" s="25"/>
      <c r="DGG6" s="25"/>
      <c r="DGH6" s="25"/>
      <c r="DGI6" s="25"/>
      <c r="DGJ6" s="25"/>
      <c r="DGK6" s="25"/>
      <c r="DGL6" s="25"/>
      <c r="DGM6" s="25"/>
      <c r="DGN6" s="25"/>
      <c r="DGO6" s="25"/>
      <c r="DGP6" s="25"/>
      <c r="DGQ6" s="25"/>
      <c r="DGR6" s="25"/>
      <c r="DGS6" s="25"/>
      <c r="DGT6" s="25"/>
      <c r="DGU6" s="25"/>
      <c r="DGV6" s="25"/>
      <c r="DGW6" s="25"/>
      <c r="DGX6" s="25"/>
      <c r="DGY6" s="25"/>
      <c r="DGZ6" s="25"/>
      <c r="DHA6" s="25"/>
      <c r="DHB6" s="25"/>
      <c r="DHC6" s="25"/>
      <c r="DHD6" s="25"/>
      <c r="DHE6" s="25"/>
      <c r="DHF6" s="25"/>
      <c r="DHG6" s="25"/>
      <c r="DHH6" s="25"/>
      <c r="DHI6" s="25"/>
      <c r="DHJ6" s="25"/>
      <c r="DHK6" s="25"/>
      <c r="DHL6" s="25"/>
      <c r="DHM6" s="25"/>
      <c r="DHN6" s="25"/>
      <c r="DHO6" s="25"/>
      <c r="DHP6" s="25"/>
      <c r="DHQ6" s="25"/>
      <c r="DHR6" s="25"/>
      <c r="DHS6" s="25"/>
      <c r="DHT6" s="25"/>
      <c r="DHU6" s="25"/>
      <c r="DHV6" s="25"/>
      <c r="DHW6" s="25"/>
      <c r="DHX6" s="25"/>
      <c r="DHY6" s="25"/>
      <c r="DHZ6" s="25"/>
      <c r="DIA6" s="25"/>
      <c r="DIB6" s="25"/>
      <c r="DIC6" s="25"/>
      <c r="DID6" s="25"/>
      <c r="DIE6" s="25"/>
      <c r="DIF6" s="25"/>
      <c r="DIG6" s="25"/>
      <c r="DIH6" s="25"/>
      <c r="DII6" s="25"/>
      <c r="DIJ6" s="25"/>
      <c r="DIK6" s="25"/>
      <c r="DIL6" s="25"/>
      <c r="DIM6" s="25"/>
      <c r="DIN6" s="25"/>
      <c r="DIO6" s="25"/>
      <c r="DIP6" s="25"/>
      <c r="DIQ6" s="25"/>
      <c r="DIR6" s="25"/>
      <c r="DIS6" s="25"/>
      <c r="DIT6" s="25"/>
      <c r="DIU6" s="25"/>
      <c r="DIV6" s="25"/>
      <c r="DIW6" s="25"/>
      <c r="DIX6" s="25"/>
      <c r="DIY6" s="25"/>
      <c r="DIZ6" s="25"/>
      <c r="DJA6" s="25"/>
      <c r="DJB6" s="25"/>
      <c r="DJC6" s="25"/>
      <c r="DJD6" s="25"/>
      <c r="DJE6" s="25"/>
      <c r="DJF6" s="25"/>
      <c r="DJG6" s="25"/>
      <c r="DJH6" s="25"/>
      <c r="DJI6" s="25"/>
      <c r="DJJ6" s="25"/>
      <c r="DJK6" s="25"/>
      <c r="DJL6" s="25"/>
      <c r="DJM6" s="25"/>
      <c r="DJN6" s="25"/>
      <c r="DJO6" s="25"/>
      <c r="DJP6" s="25"/>
      <c r="DJQ6" s="25"/>
      <c r="DJR6" s="25"/>
      <c r="DJS6" s="25"/>
      <c r="DJT6" s="25"/>
      <c r="DJU6" s="25"/>
      <c r="DJV6" s="25"/>
      <c r="DJW6" s="25"/>
      <c r="DJX6" s="25"/>
      <c r="DJY6" s="25"/>
      <c r="DJZ6" s="25"/>
      <c r="DKA6" s="25"/>
      <c r="DKB6" s="25"/>
      <c r="DKC6" s="25"/>
      <c r="DKD6" s="25"/>
      <c r="DKE6" s="25"/>
      <c r="DKF6" s="25"/>
      <c r="DKG6" s="25"/>
      <c r="DKH6" s="25"/>
      <c r="DKI6" s="25"/>
      <c r="DKJ6" s="25"/>
      <c r="DKK6" s="25"/>
      <c r="DKL6" s="25"/>
      <c r="DKM6" s="25"/>
      <c r="DKN6" s="25"/>
      <c r="DKO6" s="25"/>
      <c r="DKP6" s="25"/>
      <c r="DKQ6" s="25"/>
      <c r="DKR6" s="25"/>
      <c r="DKS6" s="25"/>
      <c r="DKT6" s="25"/>
      <c r="DKU6" s="25"/>
      <c r="DKV6" s="25"/>
      <c r="DKW6" s="25"/>
      <c r="DKX6" s="25"/>
      <c r="DKY6" s="25"/>
      <c r="DKZ6" s="25"/>
      <c r="DLA6" s="25"/>
      <c r="DLB6" s="25"/>
      <c r="DLC6" s="25"/>
      <c r="DLD6" s="25"/>
      <c r="DLE6" s="25"/>
      <c r="DLF6" s="25"/>
      <c r="DLG6" s="25"/>
      <c r="DLH6" s="25"/>
      <c r="DLI6" s="25"/>
      <c r="DLJ6" s="25"/>
      <c r="DLK6" s="25"/>
      <c r="DLL6" s="25"/>
      <c r="DLM6" s="25"/>
      <c r="DLN6" s="25"/>
      <c r="DLO6" s="25"/>
      <c r="DLP6" s="25"/>
      <c r="DLQ6" s="25"/>
      <c r="DLR6" s="25"/>
      <c r="DLS6" s="25"/>
      <c r="DLT6" s="25"/>
      <c r="DLU6" s="25"/>
      <c r="DLV6" s="25"/>
      <c r="DLW6" s="25"/>
      <c r="DLX6" s="25"/>
      <c r="DLY6" s="25"/>
      <c r="DLZ6" s="25"/>
      <c r="DMA6" s="25"/>
      <c r="DMB6" s="25"/>
      <c r="DMC6" s="25"/>
      <c r="DMD6" s="25"/>
      <c r="DME6" s="25"/>
      <c r="DMF6" s="25"/>
      <c r="DMG6" s="25"/>
      <c r="DMH6" s="25"/>
      <c r="DMI6" s="25"/>
      <c r="DMJ6" s="25"/>
      <c r="DMK6" s="25"/>
      <c r="DML6" s="25"/>
      <c r="DMM6" s="25"/>
      <c r="DMN6" s="25"/>
      <c r="DMO6" s="25"/>
      <c r="DMP6" s="25"/>
      <c r="DMQ6" s="25"/>
      <c r="DMR6" s="25"/>
      <c r="DMS6" s="25"/>
      <c r="DMT6" s="25"/>
      <c r="DMU6" s="25"/>
      <c r="DMV6" s="25"/>
      <c r="DMW6" s="25"/>
      <c r="DMX6" s="25"/>
      <c r="DMY6" s="25"/>
      <c r="DMZ6" s="25"/>
      <c r="DNA6" s="25"/>
      <c r="DNB6" s="25"/>
      <c r="DNC6" s="25"/>
      <c r="DND6" s="25"/>
      <c r="DNE6" s="25"/>
      <c r="DNF6" s="25"/>
      <c r="DNG6" s="25"/>
      <c r="DNH6" s="25"/>
      <c r="DNI6" s="25"/>
      <c r="DNJ6" s="25"/>
      <c r="DNK6" s="25"/>
      <c r="DNL6" s="25"/>
      <c r="DNM6" s="25"/>
      <c r="DNN6" s="25"/>
      <c r="DNO6" s="25"/>
      <c r="DNP6" s="25"/>
      <c r="DNQ6" s="25"/>
      <c r="DNR6" s="25"/>
      <c r="DNS6" s="25"/>
      <c r="DNT6" s="25"/>
      <c r="DNU6" s="25"/>
      <c r="DNV6" s="25"/>
      <c r="DNW6" s="25"/>
      <c r="DNX6" s="25"/>
      <c r="DNY6" s="25"/>
      <c r="DNZ6" s="25"/>
      <c r="DOA6" s="25"/>
      <c r="DOB6" s="25"/>
      <c r="DOC6" s="25"/>
      <c r="DOD6" s="25"/>
      <c r="DOE6" s="25"/>
      <c r="DOF6" s="25"/>
      <c r="DOG6" s="25"/>
      <c r="DOH6" s="25"/>
      <c r="DOI6" s="25"/>
      <c r="DOJ6" s="25"/>
      <c r="DOK6" s="25"/>
      <c r="DOL6" s="25"/>
      <c r="DOM6" s="25"/>
      <c r="DON6" s="25"/>
      <c r="DOO6" s="25"/>
      <c r="DOP6" s="25"/>
      <c r="DOQ6" s="25"/>
      <c r="DOR6" s="25"/>
      <c r="DOS6" s="25"/>
      <c r="DOT6" s="25"/>
      <c r="DOU6" s="25"/>
      <c r="DOV6" s="25"/>
      <c r="DOW6" s="25"/>
      <c r="DOX6" s="25"/>
      <c r="DOY6" s="25"/>
      <c r="DOZ6" s="25"/>
      <c r="DPA6" s="25"/>
      <c r="DPB6" s="25"/>
      <c r="DPC6" s="25"/>
      <c r="DPD6" s="25"/>
      <c r="DPE6" s="25"/>
      <c r="DPF6" s="25"/>
      <c r="DPG6" s="25"/>
      <c r="DPH6" s="25"/>
      <c r="DPI6" s="25"/>
      <c r="DPJ6" s="25"/>
      <c r="DPK6" s="25"/>
      <c r="DPL6" s="25"/>
      <c r="DPM6" s="25"/>
      <c r="DPN6" s="25"/>
      <c r="DPO6" s="25"/>
      <c r="DPP6" s="25"/>
      <c r="DPQ6" s="25"/>
      <c r="DPR6" s="25"/>
      <c r="DPS6" s="25"/>
      <c r="DPT6" s="25"/>
      <c r="DPU6" s="25"/>
      <c r="DPV6" s="25"/>
      <c r="DPW6" s="25"/>
      <c r="DPX6" s="25"/>
      <c r="DPY6" s="25"/>
      <c r="DPZ6" s="25"/>
      <c r="DQA6" s="25"/>
      <c r="DQB6" s="25"/>
      <c r="DQC6" s="25"/>
      <c r="DQD6" s="25"/>
      <c r="DQE6" s="25"/>
      <c r="DQF6" s="25"/>
      <c r="DQG6" s="25"/>
      <c r="DQH6" s="25"/>
      <c r="DQI6" s="25"/>
      <c r="DQJ6" s="25"/>
      <c r="DQK6" s="25"/>
      <c r="DQL6" s="25"/>
      <c r="DQM6" s="25"/>
      <c r="DQN6" s="25"/>
      <c r="DQO6" s="25"/>
      <c r="DQP6" s="25"/>
      <c r="DQQ6" s="25"/>
      <c r="DQR6" s="25"/>
      <c r="DQS6" s="25"/>
      <c r="DQT6" s="25"/>
      <c r="DQU6" s="25"/>
      <c r="DQV6" s="25"/>
      <c r="DQW6" s="25"/>
      <c r="DQX6" s="25"/>
      <c r="DQY6" s="25"/>
      <c r="DQZ6" s="25"/>
      <c r="DRA6" s="25"/>
      <c r="DRB6" s="25"/>
      <c r="DRC6" s="25"/>
      <c r="DRD6" s="25"/>
      <c r="DRE6" s="25"/>
      <c r="DRF6" s="25"/>
      <c r="DRG6" s="25"/>
      <c r="DRH6" s="25"/>
      <c r="DRI6" s="25"/>
      <c r="DRJ6" s="25"/>
      <c r="DRK6" s="25"/>
      <c r="DRL6" s="25"/>
      <c r="DRM6" s="25"/>
      <c r="DRN6" s="25"/>
      <c r="DRO6" s="25"/>
      <c r="DRP6" s="25"/>
      <c r="DRQ6" s="25"/>
      <c r="DRR6" s="25"/>
      <c r="DRS6" s="25"/>
      <c r="DRT6" s="25"/>
      <c r="DRU6" s="25"/>
      <c r="DRV6" s="25"/>
      <c r="DRW6" s="25"/>
      <c r="DRX6" s="25"/>
      <c r="DRY6" s="25"/>
      <c r="DRZ6" s="25"/>
      <c r="DSA6" s="25"/>
      <c r="DSB6" s="25"/>
      <c r="DSC6" s="25"/>
      <c r="DSD6" s="25"/>
      <c r="DSE6" s="25"/>
      <c r="DSF6" s="25"/>
      <c r="DSG6" s="25"/>
      <c r="DSH6" s="25"/>
      <c r="DSI6" s="25"/>
      <c r="DSJ6" s="25"/>
      <c r="DSK6" s="25"/>
      <c r="DSL6" s="25"/>
      <c r="DSM6" s="25"/>
      <c r="DSN6" s="25"/>
      <c r="DSO6" s="25"/>
      <c r="DSP6" s="25"/>
      <c r="DSQ6" s="25"/>
      <c r="DSR6" s="25"/>
      <c r="DSS6" s="25"/>
      <c r="DST6" s="25"/>
      <c r="DSU6" s="25"/>
      <c r="DSV6" s="25"/>
      <c r="DSW6" s="25"/>
      <c r="DSX6" s="25"/>
      <c r="DSY6" s="25"/>
      <c r="DSZ6" s="25"/>
      <c r="DTA6" s="25"/>
      <c r="DTB6" s="25"/>
      <c r="DTC6" s="25"/>
      <c r="DTD6" s="25"/>
      <c r="DTE6" s="25"/>
      <c r="DTF6" s="25"/>
      <c r="DTG6" s="25"/>
      <c r="DTH6" s="25"/>
      <c r="DTI6" s="25"/>
      <c r="DTJ6" s="25"/>
      <c r="DTK6" s="25"/>
      <c r="DTL6" s="25"/>
      <c r="DTM6" s="25"/>
      <c r="DTN6" s="25"/>
      <c r="DTO6" s="25"/>
      <c r="DTP6" s="25"/>
      <c r="DTQ6" s="25"/>
      <c r="DTR6" s="25"/>
      <c r="DTS6" s="25"/>
      <c r="DTT6" s="25"/>
      <c r="DTU6" s="25"/>
      <c r="DTV6" s="25"/>
      <c r="DTW6" s="25"/>
      <c r="DTX6" s="25"/>
      <c r="DTY6" s="25"/>
      <c r="DTZ6" s="25"/>
      <c r="DUA6" s="25"/>
      <c r="DUB6" s="25"/>
      <c r="DUC6" s="25"/>
      <c r="DUD6" s="25"/>
      <c r="DUE6" s="25"/>
      <c r="DUF6" s="25"/>
      <c r="DUG6" s="25"/>
      <c r="DUH6" s="25"/>
      <c r="DUI6" s="25"/>
      <c r="DUJ6" s="25"/>
      <c r="DUK6" s="25"/>
      <c r="DUL6" s="25"/>
      <c r="DUM6" s="25"/>
      <c r="DUN6" s="25"/>
      <c r="DUO6" s="25"/>
      <c r="DUP6" s="25"/>
      <c r="DUQ6" s="25"/>
      <c r="DUR6" s="25"/>
      <c r="DUS6" s="25"/>
      <c r="DUT6" s="25"/>
      <c r="DUU6" s="25"/>
      <c r="DUV6" s="25"/>
      <c r="DUW6" s="25"/>
      <c r="DUX6" s="25"/>
      <c r="DUY6" s="25"/>
      <c r="DUZ6" s="25"/>
      <c r="DVA6" s="25"/>
      <c r="DVB6" s="25"/>
      <c r="DVC6" s="25"/>
      <c r="DVD6" s="25"/>
      <c r="DVE6" s="25"/>
      <c r="DVF6" s="25"/>
      <c r="DVG6" s="25"/>
      <c r="DVH6" s="25"/>
      <c r="DVI6" s="25"/>
      <c r="DVJ6" s="25"/>
      <c r="DVK6" s="25"/>
      <c r="DVL6" s="25"/>
      <c r="DVM6" s="25"/>
      <c r="DVN6" s="25"/>
      <c r="DVO6" s="25"/>
      <c r="DVP6" s="25"/>
      <c r="DVQ6" s="25"/>
      <c r="DVR6" s="25"/>
      <c r="DVS6" s="25"/>
      <c r="DVT6" s="25"/>
      <c r="DVU6" s="25"/>
      <c r="DVV6" s="25"/>
      <c r="DVW6" s="25"/>
      <c r="DVX6" s="25"/>
      <c r="DVY6" s="25"/>
      <c r="DVZ6" s="25"/>
      <c r="DWA6" s="25"/>
      <c r="DWB6" s="25"/>
      <c r="DWC6" s="25"/>
      <c r="DWD6" s="25"/>
      <c r="DWE6" s="25"/>
      <c r="DWF6" s="25"/>
      <c r="DWG6" s="25"/>
      <c r="DWH6" s="25"/>
      <c r="DWI6" s="25"/>
      <c r="DWJ6" s="25"/>
      <c r="DWK6" s="25"/>
      <c r="DWL6" s="25"/>
      <c r="DWM6" s="25"/>
      <c r="DWN6" s="25"/>
      <c r="DWO6" s="25"/>
      <c r="DWP6" s="25"/>
      <c r="DWQ6" s="25"/>
      <c r="DWR6" s="25"/>
      <c r="DWS6" s="25"/>
      <c r="DWT6" s="25"/>
      <c r="DWU6" s="25"/>
      <c r="DWV6" s="25"/>
      <c r="DWW6" s="25"/>
      <c r="DWX6" s="25"/>
      <c r="DWY6" s="25"/>
      <c r="DWZ6" s="25"/>
      <c r="DXA6" s="25"/>
      <c r="DXB6" s="25"/>
      <c r="DXC6" s="25"/>
      <c r="DXD6" s="25"/>
      <c r="DXE6" s="25"/>
      <c r="DXF6" s="25"/>
      <c r="DXG6" s="25"/>
      <c r="DXH6" s="25"/>
      <c r="DXI6" s="25"/>
      <c r="DXJ6" s="25"/>
      <c r="DXK6" s="25"/>
      <c r="DXL6" s="25"/>
      <c r="DXM6" s="25"/>
      <c r="DXN6" s="25"/>
      <c r="DXO6" s="25"/>
      <c r="DXP6" s="25"/>
      <c r="DXQ6" s="25"/>
      <c r="DXR6" s="25"/>
      <c r="DXS6" s="25"/>
      <c r="DXT6" s="25"/>
      <c r="DXU6" s="25"/>
      <c r="DXV6" s="25"/>
      <c r="DXW6" s="25"/>
      <c r="DXX6" s="25"/>
      <c r="DXY6" s="25"/>
      <c r="DXZ6" s="25"/>
      <c r="DYA6" s="25"/>
      <c r="DYB6" s="25"/>
      <c r="DYC6" s="25"/>
      <c r="DYD6" s="25"/>
      <c r="DYE6" s="25"/>
      <c r="DYF6" s="25"/>
      <c r="DYG6" s="25"/>
      <c r="DYH6" s="25"/>
      <c r="DYI6" s="25"/>
      <c r="DYJ6" s="25"/>
      <c r="DYK6" s="25"/>
      <c r="DYL6" s="25"/>
      <c r="DYM6" s="25"/>
      <c r="DYN6" s="25"/>
      <c r="DYO6" s="25"/>
      <c r="DYP6" s="25"/>
      <c r="DYQ6" s="25"/>
      <c r="DYR6" s="25"/>
      <c r="DYS6" s="25"/>
      <c r="DYT6" s="25"/>
      <c r="DYU6" s="25"/>
      <c r="DYV6" s="25"/>
      <c r="DYW6" s="25"/>
      <c r="DYX6" s="25"/>
      <c r="DYY6" s="25"/>
      <c r="DYZ6" s="25"/>
      <c r="DZA6" s="25"/>
      <c r="DZB6" s="25"/>
      <c r="DZC6" s="25"/>
      <c r="DZD6" s="25"/>
      <c r="DZE6" s="25"/>
      <c r="DZF6" s="25"/>
      <c r="DZG6" s="25"/>
      <c r="DZH6" s="25"/>
      <c r="DZI6" s="25"/>
      <c r="DZJ6" s="25"/>
      <c r="DZK6" s="25"/>
      <c r="DZL6" s="25"/>
      <c r="DZM6" s="25"/>
      <c r="DZN6" s="25"/>
      <c r="DZO6" s="25"/>
      <c r="DZP6" s="25"/>
      <c r="DZQ6" s="25"/>
      <c r="DZR6" s="25"/>
      <c r="DZS6" s="25"/>
      <c r="DZT6" s="25"/>
      <c r="DZU6" s="25"/>
      <c r="DZV6" s="25"/>
      <c r="DZW6" s="25"/>
      <c r="DZX6" s="25"/>
      <c r="DZY6" s="25"/>
      <c r="DZZ6" s="25"/>
      <c r="EAA6" s="25"/>
      <c r="EAB6" s="25"/>
      <c r="EAC6" s="25"/>
      <c r="EAD6" s="25"/>
      <c r="EAE6" s="25"/>
      <c r="EAF6" s="25"/>
      <c r="EAG6" s="25"/>
      <c r="EAH6" s="25"/>
      <c r="EAI6" s="25"/>
      <c r="EAJ6" s="25"/>
      <c r="EAK6" s="25"/>
      <c r="EAL6" s="25"/>
      <c r="EAM6" s="25"/>
      <c r="EAN6" s="25"/>
      <c r="EAO6" s="25"/>
      <c r="EAP6" s="25"/>
      <c r="EAQ6" s="25"/>
      <c r="EAR6" s="25"/>
      <c r="EAS6" s="25"/>
      <c r="EAT6" s="25"/>
      <c r="EAU6" s="25"/>
      <c r="EAV6" s="25"/>
      <c r="EAW6" s="25"/>
      <c r="EAX6" s="25"/>
      <c r="EAY6" s="25"/>
      <c r="EAZ6" s="25"/>
      <c r="EBA6" s="25"/>
      <c r="EBB6" s="25"/>
      <c r="EBC6" s="25"/>
      <c r="EBD6" s="25"/>
      <c r="EBE6" s="25"/>
      <c r="EBF6" s="25"/>
      <c r="EBG6" s="25"/>
      <c r="EBH6" s="25"/>
      <c r="EBI6" s="25"/>
      <c r="EBJ6" s="25"/>
      <c r="EBK6" s="25"/>
      <c r="EBL6" s="25"/>
      <c r="EBM6" s="25"/>
      <c r="EBN6" s="25"/>
      <c r="EBO6" s="25"/>
      <c r="EBP6" s="25"/>
      <c r="EBQ6" s="25"/>
      <c r="EBR6" s="25"/>
      <c r="EBS6" s="25"/>
      <c r="EBT6" s="25"/>
      <c r="EBU6" s="25"/>
      <c r="EBV6" s="25"/>
      <c r="EBW6" s="25"/>
      <c r="EBX6" s="25"/>
      <c r="EBY6" s="25"/>
      <c r="EBZ6" s="25"/>
      <c r="ECA6" s="25"/>
      <c r="ECB6" s="25"/>
      <c r="ECC6" s="25"/>
      <c r="ECD6" s="25"/>
      <c r="ECE6" s="25"/>
      <c r="ECF6" s="25"/>
      <c r="ECG6" s="25"/>
      <c r="ECH6" s="25"/>
      <c r="ECI6" s="25"/>
      <c r="ECJ6" s="25"/>
      <c r="ECK6" s="25"/>
      <c r="ECL6" s="25"/>
      <c r="ECM6" s="25"/>
      <c r="ECN6" s="25"/>
      <c r="ECO6" s="25"/>
      <c r="ECP6" s="25"/>
      <c r="ECQ6" s="25"/>
      <c r="ECR6" s="25"/>
      <c r="ECS6" s="25"/>
      <c r="ECT6" s="25"/>
      <c r="ECU6" s="25"/>
      <c r="ECV6" s="25"/>
      <c r="ECW6" s="25"/>
      <c r="ECX6" s="25"/>
      <c r="ECY6" s="25"/>
      <c r="ECZ6" s="25"/>
      <c r="EDA6" s="25"/>
      <c r="EDB6" s="25"/>
      <c r="EDC6" s="25"/>
      <c r="EDD6" s="25"/>
      <c r="EDE6" s="25"/>
      <c r="EDF6" s="25"/>
      <c r="EDG6" s="25"/>
      <c r="EDH6" s="25"/>
      <c r="EDI6" s="25"/>
      <c r="EDJ6" s="25"/>
      <c r="EDK6" s="25"/>
      <c r="EDL6" s="25"/>
      <c r="EDM6" s="25"/>
      <c r="EDN6" s="25"/>
      <c r="EDO6" s="25"/>
      <c r="EDP6" s="25"/>
      <c r="EDQ6" s="25"/>
      <c r="EDR6" s="25"/>
      <c r="EDS6" s="25"/>
      <c r="EDT6" s="25"/>
      <c r="EDU6" s="25"/>
      <c r="EDV6" s="25"/>
      <c r="EDW6" s="25"/>
      <c r="EDX6" s="25"/>
      <c r="EDY6" s="25"/>
      <c r="EDZ6" s="25"/>
      <c r="EEA6" s="25"/>
      <c r="EEB6" s="25"/>
      <c r="EEC6" s="25"/>
      <c r="EED6" s="25"/>
      <c r="EEE6" s="25"/>
      <c r="EEF6" s="25"/>
      <c r="EEG6" s="25"/>
      <c r="EEH6" s="25"/>
      <c r="EEI6" s="25"/>
      <c r="EEJ6" s="25"/>
      <c r="EEK6" s="25"/>
      <c r="EEL6" s="25"/>
      <c r="EEM6" s="25"/>
      <c r="EEN6" s="25"/>
      <c r="EEO6" s="25"/>
      <c r="EEP6" s="25"/>
      <c r="EEQ6" s="25"/>
      <c r="EER6" s="25"/>
      <c r="EES6" s="25"/>
      <c r="EET6" s="25"/>
      <c r="EEU6" s="25"/>
      <c r="EEV6" s="25"/>
      <c r="EEW6" s="25"/>
      <c r="EEX6" s="25"/>
      <c r="EEY6" s="25"/>
      <c r="EEZ6" s="25"/>
      <c r="EFA6" s="25"/>
      <c r="EFB6" s="25"/>
      <c r="EFC6" s="25"/>
      <c r="EFD6" s="25"/>
      <c r="EFE6" s="25"/>
      <c r="EFF6" s="25"/>
      <c r="EFG6" s="25"/>
      <c r="EFH6" s="25"/>
      <c r="EFI6" s="25"/>
      <c r="EFJ6" s="25"/>
      <c r="EFK6" s="25"/>
      <c r="EFL6" s="25"/>
      <c r="EFM6" s="25"/>
      <c r="EFN6" s="25"/>
      <c r="EFO6" s="25"/>
      <c r="EFP6" s="25"/>
      <c r="EFQ6" s="25"/>
      <c r="EFR6" s="25"/>
      <c r="EFS6" s="25"/>
      <c r="EFT6" s="25"/>
      <c r="EFU6" s="25"/>
      <c r="EFV6" s="25"/>
      <c r="EFW6" s="25"/>
      <c r="EFX6" s="25"/>
      <c r="EFY6" s="25"/>
      <c r="EFZ6" s="25"/>
      <c r="EGA6" s="25"/>
      <c r="EGB6" s="25"/>
      <c r="EGC6" s="25"/>
      <c r="EGD6" s="25"/>
      <c r="EGE6" s="25"/>
      <c r="EGF6" s="25"/>
      <c r="EGG6" s="25"/>
      <c r="EGH6" s="25"/>
      <c r="EGI6" s="25"/>
      <c r="EGJ6" s="25"/>
      <c r="EGK6" s="25"/>
      <c r="EGL6" s="25"/>
      <c r="EGM6" s="25"/>
      <c r="EGN6" s="25"/>
      <c r="EGO6" s="25"/>
      <c r="EGP6" s="25"/>
      <c r="EGQ6" s="25"/>
      <c r="EGR6" s="25"/>
      <c r="EGS6" s="25"/>
      <c r="EGT6" s="25"/>
      <c r="EGU6" s="25"/>
      <c r="EGV6" s="25"/>
      <c r="EGW6" s="25"/>
      <c r="EGX6" s="25"/>
      <c r="EGY6" s="25"/>
      <c r="EGZ6" s="25"/>
      <c r="EHA6" s="25"/>
      <c r="EHB6" s="25"/>
      <c r="EHC6" s="25"/>
      <c r="EHD6" s="25"/>
      <c r="EHE6" s="25"/>
      <c r="EHF6" s="25"/>
      <c r="EHG6" s="25"/>
      <c r="EHH6" s="25"/>
      <c r="EHI6" s="25"/>
      <c r="EHJ6" s="25"/>
      <c r="EHK6" s="25"/>
      <c r="EHL6" s="25"/>
      <c r="EHM6" s="25"/>
      <c r="EHN6" s="25"/>
      <c r="EHO6" s="25"/>
      <c r="EHP6" s="25"/>
      <c r="EHQ6" s="25"/>
      <c r="EHR6" s="25"/>
      <c r="EHS6" s="25"/>
      <c r="EHT6" s="25"/>
      <c r="EHU6" s="25"/>
      <c r="EHV6" s="25"/>
      <c r="EHW6" s="25"/>
      <c r="EHX6" s="25"/>
      <c r="EHY6" s="25"/>
      <c r="EHZ6" s="25"/>
      <c r="EIA6" s="25"/>
      <c r="EIB6" s="25"/>
      <c r="EIC6" s="25"/>
      <c r="EID6" s="25"/>
      <c r="EIE6" s="25"/>
      <c r="EIF6" s="25"/>
      <c r="EIG6" s="25"/>
      <c r="EIH6" s="25"/>
      <c r="EII6" s="25"/>
      <c r="EIJ6" s="25"/>
      <c r="EIK6" s="25"/>
      <c r="EIL6" s="25"/>
      <c r="EIM6" s="25"/>
      <c r="EIN6" s="25"/>
      <c r="EIO6" s="25"/>
      <c r="EIP6" s="25"/>
      <c r="EIQ6" s="25"/>
      <c r="EIR6" s="25"/>
      <c r="EIS6" s="25"/>
      <c r="EIT6" s="25"/>
      <c r="EIU6" s="25"/>
      <c r="EIV6" s="25"/>
      <c r="EIW6" s="25"/>
      <c r="EIX6" s="25"/>
      <c r="EIY6" s="25"/>
      <c r="EIZ6" s="25"/>
      <c r="EJA6" s="25"/>
      <c r="EJB6" s="25"/>
      <c r="EJC6" s="25"/>
      <c r="EJD6" s="25"/>
      <c r="EJE6" s="25"/>
      <c r="EJF6" s="25"/>
      <c r="EJG6" s="25"/>
      <c r="EJH6" s="25"/>
      <c r="EJI6" s="25"/>
      <c r="EJJ6" s="25"/>
      <c r="EJK6" s="25"/>
      <c r="EJL6" s="25"/>
      <c r="EJM6" s="25"/>
      <c r="EJN6" s="25"/>
      <c r="EJO6" s="25"/>
      <c r="EJP6" s="25"/>
      <c r="EJQ6" s="25"/>
      <c r="EJR6" s="25"/>
      <c r="EJS6" s="25"/>
      <c r="EJT6" s="25"/>
      <c r="EJU6" s="25"/>
      <c r="EJV6" s="25"/>
      <c r="EJW6" s="25"/>
      <c r="EJX6" s="25"/>
      <c r="EJY6" s="25"/>
      <c r="EJZ6" s="25"/>
      <c r="EKA6" s="25"/>
      <c r="EKB6" s="25"/>
      <c r="EKC6" s="25"/>
      <c r="EKD6" s="25"/>
      <c r="EKE6" s="25"/>
      <c r="EKF6" s="25"/>
      <c r="EKG6" s="25"/>
      <c r="EKH6" s="25"/>
      <c r="EKI6" s="25"/>
      <c r="EKJ6" s="25"/>
      <c r="EKK6" s="25"/>
      <c r="EKL6" s="25"/>
      <c r="EKM6" s="25"/>
      <c r="EKN6" s="25"/>
      <c r="EKO6" s="25"/>
      <c r="EKP6" s="25"/>
      <c r="EKQ6" s="25"/>
      <c r="EKR6" s="25"/>
      <c r="EKS6" s="25"/>
      <c r="EKT6" s="25"/>
      <c r="EKU6" s="25"/>
      <c r="EKV6" s="25"/>
      <c r="EKW6" s="25"/>
      <c r="EKX6" s="25"/>
      <c r="EKY6" s="25"/>
      <c r="EKZ6" s="25"/>
      <c r="ELA6" s="25"/>
      <c r="ELB6" s="25"/>
      <c r="ELC6" s="25"/>
      <c r="ELD6" s="25"/>
      <c r="ELE6" s="25"/>
      <c r="ELF6" s="25"/>
      <c r="ELG6" s="25"/>
      <c r="ELH6" s="25"/>
      <c r="ELI6" s="25"/>
      <c r="ELJ6" s="25"/>
      <c r="ELK6" s="25"/>
      <c r="ELL6" s="25"/>
      <c r="ELM6" s="25"/>
      <c r="ELN6" s="25"/>
      <c r="ELO6" s="25"/>
      <c r="ELP6" s="25"/>
      <c r="ELQ6" s="25"/>
      <c r="ELR6" s="25"/>
      <c r="ELS6" s="25"/>
      <c r="ELT6" s="25"/>
      <c r="ELU6" s="25"/>
      <c r="ELV6" s="25"/>
      <c r="ELW6" s="25"/>
      <c r="ELX6" s="25"/>
      <c r="ELY6" s="25"/>
      <c r="ELZ6" s="25"/>
      <c r="EMA6" s="25"/>
      <c r="EMB6" s="25"/>
      <c r="EMC6" s="25"/>
      <c r="EMD6" s="25"/>
      <c r="EME6" s="25"/>
      <c r="EMF6" s="25"/>
      <c r="EMG6" s="25"/>
      <c r="EMH6" s="25"/>
      <c r="EMI6" s="25"/>
      <c r="EMJ6" s="25"/>
      <c r="EMK6" s="25"/>
      <c r="EML6" s="25"/>
      <c r="EMM6" s="25"/>
      <c r="EMN6" s="25"/>
      <c r="EMO6" s="25"/>
      <c r="EMP6" s="25"/>
      <c r="EMQ6" s="25"/>
      <c r="EMR6" s="25"/>
      <c r="EMS6" s="25"/>
      <c r="EMT6" s="25"/>
      <c r="EMU6" s="25"/>
      <c r="EMV6" s="25"/>
      <c r="EMW6" s="25"/>
      <c r="EMX6" s="25"/>
      <c r="EMY6" s="25"/>
      <c r="EMZ6" s="25"/>
      <c r="ENA6" s="25"/>
      <c r="ENB6" s="25"/>
      <c r="ENC6" s="25"/>
      <c r="END6" s="25"/>
      <c r="ENE6" s="25"/>
      <c r="ENF6" s="25"/>
      <c r="ENG6" s="25"/>
      <c r="ENH6" s="25"/>
      <c r="ENI6" s="25"/>
      <c r="ENJ6" s="25"/>
      <c r="ENK6" s="25"/>
      <c r="ENL6" s="25"/>
      <c r="ENM6" s="25"/>
      <c r="ENN6" s="25"/>
      <c r="ENO6" s="25"/>
      <c r="ENP6" s="25"/>
      <c r="ENQ6" s="25"/>
      <c r="ENR6" s="25"/>
      <c r="ENS6" s="25"/>
      <c r="ENT6" s="25"/>
      <c r="ENU6" s="25"/>
      <c r="ENV6" s="25"/>
      <c r="ENW6" s="25"/>
      <c r="ENX6" s="25"/>
      <c r="ENY6" s="25"/>
      <c r="ENZ6" s="25"/>
      <c r="EOA6" s="25"/>
      <c r="EOB6" s="25"/>
      <c r="EOC6" s="25"/>
      <c r="EOD6" s="25"/>
      <c r="EOE6" s="25"/>
      <c r="EOF6" s="25"/>
      <c r="EOG6" s="25"/>
      <c r="EOH6" s="25"/>
      <c r="EOI6" s="25"/>
      <c r="EOJ6" s="25"/>
      <c r="EOK6" s="25"/>
      <c r="EOL6" s="25"/>
      <c r="EOM6" s="25"/>
      <c r="EON6" s="25"/>
      <c r="EOO6" s="25"/>
      <c r="EOP6" s="25"/>
      <c r="EOQ6" s="25"/>
      <c r="EOR6" s="25"/>
      <c r="EOS6" s="25"/>
      <c r="EOT6" s="25"/>
      <c r="EOU6" s="25"/>
      <c r="EOV6" s="25"/>
      <c r="EOW6" s="25"/>
      <c r="EOX6" s="25"/>
      <c r="EOY6" s="25"/>
      <c r="EOZ6" s="25"/>
      <c r="EPA6" s="25"/>
      <c r="EPB6" s="25"/>
      <c r="EPC6" s="25"/>
      <c r="EPD6" s="25"/>
      <c r="EPE6" s="25"/>
      <c r="EPF6" s="25"/>
      <c r="EPG6" s="25"/>
      <c r="EPH6" s="25"/>
      <c r="EPI6" s="25"/>
      <c r="EPJ6" s="25"/>
      <c r="EPK6" s="25"/>
      <c r="EPL6" s="25"/>
      <c r="EPM6" s="25"/>
      <c r="EPN6" s="25"/>
      <c r="EPO6" s="25"/>
      <c r="EPP6" s="25"/>
      <c r="EPQ6" s="25"/>
      <c r="EPR6" s="25"/>
      <c r="EPS6" s="25"/>
      <c r="EPT6" s="25"/>
      <c r="EPU6" s="25"/>
      <c r="EPV6" s="25"/>
      <c r="EPW6" s="25"/>
      <c r="EPX6" s="25"/>
      <c r="EPY6" s="25"/>
      <c r="EPZ6" s="25"/>
      <c r="EQA6" s="25"/>
      <c r="EQB6" s="25"/>
      <c r="EQC6" s="25"/>
      <c r="EQD6" s="25"/>
      <c r="EQE6" s="25"/>
      <c r="EQF6" s="25"/>
      <c r="EQG6" s="25"/>
      <c r="EQH6" s="25"/>
      <c r="EQI6" s="25"/>
      <c r="EQJ6" s="25"/>
      <c r="EQK6" s="25"/>
      <c r="EQL6" s="25"/>
      <c r="EQM6" s="25"/>
      <c r="EQN6" s="25"/>
      <c r="EQO6" s="25"/>
      <c r="EQP6" s="25"/>
      <c r="EQQ6" s="25"/>
      <c r="EQR6" s="25"/>
      <c r="EQS6" s="25"/>
      <c r="EQT6" s="25"/>
      <c r="EQU6" s="25"/>
      <c r="EQV6" s="25"/>
      <c r="EQW6" s="25"/>
      <c r="EQX6" s="25"/>
      <c r="EQY6" s="25"/>
      <c r="EQZ6" s="25"/>
      <c r="ERA6" s="25"/>
      <c r="ERB6" s="25"/>
      <c r="ERC6" s="25"/>
      <c r="ERD6" s="25"/>
      <c r="ERE6" s="25"/>
      <c r="ERF6" s="25"/>
      <c r="ERG6" s="25"/>
      <c r="ERH6" s="25"/>
      <c r="ERI6" s="25"/>
      <c r="ERJ6" s="25"/>
      <c r="ERK6" s="25"/>
      <c r="ERL6" s="25"/>
      <c r="ERM6" s="25"/>
      <c r="ERN6" s="25"/>
      <c r="ERO6" s="25"/>
      <c r="ERP6" s="25"/>
      <c r="ERQ6" s="25"/>
      <c r="ERR6" s="25"/>
      <c r="ERS6" s="25"/>
      <c r="ERT6" s="25"/>
      <c r="ERU6" s="25"/>
      <c r="ERV6" s="25"/>
      <c r="ERW6" s="25"/>
      <c r="ERX6" s="25"/>
      <c r="ERY6" s="25"/>
      <c r="ERZ6" s="25"/>
      <c r="ESA6" s="25"/>
      <c r="ESB6" s="25"/>
      <c r="ESC6" s="25"/>
      <c r="ESD6" s="25"/>
      <c r="ESE6" s="25"/>
      <c r="ESF6" s="25"/>
      <c r="ESG6" s="25"/>
      <c r="ESH6" s="25"/>
      <c r="ESI6" s="25"/>
      <c r="ESJ6" s="25"/>
      <c r="ESK6" s="25"/>
      <c r="ESL6" s="25"/>
      <c r="ESM6" s="25"/>
      <c r="ESN6" s="25"/>
      <c r="ESO6" s="25"/>
      <c r="ESP6" s="25"/>
      <c r="ESQ6" s="25"/>
      <c r="ESR6" s="25"/>
      <c r="ESS6" s="25"/>
      <c r="EST6" s="25"/>
      <c r="ESU6" s="25"/>
      <c r="ESV6" s="25"/>
      <c r="ESW6" s="25"/>
      <c r="ESX6" s="25"/>
      <c r="ESY6" s="25"/>
      <c r="ESZ6" s="25"/>
      <c r="ETA6" s="25"/>
      <c r="ETB6" s="25"/>
      <c r="ETC6" s="25"/>
      <c r="ETD6" s="25"/>
      <c r="ETE6" s="25"/>
      <c r="ETF6" s="25"/>
      <c r="ETG6" s="25"/>
      <c r="ETH6" s="25"/>
      <c r="ETI6" s="25"/>
      <c r="ETJ6" s="25"/>
      <c r="ETK6" s="25"/>
      <c r="ETL6" s="25"/>
      <c r="ETM6" s="25"/>
      <c r="ETN6" s="25"/>
      <c r="ETO6" s="25"/>
      <c r="ETP6" s="25"/>
      <c r="ETQ6" s="25"/>
      <c r="ETR6" s="25"/>
      <c r="ETS6" s="25"/>
      <c r="ETT6" s="25"/>
      <c r="ETU6" s="25"/>
      <c r="ETV6" s="25"/>
      <c r="ETW6" s="25"/>
      <c r="ETX6" s="25"/>
      <c r="ETY6" s="25"/>
      <c r="ETZ6" s="25"/>
      <c r="EUA6" s="25"/>
      <c r="EUB6" s="25"/>
      <c r="EUC6" s="25"/>
      <c r="EUD6" s="25"/>
      <c r="EUE6" s="25"/>
      <c r="EUF6" s="25"/>
      <c r="EUG6" s="25"/>
      <c r="EUH6" s="25"/>
      <c r="EUI6" s="25"/>
      <c r="EUJ6" s="25"/>
      <c r="EUK6" s="25"/>
      <c r="EUL6" s="25"/>
      <c r="EUM6" s="25"/>
      <c r="EUN6" s="25"/>
      <c r="EUO6" s="25"/>
      <c r="EUP6" s="25"/>
      <c r="EUQ6" s="25"/>
      <c r="EUR6" s="25"/>
      <c r="EUS6" s="25"/>
      <c r="EUT6" s="25"/>
      <c r="EUU6" s="25"/>
      <c r="EUV6" s="25"/>
      <c r="EUW6" s="25"/>
      <c r="EUX6" s="25"/>
      <c r="EUY6" s="25"/>
      <c r="EUZ6" s="25"/>
      <c r="EVA6" s="25"/>
      <c r="EVB6" s="25"/>
      <c r="EVC6" s="25"/>
      <c r="EVD6" s="25"/>
      <c r="EVE6" s="25"/>
      <c r="EVF6" s="25"/>
      <c r="EVG6" s="25"/>
      <c r="EVH6" s="25"/>
      <c r="EVI6" s="25"/>
      <c r="EVJ6" s="25"/>
      <c r="EVK6" s="25"/>
      <c r="EVL6" s="25"/>
      <c r="EVM6" s="25"/>
      <c r="EVN6" s="25"/>
      <c r="EVO6" s="25"/>
      <c r="EVP6" s="25"/>
      <c r="EVQ6" s="25"/>
      <c r="EVR6" s="25"/>
      <c r="EVS6" s="25"/>
      <c r="EVT6" s="25"/>
      <c r="EVU6" s="25"/>
      <c r="EVV6" s="25"/>
      <c r="EVW6" s="25"/>
      <c r="EVX6" s="25"/>
      <c r="EVY6" s="25"/>
      <c r="EVZ6" s="25"/>
      <c r="EWA6" s="25"/>
      <c r="EWB6" s="25"/>
      <c r="EWC6" s="25"/>
      <c r="EWD6" s="25"/>
      <c r="EWE6" s="25"/>
      <c r="EWF6" s="25"/>
      <c r="EWG6" s="25"/>
      <c r="EWH6" s="25"/>
      <c r="EWI6" s="25"/>
      <c r="EWJ6" s="25"/>
      <c r="EWK6" s="25"/>
      <c r="EWL6" s="25"/>
      <c r="EWM6" s="25"/>
      <c r="EWN6" s="25"/>
      <c r="EWO6" s="25"/>
      <c r="EWP6" s="25"/>
      <c r="EWQ6" s="25"/>
      <c r="EWR6" s="25"/>
      <c r="EWS6" s="25"/>
      <c r="EWT6" s="25"/>
      <c r="EWU6" s="25"/>
      <c r="EWV6" s="25"/>
      <c r="EWW6" s="25"/>
      <c r="EWX6" s="25"/>
      <c r="EWY6" s="25"/>
      <c r="EWZ6" s="25"/>
      <c r="EXA6" s="25"/>
      <c r="EXB6" s="25"/>
      <c r="EXC6" s="25"/>
      <c r="EXD6" s="25"/>
      <c r="EXE6" s="25"/>
      <c r="EXF6" s="25"/>
      <c r="EXG6" s="25"/>
      <c r="EXH6" s="25"/>
      <c r="EXI6" s="25"/>
      <c r="EXJ6" s="25"/>
      <c r="EXK6" s="25"/>
      <c r="EXL6" s="25"/>
      <c r="EXM6" s="25"/>
      <c r="EXN6" s="25"/>
      <c r="EXO6" s="25"/>
      <c r="EXP6" s="25"/>
      <c r="EXQ6" s="25"/>
      <c r="EXR6" s="25"/>
      <c r="EXS6" s="25"/>
      <c r="EXT6" s="25"/>
      <c r="EXU6" s="25"/>
      <c r="EXV6" s="25"/>
      <c r="EXW6" s="25"/>
      <c r="EXX6" s="25"/>
      <c r="EXY6" s="25"/>
      <c r="EXZ6" s="25"/>
      <c r="EYA6" s="25"/>
      <c r="EYB6" s="25"/>
      <c r="EYC6" s="25"/>
      <c r="EYD6" s="25"/>
      <c r="EYE6" s="25"/>
      <c r="EYF6" s="25"/>
      <c r="EYG6" s="25"/>
      <c r="EYH6" s="25"/>
      <c r="EYI6" s="25"/>
      <c r="EYJ6" s="25"/>
      <c r="EYK6" s="25"/>
      <c r="EYL6" s="25"/>
      <c r="EYM6" s="25"/>
      <c r="EYN6" s="25"/>
      <c r="EYO6" s="25"/>
      <c r="EYP6" s="25"/>
      <c r="EYQ6" s="25"/>
      <c r="EYR6" s="25"/>
      <c r="EYS6" s="25"/>
      <c r="EYT6" s="25"/>
      <c r="EYU6" s="25"/>
      <c r="EYV6" s="25"/>
      <c r="EYW6" s="25"/>
      <c r="EYX6" s="25"/>
      <c r="EYY6" s="25"/>
      <c r="EYZ6" s="25"/>
      <c r="EZA6" s="25"/>
      <c r="EZB6" s="25"/>
      <c r="EZC6" s="25"/>
      <c r="EZD6" s="25"/>
      <c r="EZE6" s="25"/>
      <c r="EZF6" s="25"/>
      <c r="EZG6" s="25"/>
      <c r="EZH6" s="25"/>
      <c r="EZI6" s="25"/>
      <c r="EZJ6" s="25"/>
      <c r="EZK6" s="25"/>
      <c r="EZL6" s="25"/>
      <c r="EZM6" s="25"/>
      <c r="EZN6" s="25"/>
      <c r="EZO6" s="25"/>
      <c r="EZP6" s="25"/>
      <c r="EZQ6" s="25"/>
      <c r="EZR6" s="25"/>
      <c r="EZS6" s="25"/>
      <c r="EZT6" s="25"/>
      <c r="EZU6" s="25"/>
      <c r="EZV6" s="25"/>
      <c r="EZW6" s="25"/>
      <c r="EZX6" s="25"/>
      <c r="EZY6" s="25"/>
      <c r="EZZ6" s="25"/>
      <c r="FAA6" s="25"/>
      <c r="FAB6" s="25"/>
      <c r="FAC6" s="25"/>
      <c r="FAD6" s="25"/>
      <c r="FAE6" s="25"/>
      <c r="FAF6" s="25"/>
      <c r="FAG6" s="25"/>
      <c r="FAH6" s="25"/>
      <c r="FAI6" s="25"/>
      <c r="FAJ6" s="25"/>
      <c r="FAK6" s="25"/>
      <c r="FAL6" s="25"/>
      <c r="FAM6" s="25"/>
      <c r="FAN6" s="25"/>
      <c r="FAO6" s="25"/>
      <c r="FAP6" s="25"/>
      <c r="FAQ6" s="25"/>
      <c r="FAR6" s="25"/>
      <c r="FAS6" s="25"/>
      <c r="FAT6" s="25"/>
      <c r="FAU6" s="25"/>
      <c r="FAV6" s="25"/>
      <c r="FAW6" s="25"/>
      <c r="FAX6" s="25"/>
      <c r="FAY6" s="25"/>
      <c r="FAZ6" s="25"/>
      <c r="FBA6" s="25"/>
      <c r="FBB6" s="25"/>
      <c r="FBC6" s="25"/>
      <c r="FBD6" s="25"/>
      <c r="FBE6" s="25"/>
      <c r="FBF6" s="25"/>
      <c r="FBG6" s="25"/>
      <c r="FBH6" s="25"/>
      <c r="FBI6" s="25"/>
      <c r="FBJ6" s="25"/>
      <c r="FBK6" s="25"/>
      <c r="FBL6" s="25"/>
      <c r="FBM6" s="25"/>
      <c r="FBN6" s="25"/>
      <c r="FBO6" s="25"/>
      <c r="FBP6" s="25"/>
      <c r="FBQ6" s="25"/>
      <c r="FBR6" s="25"/>
      <c r="FBS6" s="25"/>
      <c r="FBT6" s="25"/>
      <c r="FBU6" s="25"/>
      <c r="FBV6" s="25"/>
      <c r="FBW6" s="25"/>
      <c r="FBX6" s="25"/>
      <c r="FBY6" s="25"/>
      <c r="FBZ6" s="25"/>
      <c r="FCA6" s="25"/>
      <c r="FCB6" s="25"/>
      <c r="FCC6" s="25"/>
      <c r="FCD6" s="25"/>
      <c r="FCE6" s="25"/>
      <c r="FCF6" s="25"/>
      <c r="FCG6" s="25"/>
      <c r="FCH6" s="25"/>
      <c r="FCI6" s="25"/>
      <c r="FCJ6" s="25"/>
      <c r="FCK6" s="25"/>
      <c r="FCL6" s="25"/>
      <c r="FCM6" s="25"/>
      <c r="FCN6" s="25"/>
      <c r="FCO6" s="25"/>
      <c r="FCP6" s="25"/>
      <c r="FCQ6" s="25"/>
      <c r="FCR6" s="25"/>
      <c r="FCS6" s="25"/>
      <c r="FCT6" s="25"/>
      <c r="FCU6" s="25"/>
      <c r="FCV6" s="25"/>
      <c r="FCW6" s="25"/>
      <c r="FCX6" s="25"/>
      <c r="FCY6" s="25"/>
      <c r="FCZ6" s="25"/>
      <c r="FDA6" s="25"/>
      <c r="FDB6" s="25"/>
      <c r="FDC6" s="25"/>
      <c r="FDD6" s="25"/>
      <c r="FDE6" s="25"/>
      <c r="FDF6" s="25"/>
      <c r="FDG6" s="25"/>
      <c r="FDH6" s="25"/>
      <c r="FDI6" s="25"/>
      <c r="FDJ6" s="25"/>
      <c r="FDK6" s="25"/>
      <c r="FDL6" s="25"/>
      <c r="FDM6" s="25"/>
      <c r="FDN6" s="25"/>
      <c r="FDO6" s="25"/>
      <c r="FDP6" s="25"/>
      <c r="FDQ6" s="25"/>
      <c r="FDR6" s="25"/>
      <c r="FDS6" s="25"/>
      <c r="FDT6" s="25"/>
      <c r="FDU6" s="25"/>
      <c r="FDV6" s="25"/>
      <c r="FDW6" s="25"/>
      <c r="FDX6" s="25"/>
      <c r="FDY6" s="25"/>
      <c r="FDZ6" s="25"/>
      <c r="FEA6" s="25"/>
      <c r="FEB6" s="25"/>
      <c r="FEC6" s="25"/>
      <c r="FED6" s="25"/>
      <c r="FEE6" s="25"/>
      <c r="FEF6" s="25"/>
      <c r="FEG6" s="25"/>
      <c r="FEH6" s="25"/>
      <c r="FEI6" s="25"/>
      <c r="FEJ6" s="25"/>
      <c r="FEK6" s="25"/>
      <c r="FEL6" s="25"/>
      <c r="FEM6" s="25"/>
      <c r="FEN6" s="25"/>
      <c r="FEO6" s="25"/>
      <c r="FEP6" s="25"/>
      <c r="FEQ6" s="25"/>
      <c r="FER6" s="25"/>
      <c r="FES6" s="25"/>
      <c r="FET6" s="25"/>
      <c r="FEU6" s="25"/>
      <c r="FEV6" s="25"/>
      <c r="FEW6" s="25"/>
      <c r="FEX6" s="25"/>
      <c r="FEY6" s="25"/>
      <c r="FEZ6" s="25"/>
      <c r="FFA6" s="25"/>
      <c r="FFB6" s="25"/>
      <c r="FFC6" s="25"/>
      <c r="FFD6" s="25"/>
      <c r="FFE6" s="25"/>
      <c r="FFF6" s="25"/>
      <c r="FFG6" s="25"/>
      <c r="FFH6" s="25"/>
      <c r="FFI6" s="25"/>
      <c r="FFJ6" s="25"/>
      <c r="FFK6" s="25"/>
      <c r="FFL6" s="25"/>
      <c r="FFM6" s="25"/>
      <c r="FFN6" s="25"/>
      <c r="FFO6" s="25"/>
      <c r="FFP6" s="25"/>
      <c r="FFQ6" s="25"/>
      <c r="FFR6" s="25"/>
      <c r="FFS6" s="25"/>
      <c r="FFT6" s="25"/>
      <c r="FFU6" s="25"/>
      <c r="FFV6" s="25"/>
      <c r="FFW6" s="25"/>
      <c r="FFX6" s="25"/>
      <c r="FFY6" s="25"/>
      <c r="FFZ6" s="25"/>
      <c r="FGA6" s="25"/>
      <c r="FGB6" s="25"/>
      <c r="FGC6" s="25"/>
      <c r="FGD6" s="25"/>
      <c r="FGE6" s="25"/>
      <c r="FGF6" s="25"/>
      <c r="FGG6" s="25"/>
      <c r="FGH6" s="25"/>
      <c r="FGI6" s="25"/>
      <c r="FGJ6" s="25"/>
      <c r="FGK6" s="25"/>
      <c r="FGL6" s="25"/>
      <c r="FGM6" s="25"/>
      <c r="FGN6" s="25"/>
      <c r="FGO6" s="25"/>
      <c r="FGP6" s="25"/>
      <c r="FGQ6" s="25"/>
      <c r="FGR6" s="25"/>
      <c r="FGS6" s="25"/>
      <c r="FGT6" s="25"/>
      <c r="FGU6" s="25"/>
      <c r="FGV6" s="25"/>
      <c r="FGW6" s="25"/>
      <c r="FGX6" s="25"/>
      <c r="FGY6" s="25"/>
      <c r="FGZ6" s="25"/>
      <c r="FHA6" s="25"/>
      <c r="FHB6" s="25"/>
      <c r="FHC6" s="25"/>
      <c r="FHD6" s="25"/>
      <c r="FHE6" s="25"/>
      <c r="FHF6" s="25"/>
      <c r="FHG6" s="25"/>
      <c r="FHH6" s="25"/>
      <c r="FHI6" s="25"/>
      <c r="FHJ6" s="25"/>
      <c r="FHK6" s="25"/>
      <c r="FHL6" s="25"/>
      <c r="FHM6" s="25"/>
      <c r="FHN6" s="25"/>
      <c r="FHO6" s="25"/>
      <c r="FHP6" s="25"/>
      <c r="FHQ6" s="25"/>
      <c r="FHR6" s="25"/>
      <c r="FHS6" s="25"/>
      <c r="FHT6" s="25"/>
      <c r="FHU6" s="25"/>
      <c r="FHV6" s="25"/>
      <c r="FHW6" s="25"/>
      <c r="FHX6" s="25"/>
      <c r="FHY6" s="25"/>
      <c r="FHZ6" s="25"/>
      <c r="FIA6" s="25"/>
      <c r="FIB6" s="25"/>
      <c r="FIC6" s="25"/>
      <c r="FID6" s="25"/>
      <c r="FIE6" s="25"/>
      <c r="FIF6" s="25"/>
      <c r="FIG6" s="25"/>
      <c r="FIH6" s="25"/>
      <c r="FII6" s="25"/>
      <c r="FIJ6" s="25"/>
      <c r="FIK6" s="25"/>
      <c r="FIL6" s="25"/>
      <c r="FIM6" s="25"/>
      <c r="FIN6" s="25"/>
      <c r="FIO6" s="25"/>
      <c r="FIP6" s="25"/>
      <c r="FIQ6" s="25"/>
      <c r="FIR6" s="25"/>
      <c r="FIS6" s="25"/>
      <c r="FIT6" s="25"/>
      <c r="FIU6" s="25"/>
      <c r="FIV6" s="25"/>
      <c r="FIW6" s="25"/>
      <c r="FIX6" s="25"/>
      <c r="FIY6" s="25"/>
      <c r="FIZ6" s="25"/>
      <c r="FJA6" s="25"/>
      <c r="FJB6" s="25"/>
      <c r="FJC6" s="25"/>
      <c r="FJD6" s="25"/>
      <c r="FJE6" s="25"/>
      <c r="FJF6" s="25"/>
      <c r="FJG6" s="25"/>
      <c r="FJH6" s="25"/>
      <c r="FJI6" s="25"/>
      <c r="FJJ6" s="25"/>
      <c r="FJK6" s="25"/>
      <c r="FJL6" s="25"/>
      <c r="FJM6" s="25"/>
      <c r="FJN6" s="25"/>
      <c r="FJO6" s="25"/>
      <c r="FJP6" s="25"/>
      <c r="FJQ6" s="25"/>
      <c r="FJR6" s="25"/>
      <c r="FJS6" s="25"/>
      <c r="FJT6" s="25"/>
      <c r="FJU6" s="25"/>
      <c r="FJV6" s="25"/>
      <c r="FJW6" s="25"/>
      <c r="FJX6" s="25"/>
      <c r="FJY6" s="25"/>
      <c r="FJZ6" s="25"/>
      <c r="FKA6" s="25"/>
      <c r="FKB6" s="25"/>
      <c r="FKC6" s="25"/>
      <c r="FKD6" s="25"/>
      <c r="FKE6" s="25"/>
      <c r="FKF6" s="25"/>
      <c r="FKG6" s="25"/>
      <c r="FKH6" s="25"/>
      <c r="FKI6" s="25"/>
      <c r="FKJ6" s="25"/>
      <c r="FKK6" s="25"/>
      <c r="FKL6" s="25"/>
      <c r="FKM6" s="25"/>
      <c r="FKN6" s="25"/>
      <c r="FKO6" s="25"/>
      <c r="FKP6" s="25"/>
      <c r="FKQ6" s="25"/>
      <c r="FKR6" s="25"/>
      <c r="FKS6" s="25"/>
      <c r="FKT6" s="25"/>
      <c r="FKU6" s="25"/>
      <c r="FKV6" s="25"/>
      <c r="FKW6" s="25"/>
      <c r="FKX6" s="25"/>
      <c r="FKY6" s="25"/>
      <c r="FKZ6" s="25"/>
      <c r="FLA6" s="25"/>
      <c r="FLB6" s="25"/>
      <c r="FLC6" s="25"/>
      <c r="FLD6" s="25"/>
      <c r="FLE6" s="25"/>
      <c r="FLF6" s="25"/>
      <c r="FLG6" s="25"/>
      <c r="FLH6" s="25"/>
      <c r="FLI6" s="25"/>
      <c r="FLJ6" s="25"/>
      <c r="FLK6" s="25"/>
      <c r="FLL6" s="25"/>
      <c r="FLM6" s="25"/>
      <c r="FLN6" s="25"/>
      <c r="FLO6" s="25"/>
      <c r="FLP6" s="25"/>
      <c r="FLQ6" s="25"/>
      <c r="FLR6" s="25"/>
      <c r="FLS6" s="25"/>
      <c r="FLT6" s="25"/>
      <c r="FLU6" s="25"/>
      <c r="FLV6" s="25"/>
      <c r="FLW6" s="25"/>
      <c r="FLX6" s="25"/>
      <c r="FLY6" s="25"/>
      <c r="FLZ6" s="25"/>
      <c r="FMA6" s="25"/>
      <c r="FMB6" s="25"/>
      <c r="FMC6" s="25"/>
      <c r="FMD6" s="25"/>
      <c r="FME6" s="25"/>
      <c r="FMF6" s="25"/>
      <c r="FMG6" s="25"/>
      <c r="FMH6" s="25"/>
      <c r="FMI6" s="25"/>
      <c r="FMJ6" s="25"/>
      <c r="FMK6" s="25"/>
      <c r="FML6" s="25"/>
      <c r="FMM6" s="25"/>
      <c r="FMN6" s="25"/>
      <c r="FMO6" s="25"/>
      <c r="FMP6" s="25"/>
      <c r="FMQ6" s="25"/>
      <c r="FMR6" s="25"/>
      <c r="FMS6" s="25"/>
      <c r="FMT6" s="25"/>
      <c r="FMU6" s="25"/>
      <c r="FMV6" s="25"/>
      <c r="FMW6" s="25"/>
      <c r="FMX6" s="25"/>
      <c r="FMY6" s="25"/>
      <c r="FMZ6" s="25"/>
      <c r="FNA6" s="25"/>
      <c r="FNB6" s="25"/>
      <c r="FNC6" s="25"/>
      <c r="FND6" s="25"/>
      <c r="FNE6" s="25"/>
      <c r="FNF6" s="25"/>
      <c r="FNG6" s="25"/>
      <c r="FNH6" s="25"/>
      <c r="FNI6" s="25"/>
      <c r="FNJ6" s="25"/>
      <c r="FNK6" s="25"/>
      <c r="FNL6" s="25"/>
      <c r="FNM6" s="25"/>
      <c r="FNN6" s="25"/>
      <c r="FNO6" s="25"/>
      <c r="FNP6" s="25"/>
      <c r="FNQ6" s="25"/>
      <c r="FNR6" s="25"/>
      <c r="FNS6" s="25"/>
      <c r="FNT6" s="25"/>
      <c r="FNU6" s="25"/>
      <c r="FNV6" s="25"/>
      <c r="FNW6" s="25"/>
      <c r="FNX6" s="25"/>
      <c r="FNY6" s="25"/>
      <c r="FNZ6" s="25"/>
      <c r="FOA6" s="25"/>
      <c r="FOB6" s="25"/>
      <c r="FOC6" s="25"/>
      <c r="FOD6" s="25"/>
      <c r="FOE6" s="25"/>
      <c r="FOF6" s="25"/>
      <c r="FOG6" s="25"/>
      <c r="FOH6" s="25"/>
      <c r="FOI6" s="25"/>
      <c r="FOJ6" s="25"/>
      <c r="FOK6" s="25"/>
      <c r="FOL6" s="25"/>
      <c r="FOM6" s="25"/>
      <c r="FON6" s="25"/>
      <c r="FOO6" s="25"/>
      <c r="FOP6" s="25"/>
      <c r="FOQ6" s="25"/>
      <c r="FOR6" s="25"/>
      <c r="FOS6" s="25"/>
      <c r="FOT6" s="25"/>
      <c r="FOU6" s="25"/>
      <c r="FOV6" s="25"/>
      <c r="FOW6" s="25"/>
      <c r="FOX6" s="25"/>
      <c r="FOY6" s="25"/>
      <c r="FOZ6" s="25"/>
      <c r="FPA6" s="25"/>
      <c r="FPB6" s="25"/>
      <c r="FPC6" s="25"/>
      <c r="FPD6" s="25"/>
      <c r="FPE6" s="25"/>
      <c r="FPF6" s="25"/>
      <c r="FPG6" s="25"/>
      <c r="FPH6" s="25"/>
      <c r="FPI6" s="25"/>
      <c r="FPJ6" s="25"/>
      <c r="FPK6" s="25"/>
      <c r="FPL6" s="25"/>
      <c r="FPM6" s="25"/>
      <c r="FPN6" s="25"/>
      <c r="FPO6" s="25"/>
      <c r="FPP6" s="25"/>
      <c r="FPQ6" s="25"/>
      <c r="FPR6" s="25"/>
      <c r="FPS6" s="25"/>
      <c r="FPT6" s="25"/>
      <c r="FPU6" s="25"/>
      <c r="FPV6" s="25"/>
      <c r="FPW6" s="25"/>
      <c r="FPX6" s="25"/>
      <c r="FPY6" s="25"/>
      <c r="FPZ6" s="25"/>
      <c r="FQA6" s="25"/>
      <c r="FQB6" s="25"/>
      <c r="FQC6" s="25"/>
      <c r="FQD6" s="25"/>
      <c r="FQE6" s="25"/>
      <c r="FQF6" s="25"/>
      <c r="FQG6" s="25"/>
      <c r="FQH6" s="25"/>
      <c r="FQI6" s="25"/>
      <c r="FQJ6" s="25"/>
      <c r="FQK6" s="25"/>
      <c r="FQL6" s="25"/>
      <c r="FQM6" s="25"/>
      <c r="FQN6" s="25"/>
      <c r="FQO6" s="25"/>
      <c r="FQP6" s="25"/>
      <c r="FQQ6" s="25"/>
      <c r="FQR6" s="25"/>
      <c r="FQS6" s="25"/>
      <c r="FQT6" s="25"/>
      <c r="FQU6" s="25"/>
      <c r="FQV6" s="25"/>
      <c r="FQW6" s="25"/>
      <c r="FQX6" s="25"/>
      <c r="FQY6" s="25"/>
      <c r="FQZ6" s="25"/>
      <c r="FRA6" s="25"/>
      <c r="FRB6" s="25"/>
      <c r="FRC6" s="25"/>
      <c r="FRD6" s="25"/>
      <c r="FRE6" s="25"/>
      <c r="FRF6" s="25"/>
      <c r="FRG6" s="25"/>
      <c r="FRH6" s="25"/>
      <c r="FRI6" s="25"/>
      <c r="FRJ6" s="25"/>
      <c r="FRK6" s="25"/>
      <c r="FRL6" s="25"/>
      <c r="FRM6" s="25"/>
      <c r="FRN6" s="25"/>
      <c r="FRO6" s="25"/>
      <c r="FRP6" s="25"/>
      <c r="FRQ6" s="25"/>
      <c r="FRR6" s="25"/>
      <c r="FRS6" s="25"/>
      <c r="FRT6" s="25"/>
      <c r="FRU6" s="25"/>
      <c r="FRV6" s="25"/>
      <c r="FRW6" s="25"/>
      <c r="FRX6" s="25"/>
      <c r="FRY6" s="25"/>
      <c r="FRZ6" s="25"/>
      <c r="FSA6" s="25"/>
      <c r="FSB6" s="25"/>
      <c r="FSC6" s="25"/>
      <c r="FSD6" s="25"/>
      <c r="FSE6" s="25"/>
      <c r="FSF6" s="25"/>
      <c r="FSG6" s="25"/>
      <c r="FSH6" s="25"/>
      <c r="FSI6" s="25"/>
      <c r="FSJ6" s="25"/>
      <c r="FSK6" s="25"/>
      <c r="FSL6" s="25"/>
      <c r="FSM6" s="25"/>
      <c r="FSN6" s="25"/>
      <c r="FSO6" s="25"/>
      <c r="FSP6" s="25"/>
      <c r="FSQ6" s="25"/>
      <c r="FSR6" s="25"/>
      <c r="FSS6" s="25"/>
      <c r="FST6" s="25"/>
      <c r="FSU6" s="25"/>
      <c r="FSV6" s="25"/>
      <c r="FSW6" s="25"/>
      <c r="FSX6" s="25"/>
      <c r="FSY6" s="25"/>
      <c r="FSZ6" s="25"/>
      <c r="FTA6" s="25"/>
      <c r="FTB6" s="25"/>
      <c r="FTC6" s="25"/>
      <c r="FTD6" s="25"/>
      <c r="FTE6" s="25"/>
      <c r="FTF6" s="25"/>
      <c r="FTG6" s="25"/>
      <c r="FTH6" s="25"/>
      <c r="FTI6" s="25"/>
      <c r="FTJ6" s="25"/>
      <c r="FTK6" s="25"/>
      <c r="FTL6" s="25"/>
      <c r="FTM6" s="25"/>
      <c r="FTN6" s="25"/>
      <c r="FTO6" s="25"/>
      <c r="FTP6" s="25"/>
      <c r="FTQ6" s="25"/>
      <c r="FTR6" s="25"/>
      <c r="FTS6" s="25"/>
      <c r="FTT6" s="25"/>
      <c r="FTU6" s="25"/>
      <c r="FTV6" s="25"/>
      <c r="FTW6" s="25"/>
      <c r="FTX6" s="25"/>
      <c r="FTY6" s="25"/>
      <c r="FTZ6" s="25"/>
      <c r="FUA6" s="25"/>
      <c r="FUB6" s="25"/>
      <c r="FUC6" s="25"/>
      <c r="FUD6" s="25"/>
      <c r="FUE6" s="25"/>
      <c r="FUF6" s="25"/>
      <c r="FUG6" s="25"/>
      <c r="FUH6" s="25"/>
      <c r="FUI6" s="25"/>
      <c r="FUJ6" s="25"/>
      <c r="FUK6" s="25"/>
      <c r="FUL6" s="25"/>
      <c r="FUM6" s="25"/>
      <c r="FUN6" s="25"/>
      <c r="FUO6" s="25"/>
      <c r="FUP6" s="25"/>
      <c r="FUQ6" s="25"/>
      <c r="FUR6" s="25"/>
      <c r="FUS6" s="25"/>
      <c r="FUT6" s="25"/>
      <c r="FUU6" s="25"/>
      <c r="FUV6" s="25"/>
      <c r="FUW6" s="25"/>
      <c r="FUX6" s="25"/>
      <c r="FUY6" s="25"/>
      <c r="FUZ6" s="25"/>
      <c r="FVA6" s="25"/>
      <c r="FVB6" s="25"/>
      <c r="FVC6" s="25"/>
      <c r="FVD6" s="25"/>
      <c r="FVE6" s="25"/>
      <c r="FVF6" s="25"/>
      <c r="FVG6" s="25"/>
      <c r="FVH6" s="25"/>
      <c r="FVI6" s="25"/>
      <c r="FVJ6" s="25"/>
      <c r="FVK6" s="25"/>
      <c r="FVL6" s="25"/>
      <c r="FVM6" s="25"/>
      <c r="FVN6" s="25"/>
      <c r="FVO6" s="25"/>
      <c r="FVP6" s="25"/>
      <c r="FVQ6" s="25"/>
      <c r="FVR6" s="25"/>
      <c r="FVS6" s="25"/>
      <c r="FVT6" s="25"/>
      <c r="FVU6" s="25"/>
      <c r="FVV6" s="25"/>
      <c r="FVW6" s="25"/>
      <c r="FVX6" s="25"/>
      <c r="FVY6" s="25"/>
      <c r="FVZ6" s="25"/>
      <c r="FWA6" s="25"/>
      <c r="FWB6" s="25"/>
      <c r="FWC6" s="25"/>
      <c r="FWD6" s="25"/>
      <c r="FWE6" s="25"/>
      <c r="FWF6" s="25"/>
      <c r="FWG6" s="25"/>
      <c r="FWH6" s="25"/>
      <c r="FWI6" s="25"/>
      <c r="FWJ6" s="25"/>
      <c r="FWK6" s="25"/>
      <c r="FWL6" s="25"/>
      <c r="FWM6" s="25"/>
      <c r="FWN6" s="25"/>
      <c r="FWO6" s="25"/>
      <c r="FWP6" s="25"/>
      <c r="FWQ6" s="25"/>
      <c r="FWR6" s="25"/>
      <c r="FWS6" s="25"/>
      <c r="FWT6" s="25"/>
      <c r="FWU6" s="25"/>
      <c r="FWV6" s="25"/>
      <c r="FWW6" s="25"/>
      <c r="FWX6" s="25"/>
      <c r="FWY6" s="25"/>
      <c r="FWZ6" s="25"/>
      <c r="FXA6" s="25"/>
      <c r="FXB6" s="25"/>
      <c r="FXC6" s="25"/>
      <c r="FXD6" s="25"/>
      <c r="FXE6" s="25"/>
      <c r="FXF6" s="25"/>
      <c r="FXG6" s="25"/>
      <c r="FXH6" s="25"/>
      <c r="FXI6" s="25"/>
      <c r="FXJ6" s="25"/>
      <c r="FXK6" s="25"/>
      <c r="FXL6" s="25"/>
      <c r="FXM6" s="25"/>
      <c r="FXN6" s="25"/>
      <c r="FXO6" s="25"/>
      <c r="FXP6" s="25"/>
      <c r="FXQ6" s="25"/>
      <c r="FXR6" s="25"/>
      <c r="FXS6" s="25"/>
      <c r="FXT6" s="25"/>
      <c r="FXU6" s="25"/>
      <c r="FXV6" s="25"/>
      <c r="FXW6" s="25"/>
      <c r="FXX6" s="25"/>
      <c r="FXY6" s="25"/>
      <c r="FXZ6" s="25"/>
      <c r="FYA6" s="25"/>
      <c r="FYB6" s="25"/>
      <c r="FYC6" s="25"/>
      <c r="FYD6" s="25"/>
      <c r="FYE6" s="25"/>
      <c r="FYF6" s="25"/>
      <c r="FYG6" s="25"/>
      <c r="FYH6" s="25"/>
      <c r="FYI6" s="25"/>
      <c r="FYJ6" s="25"/>
      <c r="FYK6" s="25"/>
      <c r="FYL6" s="25"/>
      <c r="FYM6" s="25"/>
      <c r="FYN6" s="25"/>
      <c r="FYO6" s="25"/>
      <c r="FYP6" s="25"/>
      <c r="FYQ6" s="25"/>
      <c r="FYR6" s="25"/>
      <c r="FYS6" s="25"/>
      <c r="FYT6" s="25"/>
      <c r="FYU6" s="25"/>
      <c r="FYV6" s="25"/>
      <c r="FYW6" s="25"/>
      <c r="FYX6" s="25"/>
      <c r="FYY6" s="25"/>
      <c r="FYZ6" s="25"/>
      <c r="FZA6" s="25"/>
      <c r="FZB6" s="25"/>
      <c r="FZC6" s="25"/>
      <c r="FZD6" s="25"/>
      <c r="FZE6" s="25"/>
      <c r="FZF6" s="25"/>
      <c r="FZG6" s="25"/>
      <c r="FZH6" s="25"/>
      <c r="FZI6" s="25"/>
      <c r="FZJ6" s="25"/>
      <c r="FZK6" s="25"/>
      <c r="FZL6" s="25"/>
      <c r="FZM6" s="25"/>
      <c r="FZN6" s="25"/>
      <c r="FZO6" s="25"/>
      <c r="FZP6" s="25"/>
      <c r="FZQ6" s="25"/>
      <c r="FZR6" s="25"/>
      <c r="FZS6" s="25"/>
      <c r="FZT6" s="25"/>
      <c r="FZU6" s="25"/>
      <c r="FZV6" s="25"/>
      <c r="FZW6" s="25"/>
      <c r="FZX6" s="25"/>
      <c r="FZY6" s="25"/>
      <c r="FZZ6" s="25"/>
      <c r="GAA6" s="25"/>
      <c r="GAB6" s="25"/>
      <c r="GAC6" s="25"/>
      <c r="GAD6" s="25"/>
      <c r="GAE6" s="25"/>
      <c r="GAF6" s="25"/>
      <c r="GAG6" s="25"/>
      <c r="GAH6" s="25"/>
      <c r="GAI6" s="25"/>
      <c r="GAJ6" s="25"/>
      <c r="GAK6" s="25"/>
      <c r="GAL6" s="25"/>
      <c r="GAM6" s="25"/>
      <c r="GAN6" s="25"/>
      <c r="GAO6" s="25"/>
      <c r="GAP6" s="25"/>
      <c r="GAQ6" s="25"/>
      <c r="GAR6" s="25"/>
      <c r="GAS6" s="25"/>
      <c r="GAT6" s="25"/>
      <c r="GAU6" s="25"/>
      <c r="GAV6" s="25"/>
      <c r="GAW6" s="25"/>
      <c r="GAX6" s="25"/>
      <c r="GAY6" s="25"/>
      <c r="GAZ6" s="25"/>
      <c r="GBA6" s="25"/>
      <c r="GBB6" s="25"/>
      <c r="GBC6" s="25"/>
      <c r="GBD6" s="25"/>
      <c r="GBE6" s="25"/>
      <c r="GBF6" s="25"/>
      <c r="GBG6" s="25"/>
      <c r="GBH6" s="25"/>
      <c r="GBI6" s="25"/>
      <c r="GBJ6" s="25"/>
      <c r="GBK6" s="25"/>
      <c r="GBL6" s="25"/>
      <c r="GBM6" s="25"/>
      <c r="GBN6" s="25"/>
      <c r="GBO6" s="25"/>
      <c r="GBP6" s="25"/>
      <c r="GBQ6" s="25"/>
      <c r="GBR6" s="25"/>
      <c r="GBS6" s="25"/>
      <c r="GBT6" s="25"/>
      <c r="GBU6" s="25"/>
      <c r="GBV6" s="25"/>
      <c r="GBW6" s="25"/>
      <c r="GBX6" s="25"/>
      <c r="GBY6" s="25"/>
      <c r="GBZ6" s="25"/>
      <c r="GCA6" s="25"/>
      <c r="GCB6" s="25"/>
      <c r="GCC6" s="25"/>
      <c r="GCD6" s="25"/>
      <c r="GCE6" s="25"/>
      <c r="GCF6" s="25"/>
      <c r="GCG6" s="25"/>
      <c r="GCH6" s="25"/>
      <c r="GCI6" s="25"/>
      <c r="GCJ6" s="25"/>
      <c r="GCK6" s="25"/>
      <c r="GCL6" s="25"/>
      <c r="GCM6" s="25"/>
      <c r="GCN6" s="25"/>
      <c r="GCO6" s="25"/>
      <c r="GCP6" s="25"/>
      <c r="GCQ6" s="25"/>
      <c r="GCR6" s="25"/>
      <c r="GCS6" s="25"/>
      <c r="GCT6" s="25"/>
      <c r="GCU6" s="25"/>
      <c r="GCV6" s="25"/>
      <c r="GCW6" s="25"/>
      <c r="GCX6" s="25"/>
      <c r="GCY6" s="25"/>
      <c r="GCZ6" s="25"/>
      <c r="GDA6" s="25"/>
      <c r="GDB6" s="25"/>
      <c r="GDC6" s="25"/>
      <c r="GDD6" s="25"/>
      <c r="GDE6" s="25"/>
      <c r="GDF6" s="25"/>
      <c r="GDG6" s="25"/>
      <c r="GDH6" s="25"/>
      <c r="GDI6" s="25"/>
      <c r="GDJ6" s="25"/>
      <c r="GDK6" s="25"/>
      <c r="GDL6" s="25"/>
      <c r="GDM6" s="25"/>
      <c r="GDN6" s="25"/>
      <c r="GDO6" s="25"/>
      <c r="GDP6" s="25"/>
      <c r="GDQ6" s="25"/>
      <c r="GDR6" s="25"/>
      <c r="GDS6" s="25"/>
      <c r="GDT6" s="25"/>
      <c r="GDU6" s="25"/>
      <c r="GDV6" s="25"/>
      <c r="GDW6" s="25"/>
      <c r="GDX6" s="25"/>
      <c r="GDY6" s="25"/>
      <c r="GDZ6" s="25"/>
      <c r="GEA6" s="25"/>
      <c r="GEB6" s="25"/>
      <c r="GEC6" s="25"/>
      <c r="GED6" s="25"/>
      <c r="GEE6" s="25"/>
      <c r="GEF6" s="25"/>
      <c r="GEG6" s="25"/>
      <c r="GEH6" s="25"/>
      <c r="GEI6" s="25"/>
      <c r="GEJ6" s="25"/>
      <c r="GEK6" s="25"/>
      <c r="GEL6" s="25"/>
      <c r="GEM6" s="25"/>
      <c r="GEN6" s="25"/>
      <c r="GEO6" s="25"/>
      <c r="GEP6" s="25"/>
      <c r="GEQ6" s="25"/>
      <c r="GER6" s="25"/>
      <c r="GES6" s="25"/>
      <c r="GET6" s="25"/>
      <c r="GEU6" s="25"/>
      <c r="GEV6" s="25"/>
      <c r="GEW6" s="25"/>
      <c r="GEX6" s="25"/>
      <c r="GEY6" s="25"/>
      <c r="GEZ6" s="25"/>
      <c r="GFA6" s="25"/>
      <c r="GFB6" s="25"/>
      <c r="GFC6" s="25"/>
      <c r="GFD6" s="25"/>
      <c r="GFE6" s="25"/>
      <c r="GFF6" s="25"/>
      <c r="GFG6" s="25"/>
      <c r="GFH6" s="25"/>
      <c r="GFI6" s="25"/>
      <c r="GFJ6" s="25"/>
      <c r="GFK6" s="25"/>
      <c r="GFL6" s="25"/>
      <c r="GFM6" s="25"/>
      <c r="GFN6" s="25"/>
      <c r="GFO6" s="25"/>
      <c r="GFP6" s="25"/>
      <c r="GFQ6" s="25"/>
      <c r="GFR6" s="25"/>
      <c r="GFS6" s="25"/>
      <c r="GFT6" s="25"/>
      <c r="GFU6" s="25"/>
      <c r="GFV6" s="25"/>
      <c r="GFW6" s="25"/>
      <c r="GFX6" s="25"/>
      <c r="GFY6" s="25"/>
      <c r="GFZ6" s="25"/>
      <c r="GGA6" s="25"/>
      <c r="GGB6" s="25"/>
      <c r="GGC6" s="25"/>
      <c r="GGD6" s="25"/>
      <c r="GGE6" s="25"/>
      <c r="GGF6" s="25"/>
      <c r="GGG6" s="25"/>
      <c r="GGH6" s="25"/>
      <c r="GGI6" s="25"/>
      <c r="GGJ6" s="25"/>
      <c r="GGK6" s="25"/>
      <c r="GGL6" s="25"/>
      <c r="GGM6" s="25"/>
      <c r="GGN6" s="25"/>
      <c r="GGO6" s="25"/>
      <c r="GGP6" s="25"/>
      <c r="GGQ6" s="25"/>
      <c r="GGR6" s="25"/>
      <c r="GGS6" s="25"/>
      <c r="GGT6" s="25"/>
      <c r="GGU6" s="25"/>
      <c r="GGV6" s="25"/>
      <c r="GGW6" s="25"/>
      <c r="GGX6" s="25"/>
      <c r="GGY6" s="25"/>
      <c r="GGZ6" s="25"/>
      <c r="GHA6" s="25"/>
      <c r="GHB6" s="25"/>
      <c r="GHC6" s="25"/>
      <c r="GHD6" s="25"/>
      <c r="GHE6" s="25"/>
      <c r="GHF6" s="25"/>
      <c r="GHG6" s="25"/>
      <c r="GHH6" s="25"/>
      <c r="GHI6" s="25"/>
      <c r="GHJ6" s="25"/>
      <c r="GHK6" s="25"/>
      <c r="GHL6" s="25"/>
      <c r="GHM6" s="25"/>
      <c r="GHN6" s="25"/>
      <c r="GHO6" s="25"/>
      <c r="GHP6" s="25"/>
      <c r="GHQ6" s="25"/>
      <c r="GHR6" s="25"/>
      <c r="GHS6" s="25"/>
      <c r="GHT6" s="25"/>
      <c r="GHU6" s="25"/>
      <c r="GHV6" s="25"/>
      <c r="GHW6" s="25"/>
      <c r="GHX6" s="25"/>
      <c r="GHY6" s="25"/>
      <c r="GHZ6" s="25"/>
      <c r="GIA6" s="25"/>
      <c r="GIB6" s="25"/>
      <c r="GIC6" s="25"/>
      <c r="GID6" s="25"/>
      <c r="GIE6" s="25"/>
      <c r="GIF6" s="25"/>
      <c r="GIG6" s="25"/>
      <c r="GIH6" s="25"/>
      <c r="GII6" s="25"/>
      <c r="GIJ6" s="25"/>
      <c r="GIK6" s="25"/>
      <c r="GIL6" s="25"/>
      <c r="GIM6" s="25"/>
      <c r="GIN6" s="25"/>
      <c r="GIO6" s="25"/>
      <c r="GIP6" s="25"/>
      <c r="GIQ6" s="25"/>
      <c r="GIR6" s="25"/>
      <c r="GIS6" s="25"/>
      <c r="GIT6" s="25"/>
      <c r="GIU6" s="25"/>
      <c r="GIV6" s="25"/>
      <c r="GIW6" s="25"/>
      <c r="GIX6" s="25"/>
      <c r="GIY6" s="25"/>
      <c r="GIZ6" s="25"/>
      <c r="GJA6" s="25"/>
      <c r="GJB6" s="25"/>
      <c r="GJC6" s="25"/>
      <c r="GJD6" s="25"/>
      <c r="GJE6" s="25"/>
      <c r="GJF6" s="25"/>
      <c r="GJG6" s="25"/>
      <c r="GJH6" s="25"/>
      <c r="GJI6" s="25"/>
      <c r="GJJ6" s="25"/>
      <c r="GJK6" s="25"/>
      <c r="GJL6" s="25"/>
      <c r="GJM6" s="25"/>
      <c r="GJN6" s="25"/>
      <c r="GJO6" s="25"/>
      <c r="GJP6" s="25"/>
      <c r="GJQ6" s="25"/>
      <c r="GJR6" s="25"/>
      <c r="GJS6" s="25"/>
      <c r="GJT6" s="25"/>
      <c r="GJU6" s="25"/>
      <c r="GJV6" s="25"/>
      <c r="GJW6" s="25"/>
      <c r="GJX6" s="25"/>
      <c r="GJY6" s="25"/>
      <c r="GJZ6" s="25"/>
      <c r="GKA6" s="25"/>
      <c r="GKB6" s="25"/>
      <c r="GKC6" s="25"/>
      <c r="GKD6" s="25"/>
      <c r="GKE6" s="25"/>
      <c r="GKF6" s="25"/>
      <c r="GKG6" s="25"/>
      <c r="GKH6" s="25"/>
      <c r="GKI6" s="25"/>
      <c r="GKJ6" s="25"/>
      <c r="GKK6" s="25"/>
      <c r="GKL6" s="25"/>
      <c r="GKM6" s="25"/>
      <c r="GKN6" s="25"/>
      <c r="GKO6" s="25"/>
      <c r="GKP6" s="25"/>
      <c r="GKQ6" s="25"/>
      <c r="GKR6" s="25"/>
      <c r="GKS6" s="25"/>
      <c r="GKT6" s="25"/>
      <c r="GKU6" s="25"/>
      <c r="GKV6" s="25"/>
      <c r="GKW6" s="25"/>
      <c r="GKX6" s="25"/>
      <c r="GKY6" s="25"/>
      <c r="GKZ6" s="25"/>
      <c r="GLA6" s="25"/>
      <c r="GLB6" s="25"/>
      <c r="GLC6" s="25"/>
      <c r="GLD6" s="25"/>
      <c r="GLE6" s="25"/>
      <c r="GLF6" s="25"/>
      <c r="GLG6" s="25"/>
      <c r="GLH6" s="25"/>
      <c r="GLI6" s="25"/>
      <c r="GLJ6" s="25"/>
      <c r="GLK6" s="25"/>
      <c r="GLL6" s="25"/>
      <c r="GLM6" s="25"/>
      <c r="GLN6" s="25"/>
      <c r="GLO6" s="25"/>
      <c r="GLP6" s="25"/>
      <c r="GLQ6" s="25"/>
      <c r="GLR6" s="25"/>
      <c r="GLS6" s="25"/>
      <c r="GLT6" s="25"/>
      <c r="GLU6" s="25"/>
      <c r="GLV6" s="25"/>
      <c r="GLW6" s="25"/>
      <c r="GLX6" s="25"/>
      <c r="GLY6" s="25"/>
      <c r="GLZ6" s="25"/>
      <c r="GMA6" s="25"/>
      <c r="GMB6" s="25"/>
      <c r="GMC6" s="25"/>
      <c r="GMD6" s="25"/>
      <c r="GME6" s="25"/>
      <c r="GMF6" s="25"/>
      <c r="GMG6" s="25"/>
      <c r="GMH6" s="25"/>
      <c r="GMI6" s="25"/>
      <c r="GMJ6" s="25"/>
      <c r="GMK6" s="25"/>
      <c r="GML6" s="25"/>
      <c r="GMM6" s="25"/>
      <c r="GMN6" s="25"/>
      <c r="GMO6" s="25"/>
      <c r="GMP6" s="25"/>
      <c r="GMQ6" s="25"/>
      <c r="GMR6" s="25"/>
      <c r="GMS6" s="25"/>
      <c r="GMT6" s="25"/>
      <c r="GMU6" s="25"/>
      <c r="GMV6" s="25"/>
      <c r="GMW6" s="25"/>
      <c r="GMX6" s="25"/>
      <c r="GMY6" s="25"/>
      <c r="GMZ6" s="25"/>
      <c r="GNA6" s="25"/>
      <c r="GNB6" s="25"/>
      <c r="GNC6" s="25"/>
      <c r="GND6" s="25"/>
      <c r="GNE6" s="25"/>
      <c r="GNF6" s="25"/>
      <c r="GNG6" s="25"/>
      <c r="GNH6" s="25"/>
      <c r="GNI6" s="25"/>
      <c r="GNJ6" s="25"/>
      <c r="GNK6" s="25"/>
      <c r="GNL6" s="25"/>
      <c r="GNM6" s="25"/>
      <c r="GNN6" s="25"/>
      <c r="GNO6" s="25"/>
      <c r="GNP6" s="25"/>
      <c r="GNQ6" s="25"/>
      <c r="GNR6" s="25"/>
      <c r="GNS6" s="25"/>
      <c r="GNT6" s="25"/>
      <c r="GNU6" s="25"/>
      <c r="GNV6" s="25"/>
      <c r="GNW6" s="25"/>
      <c r="GNX6" s="25"/>
      <c r="GNY6" s="25"/>
      <c r="GNZ6" s="25"/>
      <c r="GOA6" s="25"/>
      <c r="GOB6" s="25"/>
      <c r="GOC6" s="25"/>
      <c r="GOD6" s="25"/>
      <c r="GOE6" s="25"/>
      <c r="GOF6" s="25"/>
      <c r="GOG6" s="25"/>
      <c r="GOH6" s="25"/>
      <c r="GOI6" s="25"/>
      <c r="GOJ6" s="25"/>
      <c r="GOK6" s="25"/>
      <c r="GOL6" s="25"/>
      <c r="GOM6" s="25"/>
      <c r="GON6" s="25"/>
      <c r="GOO6" s="25"/>
      <c r="GOP6" s="25"/>
      <c r="GOQ6" s="25"/>
      <c r="GOR6" s="25"/>
      <c r="GOS6" s="25"/>
      <c r="GOT6" s="25"/>
      <c r="GOU6" s="25"/>
      <c r="GOV6" s="25"/>
      <c r="GOW6" s="25"/>
      <c r="GOX6" s="25"/>
      <c r="GOY6" s="25"/>
      <c r="GOZ6" s="25"/>
      <c r="GPA6" s="25"/>
      <c r="GPB6" s="25"/>
      <c r="GPC6" s="25"/>
      <c r="GPD6" s="25"/>
      <c r="GPE6" s="25"/>
      <c r="GPF6" s="25"/>
      <c r="GPG6" s="25"/>
      <c r="GPH6" s="25"/>
      <c r="GPI6" s="25"/>
      <c r="GPJ6" s="25"/>
      <c r="GPK6" s="25"/>
      <c r="GPL6" s="25"/>
      <c r="GPM6" s="25"/>
      <c r="GPN6" s="25"/>
      <c r="GPO6" s="25"/>
      <c r="GPP6" s="25"/>
      <c r="GPQ6" s="25"/>
      <c r="GPR6" s="25"/>
      <c r="GPS6" s="25"/>
      <c r="GPT6" s="25"/>
      <c r="GPU6" s="25"/>
      <c r="GPV6" s="25"/>
      <c r="GPW6" s="25"/>
      <c r="GPX6" s="25"/>
      <c r="GPY6" s="25"/>
      <c r="GPZ6" s="25"/>
      <c r="GQA6" s="25"/>
      <c r="GQB6" s="25"/>
      <c r="GQC6" s="25"/>
      <c r="GQD6" s="25"/>
      <c r="GQE6" s="25"/>
      <c r="GQF6" s="25"/>
      <c r="GQG6" s="25"/>
      <c r="GQH6" s="25"/>
      <c r="GQI6" s="25"/>
      <c r="GQJ6" s="25"/>
      <c r="GQK6" s="25"/>
      <c r="GQL6" s="25"/>
      <c r="GQM6" s="25"/>
      <c r="GQN6" s="25"/>
      <c r="GQO6" s="25"/>
      <c r="GQP6" s="25"/>
      <c r="GQQ6" s="25"/>
      <c r="GQR6" s="25"/>
      <c r="GQS6" s="25"/>
      <c r="GQT6" s="25"/>
      <c r="GQU6" s="25"/>
      <c r="GQV6" s="25"/>
      <c r="GQW6" s="25"/>
      <c r="GQX6" s="25"/>
      <c r="GQY6" s="25"/>
      <c r="GQZ6" s="25"/>
      <c r="GRA6" s="25"/>
      <c r="GRB6" s="25"/>
      <c r="GRC6" s="25"/>
      <c r="GRD6" s="25"/>
      <c r="GRE6" s="25"/>
      <c r="GRF6" s="25"/>
      <c r="GRG6" s="25"/>
      <c r="GRH6" s="25"/>
      <c r="GRI6" s="25"/>
      <c r="GRJ6" s="25"/>
      <c r="GRK6" s="25"/>
      <c r="GRL6" s="25"/>
      <c r="GRM6" s="25"/>
      <c r="GRN6" s="25"/>
      <c r="GRO6" s="25"/>
      <c r="GRP6" s="25"/>
      <c r="GRQ6" s="25"/>
      <c r="GRR6" s="25"/>
      <c r="GRS6" s="25"/>
      <c r="GRT6" s="25"/>
      <c r="GRU6" s="25"/>
      <c r="GRV6" s="25"/>
      <c r="GRW6" s="25"/>
      <c r="GRX6" s="25"/>
      <c r="GRY6" s="25"/>
      <c r="GRZ6" s="25"/>
      <c r="GSA6" s="25"/>
      <c r="GSB6" s="25"/>
      <c r="GSC6" s="25"/>
      <c r="GSD6" s="25"/>
      <c r="GSE6" s="25"/>
      <c r="GSF6" s="25"/>
      <c r="GSG6" s="25"/>
      <c r="GSH6" s="25"/>
      <c r="GSI6" s="25"/>
      <c r="GSJ6" s="25"/>
      <c r="GSK6" s="25"/>
      <c r="GSL6" s="25"/>
      <c r="GSM6" s="25"/>
      <c r="GSN6" s="25"/>
      <c r="GSO6" s="25"/>
      <c r="GSP6" s="25"/>
      <c r="GSQ6" s="25"/>
      <c r="GSR6" s="25"/>
      <c r="GSS6" s="25"/>
      <c r="GST6" s="25"/>
      <c r="GSU6" s="25"/>
      <c r="GSV6" s="25"/>
      <c r="GSW6" s="25"/>
      <c r="GSX6" s="25"/>
      <c r="GSY6" s="25"/>
      <c r="GSZ6" s="25"/>
      <c r="GTA6" s="25"/>
      <c r="GTB6" s="25"/>
      <c r="GTC6" s="25"/>
      <c r="GTD6" s="25"/>
      <c r="GTE6" s="25"/>
      <c r="GTF6" s="25"/>
      <c r="GTG6" s="25"/>
      <c r="GTH6" s="25"/>
      <c r="GTI6" s="25"/>
      <c r="GTJ6" s="25"/>
      <c r="GTK6" s="25"/>
      <c r="GTL6" s="25"/>
      <c r="GTM6" s="25"/>
      <c r="GTN6" s="25"/>
      <c r="GTO6" s="25"/>
      <c r="GTP6" s="25"/>
      <c r="GTQ6" s="25"/>
      <c r="GTR6" s="25"/>
      <c r="GTS6" s="25"/>
      <c r="GTT6" s="25"/>
      <c r="GTU6" s="25"/>
      <c r="GTV6" s="25"/>
      <c r="GTW6" s="25"/>
      <c r="GTX6" s="25"/>
      <c r="GTY6" s="25"/>
      <c r="GTZ6" s="25"/>
      <c r="GUA6" s="25"/>
      <c r="GUB6" s="25"/>
      <c r="GUC6" s="25"/>
      <c r="GUD6" s="25"/>
      <c r="GUE6" s="25"/>
      <c r="GUF6" s="25"/>
      <c r="GUG6" s="25"/>
      <c r="GUH6" s="25"/>
      <c r="GUI6" s="25"/>
      <c r="GUJ6" s="25"/>
      <c r="GUK6" s="25"/>
      <c r="GUL6" s="25"/>
      <c r="GUM6" s="25"/>
      <c r="GUN6" s="25"/>
      <c r="GUO6" s="25"/>
      <c r="GUP6" s="25"/>
      <c r="GUQ6" s="25"/>
      <c r="GUR6" s="25"/>
      <c r="GUS6" s="25"/>
      <c r="GUT6" s="25"/>
      <c r="GUU6" s="25"/>
      <c r="GUV6" s="25"/>
      <c r="GUW6" s="25"/>
      <c r="GUX6" s="25"/>
      <c r="GUY6" s="25"/>
      <c r="GUZ6" s="25"/>
      <c r="GVA6" s="25"/>
      <c r="GVB6" s="25"/>
      <c r="GVC6" s="25"/>
      <c r="GVD6" s="25"/>
      <c r="GVE6" s="25"/>
      <c r="GVF6" s="25"/>
      <c r="GVG6" s="25"/>
      <c r="GVH6" s="25"/>
      <c r="GVI6" s="25"/>
      <c r="GVJ6" s="25"/>
      <c r="GVK6" s="25"/>
      <c r="GVL6" s="25"/>
      <c r="GVM6" s="25"/>
      <c r="GVN6" s="25"/>
      <c r="GVO6" s="25"/>
      <c r="GVP6" s="25"/>
      <c r="GVQ6" s="25"/>
      <c r="GVR6" s="25"/>
      <c r="GVS6" s="25"/>
      <c r="GVT6" s="25"/>
      <c r="GVU6" s="25"/>
      <c r="GVV6" s="25"/>
      <c r="GVW6" s="25"/>
      <c r="GVX6" s="25"/>
      <c r="GVY6" s="25"/>
      <c r="GVZ6" s="25"/>
      <c r="GWA6" s="25"/>
      <c r="GWB6" s="25"/>
      <c r="GWC6" s="25"/>
      <c r="GWD6" s="25"/>
      <c r="GWE6" s="25"/>
      <c r="GWF6" s="25"/>
      <c r="GWG6" s="25"/>
      <c r="GWH6" s="25"/>
      <c r="GWI6" s="25"/>
      <c r="GWJ6" s="25"/>
      <c r="GWK6" s="25"/>
      <c r="GWL6" s="25"/>
      <c r="GWM6" s="25"/>
      <c r="GWN6" s="25"/>
      <c r="GWO6" s="25"/>
      <c r="GWP6" s="25"/>
      <c r="GWQ6" s="25"/>
      <c r="GWR6" s="25"/>
      <c r="GWS6" s="25"/>
      <c r="GWT6" s="25"/>
      <c r="GWU6" s="25"/>
      <c r="GWV6" s="25"/>
      <c r="GWW6" s="25"/>
      <c r="GWX6" s="25"/>
      <c r="GWY6" s="25"/>
      <c r="GWZ6" s="25"/>
      <c r="GXA6" s="25"/>
      <c r="GXB6" s="25"/>
      <c r="GXC6" s="25"/>
      <c r="GXD6" s="25"/>
      <c r="GXE6" s="25"/>
      <c r="GXF6" s="25"/>
      <c r="GXG6" s="25"/>
      <c r="GXH6" s="25"/>
      <c r="GXI6" s="25"/>
      <c r="GXJ6" s="25"/>
      <c r="GXK6" s="25"/>
      <c r="GXL6" s="25"/>
      <c r="GXM6" s="25"/>
      <c r="GXN6" s="25"/>
      <c r="GXO6" s="25"/>
      <c r="GXP6" s="25"/>
      <c r="GXQ6" s="25"/>
      <c r="GXR6" s="25"/>
      <c r="GXS6" s="25"/>
      <c r="GXT6" s="25"/>
      <c r="GXU6" s="25"/>
      <c r="GXV6" s="25"/>
      <c r="GXW6" s="25"/>
      <c r="GXX6" s="25"/>
      <c r="GXY6" s="25"/>
      <c r="GXZ6" s="25"/>
      <c r="GYA6" s="25"/>
      <c r="GYB6" s="25"/>
      <c r="GYC6" s="25"/>
      <c r="GYD6" s="25"/>
      <c r="GYE6" s="25"/>
      <c r="GYF6" s="25"/>
      <c r="GYG6" s="25"/>
      <c r="GYH6" s="25"/>
      <c r="GYI6" s="25"/>
      <c r="GYJ6" s="25"/>
      <c r="GYK6" s="25"/>
      <c r="GYL6" s="25"/>
      <c r="GYM6" s="25"/>
      <c r="GYN6" s="25"/>
      <c r="GYO6" s="25"/>
      <c r="GYP6" s="25"/>
      <c r="GYQ6" s="25"/>
      <c r="GYR6" s="25"/>
      <c r="GYS6" s="25"/>
      <c r="GYT6" s="25"/>
      <c r="GYU6" s="25"/>
      <c r="GYV6" s="25"/>
      <c r="GYW6" s="25"/>
      <c r="GYX6" s="25"/>
      <c r="GYY6" s="25"/>
      <c r="GYZ6" s="25"/>
      <c r="GZA6" s="25"/>
      <c r="GZB6" s="25"/>
      <c r="GZC6" s="25"/>
      <c r="GZD6" s="25"/>
      <c r="GZE6" s="25"/>
      <c r="GZF6" s="25"/>
      <c r="GZG6" s="25"/>
      <c r="GZH6" s="25"/>
      <c r="GZI6" s="25"/>
      <c r="GZJ6" s="25"/>
      <c r="GZK6" s="25"/>
      <c r="GZL6" s="25"/>
      <c r="GZM6" s="25"/>
      <c r="GZN6" s="25"/>
      <c r="GZO6" s="25"/>
      <c r="GZP6" s="25"/>
      <c r="GZQ6" s="25"/>
      <c r="GZR6" s="25"/>
      <c r="GZS6" s="25"/>
      <c r="GZT6" s="25"/>
      <c r="GZU6" s="25"/>
      <c r="GZV6" s="25"/>
      <c r="GZW6" s="25"/>
      <c r="GZX6" s="25"/>
      <c r="GZY6" s="25"/>
      <c r="GZZ6" s="25"/>
      <c r="HAA6" s="25"/>
      <c r="HAB6" s="25"/>
      <c r="HAC6" s="25"/>
      <c r="HAD6" s="25"/>
      <c r="HAE6" s="25"/>
      <c r="HAF6" s="25"/>
      <c r="HAG6" s="25"/>
      <c r="HAH6" s="25"/>
      <c r="HAI6" s="25"/>
      <c r="HAJ6" s="25"/>
      <c r="HAK6" s="25"/>
      <c r="HAL6" s="25"/>
      <c r="HAM6" s="25"/>
      <c r="HAN6" s="25"/>
      <c r="HAO6" s="25"/>
      <c r="HAP6" s="25"/>
      <c r="HAQ6" s="25"/>
      <c r="HAR6" s="25"/>
      <c r="HAS6" s="25"/>
      <c r="HAT6" s="25"/>
      <c r="HAU6" s="25"/>
      <c r="HAV6" s="25"/>
      <c r="HAW6" s="25"/>
      <c r="HAX6" s="25"/>
      <c r="HAY6" s="25"/>
      <c r="HAZ6" s="25"/>
      <c r="HBA6" s="25"/>
      <c r="HBB6" s="25"/>
      <c r="HBC6" s="25"/>
      <c r="HBD6" s="25"/>
      <c r="HBE6" s="25"/>
      <c r="HBF6" s="25"/>
      <c r="HBG6" s="25"/>
      <c r="HBH6" s="25"/>
      <c r="HBI6" s="25"/>
      <c r="HBJ6" s="25"/>
      <c r="HBK6" s="25"/>
      <c r="HBL6" s="25"/>
      <c r="HBM6" s="25"/>
      <c r="HBN6" s="25"/>
      <c r="HBO6" s="25"/>
      <c r="HBP6" s="25"/>
      <c r="HBQ6" s="25"/>
      <c r="HBR6" s="25"/>
      <c r="HBS6" s="25"/>
      <c r="HBT6" s="25"/>
      <c r="HBU6" s="25"/>
      <c r="HBV6" s="25"/>
      <c r="HBW6" s="25"/>
      <c r="HBX6" s="25"/>
      <c r="HBY6" s="25"/>
      <c r="HBZ6" s="25"/>
      <c r="HCA6" s="25"/>
      <c r="HCB6" s="25"/>
      <c r="HCC6" s="25"/>
      <c r="HCD6" s="25"/>
      <c r="HCE6" s="25"/>
      <c r="HCF6" s="25"/>
      <c r="HCG6" s="25"/>
      <c r="HCH6" s="25"/>
      <c r="HCI6" s="25"/>
      <c r="HCJ6" s="25"/>
      <c r="HCK6" s="25"/>
      <c r="HCL6" s="25"/>
      <c r="HCM6" s="25"/>
      <c r="HCN6" s="25"/>
      <c r="HCO6" s="25"/>
      <c r="HCP6" s="25"/>
      <c r="HCQ6" s="25"/>
      <c r="HCR6" s="25"/>
      <c r="HCS6" s="25"/>
      <c r="HCT6" s="25"/>
      <c r="HCU6" s="25"/>
      <c r="HCV6" s="25"/>
      <c r="HCW6" s="25"/>
      <c r="HCX6" s="25"/>
      <c r="HCY6" s="25"/>
      <c r="HCZ6" s="25"/>
      <c r="HDA6" s="25"/>
      <c r="HDB6" s="25"/>
      <c r="HDC6" s="25"/>
      <c r="HDD6" s="25"/>
      <c r="HDE6" s="25"/>
      <c r="HDF6" s="25"/>
      <c r="HDG6" s="25"/>
      <c r="HDH6" s="25"/>
      <c r="HDI6" s="25"/>
      <c r="HDJ6" s="25"/>
      <c r="HDK6" s="25"/>
      <c r="HDL6" s="25"/>
      <c r="HDM6" s="25"/>
      <c r="HDN6" s="25"/>
      <c r="HDO6" s="25"/>
      <c r="HDP6" s="25"/>
      <c r="HDQ6" s="25"/>
      <c r="HDR6" s="25"/>
      <c r="HDS6" s="25"/>
      <c r="HDT6" s="25"/>
      <c r="HDU6" s="25"/>
      <c r="HDV6" s="25"/>
      <c r="HDW6" s="25"/>
      <c r="HDX6" s="25"/>
      <c r="HDY6" s="25"/>
      <c r="HDZ6" s="25"/>
      <c r="HEA6" s="25"/>
      <c r="HEB6" s="25"/>
      <c r="HEC6" s="25"/>
      <c r="HED6" s="25"/>
      <c r="HEE6" s="25"/>
      <c r="HEF6" s="25"/>
      <c r="HEG6" s="25"/>
      <c r="HEH6" s="25"/>
      <c r="HEI6" s="25"/>
      <c r="HEJ6" s="25"/>
      <c r="HEK6" s="25"/>
      <c r="HEL6" s="25"/>
      <c r="HEM6" s="25"/>
      <c r="HEN6" s="25"/>
      <c r="HEO6" s="25"/>
      <c r="HEP6" s="25"/>
      <c r="HEQ6" s="25"/>
      <c r="HER6" s="25"/>
      <c r="HES6" s="25"/>
      <c r="HET6" s="25"/>
      <c r="HEU6" s="25"/>
      <c r="HEV6" s="25"/>
      <c r="HEW6" s="25"/>
      <c r="HEX6" s="25"/>
      <c r="HEY6" s="25"/>
      <c r="HEZ6" s="25"/>
      <c r="HFA6" s="25"/>
      <c r="HFB6" s="25"/>
      <c r="HFC6" s="25"/>
      <c r="HFD6" s="25"/>
      <c r="HFE6" s="25"/>
      <c r="HFF6" s="25"/>
      <c r="HFG6" s="25"/>
      <c r="HFH6" s="25"/>
      <c r="HFI6" s="25"/>
      <c r="HFJ6" s="25"/>
      <c r="HFK6" s="25"/>
      <c r="HFL6" s="25"/>
      <c r="HFM6" s="25"/>
      <c r="HFN6" s="25"/>
      <c r="HFO6" s="25"/>
      <c r="HFP6" s="25"/>
      <c r="HFQ6" s="25"/>
      <c r="HFR6" s="25"/>
      <c r="HFS6" s="25"/>
      <c r="HFT6" s="25"/>
      <c r="HFU6" s="25"/>
      <c r="HFV6" s="25"/>
      <c r="HFW6" s="25"/>
      <c r="HFX6" s="25"/>
      <c r="HFY6" s="25"/>
      <c r="HFZ6" s="25"/>
      <c r="HGA6" s="25"/>
      <c r="HGB6" s="25"/>
      <c r="HGC6" s="25"/>
      <c r="HGD6" s="25"/>
      <c r="HGE6" s="25"/>
      <c r="HGF6" s="25"/>
      <c r="HGG6" s="25"/>
      <c r="HGH6" s="25"/>
      <c r="HGI6" s="25"/>
      <c r="HGJ6" s="25"/>
      <c r="HGK6" s="25"/>
      <c r="HGL6" s="25"/>
      <c r="HGM6" s="25"/>
      <c r="HGN6" s="25"/>
      <c r="HGO6" s="25"/>
      <c r="HGP6" s="25"/>
      <c r="HGQ6" s="25"/>
      <c r="HGR6" s="25"/>
      <c r="HGS6" s="25"/>
      <c r="HGT6" s="25"/>
      <c r="HGU6" s="25"/>
      <c r="HGV6" s="25"/>
      <c r="HGW6" s="25"/>
      <c r="HGX6" s="25"/>
      <c r="HGY6" s="25"/>
      <c r="HGZ6" s="25"/>
      <c r="HHA6" s="25"/>
      <c r="HHB6" s="25"/>
      <c r="HHC6" s="25"/>
      <c r="HHD6" s="25"/>
      <c r="HHE6" s="25"/>
      <c r="HHF6" s="25"/>
      <c r="HHG6" s="25"/>
      <c r="HHH6" s="25"/>
      <c r="HHI6" s="25"/>
      <c r="HHJ6" s="25"/>
      <c r="HHK6" s="25"/>
      <c r="HHL6" s="25"/>
      <c r="HHM6" s="25"/>
      <c r="HHN6" s="25"/>
      <c r="HHO6" s="25"/>
      <c r="HHP6" s="25"/>
      <c r="HHQ6" s="25"/>
      <c r="HHR6" s="25"/>
      <c r="HHS6" s="25"/>
      <c r="HHT6" s="25"/>
      <c r="HHU6" s="25"/>
      <c r="HHV6" s="25"/>
      <c r="HHW6" s="25"/>
      <c r="HHX6" s="25"/>
      <c r="HHY6" s="25"/>
      <c r="HHZ6" s="25"/>
      <c r="HIA6" s="25"/>
      <c r="HIB6" s="25"/>
      <c r="HIC6" s="25"/>
      <c r="HID6" s="25"/>
      <c r="HIE6" s="25"/>
      <c r="HIF6" s="25"/>
      <c r="HIG6" s="25"/>
      <c r="HIH6" s="25"/>
      <c r="HII6" s="25"/>
      <c r="HIJ6" s="25"/>
      <c r="HIK6" s="25"/>
      <c r="HIL6" s="25"/>
      <c r="HIM6" s="25"/>
      <c r="HIN6" s="25"/>
      <c r="HIO6" s="25"/>
      <c r="HIP6" s="25"/>
      <c r="HIQ6" s="25"/>
      <c r="HIR6" s="25"/>
      <c r="HIS6" s="25"/>
      <c r="HIT6" s="25"/>
      <c r="HIU6" s="25"/>
      <c r="HIV6" s="25"/>
      <c r="HIW6" s="25"/>
      <c r="HIX6" s="25"/>
      <c r="HIY6" s="25"/>
      <c r="HIZ6" s="25"/>
      <c r="HJA6" s="25"/>
      <c r="HJB6" s="25"/>
      <c r="HJC6" s="25"/>
      <c r="HJD6" s="25"/>
      <c r="HJE6" s="25"/>
      <c r="HJF6" s="25"/>
      <c r="HJG6" s="25"/>
      <c r="HJH6" s="25"/>
      <c r="HJI6" s="25"/>
      <c r="HJJ6" s="25"/>
      <c r="HJK6" s="25"/>
      <c r="HJL6" s="25"/>
      <c r="HJM6" s="25"/>
      <c r="HJN6" s="25"/>
      <c r="HJO6" s="25"/>
      <c r="HJP6" s="25"/>
      <c r="HJQ6" s="25"/>
      <c r="HJR6" s="25"/>
      <c r="HJS6" s="25"/>
      <c r="HJT6" s="25"/>
      <c r="HJU6" s="25"/>
      <c r="HJV6" s="25"/>
      <c r="HJW6" s="25"/>
      <c r="HJX6" s="25"/>
      <c r="HJY6" s="25"/>
      <c r="HJZ6" s="25"/>
      <c r="HKA6" s="25"/>
      <c r="HKB6" s="25"/>
      <c r="HKC6" s="25"/>
      <c r="HKD6" s="25"/>
      <c r="HKE6" s="25"/>
      <c r="HKF6" s="25"/>
      <c r="HKG6" s="25"/>
      <c r="HKH6" s="25"/>
      <c r="HKI6" s="25"/>
      <c r="HKJ6" s="25"/>
      <c r="HKK6" s="25"/>
      <c r="HKL6" s="25"/>
      <c r="HKM6" s="25"/>
      <c r="HKN6" s="25"/>
      <c r="HKO6" s="25"/>
      <c r="HKP6" s="25"/>
      <c r="HKQ6" s="25"/>
      <c r="HKR6" s="25"/>
      <c r="HKS6" s="25"/>
      <c r="HKT6" s="25"/>
      <c r="HKU6" s="25"/>
      <c r="HKV6" s="25"/>
      <c r="HKW6" s="25"/>
      <c r="HKX6" s="25"/>
      <c r="HKY6" s="25"/>
      <c r="HKZ6" s="25"/>
      <c r="HLA6" s="25"/>
      <c r="HLB6" s="25"/>
      <c r="HLC6" s="25"/>
      <c r="HLD6" s="25"/>
      <c r="HLE6" s="25"/>
      <c r="HLF6" s="25"/>
      <c r="HLG6" s="25"/>
      <c r="HLH6" s="25"/>
      <c r="HLI6" s="25"/>
      <c r="HLJ6" s="25"/>
      <c r="HLK6" s="25"/>
      <c r="HLL6" s="25"/>
      <c r="HLM6" s="25"/>
      <c r="HLN6" s="25"/>
      <c r="HLO6" s="25"/>
      <c r="HLP6" s="25"/>
      <c r="HLQ6" s="25"/>
      <c r="HLR6" s="25"/>
      <c r="HLS6" s="25"/>
      <c r="HLT6" s="25"/>
      <c r="HLU6" s="25"/>
      <c r="HLV6" s="25"/>
      <c r="HLW6" s="25"/>
      <c r="HLX6" s="25"/>
      <c r="HLY6" s="25"/>
      <c r="HLZ6" s="25"/>
      <c r="HMA6" s="25"/>
      <c r="HMB6" s="25"/>
      <c r="HMC6" s="25"/>
      <c r="HMD6" s="25"/>
      <c r="HME6" s="25"/>
      <c r="HMF6" s="25"/>
      <c r="HMG6" s="25"/>
      <c r="HMH6" s="25"/>
      <c r="HMI6" s="25"/>
      <c r="HMJ6" s="25"/>
      <c r="HMK6" s="25"/>
      <c r="HML6" s="25"/>
      <c r="HMM6" s="25"/>
      <c r="HMN6" s="25"/>
      <c r="HMO6" s="25"/>
      <c r="HMP6" s="25"/>
      <c r="HMQ6" s="25"/>
      <c r="HMR6" s="25"/>
      <c r="HMS6" s="25"/>
      <c r="HMT6" s="25"/>
      <c r="HMU6" s="25"/>
      <c r="HMV6" s="25"/>
      <c r="HMW6" s="25"/>
      <c r="HMX6" s="25"/>
      <c r="HMY6" s="25"/>
      <c r="HMZ6" s="25"/>
      <c r="HNA6" s="25"/>
      <c r="HNB6" s="25"/>
      <c r="HNC6" s="25"/>
      <c r="HND6" s="25"/>
      <c r="HNE6" s="25"/>
      <c r="HNF6" s="25"/>
      <c r="HNG6" s="25"/>
      <c r="HNH6" s="25"/>
      <c r="HNI6" s="25"/>
      <c r="HNJ6" s="25"/>
      <c r="HNK6" s="25"/>
      <c r="HNL6" s="25"/>
      <c r="HNM6" s="25"/>
      <c r="HNN6" s="25"/>
      <c r="HNO6" s="25"/>
      <c r="HNP6" s="25"/>
      <c r="HNQ6" s="25"/>
      <c r="HNR6" s="25"/>
      <c r="HNS6" s="25"/>
      <c r="HNT6" s="25"/>
      <c r="HNU6" s="25"/>
      <c r="HNV6" s="25"/>
      <c r="HNW6" s="25"/>
      <c r="HNX6" s="25"/>
      <c r="HNY6" s="25"/>
      <c r="HNZ6" s="25"/>
      <c r="HOA6" s="25"/>
      <c r="HOB6" s="25"/>
      <c r="HOC6" s="25"/>
      <c r="HOD6" s="25"/>
      <c r="HOE6" s="25"/>
      <c r="HOF6" s="25"/>
      <c r="HOG6" s="25"/>
      <c r="HOH6" s="25"/>
      <c r="HOI6" s="25"/>
      <c r="HOJ6" s="25"/>
      <c r="HOK6" s="25"/>
      <c r="HOL6" s="25"/>
      <c r="HOM6" s="25"/>
      <c r="HON6" s="25"/>
      <c r="HOO6" s="25"/>
      <c r="HOP6" s="25"/>
      <c r="HOQ6" s="25"/>
      <c r="HOR6" s="25"/>
      <c r="HOS6" s="25"/>
      <c r="HOT6" s="25"/>
      <c r="HOU6" s="25"/>
      <c r="HOV6" s="25"/>
      <c r="HOW6" s="25"/>
      <c r="HOX6" s="25"/>
      <c r="HOY6" s="25"/>
      <c r="HOZ6" s="25"/>
      <c r="HPA6" s="25"/>
      <c r="HPB6" s="25"/>
      <c r="HPC6" s="25"/>
      <c r="HPD6" s="25"/>
      <c r="HPE6" s="25"/>
      <c r="HPF6" s="25"/>
      <c r="HPG6" s="25"/>
      <c r="HPH6" s="25"/>
      <c r="HPI6" s="25"/>
      <c r="HPJ6" s="25"/>
      <c r="HPK6" s="25"/>
      <c r="HPL6" s="25"/>
      <c r="HPM6" s="25"/>
      <c r="HPN6" s="25"/>
      <c r="HPO6" s="25"/>
      <c r="HPP6" s="25"/>
      <c r="HPQ6" s="25"/>
      <c r="HPR6" s="25"/>
      <c r="HPS6" s="25"/>
      <c r="HPT6" s="25"/>
      <c r="HPU6" s="25"/>
      <c r="HPV6" s="25"/>
      <c r="HPW6" s="25"/>
      <c r="HPX6" s="25"/>
      <c r="HPY6" s="25"/>
      <c r="HPZ6" s="25"/>
      <c r="HQA6" s="25"/>
      <c r="HQB6" s="25"/>
      <c r="HQC6" s="25"/>
      <c r="HQD6" s="25"/>
      <c r="HQE6" s="25"/>
      <c r="HQF6" s="25"/>
      <c r="HQG6" s="25"/>
      <c r="HQH6" s="25"/>
      <c r="HQI6" s="25"/>
      <c r="HQJ6" s="25"/>
      <c r="HQK6" s="25"/>
      <c r="HQL6" s="25"/>
      <c r="HQM6" s="25"/>
      <c r="HQN6" s="25"/>
      <c r="HQO6" s="25"/>
      <c r="HQP6" s="25"/>
      <c r="HQQ6" s="25"/>
      <c r="HQR6" s="25"/>
      <c r="HQS6" s="25"/>
      <c r="HQT6" s="25"/>
      <c r="HQU6" s="25"/>
      <c r="HQV6" s="25"/>
      <c r="HQW6" s="25"/>
      <c r="HQX6" s="25"/>
      <c r="HQY6" s="25"/>
      <c r="HQZ6" s="25"/>
      <c r="HRA6" s="25"/>
      <c r="HRB6" s="25"/>
      <c r="HRC6" s="25"/>
      <c r="HRD6" s="25"/>
      <c r="HRE6" s="25"/>
      <c r="HRF6" s="25"/>
      <c r="HRG6" s="25"/>
      <c r="HRH6" s="25"/>
      <c r="HRI6" s="25"/>
      <c r="HRJ6" s="25"/>
      <c r="HRK6" s="25"/>
      <c r="HRL6" s="25"/>
      <c r="HRM6" s="25"/>
      <c r="HRN6" s="25"/>
      <c r="HRO6" s="25"/>
      <c r="HRP6" s="25"/>
      <c r="HRQ6" s="25"/>
      <c r="HRR6" s="25"/>
      <c r="HRS6" s="25"/>
      <c r="HRT6" s="25"/>
      <c r="HRU6" s="25"/>
      <c r="HRV6" s="25"/>
      <c r="HRW6" s="25"/>
      <c r="HRX6" s="25"/>
      <c r="HRY6" s="25"/>
      <c r="HRZ6" s="25"/>
      <c r="HSA6" s="25"/>
      <c r="HSB6" s="25"/>
      <c r="HSC6" s="25"/>
      <c r="HSD6" s="25"/>
      <c r="HSE6" s="25"/>
      <c r="HSF6" s="25"/>
      <c r="HSG6" s="25"/>
      <c r="HSH6" s="25"/>
      <c r="HSI6" s="25"/>
      <c r="HSJ6" s="25"/>
      <c r="HSK6" s="25"/>
      <c r="HSL6" s="25"/>
      <c r="HSM6" s="25"/>
      <c r="HSN6" s="25"/>
      <c r="HSO6" s="25"/>
      <c r="HSP6" s="25"/>
      <c r="HSQ6" s="25"/>
      <c r="HSR6" s="25"/>
      <c r="HSS6" s="25"/>
      <c r="HST6" s="25"/>
      <c r="HSU6" s="25"/>
      <c r="HSV6" s="25"/>
      <c r="HSW6" s="25"/>
      <c r="HSX6" s="25"/>
      <c r="HSY6" s="25"/>
      <c r="HSZ6" s="25"/>
      <c r="HTA6" s="25"/>
      <c r="HTB6" s="25"/>
      <c r="HTC6" s="25"/>
      <c r="HTD6" s="25"/>
      <c r="HTE6" s="25"/>
      <c r="HTF6" s="25"/>
      <c r="HTG6" s="25"/>
      <c r="HTH6" s="25"/>
      <c r="HTI6" s="25"/>
      <c r="HTJ6" s="25"/>
      <c r="HTK6" s="25"/>
      <c r="HTL6" s="25"/>
      <c r="HTM6" s="25"/>
      <c r="HTN6" s="25"/>
      <c r="HTO6" s="25"/>
      <c r="HTP6" s="25"/>
      <c r="HTQ6" s="25"/>
      <c r="HTR6" s="25"/>
      <c r="HTS6" s="25"/>
      <c r="HTT6" s="25"/>
      <c r="HTU6" s="25"/>
      <c r="HTV6" s="25"/>
      <c r="HTW6" s="25"/>
      <c r="HTX6" s="25"/>
      <c r="HTY6" s="25"/>
      <c r="HTZ6" s="25"/>
      <c r="HUA6" s="25"/>
      <c r="HUB6" s="25"/>
      <c r="HUC6" s="25"/>
      <c r="HUD6" s="25"/>
      <c r="HUE6" s="25"/>
      <c r="HUF6" s="25"/>
      <c r="HUG6" s="25"/>
      <c r="HUH6" s="25"/>
      <c r="HUI6" s="25"/>
      <c r="HUJ6" s="25"/>
      <c r="HUK6" s="25"/>
      <c r="HUL6" s="25"/>
      <c r="HUM6" s="25"/>
      <c r="HUN6" s="25"/>
      <c r="HUO6" s="25"/>
      <c r="HUP6" s="25"/>
      <c r="HUQ6" s="25"/>
      <c r="HUR6" s="25"/>
      <c r="HUS6" s="25"/>
      <c r="HUT6" s="25"/>
      <c r="HUU6" s="25"/>
      <c r="HUV6" s="25"/>
      <c r="HUW6" s="25"/>
      <c r="HUX6" s="25"/>
      <c r="HUY6" s="25"/>
      <c r="HUZ6" s="25"/>
      <c r="HVA6" s="25"/>
      <c r="HVB6" s="25"/>
      <c r="HVC6" s="25"/>
      <c r="HVD6" s="25"/>
      <c r="HVE6" s="25"/>
      <c r="HVF6" s="25"/>
      <c r="HVG6" s="25"/>
      <c r="HVH6" s="25"/>
      <c r="HVI6" s="25"/>
      <c r="HVJ6" s="25"/>
      <c r="HVK6" s="25"/>
      <c r="HVL6" s="25"/>
      <c r="HVM6" s="25"/>
      <c r="HVN6" s="25"/>
      <c r="HVO6" s="25"/>
      <c r="HVP6" s="25"/>
      <c r="HVQ6" s="25"/>
      <c r="HVR6" s="25"/>
      <c r="HVS6" s="25"/>
      <c r="HVT6" s="25"/>
      <c r="HVU6" s="25"/>
      <c r="HVV6" s="25"/>
      <c r="HVW6" s="25"/>
      <c r="HVX6" s="25"/>
      <c r="HVY6" s="25"/>
      <c r="HVZ6" s="25"/>
      <c r="HWA6" s="25"/>
      <c r="HWB6" s="25"/>
      <c r="HWC6" s="25"/>
      <c r="HWD6" s="25"/>
      <c r="HWE6" s="25"/>
      <c r="HWF6" s="25"/>
      <c r="HWG6" s="25"/>
      <c r="HWH6" s="25"/>
      <c r="HWI6" s="25"/>
      <c r="HWJ6" s="25"/>
      <c r="HWK6" s="25"/>
      <c r="HWL6" s="25"/>
      <c r="HWM6" s="25"/>
      <c r="HWN6" s="25"/>
      <c r="HWO6" s="25"/>
      <c r="HWP6" s="25"/>
      <c r="HWQ6" s="25"/>
      <c r="HWR6" s="25"/>
      <c r="HWS6" s="25"/>
      <c r="HWT6" s="25"/>
      <c r="HWU6" s="25"/>
      <c r="HWV6" s="25"/>
      <c r="HWW6" s="25"/>
      <c r="HWX6" s="25"/>
      <c r="HWY6" s="25"/>
      <c r="HWZ6" s="25"/>
      <c r="HXA6" s="25"/>
      <c r="HXB6" s="25"/>
      <c r="HXC6" s="25"/>
      <c r="HXD6" s="25"/>
      <c r="HXE6" s="25"/>
      <c r="HXF6" s="25"/>
      <c r="HXG6" s="25"/>
      <c r="HXH6" s="25"/>
      <c r="HXI6" s="25"/>
      <c r="HXJ6" s="25"/>
      <c r="HXK6" s="25"/>
      <c r="HXL6" s="25"/>
      <c r="HXM6" s="25"/>
      <c r="HXN6" s="25"/>
      <c r="HXO6" s="25"/>
      <c r="HXP6" s="25"/>
      <c r="HXQ6" s="25"/>
      <c r="HXR6" s="25"/>
      <c r="HXS6" s="25"/>
      <c r="HXT6" s="25"/>
      <c r="HXU6" s="25"/>
      <c r="HXV6" s="25"/>
      <c r="HXW6" s="25"/>
      <c r="HXX6" s="25"/>
      <c r="HXY6" s="25"/>
      <c r="HXZ6" s="25"/>
      <c r="HYA6" s="25"/>
      <c r="HYB6" s="25"/>
      <c r="HYC6" s="25"/>
      <c r="HYD6" s="25"/>
      <c r="HYE6" s="25"/>
      <c r="HYF6" s="25"/>
      <c r="HYG6" s="25"/>
      <c r="HYH6" s="25"/>
      <c r="HYI6" s="25"/>
      <c r="HYJ6" s="25"/>
      <c r="HYK6" s="25"/>
      <c r="HYL6" s="25"/>
      <c r="HYM6" s="25"/>
      <c r="HYN6" s="25"/>
      <c r="HYO6" s="25"/>
      <c r="HYP6" s="25"/>
      <c r="HYQ6" s="25"/>
      <c r="HYR6" s="25"/>
      <c r="HYS6" s="25"/>
      <c r="HYT6" s="25"/>
      <c r="HYU6" s="25"/>
      <c r="HYV6" s="25"/>
      <c r="HYW6" s="25"/>
      <c r="HYX6" s="25"/>
      <c r="HYY6" s="25"/>
      <c r="HYZ6" s="25"/>
      <c r="HZA6" s="25"/>
      <c r="HZB6" s="25"/>
      <c r="HZC6" s="25"/>
      <c r="HZD6" s="25"/>
      <c r="HZE6" s="25"/>
      <c r="HZF6" s="25"/>
      <c r="HZG6" s="25"/>
      <c r="HZH6" s="25"/>
      <c r="HZI6" s="25"/>
      <c r="HZJ6" s="25"/>
      <c r="HZK6" s="25"/>
      <c r="HZL6" s="25"/>
      <c r="HZM6" s="25"/>
      <c r="HZN6" s="25"/>
      <c r="HZO6" s="25"/>
      <c r="HZP6" s="25"/>
      <c r="HZQ6" s="25"/>
      <c r="HZR6" s="25"/>
      <c r="HZS6" s="25"/>
      <c r="HZT6" s="25"/>
      <c r="HZU6" s="25"/>
      <c r="HZV6" s="25"/>
      <c r="HZW6" s="25"/>
      <c r="HZX6" s="25"/>
      <c r="HZY6" s="25"/>
      <c r="HZZ6" s="25"/>
      <c r="IAA6" s="25"/>
      <c r="IAB6" s="25"/>
      <c r="IAC6" s="25"/>
      <c r="IAD6" s="25"/>
      <c r="IAE6" s="25"/>
      <c r="IAF6" s="25"/>
      <c r="IAG6" s="25"/>
      <c r="IAH6" s="25"/>
      <c r="IAI6" s="25"/>
      <c r="IAJ6" s="25"/>
      <c r="IAK6" s="25"/>
      <c r="IAL6" s="25"/>
      <c r="IAM6" s="25"/>
      <c r="IAN6" s="25"/>
      <c r="IAO6" s="25"/>
      <c r="IAP6" s="25"/>
      <c r="IAQ6" s="25"/>
      <c r="IAR6" s="25"/>
      <c r="IAS6" s="25"/>
      <c r="IAT6" s="25"/>
      <c r="IAU6" s="25"/>
      <c r="IAV6" s="25"/>
      <c r="IAW6" s="25"/>
      <c r="IAX6" s="25"/>
      <c r="IAY6" s="25"/>
      <c r="IAZ6" s="25"/>
      <c r="IBA6" s="25"/>
      <c r="IBB6" s="25"/>
      <c r="IBC6" s="25"/>
      <c r="IBD6" s="25"/>
      <c r="IBE6" s="25"/>
      <c r="IBF6" s="25"/>
      <c r="IBG6" s="25"/>
      <c r="IBH6" s="25"/>
      <c r="IBI6" s="25"/>
      <c r="IBJ6" s="25"/>
      <c r="IBK6" s="25"/>
      <c r="IBL6" s="25"/>
      <c r="IBM6" s="25"/>
      <c r="IBN6" s="25"/>
      <c r="IBO6" s="25"/>
      <c r="IBP6" s="25"/>
      <c r="IBQ6" s="25"/>
      <c r="IBR6" s="25"/>
      <c r="IBS6" s="25"/>
      <c r="IBT6" s="25"/>
      <c r="IBU6" s="25"/>
      <c r="IBV6" s="25"/>
      <c r="IBW6" s="25"/>
      <c r="IBX6" s="25"/>
      <c r="IBY6" s="25"/>
      <c r="IBZ6" s="25"/>
      <c r="ICA6" s="25"/>
      <c r="ICB6" s="25"/>
      <c r="ICC6" s="25"/>
      <c r="ICD6" s="25"/>
      <c r="ICE6" s="25"/>
      <c r="ICF6" s="25"/>
      <c r="ICG6" s="25"/>
      <c r="ICH6" s="25"/>
      <c r="ICI6" s="25"/>
      <c r="ICJ6" s="25"/>
      <c r="ICK6" s="25"/>
      <c r="ICL6" s="25"/>
      <c r="ICM6" s="25"/>
      <c r="ICN6" s="25"/>
      <c r="ICO6" s="25"/>
      <c r="ICP6" s="25"/>
      <c r="ICQ6" s="25"/>
      <c r="ICR6" s="25"/>
      <c r="ICS6" s="25"/>
      <c r="ICT6" s="25"/>
      <c r="ICU6" s="25"/>
      <c r="ICV6" s="25"/>
      <c r="ICW6" s="25"/>
      <c r="ICX6" s="25"/>
      <c r="ICY6" s="25"/>
      <c r="ICZ6" s="25"/>
      <c r="IDA6" s="25"/>
      <c r="IDB6" s="25"/>
      <c r="IDC6" s="25"/>
      <c r="IDD6" s="25"/>
      <c r="IDE6" s="25"/>
      <c r="IDF6" s="25"/>
      <c r="IDG6" s="25"/>
      <c r="IDH6" s="25"/>
      <c r="IDI6" s="25"/>
      <c r="IDJ6" s="25"/>
      <c r="IDK6" s="25"/>
      <c r="IDL6" s="25"/>
      <c r="IDM6" s="25"/>
      <c r="IDN6" s="25"/>
      <c r="IDO6" s="25"/>
      <c r="IDP6" s="25"/>
      <c r="IDQ6" s="25"/>
      <c r="IDR6" s="25"/>
      <c r="IDS6" s="25"/>
      <c r="IDT6" s="25"/>
      <c r="IDU6" s="25"/>
      <c r="IDV6" s="25"/>
      <c r="IDW6" s="25"/>
      <c r="IDX6" s="25"/>
      <c r="IDY6" s="25"/>
      <c r="IDZ6" s="25"/>
      <c r="IEA6" s="25"/>
      <c r="IEB6" s="25"/>
      <c r="IEC6" s="25"/>
      <c r="IED6" s="25"/>
      <c r="IEE6" s="25"/>
      <c r="IEF6" s="25"/>
      <c r="IEG6" s="25"/>
      <c r="IEH6" s="25"/>
      <c r="IEI6" s="25"/>
      <c r="IEJ6" s="25"/>
      <c r="IEK6" s="25"/>
      <c r="IEL6" s="25"/>
      <c r="IEM6" s="25"/>
      <c r="IEN6" s="25"/>
      <c r="IEO6" s="25"/>
      <c r="IEP6" s="25"/>
      <c r="IEQ6" s="25"/>
      <c r="IER6" s="25"/>
      <c r="IES6" s="25"/>
      <c r="IET6" s="25"/>
      <c r="IEU6" s="25"/>
      <c r="IEV6" s="25"/>
      <c r="IEW6" s="25"/>
      <c r="IEX6" s="25"/>
      <c r="IEY6" s="25"/>
      <c r="IEZ6" s="25"/>
      <c r="IFA6" s="25"/>
      <c r="IFB6" s="25"/>
      <c r="IFC6" s="25"/>
      <c r="IFD6" s="25"/>
      <c r="IFE6" s="25"/>
      <c r="IFF6" s="25"/>
      <c r="IFG6" s="25"/>
      <c r="IFH6" s="25"/>
      <c r="IFI6" s="25"/>
      <c r="IFJ6" s="25"/>
      <c r="IFK6" s="25"/>
      <c r="IFL6" s="25"/>
      <c r="IFM6" s="25"/>
      <c r="IFN6" s="25"/>
      <c r="IFO6" s="25"/>
      <c r="IFP6" s="25"/>
      <c r="IFQ6" s="25"/>
      <c r="IFR6" s="25"/>
      <c r="IFS6" s="25"/>
      <c r="IFT6" s="25"/>
      <c r="IFU6" s="25"/>
      <c r="IFV6" s="25"/>
      <c r="IFW6" s="25"/>
      <c r="IFX6" s="25"/>
      <c r="IFY6" s="25"/>
      <c r="IFZ6" s="25"/>
      <c r="IGA6" s="25"/>
      <c r="IGB6" s="25"/>
      <c r="IGC6" s="25"/>
      <c r="IGD6" s="25"/>
      <c r="IGE6" s="25"/>
      <c r="IGF6" s="25"/>
      <c r="IGG6" s="25"/>
      <c r="IGH6" s="25"/>
      <c r="IGI6" s="25"/>
      <c r="IGJ6" s="25"/>
      <c r="IGK6" s="25"/>
      <c r="IGL6" s="25"/>
      <c r="IGM6" s="25"/>
      <c r="IGN6" s="25"/>
      <c r="IGO6" s="25"/>
      <c r="IGP6" s="25"/>
      <c r="IGQ6" s="25"/>
      <c r="IGR6" s="25"/>
      <c r="IGS6" s="25"/>
      <c r="IGT6" s="25"/>
      <c r="IGU6" s="25"/>
      <c r="IGV6" s="25"/>
      <c r="IGW6" s="25"/>
      <c r="IGX6" s="25"/>
      <c r="IGY6" s="25"/>
      <c r="IGZ6" s="25"/>
      <c r="IHA6" s="25"/>
      <c r="IHB6" s="25"/>
      <c r="IHC6" s="25"/>
      <c r="IHD6" s="25"/>
      <c r="IHE6" s="25"/>
      <c r="IHF6" s="25"/>
      <c r="IHG6" s="25"/>
      <c r="IHH6" s="25"/>
      <c r="IHI6" s="25"/>
      <c r="IHJ6" s="25"/>
      <c r="IHK6" s="25"/>
      <c r="IHL6" s="25"/>
      <c r="IHM6" s="25"/>
      <c r="IHN6" s="25"/>
      <c r="IHO6" s="25"/>
      <c r="IHP6" s="25"/>
      <c r="IHQ6" s="25"/>
      <c r="IHR6" s="25"/>
      <c r="IHS6" s="25"/>
      <c r="IHT6" s="25"/>
      <c r="IHU6" s="25"/>
      <c r="IHV6" s="25"/>
      <c r="IHW6" s="25"/>
      <c r="IHX6" s="25"/>
      <c r="IHY6" s="25"/>
      <c r="IHZ6" s="25"/>
      <c r="IIA6" s="25"/>
      <c r="IIB6" s="25"/>
      <c r="IIC6" s="25"/>
      <c r="IID6" s="25"/>
      <c r="IIE6" s="25"/>
      <c r="IIF6" s="25"/>
      <c r="IIG6" s="25"/>
      <c r="IIH6" s="25"/>
      <c r="III6" s="25"/>
      <c r="IIJ6" s="25"/>
      <c r="IIK6" s="25"/>
      <c r="IIL6" s="25"/>
      <c r="IIM6" s="25"/>
      <c r="IIN6" s="25"/>
      <c r="IIO6" s="25"/>
      <c r="IIP6" s="25"/>
      <c r="IIQ6" s="25"/>
      <c r="IIR6" s="25"/>
      <c r="IIS6" s="25"/>
      <c r="IIT6" s="25"/>
      <c r="IIU6" s="25"/>
      <c r="IIV6" s="25"/>
      <c r="IIW6" s="25"/>
      <c r="IIX6" s="25"/>
      <c r="IIY6" s="25"/>
      <c r="IIZ6" s="25"/>
      <c r="IJA6" s="25"/>
      <c r="IJB6" s="25"/>
      <c r="IJC6" s="25"/>
      <c r="IJD6" s="25"/>
      <c r="IJE6" s="25"/>
      <c r="IJF6" s="25"/>
      <c r="IJG6" s="25"/>
      <c r="IJH6" s="25"/>
      <c r="IJI6" s="25"/>
      <c r="IJJ6" s="25"/>
      <c r="IJK6" s="25"/>
      <c r="IJL6" s="25"/>
      <c r="IJM6" s="25"/>
      <c r="IJN6" s="25"/>
      <c r="IJO6" s="25"/>
      <c r="IJP6" s="25"/>
      <c r="IJQ6" s="25"/>
      <c r="IJR6" s="25"/>
      <c r="IJS6" s="25"/>
      <c r="IJT6" s="25"/>
      <c r="IJU6" s="25"/>
      <c r="IJV6" s="25"/>
      <c r="IJW6" s="25"/>
      <c r="IJX6" s="25"/>
      <c r="IJY6" s="25"/>
      <c r="IJZ6" s="25"/>
      <c r="IKA6" s="25"/>
      <c r="IKB6" s="25"/>
      <c r="IKC6" s="25"/>
      <c r="IKD6" s="25"/>
      <c r="IKE6" s="25"/>
      <c r="IKF6" s="25"/>
      <c r="IKG6" s="25"/>
      <c r="IKH6" s="25"/>
      <c r="IKI6" s="25"/>
      <c r="IKJ6" s="25"/>
      <c r="IKK6" s="25"/>
      <c r="IKL6" s="25"/>
      <c r="IKM6" s="25"/>
      <c r="IKN6" s="25"/>
      <c r="IKO6" s="25"/>
      <c r="IKP6" s="25"/>
      <c r="IKQ6" s="25"/>
      <c r="IKR6" s="25"/>
      <c r="IKS6" s="25"/>
      <c r="IKT6" s="25"/>
      <c r="IKU6" s="25"/>
      <c r="IKV6" s="25"/>
      <c r="IKW6" s="25"/>
      <c r="IKX6" s="25"/>
      <c r="IKY6" s="25"/>
      <c r="IKZ6" s="25"/>
      <c r="ILA6" s="25"/>
      <c r="ILB6" s="25"/>
      <c r="ILC6" s="25"/>
      <c r="ILD6" s="25"/>
      <c r="ILE6" s="25"/>
      <c r="ILF6" s="25"/>
      <c r="ILG6" s="25"/>
      <c r="ILH6" s="25"/>
      <c r="ILI6" s="25"/>
      <c r="ILJ6" s="25"/>
      <c r="ILK6" s="25"/>
      <c r="ILL6" s="25"/>
      <c r="ILM6" s="25"/>
      <c r="ILN6" s="25"/>
      <c r="ILO6" s="25"/>
      <c r="ILP6" s="25"/>
      <c r="ILQ6" s="25"/>
      <c r="ILR6" s="25"/>
      <c r="ILS6" s="25"/>
      <c r="ILT6" s="25"/>
      <c r="ILU6" s="25"/>
      <c r="ILV6" s="25"/>
      <c r="ILW6" s="25"/>
      <c r="ILX6" s="25"/>
      <c r="ILY6" s="25"/>
      <c r="ILZ6" s="25"/>
      <c r="IMA6" s="25"/>
      <c r="IMB6" s="25"/>
      <c r="IMC6" s="25"/>
      <c r="IMD6" s="25"/>
      <c r="IME6" s="25"/>
      <c r="IMF6" s="25"/>
      <c r="IMG6" s="25"/>
      <c r="IMH6" s="25"/>
      <c r="IMI6" s="25"/>
      <c r="IMJ6" s="25"/>
      <c r="IMK6" s="25"/>
      <c r="IML6" s="25"/>
      <c r="IMM6" s="25"/>
      <c r="IMN6" s="25"/>
      <c r="IMO6" s="25"/>
      <c r="IMP6" s="25"/>
      <c r="IMQ6" s="25"/>
      <c r="IMR6" s="25"/>
      <c r="IMS6" s="25"/>
      <c r="IMT6" s="25"/>
      <c r="IMU6" s="25"/>
      <c r="IMV6" s="25"/>
      <c r="IMW6" s="25"/>
      <c r="IMX6" s="25"/>
      <c r="IMY6" s="25"/>
      <c r="IMZ6" s="25"/>
      <c r="INA6" s="25"/>
      <c r="INB6" s="25"/>
      <c r="INC6" s="25"/>
      <c r="IND6" s="25"/>
      <c r="INE6" s="25"/>
      <c r="INF6" s="25"/>
      <c r="ING6" s="25"/>
      <c r="INH6" s="25"/>
      <c r="INI6" s="25"/>
      <c r="INJ6" s="25"/>
      <c r="INK6" s="25"/>
      <c r="INL6" s="25"/>
      <c r="INM6" s="25"/>
      <c r="INN6" s="25"/>
      <c r="INO6" s="25"/>
      <c r="INP6" s="25"/>
      <c r="INQ6" s="25"/>
      <c r="INR6" s="25"/>
      <c r="INS6" s="25"/>
      <c r="INT6" s="25"/>
      <c r="INU6" s="25"/>
      <c r="INV6" s="25"/>
      <c r="INW6" s="25"/>
      <c r="INX6" s="25"/>
      <c r="INY6" s="25"/>
      <c r="INZ6" s="25"/>
      <c r="IOA6" s="25"/>
      <c r="IOB6" s="25"/>
      <c r="IOC6" s="25"/>
      <c r="IOD6" s="25"/>
      <c r="IOE6" s="25"/>
      <c r="IOF6" s="25"/>
      <c r="IOG6" s="25"/>
      <c r="IOH6" s="25"/>
      <c r="IOI6" s="25"/>
      <c r="IOJ6" s="25"/>
      <c r="IOK6" s="25"/>
      <c r="IOL6" s="25"/>
      <c r="IOM6" s="25"/>
      <c r="ION6" s="25"/>
      <c r="IOO6" s="25"/>
      <c r="IOP6" s="25"/>
      <c r="IOQ6" s="25"/>
      <c r="IOR6" s="25"/>
      <c r="IOS6" s="25"/>
      <c r="IOT6" s="25"/>
      <c r="IOU6" s="25"/>
      <c r="IOV6" s="25"/>
      <c r="IOW6" s="25"/>
      <c r="IOX6" s="25"/>
      <c r="IOY6" s="25"/>
      <c r="IOZ6" s="25"/>
      <c r="IPA6" s="25"/>
      <c r="IPB6" s="25"/>
      <c r="IPC6" s="25"/>
      <c r="IPD6" s="25"/>
      <c r="IPE6" s="25"/>
      <c r="IPF6" s="25"/>
      <c r="IPG6" s="25"/>
      <c r="IPH6" s="25"/>
      <c r="IPI6" s="25"/>
      <c r="IPJ6" s="25"/>
      <c r="IPK6" s="25"/>
      <c r="IPL6" s="25"/>
      <c r="IPM6" s="25"/>
      <c r="IPN6" s="25"/>
      <c r="IPO6" s="25"/>
      <c r="IPP6" s="25"/>
      <c r="IPQ6" s="25"/>
      <c r="IPR6" s="25"/>
      <c r="IPS6" s="25"/>
      <c r="IPT6" s="25"/>
      <c r="IPU6" s="25"/>
      <c r="IPV6" s="25"/>
      <c r="IPW6" s="25"/>
      <c r="IPX6" s="25"/>
      <c r="IPY6" s="25"/>
      <c r="IPZ6" s="25"/>
      <c r="IQA6" s="25"/>
      <c r="IQB6" s="25"/>
      <c r="IQC6" s="25"/>
      <c r="IQD6" s="25"/>
      <c r="IQE6" s="25"/>
      <c r="IQF6" s="25"/>
      <c r="IQG6" s="25"/>
      <c r="IQH6" s="25"/>
      <c r="IQI6" s="25"/>
      <c r="IQJ6" s="25"/>
      <c r="IQK6" s="25"/>
      <c r="IQL6" s="25"/>
      <c r="IQM6" s="25"/>
      <c r="IQN6" s="25"/>
      <c r="IQO6" s="25"/>
      <c r="IQP6" s="25"/>
      <c r="IQQ6" s="25"/>
      <c r="IQR6" s="25"/>
      <c r="IQS6" s="25"/>
      <c r="IQT6" s="25"/>
      <c r="IQU6" s="25"/>
      <c r="IQV6" s="25"/>
      <c r="IQW6" s="25"/>
      <c r="IQX6" s="25"/>
      <c r="IQY6" s="25"/>
      <c r="IQZ6" s="25"/>
      <c r="IRA6" s="25"/>
      <c r="IRB6" s="25"/>
      <c r="IRC6" s="25"/>
      <c r="IRD6" s="25"/>
      <c r="IRE6" s="25"/>
      <c r="IRF6" s="25"/>
      <c r="IRG6" s="25"/>
      <c r="IRH6" s="25"/>
      <c r="IRI6" s="25"/>
      <c r="IRJ6" s="25"/>
      <c r="IRK6" s="25"/>
      <c r="IRL6" s="25"/>
      <c r="IRM6" s="25"/>
      <c r="IRN6" s="25"/>
      <c r="IRO6" s="25"/>
      <c r="IRP6" s="25"/>
      <c r="IRQ6" s="25"/>
      <c r="IRR6" s="25"/>
      <c r="IRS6" s="25"/>
      <c r="IRT6" s="25"/>
      <c r="IRU6" s="25"/>
      <c r="IRV6" s="25"/>
      <c r="IRW6" s="25"/>
      <c r="IRX6" s="25"/>
      <c r="IRY6" s="25"/>
      <c r="IRZ6" s="25"/>
      <c r="ISA6" s="25"/>
      <c r="ISB6" s="25"/>
      <c r="ISC6" s="25"/>
      <c r="ISD6" s="25"/>
      <c r="ISE6" s="25"/>
      <c r="ISF6" s="25"/>
      <c r="ISG6" s="25"/>
      <c r="ISH6" s="25"/>
      <c r="ISI6" s="25"/>
      <c r="ISJ6" s="25"/>
      <c r="ISK6" s="25"/>
      <c r="ISL6" s="25"/>
      <c r="ISM6" s="25"/>
      <c r="ISN6" s="25"/>
      <c r="ISO6" s="25"/>
      <c r="ISP6" s="25"/>
      <c r="ISQ6" s="25"/>
      <c r="ISR6" s="25"/>
      <c r="ISS6" s="25"/>
      <c r="IST6" s="25"/>
      <c r="ISU6" s="25"/>
      <c r="ISV6" s="25"/>
      <c r="ISW6" s="25"/>
      <c r="ISX6" s="25"/>
      <c r="ISY6" s="25"/>
      <c r="ISZ6" s="25"/>
      <c r="ITA6" s="25"/>
      <c r="ITB6" s="25"/>
      <c r="ITC6" s="25"/>
      <c r="ITD6" s="25"/>
      <c r="ITE6" s="25"/>
      <c r="ITF6" s="25"/>
      <c r="ITG6" s="25"/>
      <c r="ITH6" s="25"/>
      <c r="ITI6" s="25"/>
      <c r="ITJ6" s="25"/>
      <c r="ITK6" s="25"/>
      <c r="ITL6" s="25"/>
      <c r="ITM6" s="25"/>
      <c r="ITN6" s="25"/>
      <c r="ITO6" s="25"/>
      <c r="ITP6" s="25"/>
      <c r="ITQ6" s="25"/>
      <c r="ITR6" s="25"/>
      <c r="ITS6" s="25"/>
      <c r="ITT6" s="25"/>
      <c r="ITU6" s="25"/>
      <c r="ITV6" s="25"/>
      <c r="ITW6" s="25"/>
      <c r="ITX6" s="25"/>
      <c r="ITY6" s="25"/>
      <c r="ITZ6" s="25"/>
      <c r="IUA6" s="25"/>
      <c r="IUB6" s="25"/>
      <c r="IUC6" s="25"/>
      <c r="IUD6" s="25"/>
      <c r="IUE6" s="25"/>
      <c r="IUF6" s="25"/>
      <c r="IUG6" s="25"/>
      <c r="IUH6" s="25"/>
      <c r="IUI6" s="25"/>
      <c r="IUJ6" s="25"/>
      <c r="IUK6" s="25"/>
      <c r="IUL6" s="25"/>
      <c r="IUM6" s="25"/>
      <c r="IUN6" s="25"/>
      <c r="IUO6" s="25"/>
      <c r="IUP6" s="25"/>
      <c r="IUQ6" s="25"/>
      <c r="IUR6" s="25"/>
      <c r="IUS6" s="25"/>
      <c r="IUT6" s="25"/>
      <c r="IUU6" s="25"/>
      <c r="IUV6" s="25"/>
      <c r="IUW6" s="25"/>
      <c r="IUX6" s="25"/>
      <c r="IUY6" s="25"/>
      <c r="IUZ6" s="25"/>
      <c r="IVA6" s="25"/>
      <c r="IVB6" s="25"/>
      <c r="IVC6" s="25"/>
      <c r="IVD6" s="25"/>
      <c r="IVE6" s="25"/>
      <c r="IVF6" s="25"/>
      <c r="IVG6" s="25"/>
      <c r="IVH6" s="25"/>
      <c r="IVI6" s="25"/>
      <c r="IVJ6" s="25"/>
      <c r="IVK6" s="25"/>
      <c r="IVL6" s="25"/>
      <c r="IVM6" s="25"/>
      <c r="IVN6" s="25"/>
      <c r="IVO6" s="25"/>
      <c r="IVP6" s="25"/>
      <c r="IVQ6" s="25"/>
      <c r="IVR6" s="25"/>
      <c r="IVS6" s="25"/>
      <c r="IVT6" s="25"/>
      <c r="IVU6" s="25"/>
      <c r="IVV6" s="25"/>
      <c r="IVW6" s="25"/>
      <c r="IVX6" s="25"/>
      <c r="IVY6" s="25"/>
      <c r="IVZ6" s="25"/>
      <c r="IWA6" s="25"/>
      <c r="IWB6" s="25"/>
      <c r="IWC6" s="25"/>
      <c r="IWD6" s="25"/>
      <c r="IWE6" s="25"/>
      <c r="IWF6" s="25"/>
      <c r="IWG6" s="25"/>
      <c r="IWH6" s="25"/>
      <c r="IWI6" s="25"/>
      <c r="IWJ6" s="25"/>
      <c r="IWK6" s="25"/>
      <c r="IWL6" s="25"/>
      <c r="IWM6" s="25"/>
      <c r="IWN6" s="25"/>
      <c r="IWO6" s="25"/>
      <c r="IWP6" s="25"/>
      <c r="IWQ6" s="25"/>
      <c r="IWR6" s="25"/>
      <c r="IWS6" s="25"/>
      <c r="IWT6" s="25"/>
      <c r="IWU6" s="25"/>
      <c r="IWV6" s="25"/>
      <c r="IWW6" s="25"/>
      <c r="IWX6" s="25"/>
      <c r="IWY6" s="25"/>
      <c r="IWZ6" s="25"/>
      <c r="IXA6" s="25"/>
      <c r="IXB6" s="25"/>
      <c r="IXC6" s="25"/>
      <c r="IXD6" s="25"/>
      <c r="IXE6" s="25"/>
      <c r="IXF6" s="25"/>
      <c r="IXG6" s="25"/>
      <c r="IXH6" s="25"/>
      <c r="IXI6" s="25"/>
      <c r="IXJ6" s="25"/>
      <c r="IXK6" s="25"/>
      <c r="IXL6" s="25"/>
      <c r="IXM6" s="25"/>
      <c r="IXN6" s="25"/>
      <c r="IXO6" s="25"/>
      <c r="IXP6" s="25"/>
      <c r="IXQ6" s="25"/>
      <c r="IXR6" s="25"/>
      <c r="IXS6" s="25"/>
      <c r="IXT6" s="25"/>
      <c r="IXU6" s="25"/>
      <c r="IXV6" s="25"/>
      <c r="IXW6" s="25"/>
      <c r="IXX6" s="25"/>
      <c r="IXY6" s="25"/>
      <c r="IXZ6" s="25"/>
      <c r="IYA6" s="25"/>
      <c r="IYB6" s="25"/>
      <c r="IYC6" s="25"/>
      <c r="IYD6" s="25"/>
      <c r="IYE6" s="25"/>
      <c r="IYF6" s="25"/>
      <c r="IYG6" s="25"/>
      <c r="IYH6" s="25"/>
      <c r="IYI6" s="25"/>
      <c r="IYJ6" s="25"/>
      <c r="IYK6" s="25"/>
      <c r="IYL6" s="25"/>
      <c r="IYM6" s="25"/>
      <c r="IYN6" s="25"/>
      <c r="IYO6" s="25"/>
      <c r="IYP6" s="25"/>
      <c r="IYQ6" s="25"/>
      <c r="IYR6" s="25"/>
      <c r="IYS6" s="25"/>
      <c r="IYT6" s="25"/>
      <c r="IYU6" s="25"/>
      <c r="IYV6" s="25"/>
      <c r="IYW6" s="25"/>
      <c r="IYX6" s="25"/>
      <c r="IYY6" s="25"/>
      <c r="IYZ6" s="25"/>
      <c r="IZA6" s="25"/>
      <c r="IZB6" s="25"/>
      <c r="IZC6" s="25"/>
      <c r="IZD6" s="25"/>
      <c r="IZE6" s="25"/>
      <c r="IZF6" s="25"/>
      <c r="IZG6" s="25"/>
      <c r="IZH6" s="25"/>
      <c r="IZI6" s="25"/>
      <c r="IZJ6" s="25"/>
      <c r="IZK6" s="25"/>
      <c r="IZL6" s="25"/>
      <c r="IZM6" s="25"/>
      <c r="IZN6" s="25"/>
      <c r="IZO6" s="25"/>
      <c r="IZP6" s="25"/>
      <c r="IZQ6" s="25"/>
      <c r="IZR6" s="25"/>
      <c r="IZS6" s="25"/>
      <c r="IZT6" s="25"/>
      <c r="IZU6" s="25"/>
      <c r="IZV6" s="25"/>
      <c r="IZW6" s="25"/>
      <c r="IZX6" s="25"/>
      <c r="IZY6" s="25"/>
      <c r="IZZ6" s="25"/>
      <c r="JAA6" s="25"/>
      <c r="JAB6" s="25"/>
      <c r="JAC6" s="25"/>
      <c r="JAD6" s="25"/>
      <c r="JAE6" s="25"/>
      <c r="JAF6" s="25"/>
      <c r="JAG6" s="25"/>
      <c r="JAH6" s="25"/>
      <c r="JAI6" s="25"/>
      <c r="JAJ6" s="25"/>
      <c r="JAK6" s="25"/>
      <c r="JAL6" s="25"/>
      <c r="JAM6" s="25"/>
      <c r="JAN6" s="25"/>
      <c r="JAO6" s="25"/>
      <c r="JAP6" s="25"/>
      <c r="JAQ6" s="25"/>
      <c r="JAR6" s="25"/>
      <c r="JAS6" s="25"/>
      <c r="JAT6" s="25"/>
      <c r="JAU6" s="25"/>
      <c r="JAV6" s="25"/>
      <c r="JAW6" s="25"/>
      <c r="JAX6" s="25"/>
      <c r="JAY6" s="25"/>
      <c r="JAZ6" s="25"/>
      <c r="JBA6" s="25"/>
      <c r="JBB6" s="25"/>
      <c r="JBC6" s="25"/>
      <c r="JBD6" s="25"/>
      <c r="JBE6" s="25"/>
      <c r="JBF6" s="25"/>
      <c r="JBG6" s="25"/>
      <c r="JBH6" s="25"/>
      <c r="JBI6" s="25"/>
      <c r="JBJ6" s="25"/>
      <c r="JBK6" s="25"/>
      <c r="JBL6" s="25"/>
      <c r="JBM6" s="25"/>
      <c r="JBN6" s="25"/>
      <c r="JBO6" s="25"/>
      <c r="JBP6" s="25"/>
      <c r="JBQ6" s="25"/>
      <c r="JBR6" s="25"/>
      <c r="JBS6" s="25"/>
      <c r="JBT6" s="25"/>
      <c r="JBU6" s="25"/>
      <c r="JBV6" s="25"/>
      <c r="JBW6" s="25"/>
      <c r="JBX6" s="25"/>
      <c r="JBY6" s="25"/>
      <c r="JBZ6" s="25"/>
      <c r="JCA6" s="25"/>
      <c r="JCB6" s="25"/>
      <c r="JCC6" s="25"/>
      <c r="JCD6" s="25"/>
      <c r="JCE6" s="25"/>
      <c r="JCF6" s="25"/>
      <c r="JCG6" s="25"/>
      <c r="JCH6" s="25"/>
      <c r="JCI6" s="25"/>
      <c r="JCJ6" s="25"/>
      <c r="JCK6" s="25"/>
      <c r="JCL6" s="25"/>
      <c r="JCM6" s="25"/>
      <c r="JCN6" s="25"/>
      <c r="JCO6" s="25"/>
      <c r="JCP6" s="25"/>
      <c r="JCQ6" s="25"/>
      <c r="JCR6" s="25"/>
      <c r="JCS6" s="25"/>
      <c r="JCT6" s="25"/>
      <c r="JCU6" s="25"/>
      <c r="JCV6" s="25"/>
      <c r="JCW6" s="25"/>
      <c r="JCX6" s="25"/>
      <c r="JCY6" s="25"/>
      <c r="JCZ6" s="25"/>
      <c r="JDA6" s="25"/>
      <c r="JDB6" s="25"/>
      <c r="JDC6" s="25"/>
      <c r="JDD6" s="25"/>
      <c r="JDE6" s="25"/>
      <c r="JDF6" s="25"/>
      <c r="JDG6" s="25"/>
      <c r="JDH6" s="25"/>
      <c r="JDI6" s="25"/>
      <c r="JDJ6" s="25"/>
      <c r="JDK6" s="25"/>
      <c r="JDL6" s="25"/>
      <c r="JDM6" s="25"/>
      <c r="JDN6" s="25"/>
      <c r="JDO6" s="25"/>
      <c r="JDP6" s="25"/>
      <c r="JDQ6" s="25"/>
      <c r="JDR6" s="25"/>
      <c r="JDS6" s="25"/>
      <c r="JDT6" s="25"/>
      <c r="JDU6" s="25"/>
      <c r="JDV6" s="25"/>
      <c r="JDW6" s="25"/>
      <c r="JDX6" s="25"/>
      <c r="JDY6" s="25"/>
      <c r="JDZ6" s="25"/>
      <c r="JEA6" s="25"/>
      <c r="JEB6" s="25"/>
      <c r="JEC6" s="25"/>
      <c r="JED6" s="25"/>
      <c r="JEE6" s="25"/>
      <c r="JEF6" s="25"/>
      <c r="JEG6" s="25"/>
      <c r="JEH6" s="25"/>
      <c r="JEI6" s="25"/>
      <c r="JEJ6" s="25"/>
      <c r="JEK6" s="25"/>
      <c r="JEL6" s="25"/>
      <c r="JEM6" s="25"/>
      <c r="JEN6" s="25"/>
      <c r="JEO6" s="25"/>
      <c r="JEP6" s="25"/>
      <c r="JEQ6" s="25"/>
      <c r="JER6" s="25"/>
      <c r="JES6" s="25"/>
      <c r="JET6" s="25"/>
      <c r="JEU6" s="25"/>
      <c r="JEV6" s="25"/>
      <c r="JEW6" s="25"/>
      <c r="JEX6" s="25"/>
      <c r="JEY6" s="25"/>
      <c r="JEZ6" s="25"/>
      <c r="JFA6" s="25"/>
      <c r="JFB6" s="25"/>
      <c r="JFC6" s="25"/>
      <c r="JFD6" s="25"/>
      <c r="JFE6" s="25"/>
      <c r="JFF6" s="25"/>
      <c r="JFG6" s="25"/>
      <c r="JFH6" s="25"/>
      <c r="JFI6" s="25"/>
      <c r="JFJ6" s="25"/>
      <c r="JFK6" s="25"/>
      <c r="JFL6" s="25"/>
      <c r="JFM6" s="25"/>
      <c r="JFN6" s="25"/>
      <c r="JFO6" s="25"/>
      <c r="JFP6" s="25"/>
      <c r="JFQ6" s="25"/>
      <c r="JFR6" s="25"/>
      <c r="JFS6" s="25"/>
      <c r="JFT6" s="25"/>
      <c r="JFU6" s="25"/>
      <c r="JFV6" s="25"/>
      <c r="JFW6" s="25"/>
      <c r="JFX6" s="25"/>
      <c r="JFY6" s="25"/>
      <c r="JFZ6" s="25"/>
      <c r="JGA6" s="25"/>
      <c r="JGB6" s="25"/>
      <c r="JGC6" s="25"/>
      <c r="JGD6" s="25"/>
      <c r="JGE6" s="25"/>
      <c r="JGF6" s="25"/>
      <c r="JGG6" s="25"/>
      <c r="JGH6" s="25"/>
      <c r="JGI6" s="25"/>
      <c r="JGJ6" s="25"/>
      <c r="JGK6" s="25"/>
      <c r="JGL6" s="25"/>
      <c r="JGM6" s="25"/>
      <c r="JGN6" s="25"/>
      <c r="JGO6" s="25"/>
      <c r="JGP6" s="25"/>
      <c r="JGQ6" s="25"/>
      <c r="JGR6" s="25"/>
      <c r="JGS6" s="25"/>
      <c r="JGT6" s="25"/>
      <c r="JGU6" s="25"/>
      <c r="JGV6" s="25"/>
      <c r="JGW6" s="25"/>
      <c r="JGX6" s="25"/>
      <c r="JGY6" s="25"/>
      <c r="JGZ6" s="25"/>
      <c r="JHA6" s="25"/>
      <c r="JHB6" s="25"/>
      <c r="JHC6" s="25"/>
      <c r="JHD6" s="25"/>
      <c r="JHE6" s="25"/>
      <c r="JHF6" s="25"/>
      <c r="JHG6" s="25"/>
      <c r="JHH6" s="25"/>
      <c r="JHI6" s="25"/>
      <c r="JHJ6" s="25"/>
      <c r="JHK6" s="25"/>
      <c r="JHL6" s="25"/>
      <c r="JHM6" s="25"/>
      <c r="JHN6" s="25"/>
      <c r="JHO6" s="25"/>
      <c r="JHP6" s="25"/>
      <c r="JHQ6" s="25"/>
      <c r="JHR6" s="25"/>
      <c r="JHS6" s="25"/>
      <c r="JHT6" s="25"/>
      <c r="JHU6" s="25"/>
      <c r="JHV6" s="25"/>
      <c r="JHW6" s="25"/>
      <c r="JHX6" s="25"/>
      <c r="JHY6" s="25"/>
      <c r="JHZ6" s="25"/>
      <c r="JIA6" s="25"/>
      <c r="JIB6" s="25"/>
      <c r="JIC6" s="25"/>
      <c r="JID6" s="25"/>
      <c r="JIE6" s="25"/>
      <c r="JIF6" s="25"/>
      <c r="JIG6" s="25"/>
      <c r="JIH6" s="25"/>
      <c r="JII6" s="25"/>
      <c r="JIJ6" s="25"/>
      <c r="JIK6" s="25"/>
      <c r="JIL6" s="25"/>
      <c r="JIM6" s="25"/>
      <c r="JIN6" s="25"/>
      <c r="JIO6" s="25"/>
      <c r="JIP6" s="25"/>
      <c r="JIQ6" s="25"/>
      <c r="JIR6" s="25"/>
      <c r="JIS6" s="25"/>
      <c r="JIT6" s="25"/>
      <c r="JIU6" s="25"/>
      <c r="JIV6" s="25"/>
      <c r="JIW6" s="25"/>
      <c r="JIX6" s="25"/>
      <c r="JIY6" s="25"/>
      <c r="JIZ6" s="25"/>
      <c r="JJA6" s="25"/>
      <c r="JJB6" s="25"/>
      <c r="JJC6" s="25"/>
      <c r="JJD6" s="25"/>
      <c r="JJE6" s="25"/>
      <c r="JJF6" s="25"/>
      <c r="JJG6" s="25"/>
      <c r="JJH6" s="25"/>
      <c r="JJI6" s="25"/>
      <c r="JJJ6" s="25"/>
      <c r="JJK6" s="25"/>
      <c r="JJL6" s="25"/>
      <c r="JJM6" s="25"/>
      <c r="JJN6" s="25"/>
      <c r="JJO6" s="25"/>
      <c r="JJP6" s="25"/>
      <c r="JJQ6" s="25"/>
      <c r="JJR6" s="25"/>
      <c r="JJS6" s="25"/>
      <c r="JJT6" s="25"/>
      <c r="JJU6" s="25"/>
      <c r="JJV6" s="25"/>
      <c r="JJW6" s="25"/>
      <c r="JJX6" s="25"/>
      <c r="JJY6" s="25"/>
      <c r="JJZ6" s="25"/>
      <c r="JKA6" s="25"/>
      <c r="JKB6" s="25"/>
      <c r="JKC6" s="25"/>
      <c r="JKD6" s="25"/>
      <c r="JKE6" s="25"/>
      <c r="JKF6" s="25"/>
      <c r="JKG6" s="25"/>
      <c r="JKH6" s="25"/>
      <c r="JKI6" s="25"/>
      <c r="JKJ6" s="25"/>
      <c r="JKK6" s="25"/>
      <c r="JKL6" s="25"/>
      <c r="JKM6" s="25"/>
      <c r="JKN6" s="25"/>
      <c r="JKO6" s="25"/>
      <c r="JKP6" s="25"/>
      <c r="JKQ6" s="25"/>
      <c r="JKR6" s="25"/>
      <c r="JKS6" s="25"/>
      <c r="JKT6" s="25"/>
      <c r="JKU6" s="25"/>
      <c r="JKV6" s="25"/>
      <c r="JKW6" s="25"/>
      <c r="JKX6" s="25"/>
      <c r="JKY6" s="25"/>
      <c r="JKZ6" s="25"/>
      <c r="JLA6" s="25"/>
      <c r="JLB6" s="25"/>
      <c r="JLC6" s="25"/>
      <c r="JLD6" s="25"/>
      <c r="JLE6" s="25"/>
      <c r="JLF6" s="25"/>
      <c r="JLG6" s="25"/>
      <c r="JLH6" s="25"/>
      <c r="JLI6" s="25"/>
      <c r="JLJ6" s="25"/>
      <c r="JLK6" s="25"/>
      <c r="JLL6" s="25"/>
      <c r="JLM6" s="25"/>
      <c r="JLN6" s="25"/>
      <c r="JLO6" s="25"/>
      <c r="JLP6" s="25"/>
      <c r="JLQ6" s="25"/>
      <c r="JLR6" s="25"/>
      <c r="JLS6" s="25"/>
      <c r="JLT6" s="25"/>
      <c r="JLU6" s="25"/>
      <c r="JLV6" s="25"/>
      <c r="JLW6" s="25"/>
      <c r="JLX6" s="25"/>
      <c r="JLY6" s="25"/>
      <c r="JLZ6" s="25"/>
      <c r="JMA6" s="25"/>
      <c r="JMB6" s="25"/>
      <c r="JMC6" s="25"/>
      <c r="JMD6" s="25"/>
      <c r="JME6" s="25"/>
      <c r="JMF6" s="25"/>
      <c r="JMG6" s="25"/>
      <c r="JMH6" s="25"/>
      <c r="JMI6" s="25"/>
      <c r="JMJ6" s="25"/>
      <c r="JMK6" s="25"/>
      <c r="JML6" s="25"/>
      <c r="JMM6" s="25"/>
      <c r="JMN6" s="25"/>
      <c r="JMO6" s="25"/>
      <c r="JMP6" s="25"/>
      <c r="JMQ6" s="25"/>
      <c r="JMR6" s="25"/>
      <c r="JMS6" s="25"/>
      <c r="JMT6" s="25"/>
      <c r="JMU6" s="25"/>
      <c r="JMV6" s="25"/>
      <c r="JMW6" s="25"/>
      <c r="JMX6" s="25"/>
      <c r="JMY6" s="25"/>
      <c r="JMZ6" s="25"/>
      <c r="JNA6" s="25"/>
      <c r="JNB6" s="25"/>
      <c r="JNC6" s="25"/>
      <c r="JND6" s="25"/>
      <c r="JNE6" s="25"/>
      <c r="JNF6" s="25"/>
      <c r="JNG6" s="25"/>
      <c r="JNH6" s="25"/>
      <c r="JNI6" s="25"/>
      <c r="JNJ6" s="25"/>
      <c r="JNK6" s="25"/>
      <c r="JNL6" s="25"/>
      <c r="JNM6" s="25"/>
      <c r="JNN6" s="25"/>
      <c r="JNO6" s="25"/>
      <c r="JNP6" s="25"/>
      <c r="JNQ6" s="25"/>
      <c r="JNR6" s="25"/>
      <c r="JNS6" s="25"/>
      <c r="JNT6" s="25"/>
      <c r="JNU6" s="25"/>
      <c r="JNV6" s="25"/>
      <c r="JNW6" s="25"/>
      <c r="JNX6" s="25"/>
      <c r="JNY6" s="25"/>
      <c r="JNZ6" s="25"/>
      <c r="JOA6" s="25"/>
      <c r="JOB6" s="25"/>
      <c r="JOC6" s="25"/>
      <c r="JOD6" s="25"/>
      <c r="JOE6" s="25"/>
      <c r="JOF6" s="25"/>
      <c r="JOG6" s="25"/>
      <c r="JOH6" s="25"/>
      <c r="JOI6" s="25"/>
      <c r="JOJ6" s="25"/>
      <c r="JOK6" s="25"/>
      <c r="JOL6" s="25"/>
      <c r="JOM6" s="25"/>
      <c r="JON6" s="25"/>
      <c r="JOO6" s="25"/>
      <c r="JOP6" s="25"/>
      <c r="JOQ6" s="25"/>
      <c r="JOR6" s="25"/>
      <c r="JOS6" s="25"/>
      <c r="JOT6" s="25"/>
      <c r="JOU6" s="25"/>
      <c r="JOV6" s="25"/>
      <c r="JOW6" s="25"/>
      <c r="JOX6" s="25"/>
      <c r="JOY6" s="25"/>
      <c r="JOZ6" s="25"/>
      <c r="JPA6" s="25"/>
      <c r="JPB6" s="25"/>
      <c r="JPC6" s="25"/>
      <c r="JPD6" s="25"/>
      <c r="JPE6" s="25"/>
      <c r="JPF6" s="25"/>
      <c r="JPG6" s="25"/>
      <c r="JPH6" s="25"/>
      <c r="JPI6" s="25"/>
      <c r="JPJ6" s="25"/>
      <c r="JPK6" s="25"/>
      <c r="JPL6" s="25"/>
      <c r="JPM6" s="25"/>
      <c r="JPN6" s="25"/>
      <c r="JPO6" s="25"/>
      <c r="JPP6" s="25"/>
      <c r="JPQ6" s="25"/>
      <c r="JPR6" s="25"/>
      <c r="JPS6" s="25"/>
      <c r="JPT6" s="25"/>
      <c r="JPU6" s="25"/>
      <c r="JPV6" s="25"/>
      <c r="JPW6" s="25"/>
      <c r="JPX6" s="25"/>
      <c r="JPY6" s="25"/>
      <c r="JPZ6" s="25"/>
      <c r="JQA6" s="25"/>
      <c r="JQB6" s="25"/>
      <c r="JQC6" s="25"/>
      <c r="JQD6" s="25"/>
      <c r="JQE6" s="25"/>
      <c r="JQF6" s="25"/>
      <c r="JQG6" s="25"/>
      <c r="JQH6" s="25"/>
      <c r="JQI6" s="25"/>
      <c r="JQJ6" s="25"/>
      <c r="JQK6" s="25"/>
      <c r="JQL6" s="25"/>
      <c r="JQM6" s="25"/>
      <c r="JQN6" s="25"/>
      <c r="JQO6" s="25"/>
      <c r="JQP6" s="25"/>
      <c r="JQQ6" s="25"/>
      <c r="JQR6" s="25"/>
      <c r="JQS6" s="25"/>
      <c r="JQT6" s="25"/>
      <c r="JQU6" s="25"/>
      <c r="JQV6" s="25"/>
      <c r="JQW6" s="25"/>
      <c r="JQX6" s="25"/>
      <c r="JQY6" s="25"/>
      <c r="JQZ6" s="25"/>
      <c r="JRA6" s="25"/>
      <c r="JRB6" s="25"/>
      <c r="JRC6" s="25"/>
      <c r="JRD6" s="25"/>
      <c r="JRE6" s="25"/>
      <c r="JRF6" s="25"/>
      <c r="JRG6" s="25"/>
      <c r="JRH6" s="25"/>
      <c r="JRI6" s="25"/>
      <c r="JRJ6" s="25"/>
      <c r="JRK6" s="25"/>
      <c r="JRL6" s="25"/>
      <c r="JRM6" s="25"/>
      <c r="JRN6" s="25"/>
      <c r="JRO6" s="25"/>
      <c r="JRP6" s="25"/>
      <c r="JRQ6" s="25"/>
      <c r="JRR6" s="25"/>
      <c r="JRS6" s="25"/>
      <c r="JRT6" s="25"/>
      <c r="JRU6" s="25"/>
      <c r="JRV6" s="25"/>
      <c r="JRW6" s="25"/>
      <c r="JRX6" s="25"/>
      <c r="JRY6" s="25"/>
      <c r="JRZ6" s="25"/>
      <c r="JSA6" s="25"/>
      <c r="JSB6" s="25"/>
      <c r="JSC6" s="25"/>
      <c r="JSD6" s="25"/>
      <c r="JSE6" s="25"/>
      <c r="JSF6" s="25"/>
      <c r="JSG6" s="25"/>
      <c r="JSH6" s="25"/>
      <c r="JSI6" s="25"/>
      <c r="JSJ6" s="25"/>
      <c r="JSK6" s="25"/>
      <c r="JSL6" s="25"/>
      <c r="JSM6" s="25"/>
      <c r="JSN6" s="25"/>
      <c r="JSO6" s="25"/>
      <c r="JSP6" s="25"/>
      <c r="JSQ6" s="25"/>
      <c r="JSR6" s="25"/>
      <c r="JSS6" s="25"/>
      <c r="JST6" s="25"/>
      <c r="JSU6" s="25"/>
      <c r="JSV6" s="25"/>
      <c r="JSW6" s="25"/>
      <c r="JSX6" s="25"/>
      <c r="JSY6" s="25"/>
      <c r="JSZ6" s="25"/>
      <c r="JTA6" s="25"/>
      <c r="JTB6" s="25"/>
      <c r="JTC6" s="25"/>
      <c r="JTD6" s="25"/>
      <c r="JTE6" s="25"/>
      <c r="JTF6" s="25"/>
      <c r="JTG6" s="25"/>
      <c r="JTH6" s="25"/>
      <c r="JTI6" s="25"/>
      <c r="JTJ6" s="25"/>
      <c r="JTK6" s="25"/>
      <c r="JTL6" s="25"/>
      <c r="JTM6" s="25"/>
      <c r="JTN6" s="25"/>
      <c r="JTO6" s="25"/>
      <c r="JTP6" s="25"/>
      <c r="JTQ6" s="25"/>
      <c r="JTR6" s="25"/>
      <c r="JTS6" s="25"/>
      <c r="JTT6" s="25"/>
      <c r="JTU6" s="25"/>
      <c r="JTV6" s="25"/>
      <c r="JTW6" s="25"/>
      <c r="JTX6" s="25"/>
      <c r="JTY6" s="25"/>
      <c r="JTZ6" s="25"/>
      <c r="JUA6" s="25"/>
      <c r="JUB6" s="25"/>
      <c r="JUC6" s="25"/>
      <c r="JUD6" s="25"/>
      <c r="JUE6" s="25"/>
      <c r="JUF6" s="25"/>
      <c r="JUG6" s="25"/>
      <c r="JUH6" s="25"/>
      <c r="JUI6" s="25"/>
      <c r="JUJ6" s="25"/>
      <c r="JUK6" s="25"/>
      <c r="JUL6" s="25"/>
      <c r="JUM6" s="25"/>
      <c r="JUN6" s="25"/>
      <c r="JUO6" s="25"/>
      <c r="JUP6" s="25"/>
      <c r="JUQ6" s="25"/>
      <c r="JUR6" s="25"/>
      <c r="JUS6" s="25"/>
      <c r="JUT6" s="25"/>
      <c r="JUU6" s="25"/>
      <c r="JUV6" s="25"/>
      <c r="JUW6" s="25"/>
      <c r="JUX6" s="25"/>
      <c r="JUY6" s="25"/>
      <c r="JUZ6" s="25"/>
      <c r="JVA6" s="25"/>
      <c r="JVB6" s="25"/>
      <c r="JVC6" s="25"/>
      <c r="JVD6" s="25"/>
      <c r="JVE6" s="25"/>
      <c r="JVF6" s="25"/>
      <c r="JVG6" s="25"/>
      <c r="JVH6" s="25"/>
      <c r="JVI6" s="25"/>
      <c r="JVJ6" s="25"/>
      <c r="JVK6" s="25"/>
      <c r="JVL6" s="25"/>
      <c r="JVM6" s="25"/>
      <c r="JVN6" s="25"/>
      <c r="JVO6" s="25"/>
      <c r="JVP6" s="25"/>
      <c r="JVQ6" s="25"/>
      <c r="JVR6" s="25"/>
      <c r="JVS6" s="25"/>
      <c r="JVT6" s="25"/>
      <c r="JVU6" s="25"/>
      <c r="JVV6" s="25"/>
      <c r="JVW6" s="25"/>
      <c r="JVX6" s="25"/>
      <c r="JVY6" s="25"/>
      <c r="JVZ6" s="25"/>
      <c r="JWA6" s="25"/>
      <c r="JWB6" s="25"/>
      <c r="JWC6" s="25"/>
      <c r="JWD6" s="25"/>
      <c r="JWE6" s="25"/>
      <c r="JWF6" s="25"/>
      <c r="JWG6" s="25"/>
      <c r="JWH6" s="25"/>
      <c r="JWI6" s="25"/>
      <c r="JWJ6" s="25"/>
      <c r="JWK6" s="25"/>
      <c r="JWL6" s="25"/>
      <c r="JWM6" s="25"/>
      <c r="JWN6" s="25"/>
      <c r="JWO6" s="25"/>
      <c r="JWP6" s="25"/>
      <c r="JWQ6" s="25"/>
      <c r="JWR6" s="25"/>
      <c r="JWS6" s="25"/>
      <c r="JWT6" s="25"/>
      <c r="JWU6" s="25"/>
      <c r="JWV6" s="25"/>
      <c r="JWW6" s="25"/>
      <c r="JWX6" s="25"/>
      <c r="JWY6" s="25"/>
      <c r="JWZ6" s="25"/>
      <c r="JXA6" s="25"/>
      <c r="JXB6" s="25"/>
      <c r="JXC6" s="25"/>
      <c r="JXD6" s="25"/>
      <c r="JXE6" s="25"/>
      <c r="JXF6" s="25"/>
      <c r="JXG6" s="25"/>
      <c r="JXH6" s="25"/>
      <c r="JXI6" s="25"/>
      <c r="JXJ6" s="25"/>
      <c r="JXK6" s="25"/>
      <c r="JXL6" s="25"/>
      <c r="JXM6" s="25"/>
      <c r="JXN6" s="25"/>
      <c r="JXO6" s="25"/>
      <c r="JXP6" s="25"/>
      <c r="JXQ6" s="25"/>
      <c r="JXR6" s="25"/>
      <c r="JXS6" s="25"/>
      <c r="JXT6" s="25"/>
      <c r="JXU6" s="25"/>
      <c r="JXV6" s="25"/>
      <c r="JXW6" s="25"/>
      <c r="JXX6" s="25"/>
      <c r="JXY6" s="25"/>
      <c r="JXZ6" s="25"/>
      <c r="JYA6" s="25"/>
      <c r="JYB6" s="25"/>
      <c r="JYC6" s="25"/>
      <c r="JYD6" s="25"/>
      <c r="JYE6" s="25"/>
      <c r="JYF6" s="25"/>
      <c r="JYG6" s="25"/>
      <c r="JYH6" s="25"/>
      <c r="JYI6" s="25"/>
      <c r="JYJ6" s="25"/>
      <c r="JYK6" s="25"/>
      <c r="JYL6" s="25"/>
      <c r="JYM6" s="25"/>
      <c r="JYN6" s="25"/>
      <c r="JYO6" s="25"/>
      <c r="JYP6" s="25"/>
      <c r="JYQ6" s="25"/>
      <c r="JYR6" s="25"/>
      <c r="JYS6" s="25"/>
      <c r="JYT6" s="25"/>
      <c r="JYU6" s="25"/>
      <c r="JYV6" s="25"/>
      <c r="JYW6" s="25"/>
      <c r="JYX6" s="25"/>
      <c r="JYY6" s="25"/>
      <c r="JYZ6" s="25"/>
      <c r="JZA6" s="25"/>
      <c r="JZB6" s="25"/>
      <c r="JZC6" s="25"/>
      <c r="JZD6" s="25"/>
      <c r="JZE6" s="25"/>
      <c r="JZF6" s="25"/>
      <c r="JZG6" s="25"/>
      <c r="JZH6" s="25"/>
      <c r="JZI6" s="25"/>
      <c r="JZJ6" s="25"/>
      <c r="JZK6" s="25"/>
      <c r="JZL6" s="25"/>
      <c r="JZM6" s="25"/>
      <c r="JZN6" s="25"/>
      <c r="JZO6" s="25"/>
      <c r="JZP6" s="25"/>
      <c r="JZQ6" s="25"/>
      <c r="JZR6" s="25"/>
      <c r="JZS6" s="25"/>
      <c r="JZT6" s="25"/>
      <c r="JZU6" s="25"/>
      <c r="JZV6" s="25"/>
      <c r="JZW6" s="25"/>
      <c r="JZX6" s="25"/>
      <c r="JZY6" s="25"/>
      <c r="JZZ6" s="25"/>
      <c r="KAA6" s="25"/>
      <c r="KAB6" s="25"/>
      <c r="KAC6" s="25"/>
      <c r="KAD6" s="25"/>
      <c r="KAE6" s="25"/>
      <c r="KAF6" s="25"/>
      <c r="KAG6" s="25"/>
      <c r="KAH6" s="25"/>
      <c r="KAI6" s="25"/>
      <c r="KAJ6" s="25"/>
      <c r="KAK6" s="25"/>
      <c r="KAL6" s="25"/>
      <c r="KAM6" s="25"/>
      <c r="KAN6" s="25"/>
      <c r="KAO6" s="25"/>
      <c r="KAP6" s="25"/>
      <c r="KAQ6" s="25"/>
      <c r="KAR6" s="25"/>
      <c r="KAS6" s="25"/>
      <c r="KAT6" s="25"/>
      <c r="KAU6" s="25"/>
      <c r="KAV6" s="25"/>
      <c r="KAW6" s="25"/>
      <c r="KAX6" s="25"/>
      <c r="KAY6" s="25"/>
      <c r="KAZ6" s="25"/>
      <c r="KBA6" s="25"/>
      <c r="KBB6" s="25"/>
      <c r="KBC6" s="25"/>
      <c r="KBD6" s="25"/>
      <c r="KBE6" s="25"/>
      <c r="KBF6" s="25"/>
      <c r="KBG6" s="25"/>
      <c r="KBH6" s="25"/>
      <c r="KBI6" s="25"/>
      <c r="KBJ6" s="25"/>
      <c r="KBK6" s="25"/>
      <c r="KBL6" s="25"/>
      <c r="KBM6" s="25"/>
      <c r="KBN6" s="25"/>
      <c r="KBO6" s="25"/>
      <c r="KBP6" s="25"/>
      <c r="KBQ6" s="25"/>
      <c r="KBR6" s="25"/>
      <c r="KBS6" s="25"/>
      <c r="KBT6" s="25"/>
      <c r="KBU6" s="25"/>
      <c r="KBV6" s="25"/>
      <c r="KBW6" s="25"/>
      <c r="KBX6" s="25"/>
      <c r="KBY6" s="25"/>
      <c r="KBZ6" s="25"/>
      <c r="KCA6" s="25"/>
      <c r="KCB6" s="25"/>
      <c r="KCC6" s="25"/>
      <c r="KCD6" s="25"/>
      <c r="KCE6" s="25"/>
      <c r="KCF6" s="25"/>
      <c r="KCG6" s="25"/>
      <c r="KCH6" s="25"/>
      <c r="KCI6" s="25"/>
      <c r="KCJ6" s="25"/>
      <c r="KCK6" s="25"/>
      <c r="KCL6" s="25"/>
      <c r="KCM6" s="25"/>
      <c r="KCN6" s="25"/>
      <c r="KCO6" s="25"/>
      <c r="KCP6" s="25"/>
      <c r="KCQ6" s="25"/>
      <c r="KCR6" s="25"/>
      <c r="KCS6" s="25"/>
      <c r="KCT6" s="25"/>
      <c r="KCU6" s="25"/>
      <c r="KCV6" s="25"/>
      <c r="KCW6" s="25"/>
      <c r="KCX6" s="25"/>
      <c r="KCY6" s="25"/>
      <c r="KCZ6" s="25"/>
      <c r="KDA6" s="25"/>
      <c r="KDB6" s="25"/>
      <c r="KDC6" s="25"/>
      <c r="KDD6" s="25"/>
      <c r="KDE6" s="25"/>
      <c r="KDF6" s="25"/>
      <c r="KDG6" s="25"/>
      <c r="KDH6" s="25"/>
      <c r="KDI6" s="25"/>
      <c r="KDJ6" s="25"/>
      <c r="KDK6" s="25"/>
      <c r="KDL6" s="25"/>
      <c r="KDM6" s="25"/>
      <c r="KDN6" s="25"/>
      <c r="KDO6" s="25"/>
      <c r="KDP6" s="25"/>
      <c r="KDQ6" s="25"/>
      <c r="KDR6" s="25"/>
      <c r="KDS6" s="25"/>
      <c r="KDT6" s="25"/>
      <c r="KDU6" s="25"/>
      <c r="KDV6" s="25"/>
      <c r="KDW6" s="25"/>
      <c r="KDX6" s="25"/>
      <c r="KDY6" s="25"/>
      <c r="KDZ6" s="25"/>
      <c r="KEA6" s="25"/>
      <c r="KEB6" s="25"/>
      <c r="KEC6" s="25"/>
      <c r="KED6" s="25"/>
      <c r="KEE6" s="25"/>
      <c r="KEF6" s="25"/>
      <c r="KEG6" s="25"/>
      <c r="KEH6" s="25"/>
      <c r="KEI6" s="25"/>
      <c r="KEJ6" s="25"/>
      <c r="KEK6" s="25"/>
      <c r="KEL6" s="25"/>
      <c r="KEM6" s="25"/>
      <c r="KEN6" s="25"/>
      <c r="KEO6" s="25"/>
      <c r="KEP6" s="25"/>
      <c r="KEQ6" s="25"/>
      <c r="KER6" s="25"/>
      <c r="KES6" s="25"/>
      <c r="KET6" s="25"/>
      <c r="KEU6" s="25"/>
      <c r="KEV6" s="25"/>
      <c r="KEW6" s="25"/>
      <c r="KEX6" s="25"/>
      <c r="KEY6" s="25"/>
      <c r="KEZ6" s="25"/>
      <c r="KFA6" s="25"/>
      <c r="KFB6" s="25"/>
      <c r="KFC6" s="25"/>
      <c r="KFD6" s="25"/>
      <c r="KFE6" s="25"/>
      <c r="KFF6" s="25"/>
      <c r="KFG6" s="25"/>
      <c r="KFH6" s="25"/>
      <c r="KFI6" s="25"/>
      <c r="KFJ6" s="25"/>
      <c r="KFK6" s="25"/>
      <c r="KFL6" s="25"/>
      <c r="KFM6" s="25"/>
      <c r="KFN6" s="25"/>
      <c r="KFO6" s="25"/>
      <c r="KFP6" s="25"/>
      <c r="KFQ6" s="25"/>
      <c r="KFR6" s="25"/>
      <c r="KFS6" s="25"/>
      <c r="KFT6" s="25"/>
      <c r="KFU6" s="25"/>
      <c r="KFV6" s="25"/>
      <c r="KFW6" s="25"/>
      <c r="KFX6" s="25"/>
      <c r="KFY6" s="25"/>
      <c r="KFZ6" s="25"/>
      <c r="KGA6" s="25"/>
      <c r="KGB6" s="25"/>
      <c r="KGC6" s="25"/>
      <c r="KGD6" s="25"/>
      <c r="KGE6" s="25"/>
      <c r="KGF6" s="25"/>
      <c r="KGG6" s="25"/>
      <c r="KGH6" s="25"/>
      <c r="KGI6" s="25"/>
      <c r="KGJ6" s="25"/>
      <c r="KGK6" s="25"/>
      <c r="KGL6" s="25"/>
      <c r="KGM6" s="25"/>
      <c r="KGN6" s="25"/>
      <c r="KGO6" s="25"/>
      <c r="KGP6" s="25"/>
      <c r="KGQ6" s="25"/>
      <c r="KGR6" s="25"/>
      <c r="KGS6" s="25"/>
      <c r="KGT6" s="25"/>
      <c r="KGU6" s="25"/>
      <c r="KGV6" s="25"/>
      <c r="KGW6" s="25"/>
      <c r="KGX6" s="25"/>
      <c r="KGY6" s="25"/>
      <c r="KGZ6" s="25"/>
      <c r="KHA6" s="25"/>
      <c r="KHB6" s="25"/>
      <c r="KHC6" s="25"/>
      <c r="KHD6" s="25"/>
      <c r="KHE6" s="25"/>
      <c r="KHF6" s="25"/>
      <c r="KHG6" s="25"/>
      <c r="KHH6" s="25"/>
      <c r="KHI6" s="25"/>
      <c r="KHJ6" s="25"/>
      <c r="KHK6" s="25"/>
      <c r="KHL6" s="25"/>
      <c r="KHM6" s="25"/>
      <c r="KHN6" s="25"/>
      <c r="KHO6" s="25"/>
      <c r="KHP6" s="25"/>
      <c r="KHQ6" s="25"/>
      <c r="KHR6" s="25"/>
      <c r="KHS6" s="25"/>
      <c r="KHT6" s="25"/>
      <c r="KHU6" s="25"/>
      <c r="KHV6" s="25"/>
      <c r="KHW6" s="25"/>
      <c r="KHX6" s="25"/>
      <c r="KHY6" s="25"/>
      <c r="KHZ6" s="25"/>
      <c r="KIA6" s="25"/>
      <c r="KIB6" s="25"/>
      <c r="KIC6" s="25"/>
      <c r="KID6" s="25"/>
      <c r="KIE6" s="25"/>
      <c r="KIF6" s="25"/>
      <c r="KIG6" s="25"/>
      <c r="KIH6" s="25"/>
      <c r="KII6" s="25"/>
      <c r="KIJ6" s="25"/>
      <c r="KIK6" s="25"/>
      <c r="KIL6" s="25"/>
      <c r="KIM6" s="25"/>
      <c r="KIN6" s="25"/>
      <c r="KIO6" s="25"/>
      <c r="KIP6" s="25"/>
      <c r="KIQ6" s="25"/>
      <c r="KIR6" s="25"/>
      <c r="KIS6" s="25"/>
      <c r="KIT6" s="25"/>
      <c r="KIU6" s="25"/>
      <c r="KIV6" s="25"/>
      <c r="KIW6" s="25"/>
      <c r="KIX6" s="25"/>
      <c r="KIY6" s="25"/>
      <c r="KIZ6" s="25"/>
      <c r="KJA6" s="25"/>
      <c r="KJB6" s="25"/>
      <c r="KJC6" s="25"/>
      <c r="KJD6" s="25"/>
      <c r="KJE6" s="25"/>
      <c r="KJF6" s="25"/>
      <c r="KJG6" s="25"/>
      <c r="KJH6" s="25"/>
      <c r="KJI6" s="25"/>
      <c r="KJJ6" s="25"/>
      <c r="KJK6" s="25"/>
      <c r="KJL6" s="25"/>
      <c r="KJM6" s="25"/>
      <c r="KJN6" s="25"/>
      <c r="KJO6" s="25"/>
      <c r="KJP6" s="25"/>
      <c r="KJQ6" s="25"/>
      <c r="KJR6" s="25"/>
      <c r="KJS6" s="25"/>
      <c r="KJT6" s="25"/>
      <c r="KJU6" s="25"/>
      <c r="KJV6" s="25"/>
      <c r="KJW6" s="25"/>
      <c r="KJX6" s="25"/>
      <c r="KJY6" s="25"/>
      <c r="KJZ6" s="25"/>
      <c r="KKA6" s="25"/>
      <c r="KKB6" s="25"/>
      <c r="KKC6" s="25"/>
      <c r="KKD6" s="25"/>
      <c r="KKE6" s="25"/>
      <c r="KKF6" s="25"/>
      <c r="KKG6" s="25"/>
      <c r="KKH6" s="25"/>
      <c r="KKI6" s="25"/>
      <c r="KKJ6" s="25"/>
      <c r="KKK6" s="25"/>
      <c r="KKL6" s="25"/>
      <c r="KKM6" s="25"/>
      <c r="KKN6" s="25"/>
      <c r="KKO6" s="25"/>
      <c r="KKP6" s="25"/>
      <c r="KKQ6" s="25"/>
      <c r="KKR6" s="25"/>
      <c r="KKS6" s="25"/>
      <c r="KKT6" s="25"/>
      <c r="KKU6" s="25"/>
      <c r="KKV6" s="25"/>
      <c r="KKW6" s="25"/>
      <c r="KKX6" s="25"/>
      <c r="KKY6" s="25"/>
      <c r="KKZ6" s="25"/>
      <c r="KLA6" s="25"/>
      <c r="KLB6" s="25"/>
      <c r="KLC6" s="25"/>
      <c r="KLD6" s="25"/>
      <c r="KLE6" s="25"/>
      <c r="KLF6" s="25"/>
      <c r="KLG6" s="25"/>
      <c r="KLH6" s="25"/>
      <c r="KLI6" s="25"/>
      <c r="KLJ6" s="25"/>
      <c r="KLK6" s="25"/>
      <c r="KLL6" s="25"/>
      <c r="KLM6" s="25"/>
      <c r="KLN6" s="25"/>
      <c r="KLO6" s="25"/>
      <c r="KLP6" s="25"/>
      <c r="KLQ6" s="25"/>
      <c r="KLR6" s="25"/>
      <c r="KLS6" s="25"/>
      <c r="KLT6" s="25"/>
      <c r="KLU6" s="25"/>
      <c r="KLV6" s="25"/>
      <c r="KLW6" s="25"/>
      <c r="KLX6" s="25"/>
      <c r="KLY6" s="25"/>
      <c r="KLZ6" s="25"/>
      <c r="KMA6" s="25"/>
      <c r="KMB6" s="25"/>
      <c r="KMC6" s="25"/>
      <c r="KMD6" s="25"/>
      <c r="KME6" s="25"/>
      <c r="KMF6" s="25"/>
      <c r="KMG6" s="25"/>
      <c r="KMH6" s="25"/>
      <c r="KMI6" s="25"/>
      <c r="KMJ6" s="25"/>
      <c r="KMK6" s="25"/>
      <c r="KML6" s="25"/>
      <c r="KMM6" s="25"/>
      <c r="KMN6" s="25"/>
      <c r="KMO6" s="25"/>
      <c r="KMP6" s="25"/>
      <c r="KMQ6" s="25"/>
      <c r="KMR6" s="25"/>
      <c r="KMS6" s="25"/>
      <c r="KMT6" s="25"/>
      <c r="KMU6" s="25"/>
      <c r="KMV6" s="25"/>
      <c r="KMW6" s="25"/>
      <c r="KMX6" s="25"/>
      <c r="KMY6" s="25"/>
      <c r="KMZ6" s="25"/>
      <c r="KNA6" s="25"/>
      <c r="KNB6" s="25"/>
      <c r="KNC6" s="25"/>
      <c r="KND6" s="25"/>
      <c r="KNE6" s="25"/>
      <c r="KNF6" s="25"/>
      <c r="KNG6" s="25"/>
      <c r="KNH6" s="25"/>
      <c r="KNI6" s="25"/>
      <c r="KNJ6" s="25"/>
      <c r="KNK6" s="25"/>
      <c r="KNL6" s="25"/>
      <c r="KNM6" s="25"/>
      <c r="KNN6" s="25"/>
      <c r="KNO6" s="25"/>
      <c r="KNP6" s="25"/>
      <c r="KNQ6" s="25"/>
      <c r="KNR6" s="25"/>
      <c r="KNS6" s="25"/>
      <c r="KNT6" s="25"/>
      <c r="KNU6" s="25"/>
      <c r="KNV6" s="25"/>
      <c r="KNW6" s="25"/>
      <c r="KNX6" s="25"/>
      <c r="KNY6" s="25"/>
      <c r="KNZ6" s="25"/>
      <c r="KOA6" s="25"/>
      <c r="KOB6" s="25"/>
      <c r="KOC6" s="25"/>
      <c r="KOD6" s="25"/>
      <c r="KOE6" s="25"/>
      <c r="KOF6" s="25"/>
      <c r="KOG6" s="25"/>
      <c r="KOH6" s="25"/>
      <c r="KOI6" s="25"/>
      <c r="KOJ6" s="25"/>
      <c r="KOK6" s="25"/>
      <c r="KOL6" s="25"/>
      <c r="KOM6" s="25"/>
      <c r="KON6" s="25"/>
      <c r="KOO6" s="25"/>
      <c r="KOP6" s="25"/>
      <c r="KOQ6" s="25"/>
      <c r="KOR6" s="25"/>
      <c r="KOS6" s="25"/>
      <c r="KOT6" s="25"/>
      <c r="KOU6" s="25"/>
      <c r="KOV6" s="25"/>
      <c r="KOW6" s="25"/>
      <c r="KOX6" s="25"/>
      <c r="KOY6" s="25"/>
      <c r="KOZ6" s="25"/>
      <c r="KPA6" s="25"/>
      <c r="KPB6" s="25"/>
      <c r="KPC6" s="25"/>
      <c r="KPD6" s="25"/>
      <c r="KPE6" s="25"/>
      <c r="KPF6" s="25"/>
      <c r="KPG6" s="25"/>
      <c r="KPH6" s="25"/>
      <c r="KPI6" s="25"/>
      <c r="KPJ6" s="25"/>
      <c r="KPK6" s="25"/>
      <c r="KPL6" s="25"/>
      <c r="KPM6" s="25"/>
      <c r="KPN6" s="25"/>
      <c r="KPO6" s="25"/>
      <c r="KPP6" s="25"/>
      <c r="KPQ6" s="25"/>
      <c r="KPR6" s="25"/>
      <c r="KPS6" s="25"/>
      <c r="KPT6" s="25"/>
      <c r="KPU6" s="25"/>
      <c r="KPV6" s="25"/>
      <c r="KPW6" s="25"/>
      <c r="KPX6" s="25"/>
      <c r="KPY6" s="25"/>
      <c r="KPZ6" s="25"/>
      <c r="KQA6" s="25"/>
      <c r="KQB6" s="25"/>
      <c r="KQC6" s="25"/>
      <c r="KQD6" s="25"/>
      <c r="KQE6" s="25"/>
      <c r="KQF6" s="25"/>
      <c r="KQG6" s="25"/>
      <c r="KQH6" s="25"/>
      <c r="KQI6" s="25"/>
      <c r="KQJ6" s="25"/>
      <c r="KQK6" s="25"/>
      <c r="KQL6" s="25"/>
      <c r="KQM6" s="25"/>
      <c r="KQN6" s="25"/>
      <c r="KQO6" s="25"/>
      <c r="KQP6" s="25"/>
      <c r="KQQ6" s="25"/>
      <c r="KQR6" s="25"/>
      <c r="KQS6" s="25"/>
      <c r="KQT6" s="25"/>
      <c r="KQU6" s="25"/>
      <c r="KQV6" s="25"/>
      <c r="KQW6" s="25"/>
      <c r="KQX6" s="25"/>
      <c r="KQY6" s="25"/>
      <c r="KQZ6" s="25"/>
      <c r="KRA6" s="25"/>
      <c r="KRB6" s="25"/>
      <c r="KRC6" s="25"/>
      <c r="KRD6" s="25"/>
      <c r="KRE6" s="25"/>
      <c r="KRF6" s="25"/>
      <c r="KRG6" s="25"/>
      <c r="KRH6" s="25"/>
      <c r="KRI6" s="25"/>
      <c r="KRJ6" s="25"/>
      <c r="KRK6" s="25"/>
      <c r="KRL6" s="25"/>
      <c r="KRM6" s="25"/>
      <c r="KRN6" s="25"/>
      <c r="KRO6" s="25"/>
      <c r="KRP6" s="25"/>
      <c r="KRQ6" s="25"/>
      <c r="KRR6" s="25"/>
      <c r="KRS6" s="25"/>
      <c r="KRT6" s="25"/>
      <c r="KRU6" s="25"/>
      <c r="KRV6" s="25"/>
      <c r="KRW6" s="25"/>
      <c r="KRX6" s="25"/>
      <c r="KRY6" s="25"/>
      <c r="KRZ6" s="25"/>
      <c r="KSA6" s="25"/>
      <c r="KSB6" s="25"/>
      <c r="KSC6" s="25"/>
      <c r="KSD6" s="25"/>
      <c r="KSE6" s="25"/>
      <c r="KSF6" s="25"/>
      <c r="KSG6" s="25"/>
      <c r="KSH6" s="25"/>
      <c r="KSI6" s="25"/>
      <c r="KSJ6" s="25"/>
      <c r="KSK6" s="25"/>
      <c r="KSL6" s="25"/>
      <c r="KSM6" s="25"/>
      <c r="KSN6" s="25"/>
      <c r="KSO6" s="25"/>
      <c r="KSP6" s="25"/>
      <c r="KSQ6" s="25"/>
      <c r="KSR6" s="25"/>
      <c r="KSS6" s="25"/>
      <c r="KST6" s="25"/>
      <c r="KSU6" s="25"/>
      <c r="KSV6" s="25"/>
      <c r="KSW6" s="25"/>
      <c r="KSX6" s="25"/>
      <c r="KSY6" s="25"/>
      <c r="KSZ6" s="25"/>
      <c r="KTA6" s="25"/>
      <c r="KTB6" s="25"/>
      <c r="KTC6" s="25"/>
      <c r="KTD6" s="25"/>
      <c r="KTE6" s="25"/>
      <c r="KTF6" s="25"/>
      <c r="KTG6" s="25"/>
      <c r="KTH6" s="25"/>
      <c r="KTI6" s="25"/>
      <c r="KTJ6" s="25"/>
      <c r="KTK6" s="25"/>
      <c r="KTL6" s="25"/>
      <c r="KTM6" s="25"/>
      <c r="KTN6" s="25"/>
      <c r="KTO6" s="25"/>
      <c r="KTP6" s="25"/>
      <c r="KTQ6" s="25"/>
      <c r="KTR6" s="25"/>
      <c r="KTS6" s="25"/>
      <c r="KTT6" s="25"/>
      <c r="KTU6" s="25"/>
      <c r="KTV6" s="25"/>
      <c r="KTW6" s="25"/>
      <c r="KTX6" s="25"/>
      <c r="KTY6" s="25"/>
      <c r="KTZ6" s="25"/>
      <c r="KUA6" s="25"/>
      <c r="KUB6" s="25"/>
      <c r="KUC6" s="25"/>
      <c r="KUD6" s="25"/>
      <c r="KUE6" s="25"/>
      <c r="KUF6" s="25"/>
      <c r="KUG6" s="25"/>
      <c r="KUH6" s="25"/>
      <c r="KUI6" s="25"/>
      <c r="KUJ6" s="25"/>
      <c r="KUK6" s="25"/>
      <c r="KUL6" s="25"/>
      <c r="KUM6" s="25"/>
      <c r="KUN6" s="25"/>
      <c r="KUO6" s="25"/>
      <c r="KUP6" s="25"/>
      <c r="KUQ6" s="25"/>
      <c r="KUR6" s="25"/>
      <c r="KUS6" s="25"/>
      <c r="KUT6" s="25"/>
      <c r="KUU6" s="25"/>
      <c r="KUV6" s="25"/>
      <c r="KUW6" s="25"/>
      <c r="KUX6" s="25"/>
      <c r="KUY6" s="25"/>
      <c r="KUZ6" s="25"/>
      <c r="KVA6" s="25"/>
      <c r="KVB6" s="25"/>
      <c r="KVC6" s="25"/>
      <c r="KVD6" s="25"/>
      <c r="KVE6" s="25"/>
      <c r="KVF6" s="25"/>
      <c r="KVG6" s="25"/>
      <c r="KVH6" s="25"/>
      <c r="KVI6" s="25"/>
      <c r="KVJ6" s="25"/>
      <c r="KVK6" s="25"/>
      <c r="KVL6" s="25"/>
      <c r="KVM6" s="25"/>
      <c r="KVN6" s="25"/>
      <c r="KVO6" s="25"/>
      <c r="KVP6" s="25"/>
      <c r="KVQ6" s="25"/>
      <c r="KVR6" s="25"/>
      <c r="KVS6" s="25"/>
      <c r="KVT6" s="25"/>
      <c r="KVU6" s="25"/>
      <c r="KVV6" s="25"/>
      <c r="KVW6" s="25"/>
      <c r="KVX6" s="25"/>
      <c r="KVY6" s="25"/>
      <c r="KVZ6" s="25"/>
      <c r="KWA6" s="25"/>
      <c r="KWB6" s="25"/>
      <c r="KWC6" s="25"/>
      <c r="KWD6" s="25"/>
      <c r="KWE6" s="25"/>
      <c r="KWF6" s="25"/>
      <c r="KWG6" s="25"/>
      <c r="KWH6" s="25"/>
      <c r="KWI6" s="25"/>
      <c r="KWJ6" s="25"/>
      <c r="KWK6" s="25"/>
      <c r="KWL6" s="25"/>
      <c r="KWM6" s="25"/>
      <c r="KWN6" s="25"/>
      <c r="KWO6" s="25"/>
      <c r="KWP6" s="25"/>
      <c r="KWQ6" s="25"/>
      <c r="KWR6" s="25"/>
      <c r="KWS6" s="25"/>
      <c r="KWT6" s="25"/>
      <c r="KWU6" s="25"/>
      <c r="KWV6" s="25"/>
      <c r="KWW6" s="25"/>
      <c r="KWX6" s="25"/>
      <c r="KWY6" s="25"/>
      <c r="KWZ6" s="25"/>
      <c r="KXA6" s="25"/>
      <c r="KXB6" s="25"/>
      <c r="KXC6" s="25"/>
      <c r="KXD6" s="25"/>
      <c r="KXE6" s="25"/>
      <c r="KXF6" s="25"/>
      <c r="KXG6" s="25"/>
      <c r="KXH6" s="25"/>
      <c r="KXI6" s="25"/>
      <c r="KXJ6" s="25"/>
      <c r="KXK6" s="25"/>
      <c r="KXL6" s="25"/>
      <c r="KXM6" s="25"/>
      <c r="KXN6" s="25"/>
      <c r="KXO6" s="25"/>
      <c r="KXP6" s="25"/>
      <c r="KXQ6" s="25"/>
      <c r="KXR6" s="25"/>
      <c r="KXS6" s="25"/>
      <c r="KXT6" s="25"/>
      <c r="KXU6" s="25"/>
      <c r="KXV6" s="25"/>
      <c r="KXW6" s="25"/>
      <c r="KXX6" s="25"/>
      <c r="KXY6" s="25"/>
      <c r="KXZ6" s="25"/>
      <c r="KYA6" s="25"/>
      <c r="KYB6" s="25"/>
      <c r="KYC6" s="25"/>
      <c r="KYD6" s="25"/>
      <c r="KYE6" s="25"/>
      <c r="KYF6" s="25"/>
      <c r="KYG6" s="25"/>
      <c r="KYH6" s="25"/>
      <c r="KYI6" s="25"/>
      <c r="KYJ6" s="25"/>
      <c r="KYK6" s="25"/>
      <c r="KYL6" s="25"/>
      <c r="KYM6" s="25"/>
      <c r="KYN6" s="25"/>
      <c r="KYO6" s="25"/>
      <c r="KYP6" s="25"/>
      <c r="KYQ6" s="25"/>
      <c r="KYR6" s="25"/>
      <c r="KYS6" s="25"/>
      <c r="KYT6" s="25"/>
      <c r="KYU6" s="25"/>
      <c r="KYV6" s="25"/>
      <c r="KYW6" s="25"/>
      <c r="KYX6" s="25"/>
      <c r="KYY6" s="25"/>
      <c r="KYZ6" s="25"/>
      <c r="KZA6" s="25"/>
      <c r="KZB6" s="25"/>
      <c r="KZC6" s="25"/>
      <c r="KZD6" s="25"/>
      <c r="KZE6" s="25"/>
      <c r="KZF6" s="25"/>
      <c r="KZG6" s="25"/>
      <c r="KZH6" s="25"/>
      <c r="KZI6" s="25"/>
      <c r="KZJ6" s="25"/>
      <c r="KZK6" s="25"/>
      <c r="KZL6" s="25"/>
      <c r="KZM6" s="25"/>
      <c r="KZN6" s="25"/>
      <c r="KZO6" s="25"/>
      <c r="KZP6" s="25"/>
      <c r="KZQ6" s="25"/>
      <c r="KZR6" s="25"/>
      <c r="KZS6" s="25"/>
      <c r="KZT6" s="25"/>
      <c r="KZU6" s="25"/>
      <c r="KZV6" s="25"/>
      <c r="KZW6" s="25"/>
      <c r="KZX6" s="25"/>
      <c r="KZY6" s="25"/>
      <c r="KZZ6" s="25"/>
      <c r="LAA6" s="25"/>
      <c r="LAB6" s="25"/>
      <c r="LAC6" s="25"/>
      <c r="LAD6" s="25"/>
      <c r="LAE6" s="25"/>
      <c r="LAF6" s="25"/>
      <c r="LAG6" s="25"/>
      <c r="LAH6" s="25"/>
      <c r="LAI6" s="25"/>
      <c r="LAJ6" s="25"/>
      <c r="LAK6" s="25"/>
      <c r="LAL6" s="25"/>
      <c r="LAM6" s="25"/>
      <c r="LAN6" s="25"/>
      <c r="LAO6" s="25"/>
      <c r="LAP6" s="25"/>
      <c r="LAQ6" s="25"/>
      <c r="LAR6" s="25"/>
      <c r="LAS6" s="25"/>
      <c r="LAT6" s="25"/>
      <c r="LAU6" s="25"/>
      <c r="LAV6" s="25"/>
      <c r="LAW6" s="25"/>
      <c r="LAX6" s="25"/>
      <c r="LAY6" s="25"/>
      <c r="LAZ6" s="25"/>
      <c r="LBA6" s="25"/>
      <c r="LBB6" s="25"/>
      <c r="LBC6" s="25"/>
      <c r="LBD6" s="25"/>
      <c r="LBE6" s="25"/>
      <c r="LBF6" s="25"/>
      <c r="LBG6" s="25"/>
      <c r="LBH6" s="25"/>
      <c r="LBI6" s="25"/>
      <c r="LBJ6" s="25"/>
      <c r="LBK6" s="25"/>
      <c r="LBL6" s="25"/>
      <c r="LBM6" s="25"/>
      <c r="LBN6" s="25"/>
      <c r="LBO6" s="25"/>
      <c r="LBP6" s="25"/>
      <c r="LBQ6" s="25"/>
      <c r="LBR6" s="25"/>
      <c r="LBS6" s="25"/>
      <c r="LBT6" s="25"/>
      <c r="LBU6" s="25"/>
      <c r="LBV6" s="25"/>
      <c r="LBW6" s="25"/>
      <c r="LBX6" s="25"/>
      <c r="LBY6" s="25"/>
      <c r="LBZ6" s="25"/>
      <c r="LCA6" s="25"/>
      <c r="LCB6" s="25"/>
      <c r="LCC6" s="25"/>
      <c r="LCD6" s="25"/>
      <c r="LCE6" s="25"/>
      <c r="LCF6" s="25"/>
      <c r="LCG6" s="25"/>
      <c r="LCH6" s="25"/>
      <c r="LCI6" s="25"/>
      <c r="LCJ6" s="25"/>
      <c r="LCK6" s="25"/>
      <c r="LCL6" s="25"/>
      <c r="LCM6" s="25"/>
      <c r="LCN6" s="25"/>
      <c r="LCO6" s="25"/>
      <c r="LCP6" s="25"/>
      <c r="LCQ6" s="25"/>
      <c r="LCR6" s="25"/>
      <c r="LCS6" s="25"/>
      <c r="LCT6" s="25"/>
      <c r="LCU6" s="25"/>
      <c r="LCV6" s="25"/>
      <c r="LCW6" s="25"/>
      <c r="LCX6" s="25"/>
      <c r="LCY6" s="25"/>
      <c r="LCZ6" s="25"/>
      <c r="LDA6" s="25"/>
      <c r="LDB6" s="25"/>
      <c r="LDC6" s="25"/>
      <c r="LDD6" s="25"/>
      <c r="LDE6" s="25"/>
      <c r="LDF6" s="25"/>
      <c r="LDG6" s="25"/>
      <c r="LDH6" s="25"/>
      <c r="LDI6" s="25"/>
      <c r="LDJ6" s="25"/>
      <c r="LDK6" s="25"/>
      <c r="LDL6" s="25"/>
      <c r="LDM6" s="25"/>
      <c r="LDN6" s="25"/>
      <c r="LDO6" s="25"/>
      <c r="LDP6" s="25"/>
      <c r="LDQ6" s="25"/>
      <c r="LDR6" s="25"/>
      <c r="LDS6" s="25"/>
      <c r="LDT6" s="25"/>
      <c r="LDU6" s="25"/>
      <c r="LDV6" s="25"/>
      <c r="LDW6" s="25"/>
      <c r="LDX6" s="25"/>
      <c r="LDY6" s="25"/>
      <c r="LDZ6" s="25"/>
      <c r="LEA6" s="25"/>
      <c r="LEB6" s="25"/>
      <c r="LEC6" s="25"/>
      <c r="LED6" s="25"/>
      <c r="LEE6" s="25"/>
      <c r="LEF6" s="25"/>
      <c r="LEG6" s="25"/>
      <c r="LEH6" s="25"/>
      <c r="LEI6" s="25"/>
      <c r="LEJ6" s="25"/>
      <c r="LEK6" s="25"/>
      <c r="LEL6" s="25"/>
      <c r="LEM6" s="25"/>
      <c r="LEN6" s="25"/>
      <c r="LEO6" s="25"/>
      <c r="LEP6" s="25"/>
      <c r="LEQ6" s="25"/>
      <c r="LER6" s="25"/>
      <c r="LES6" s="25"/>
      <c r="LET6" s="25"/>
      <c r="LEU6" s="25"/>
      <c r="LEV6" s="25"/>
      <c r="LEW6" s="25"/>
      <c r="LEX6" s="25"/>
      <c r="LEY6" s="25"/>
      <c r="LEZ6" s="25"/>
      <c r="LFA6" s="25"/>
      <c r="LFB6" s="25"/>
      <c r="LFC6" s="25"/>
      <c r="LFD6" s="25"/>
      <c r="LFE6" s="25"/>
      <c r="LFF6" s="25"/>
      <c r="LFG6" s="25"/>
      <c r="LFH6" s="25"/>
      <c r="LFI6" s="25"/>
      <c r="LFJ6" s="25"/>
      <c r="LFK6" s="25"/>
      <c r="LFL6" s="25"/>
      <c r="LFM6" s="25"/>
      <c r="LFN6" s="25"/>
      <c r="LFO6" s="25"/>
      <c r="LFP6" s="25"/>
      <c r="LFQ6" s="25"/>
      <c r="LFR6" s="25"/>
      <c r="LFS6" s="25"/>
      <c r="LFT6" s="25"/>
      <c r="LFU6" s="25"/>
      <c r="LFV6" s="25"/>
      <c r="LFW6" s="25"/>
      <c r="LFX6" s="25"/>
      <c r="LFY6" s="25"/>
      <c r="LFZ6" s="25"/>
      <c r="LGA6" s="25"/>
      <c r="LGB6" s="25"/>
      <c r="LGC6" s="25"/>
      <c r="LGD6" s="25"/>
      <c r="LGE6" s="25"/>
      <c r="LGF6" s="25"/>
      <c r="LGG6" s="25"/>
      <c r="LGH6" s="25"/>
      <c r="LGI6" s="25"/>
      <c r="LGJ6" s="25"/>
      <c r="LGK6" s="25"/>
      <c r="LGL6" s="25"/>
      <c r="LGM6" s="25"/>
      <c r="LGN6" s="25"/>
      <c r="LGO6" s="25"/>
      <c r="LGP6" s="25"/>
      <c r="LGQ6" s="25"/>
      <c r="LGR6" s="25"/>
      <c r="LGS6" s="25"/>
      <c r="LGT6" s="25"/>
      <c r="LGU6" s="25"/>
      <c r="LGV6" s="25"/>
      <c r="LGW6" s="25"/>
      <c r="LGX6" s="25"/>
      <c r="LGY6" s="25"/>
      <c r="LGZ6" s="25"/>
      <c r="LHA6" s="25"/>
      <c r="LHB6" s="25"/>
      <c r="LHC6" s="25"/>
      <c r="LHD6" s="25"/>
      <c r="LHE6" s="25"/>
      <c r="LHF6" s="25"/>
      <c r="LHG6" s="25"/>
      <c r="LHH6" s="25"/>
      <c r="LHI6" s="25"/>
      <c r="LHJ6" s="25"/>
      <c r="LHK6" s="25"/>
      <c r="LHL6" s="25"/>
      <c r="LHM6" s="25"/>
      <c r="LHN6" s="25"/>
      <c r="LHO6" s="25"/>
      <c r="LHP6" s="25"/>
      <c r="LHQ6" s="25"/>
      <c r="LHR6" s="25"/>
      <c r="LHS6" s="25"/>
      <c r="LHT6" s="25"/>
      <c r="LHU6" s="25"/>
      <c r="LHV6" s="25"/>
      <c r="LHW6" s="25"/>
      <c r="LHX6" s="25"/>
      <c r="LHY6" s="25"/>
      <c r="LHZ6" s="25"/>
      <c r="LIA6" s="25"/>
      <c r="LIB6" s="25"/>
      <c r="LIC6" s="25"/>
      <c r="LID6" s="25"/>
      <c r="LIE6" s="25"/>
      <c r="LIF6" s="25"/>
      <c r="LIG6" s="25"/>
      <c r="LIH6" s="25"/>
      <c r="LII6" s="25"/>
      <c r="LIJ6" s="25"/>
      <c r="LIK6" s="25"/>
      <c r="LIL6" s="25"/>
      <c r="LIM6" s="25"/>
      <c r="LIN6" s="25"/>
      <c r="LIO6" s="25"/>
      <c r="LIP6" s="25"/>
      <c r="LIQ6" s="25"/>
      <c r="LIR6" s="25"/>
      <c r="LIS6" s="25"/>
      <c r="LIT6" s="25"/>
      <c r="LIU6" s="25"/>
      <c r="LIV6" s="25"/>
      <c r="LIW6" s="25"/>
      <c r="LIX6" s="25"/>
      <c r="LIY6" s="25"/>
      <c r="LIZ6" s="25"/>
      <c r="LJA6" s="25"/>
      <c r="LJB6" s="25"/>
      <c r="LJC6" s="25"/>
      <c r="LJD6" s="25"/>
      <c r="LJE6" s="25"/>
      <c r="LJF6" s="25"/>
      <c r="LJG6" s="25"/>
      <c r="LJH6" s="25"/>
      <c r="LJI6" s="25"/>
      <c r="LJJ6" s="25"/>
      <c r="LJK6" s="25"/>
      <c r="LJL6" s="25"/>
      <c r="LJM6" s="25"/>
      <c r="LJN6" s="25"/>
      <c r="LJO6" s="25"/>
      <c r="LJP6" s="25"/>
      <c r="LJQ6" s="25"/>
      <c r="LJR6" s="25"/>
      <c r="LJS6" s="25"/>
      <c r="LJT6" s="25"/>
      <c r="LJU6" s="25"/>
      <c r="LJV6" s="25"/>
      <c r="LJW6" s="25"/>
      <c r="LJX6" s="25"/>
      <c r="LJY6" s="25"/>
      <c r="LJZ6" s="25"/>
      <c r="LKA6" s="25"/>
      <c r="LKB6" s="25"/>
      <c r="LKC6" s="25"/>
      <c r="LKD6" s="25"/>
      <c r="LKE6" s="25"/>
      <c r="LKF6" s="25"/>
      <c r="LKG6" s="25"/>
      <c r="LKH6" s="25"/>
      <c r="LKI6" s="25"/>
      <c r="LKJ6" s="25"/>
      <c r="LKK6" s="25"/>
      <c r="LKL6" s="25"/>
      <c r="LKM6" s="25"/>
      <c r="LKN6" s="25"/>
      <c r="LKO6" s="25"/>
      <c r="LKP6" s="25"/>
      <c r="LKQ6" s="25"/>
      <c r="LKR6" s="25"/>
      <c r="LKS6" s="25"/>
      <c r="LKT6" s="25"/>
      <c r="LKU6" s="25"/>
      <c r="LKV6" s="25"/>
      <c r="LKW6" s="25"/>
      <c r="LKX6" s="25"/>
      <c r="LKY6" s="25"/>
      <c r="LKZ6" s="25"/>
      <c r="LLA6" s="25"/>
      <c r="LLB6" s="25"/>
      <c r="LLC6" s="25"/>
      <c r="LLD6" s="25"/>
      <c r="LLE6" s="25"/>
      <c r="LLF6" s="25"/>
      <c r="LLG6" s="25"/>
      <c r="LLH6" s="25"/>
      <c r="LLI6" s="25"/>
      <c r="LLJ6" s="25"/>
      <c r="LLK6" s="25"/>
      <c r="LLL6" s="25"/>
      <c r="LLM6" s="25"/>
      <c r="LLN6" s="25"/>
      <c r="LLO6" s="25"/>
      <c r="LLP6" s="25"/>
      <c r="LLQ6" s="25"/>
      <c r="LLR6" s="25"/>
      <c r="LLS6" s="25"/>
      <c r="LLT6" s="25"/>
      <c r="LLU6" s="25"/>
      <c r="LLV6" s="25"/>
      <c r="LLW6" s="25"/>
      <c r="LLX6" s="25"/>
      <c r="LLY6" s="25"/>
      <c r="LLZ6" s="25"/>
      <c r="LMA6" s="25"/>
      <c r="LMB6" s="25"/>
      <c r="LMC6" s="25"/>
      <c r="LMD6" s="25"/>
      <c r="LME6" s="25"/>
      <c r="LMF6" s="25"/>
      <c r="LMG6" s="25"/>
      <c r="LMH6" s="25"/>
      <c r="LMI6" s="25"/>
      <c r="LMJ6" s="25"/>
      <c r="LMK6" s="25"/>
      <c r="LML6" s="25"/>
      <c r="LMM6" s="25"/>
      <c r="LMN6" s="25"/>
      <c r="LMO6" s="25"/>
      <c r="LMP6" s="25"/>
      <c r="LMQ6" s="25"/>
      <c r="LMR6" s="25"/>
      <c r="LMS6" s="25"/>
      <c r="LMT6" s="25"/>
      <c r="LMU6" s="25"/>
      <c r="LMV6" s="25"/>
      <c r="LMW6" s="25"/>
      <c r="LMX6" s="25"/>
      <c r="LMY6" s="25"/>
      <c r="LMZ6" s="25"/>
      <c r="LNA6" s="25"/>
      <c r="LNB6" s="25"/>
      <c r="LNC6" s="25"/>
      <c r="LND6" s="25"/>
      <c r="LNE6" s="25"/>
      <c r="LNF6" s="25"/>
      <c r="LNG6" s="25"/>
      <c r="LNH6" s="25"/>
      <c r="LNI6" s="25"/>
      <c r="LNJ6" s="25"/>
      <c r="LNK6" s="25"/>
      <c r="LNL6" s="25"/>
      <c r="LNM6" s="25"/>
      <c r="LNN6" s="25"/>
      <c r="LNO6" s="25"/>
      <c r="LNP6" s="25"/>
      <c r="LNQ6" s="25"/>
      <c r="LNR6" s="25"/>
      <c r="LNS6" s="25"/>
      <c r="LNT6" s="25"/>
      <c r="LNU6" s="25"/>
      <c r="LNV6" s="25"/>
      <c r="LNW6" s="25"/>
      <c r="LNX6" s="25"/>
      <c r="LNY6" s="25"/>
      <c r="LNZ6" s="25"/>
      <c r="LOA6" s="25"/>
      <c r="LOB6" s="25"/>
      <c r="LOC6" s="25"/>
      <c r="LOD6" s="25"/>
      <c r="LOE6" s="25"/>
      <c r="LOF6" s="25"/>
      <c r="LOG6" s="25"/>
      <c r="LOH6" s="25"/>
      <c r="LOI6" s="25"/>
      <c r="LOJ6" s="25"/>
      <c r="LOK6" s="25"/>
      <c r="LOL6" s="25"/>
      <c r="LOM6" s="25"/>
      <c r="LON6" s="25"/>
      <c r="LOO6" s="25"/>
      <c r="LOP6" s="25"/>
      <c r="LOQ6" s="25"/>
      <c r="LOR6" s="25"/>
      <c r="LOS6" s="25"/>
      <c r="LOT6" s="25"/>
      <c r="LOU6" s="25"/>
      <c r="LOV6" s="25"/>
      <c r="LOW6" s="25"/>
      <c r="LOX6" s="25"/>
      <c r="LOY6" s="25"/>
      <c r="LOZ6" s="25"/>
      <c r="LPA6" s="25"/>
      <c r="LPB6" s="25"/>
      <c r="LPC6" s="25"/>
      <c r="LPD6" s="25"/>
      <c r="LPE6" s="25"/>
      <c r="LPF6" s="25"/>
      <c r="LPG6" s="25"/>
      <c r="LPH6" s="25"/>
      <c r="LPI6" s="25"/>
      <c r="LPJ6" s="25"/>
      <c r="LPK6" s="25"/>
      <c r="LPL6" s="25"/>
      <c r="LPM6" s="25"/>
      <c r="LPN6" s="25"/>
      <c r="LPO6" s="25"/>
      <c r="LPP6" s="25"/>
      <c r="LPQ6" s="25"/>
      <c r="LPR6" s="25"/>
      <c r="LPS6" s="25"/>
      <c r="LPT6" s="25"/>
      <c r="LPU6" s="25"/>
      <c r="LPV6" s="25"/>
      <c r="LPW6" s="25"/>
      <c r="LPX6" s="25"/>
      <c r="LPY6" s="25"/>
      <c r="LPZ6" s="25"/>
      <c r="LQA6" s="25"/>
      <c r="LQB6" s="25"/>
      <c r="LQC6" s="25"/>
      <c r="LQD6" s="25"/>
      <c r="LQE6" s="25"/>
      <c r="LQF6" s="25"/>
      <c r="LQG6" s="25"/>
      <c r="LQH6" s="25"/>
      <c r="LQI6" s="25"/>
      <c r="LQJ6" s="25"/>
      <c r="LQK6" s="25"/>
      <c r="LQL6" s="25"/>
      <c r="LQM6" s="25"/>
      <c r="LQN6" s="25"/>
      <c r="LQO6" s="25"/>
      <c r="LQP6" s="25"/>
      <c r="LQQ6" s="25"/>
      <c r="LQR6" s="25"/>
      <c r="LQS6" s="25"/>
      <c r="LQT6" s="25"/>
      <c r="LQU6" s="25"/>
      <c r="LQV6" s="25"/>
      <c r="LQW6" s="25"/>
      <c r="LQX6" s="25"/>
      <c r="LQY6" s="25"/>
      <c r="LQZ6" s="25"/>
      <c r="LRA6" s="25"/>
      <c r="LRB6" s="25"/>
      <c r="LRC6" s="25"/>
      <c r="LRD6" s="25"/>
      <c r="LRE6" s="25"/>
      <c r="LRF6" s="25"/>
      <c r="LRG6" s="25"/>
      <c r="LRH6" s="25"/>
      <c r="LRI6" s="25"/>
      <c r="LRJ6" s="25"/>
      <c r="LRK6" s="25"/>
      <c r="LRL6" s="25"/>
      <c r="LRM6" s="25"/>
      <c r="LRN6" s="25"/>
      <c r="LRO6" s="25"/>
      <c r="LRP6" s="25"/>
      <c r="LRQ6" s="25"/>
      <c r="LRR6" s="25"/>
      <c r="LRS6" s="25"/>
      <c r="LRT6" s="25"/>
      <c r="LRU6" s="25"/>
      <c r="LRV6" s="25"/>
      <c r="LRW6" s="25"/>
      <c r="LRX6" s="25"/>
      <c r="LRY6" s="25"/>
      <c r="LRZ6" s="25"/>
      <c r="LSA6" s="25"/>
      <c r="LSB6" s="25"/>
      <c r="LSC6" s="25"/>
      <c r="LSD6" s="25"/>
      <c r="LSE6" s="25"/>
      <c r="LSF6" s="25"/>
      <c r="LSG6" s="25"/>
      <c r="LSH6" s="25"/>
      <c r="LSI6" s="25"/>
      <c r="LSJ6" s="25"/>
      <c r="LSK6" s="25"/>
      <c r="LSL6" s="25"/>
      <c r="LSM6" s="25"/>
      <c r="LSN6" s="25"/>
      <c r="LSO6" s="25"/>
      <c r="LSP6" s="25"/>
      <c r="LSQ6" s="25"/>
      <c r="LSR6" s="25"/>
      <c r="LSS6" s="25"/>
      <c r="LST6" s="25"/>
      <c r="LSU6" s="25"/>
      <c r="LSV6" s="25"/>
      <c r="LSW6" s="25"/>
      <c r="LSX6" s="25"/>
      <c r="LSY6" s="25"/>
      <c r="LSZ6" s="25"/>
      <c r="LTA6" s="25"/>
      <c r="LTB6" s="25"/>
      <c r="LTC6" s="25"/>
      <c r="LTD6" s="25"/>
      <c r="LTE6" s="25"/>
      <c r="LTF6" s="25"/>
      <c r="LTG6" s="25"/>
      <c r="LTH6" s="25"/>
      <c r="LTI6" s="25"/>
      <c r="LTJ6" s="25"/>
      <c r="LTK6" s="25"/>
      <c r="LTL6" s="25"/>
      <c r="LTM6" s="25"/>
      <c r="LTN6" s="25"/>
      <c r="LTO6" s="25"/>
      <c r="LTP6" s="25"/>
      <c r="LTQ6" s="25"/>
      <c r="LTR6" s="25"/>
      <c r="LTS6" s="25"/>
      <c r="LTT6" s="25"/>
      <c r="LTU6" s="25"/>
      <c r="LTV6" s="25"/>
      <c r="LTW6" s="25"/>
      <c r="LTX6" s="25"/>
      <c r="LTY6" s="25"/>
      <c r="LTZ6" s="25"/>
      <c r="LUA6" s="25"/>
      <c r="LUB6" s="25"/>
      <c r="LUC6" s="25"/>
      <c r="LUD6" s="25"/>
      <c r="LUE6" s="25"/>
      <c r="LUF6" s="25"/>
      <c r="LUG6" s="25"/>
      <c r="LUH6" s="25"/>
      <c r="LUI6" s="25"/>
      <c r="LUJ6" s="25"/>
      <c r="LUK6" s="25"/>
      <c r="LUL6" s="25"/>
      <c r="LUM6" s="25"/>
      <c r="LUN6" s="25"/>
      <c r="LUO6" s="25"/>
      <c r="LUP6" s="25"/>
      <c r="LUQ6" s="25"/>
      <c r="LUR6" s="25"/>
      <c r="LUS6" s="25"/>
      <c r="LUT6" s="25"/>
      <c r="LUU6" s="25"/>
      <c r="LUV6" s="25"/>
      <c r="LUW6" s="25"/>
      <c r="LUX6" s="25"/>
      <c r="LUY6" s="25"/>
      <c r="LUZ6" s="25"/>
      <c r="LVA6" s="25"/>
      <c r="LVB6" s="25"/>
      <c r="LVC6" s="25"/>
      <c r="LVD6" s="25"/>
      <c r="LVE6" s="25"/>
      <c r="LVF6" s="25"/>
      <c r="LVG6" s="25"/>
      <c r="LVH6" s="25"/>
      <c r="LVI6" s="25"/>
      <c r="LVJ6" s="25"/>
      <c r="LVK6" s="25"/>
      <c r="LVL6" s="25"/>
      <c r="LVM6" s="25"/>
      <c r="LVN6" s="25"/>
      <c r="LVO6" s="25"/>
      <c r="LVP6" s="25"/>
      <c r="LVQ6" s="25"/>
      <c r="LVR6" s="25"/>
      <c r="LVS6" s="25"/>
      <c r="LVT6" s="25"/>
      <c r="LVU6" s="25"/>
      <c r="LVV6" s="25"/>
      <c r="LVW6" s="25"/>
      <c r="LVX6" s="25"/>
      <c r="LVY6" s="25"/>
      <c r="LVZ6" s="25"/>
      <c r="LWA6" s="25"/>
      <c r="LWB6" s="25"/>
      <c r="LWC6" s="25"/>
      <c r="LWD6" s="25"/>
      <c r="LWE6" s="25"/>
      <c r="LWF6" s="25"/>
      <c r="LWG6" s="25"/>
      <c r="LWH6" s="25"/>
      <c r="LWI6" s="25"/>
      <c r="LWJ6" s="25"/>
      <c r="LWK6" s="25"/>
      <c r="LWL6" s="25"/>
      <c r="LWM6" s="25"/>
      <c r="LWN6" s="25"/>
      <c r="LWO6" s="25"/>
      <c r="LWP6" s="25"/>
      <c r="LWQ6" s="25"/>
      <c r="LWR6" s="25"/>
      <c r="LWS6" s="25"/>
      <c r="LWT6" s="25"/>
      <c r="LWU6" s="25"/>
      <c r="LWV6" s="25"/>
      <c r="LWW6" s="25"/>
      <c r="LWX6" s="25"/>
      <c r="LWY6" s="25"/>
      <c r="LWZ6" s="25"/>
      <c r="LXA6" s="25"/>
      <c r="LXB6" s="25"/>
      <c r="LXC6" s="25"/>
      <c r="LXD6" s="25"/>
      <c r="LXE6" s="25"/>
      <c r="LXF6" s="25"/>
      <c r="LXG6" s="25"/>
      <c r="LXH6" s="25"/>
      <c r="LXI6" s="25"/>
      <c r="LXJ6" s="25"/>
      <c r="LXK6" s="25"/>
      <c r="LXL6" s="25"/>
      <c r="LXM6" s="25"/>
      <c r="LXN6" s="25"/>
      <c r="LXO6" s="25"/>
      <c r="LXP6" s="25"/>
      <c r="LXQ6" s="25"/>
      <c r="LXR6" s="25"/>
      <c r="LXS6" s="25"/>
      <c r="LXT6" s="25"/>
      <c r="LXU6" s="25"/>
      <c r="LXV6" s="25"/>
      <c r="LXW6" s="25"/>
      <c r="LXX6" s="25"/>
      <c r="LXY6" s="25"/>
      <c r="LXZ6" s="25"/>
      <c r="LYA6" s="25"/>
      <c r="LYB6" s="25"/>
      <c r="LYC6" s="25"/>
      <c r="LYD6" s="25"/>
      <c r="LYE6" s="25"/>
      <c r="LYF6" s="25"/>
      <c r="LYG6" s="25"/>
      <c r="LYH6" s="25"/>
      <c r="LYI6" s="25"/>
      <c r="LYJ6" s="25"/>
      <c r="LYK6" s="25"/>
      <c r="LYL6" s="25"/>
      <c r="LYM6" s="25"/>
      <c r="LYN6" s="25"/>
      <c r="LYO6" s="25"/>
      <c r="LYP6" s="25"/>
      <c r="LYQ6" s="25"/>
      <c r="LYR6" s="25"/>
      <c r="LYS6" s="25"/>
      <c r="LYT6" s="25"/>
      <c r="LYU6" s="25"/>
      <c r="LYV6" s="25"/>
      <c r="LYW6" s="25"/>
      <c r="LYX6" s="25"/>
      <c r="LYY6" s="25"/>
      <c r="LYZ6" s="25"/>
      <c r="LZA6" s="25"/>
      <c r="LZB6" s="25"/>
      <c r="LZC6" s="25"/>
      <c r="LZD6" s="25"/>
      <c r="LZE6" s="25"/>
      <c r="LZF6" s="25"/>
      <c r="LZG6" s="25"/>
      <c r="LZH6" s="25"/>
      <c r="LZI6" s="25"/>
      <c r="LZJ6" s="25"/>
      <c r="LZK6" s="25"/>
      <c r="LZL6" s="25"/>
      <c r="LZM6" s="25"/>
      <c r="LZN6" s="25"/>
      <c r="LZO6" s="25"/>
      <c r="LZP6" s="25"/>
      <c r="LZQ6" s="25"/>
      <c r="LZR6" s="25"/>
      <c r="LZS6" s="25"/>
      <c r="LZT6" s="25"/>
      <c r="LZU6" s="25"/>
      <c r="LZV6" s="25"/>
      <c r="LZW6" s="25"/>
      <c r="LZX6" s="25"/>
      <c r="LZY6" s="25"/>
      <c r="LZZ6" s="25"/>
      <c r="MAA6" s="25"/>
      <c r="MAB6" s="25"/>
      <c r="MAC6" s="25"/>
      <c r="MAD6" s="25"/>
      <c r="MAE6" s="25"/>
      <c r="MAF6" s="25"/>
      <c r="MAG6" s="25"/>
      <c r="MAH6" s="25"/>
      <c r="MAI6" s="25"/>
      <c r="MAJ6" s="25"/>
      <c r="MAK6" s="25"/>
      <c r="MAL6" s="25"/>
      <c r="MAM6" s="25"/>
      <c r="MAN6" s="25"/>
      <c r="MAO6" s="25"/>
      <c r="MAP6" s="25"/>
      <c r="MAQ6" s="25"/>
      <c r="MAR6" s="25"/>
      <c r="MAS6" s="25"/>
      <c r="MAT6" s="25"/>
      <c r="MAU6" s="25"/>
      <c r="MAV6" s="25"/>
      <c r="MAW6" s="25"/>
      <c r="MAX6" s="25"/>
      <c r="MAY6" s="25"/>
      <c r="MAZ6" s="25"/>
      <c r="MBA6" s="25"/>
      <c r="MBB6" s="25"/>
      <c r="MBC6" s="25"/>
      <c r="MBD6" s="25"/>
      <c r="MBE6" s="25"/>
      <c r="MBF6" s="25"/>
      <c r="MBG6" s="25"/>
      <c r="MBH6" s="25"/>
      <c r="MBI6" s="25"/>
      <c r="MBJ6" s="25"/>
      <c r="MBK6" s="25"/>
      <c r="MBL6" s="25"/>
      <c r="MBM6" s="25"/>
      <c r="MBN6" s="25"/>
      <c r="MBO6" s="25"/>
      <c r="MBP6" s="25"/>
      <c r="MBQ6" s="25"/>
      <c r="MBR6" s="25"/>
      <c r="MBS6" s="25"/>
      <c r="MBT6" s="25"/>
      <c r="MBU6" s="25"/>
      <c r="MBV6" s="25"/>
      <c r="MBW6" s="25"/>
      <c r="MBX6" s="25"/>
      <c r="MBY6" s="25"/>
      <c r="MBZ6" s="25"/>
      <c r="MCA6" s="25"/>
      <c r="MCB6" s="25"/>
      <c r="MCC6" s="25"/>
      <c r="MCD6" s="25"/>
      <c r="MCE6" s="25"/>
      <c r="MCF6" s="25"/>
      <c r="MCG6" s="25"/>
      <c r="MCH6" s="25"/>
      <c r="MCI6" s="25"/>
      <c r="MCJ6" s="25"/>
      <c r="MCK6" s="25"/>
      <c r="MCL6" s="25"/>
      <c r="MCM6" s="25"/>
      <c r="MCN6" s="25"/>
      <c r="MCO6" s="25"/>
      <c r="MCP6" s="25"/>
      <c r="MCQ6" s="25"/>
      <c r="MCR6" s="25"/>
      <c r="MCS6" s="25"/>
      <c r="MCT6" s="25"/>
      <c r="MCU6" s="25"/>
      <c r="MCV6" s="25"/>
      <c r="MCW6" s="25"/>
      <c r="MCX6" s="25"/>
      <c r="MCY6" s="25"/>
      <c r="MCZ6" s="25"/>
      <c r="MDA6" s="25"/>
      <c r="MDB6" s="25"/>
      <c r="MDC6" s="25"/>
      <c r="MDD6" s="25"/>
      <c r="MDE6" s="25"/>
      <c r="MDF6" s="25"/>
      <c r="MDG6" s="25"/>
      <c r="MDH6" s="25"/>
      <c r="MDI6" s="25"/>
      <c r="MDJ6" s="25"/>
      <c r="MDK6" s="25"/>
      <c r="MDL6" s="25"/>
      <c r="MDM6" s="25"/>
      <c r="MDN6" s="25"/>
      <c r="MDO6" s="25"/>
      <c r="MDP6" s="25"/>
      <c r="MDQ6" s="25"/>
      <c r="MDR6" s="25"/>
      <c r="MDS6" s="25"/>
      <c r="MDT6" s="25"/>
      <c r="MDU6" s="25"/>
      <c r="MDV6" s="25"/>
      <c r="MDW6" s="25"/>
      <c r="MDX6" s="25"/>
      <c r="MDY6" s="25"/>
      <c r="MDZ6" s="25"/>
      <c r="MEA6" s="25"/>
      <c r="MEB6" s="25"/>
      <c r="MEC6" s="25"/>
      <c r="MED6" s="25"/>
      <c r="MEE6" s="25"/>
      <c r="MEF6" s="25"/>
      <c r="MEG6" s="25"/>
      <c r="MEH6" s="25"/>
      <c r="MEI6" s="25"/>
      <c r="MEJ6" s="25"/>
      <c r="MEK6" s="25"/>
      <c r="MEL6" s="25"/>
      <c r="MEM6" s="25"/>
      <c r="MEN6" s="25"/>
      <c r="MEO6" s="25"/>
      <c r="MEP6" s="25"/>
      <c r="MEQ6" s="25"/>
      <c r="MER6" s="25"/>
      <c r="MES6" s="25"/>
      <c r="MET6" s="25"/>
      <c r="MEU6" s="25"/>
      <c r="MEV6" s="25"/>
      <c r="MEW6" s="25"/>
      <c r="MEX6" s="25"/>
      <c r="MEY6" s="25"/>
      <c r="MEZ6" s="25"/>
      <c r="MFA6" s="25"/>
      <c r="MFB6" s="25"/>
      <c r="MFC6" s="25"/>
      <c r="MFD6" s="25"/>
      <c r="MFE6" s="25"/>
      <c r="MFF6" s="25"/>
      <c r="MFG6" s="25"/>
      <c r="MFH6" s="25"/>
      <c r="MFI6" s="25"/>
      <c r="MFJ6" s="25"/>
      <c r="MFK6" s="25"/>
      <c r="MFL6" s="25"/>
      <c r="MFM6" s="25"/>
      <c r="MFN6" s="25"/>
      <c r="MFO6" s="25"/>
      <c r="MFP6" s="25"/>
      <c r="MFQ6" s="25"/>
      <c r="MFR6" s="25"/>
      <c r="MFS6" s="25"/>
      <c r="MFT6" s="25"/>
      <c r="MFU6" s="25"/>
      <c r="MFV6" s="25"/>
      <c r="MFW6" s="25"/>
      <c r="MFX6" s="25"/>
      <c r="MFY6" s="25"/>
      <c r="MFZ6" s="25"/>
      <c r="MGA6" s="25"/>
      <c r="MGB6" s="25"/>
      <c r="MGC6" s="25"/>
      <c r="MGD6" s="25"/>
      <c r="MGE6" s="25"/>
      <c r="MGF6" s="25"/>
      <c r="MGG6" s="25"/>
      <c r="MGH6" s="25"/>
      <c r="MGI6" s="25"/>
      <c r="MGJ6" s="25"/>
      <c r="MGK6" s="25"/>
      <c r="MGL6" s="25"/>
      <c r="MGM6" s="25"/>
      <c r="MGN6" s="25"/>
      <c r="MGO6" s="25"/>
      <c r="MGP6" s="25"/>
      <c r="MGQ6" s="25"/>
      <c r="MGR6" s="25"/>
      <c r="MGS6" s="25"/>
      <c r="MGT6" s="25"/>
      <c r="MGU6" s="25"/>
      <c r="MGV6" s="25"/>
      <c r="MGW6" s="25"/>
      <c r="MGX6" s="25"/>
      <c r="MGY6" s="25"/>
      <c r="MGZ6" s="25"/>
      <c r="MHA6" s="25"/>
      <c r="MHB6" s="25"/>
      <c r="MHC6" s="25"/>
      <c r="MHD6" s="25"/>
      <c r="MHE6" s="25"/>
      <c r="MHF6" s="25"/>
      <c r="MHG6" s="25"/>
      <c r="MHH6" s="25"/>
      <c r="MHI6" s="25"/>
      <c r="MHJ6" s="25"/>
      <c r="MHK6" s="25"/>
      <c r="MHL6" s="25"/>
      <c r="MHM6" s="25"/>
      <c r="MHN6" s="25"/>
      <c r="MHO6" s="25"/>
      <c r="MHP6" s="25"/>
      <c r="MHQ6" s="25"/>
      <c r="MHR6" s="25"/>
      <c r="MHS6" s="25"/>
      <c r="MHT6" s="25"/>
      <c r="MHU6" s="25"/>
      <c r="MHV6" s="25"/>
      <c r="MHW6" s="25"/>
      <c r="MHX6" s="25"/>
      <c r="MHY6" s="25"/>
      <c r="MHZ6" s="25"/>
      <c r="MIA6" s="25"/>
      <c r="MIB6" s="25"/>
      <c r="MIC6" s="25"/>
      <c r="MID6" s="25"/>
      <c r="MIE6" s="25"/>
      <c r="MIF6" s="25"/>
      <c r="MIG6" s="25"/>
      <c r="MIH6" s="25"/>
      <c r="MII6" s="25"/>
      <c r="MIJ6" s="25"/>
      <c r="MIK6" s="25"/>
      <c r="MIL6" s="25"/>
      <c r="MIM6" s="25"/>
      <c r="MIN6" s="25"/>
      <c r="MIO6" s="25"/>
      <c r="MIP6" s="25"/>
      <c r="MIQ6" s="25"/>
      <c r="MIR6" s="25"/>
      <c r="MIS6" s="25"/>
      <c r="MIT6" s="25"/>
      <c r="MIU6" s="25"/>
      <c r="MIV6" s="25"/>
      <c r="MIW6" s="25"/>
      <c r="MIX6" s="25"/>
      <c r="MIY6" s="25"/>
      <c r="MIZ6" s="25"/>
      <c r="MJA6" s="25"/>
      <c r="MJB6" s="25"/>
      <c r="MJC6" s="25"/>
      <c r="MJD6" s="25"/>
      <c r="MJE6" s="25"/>
      <c r="MJF6" s="25"/>
      <c r="MJG6" s="25"/>
      <c r="MJH6" s="25"/>
      <c r="MJI6" s="25"/>
      <c r="MJJ6" s="25"/>
      <c r="MJK6" s="25"/>
      <c r="MJL6" s="25"/>
      <c r="MJM6" s="25"/>
      <c r="MJN6" s="25"/>
      <c r="MJO6" s="25"/>
      <c r="MJP6" s="25"/>
      <c r="MJQ6" s="25"/>
      <c r="MJR6" s="25"/>
      <c r="MJS6" s="25"/>
      <c r="MJT6" s="25"/>
      <c r="MJU6" s="25"/>
      <c r="MJV6" s="25"/>
      <c r="MJW6" s="25"/>
      <c r="MJX6" s="25"/>
      <c r="MJY6" s="25"/>
      <c r="MJZ6" s="25"/>
      <c r="MKA6" s="25"/>
      <c r="MKB6" s="25"/>
      <c r="MKC6" s="25"/>
      <c r="MKD6" s="25"/>
      <c r="MKE6" s="25"/>
      <c r="MKF6" s="25"/>
      <c r="MKG6" s="25"/>
      <c r="MKH6" s="25"/>
      <c r="MKI6" s="25"/>
      <c r="MKJ6" s="25"/>
      <c r="MKK6" s="25"/>
      <c r="MKL6" s="25"/>
      <c r="MKM6" s="25"/>
      <c r="MKN6" s="25"/>
      <c r="MKO6" s="25"/>
      <c r="MKP6" s="25"/>
      <c r="MKQ6" s="25"/>
      <c r="MKR6" s="25"/>
      <c r="MKS6" s="25"/>
      <c r="MKT6" s="25"/>
      <c r="MKU6" s="25"/>
      <c r="MKV6" s="25"/>
      <c r="MKW6" s="25"/>
      <c r="MKX6" s="25"/>
      <c r="MKY6" s="25"/>
      <c r="MKZ6" s="25"/>
      <c r="MLA6" s="25"/>
      <c r="MLB6" s="25"/>
      <c r="MLC6" s="25"/>
      <c r="MLD6" s="25"/>
      <c r="MLE6" s="25"/>
      <c r="MLF6" s="25"/>
      <c r="MLG6" s="25"/>
      <c r="MLH6" s="25"/>
      <c r="MLI6" s="25"/>
      <c r="MLJ6" s="25"/>
      <c r="MLK6" s="25"/>
      <c r="MLL6" s="25"/>
      <c r="MLM6" s="25"/>
      <c r="MLN6" s="25"/>
      <c r="MLO6" s="25"/>
      <c r="MLP6" s="25"/>
      <c r="MLQ6" s="25"/>
      <c r="MLR6" s="25"/>
      <c r="MLS6" s="25"/>
      <c r="MLT6" s="25"/>
      <c r="MLU6" s="25"/>
      <c r="MLV6" s="25"/>
      <c r="MLW6" s="25"/>
      <c r="MLX6" s="25"/>
      <c r="MLY6" s="25"/>
      <c r="MLZ6" s="25"/>
      <c r="MMA6" s="25"/>
      <c r="MMB6" s="25"/>
      <c r="MMC6" s="25"/>
      <c r="MMD6" s="25"/>
      <c r="MME6" s="25"/>
      <c r="MMF6" s="25"/>
      <c r="MMG6" s="25"/>
      <c r="MMH6" s="25"/>
      <c r="MMI6" s="25"/>
      <c r="MMJ6" s="25"/>
      <c r="MMK6" s="25"/>
      <c r="MML6" s="25"/>
      <c r="MMM6" s="25"/>
      <c r="MMN6" s="25"/>
      <c r="MMO6" s="25"/>
      <c r="MMP6" s="25"/>
      <c r="MMQ6" s="25"/>
      <c r="MMR6" s="25"/>
      <c r="MMS6" s="25"/>
      <c r="MMT6" s="25"/>
      <c r="MMU6" s="25"/>
      <c r="MMV6" s="25"/>
      <c r="MMW6" s="25"/>
      <c r="MMX6" s="25"/>
      <c r="MMY6" s="25"/>
      <c r="MMZ6" s="25"/>
      <c r="MNA6" s="25"/>
      <c r="MNB6" s="25"/>
      <c r="MNC6" s="25"/>
      <c r="MND6" s="25"/>
      <c r="MNE6" s="25"/>
      <c r="MNF6" s="25"/>
      <c r="MNG6" s="25"/>
      <c r="MNH6" s="25"/>
      <c r="MNI6" s="25"/>
      <c r="MNJ6" s="25"/>
      <c r="MNK6" s="25"/>
      <c r="MNL6" s="25"/>
      <c r="MNM6" s="25"/>
      <c r="MNN6" s="25"/>
      <c r="MNO6" s="25"/>
      <c r="MNP6" s="25"/>
      <c r="MNQ6" s="25"/>
      <c r="MNR6" s="25"/>
      <c r="MNS6" s="25"/>
      <c r="MNT6" s="25"/>
      <c r="MNU6" s="25"/>
      <c r="MNV6" s="25"/>
      <c r="MNW6" s="25"/>
      <c r="MNX6" s="25"/>
      <c r="MNY6" s="25"/>
      <c r="MNZ6" s="25"/>
      <c r="MOA6" s="25"/>
      <c r="MOB6" s="25"/>
      <c r="MOC6" s="25"/>
      <c r="MOD6" s="25"/>
      <c r="MOE6" s="25"/>
      <c r="MOF6" s="25"/>
      <c r="MOG6" s="25"/>
      <c r="MOH6" s="25"/>
      <c r="MOI6" s="25"/>
      <c r="MOJ6" s="25"/>
      <c r="MOK6" s="25"/>
      <c r="MOL6" s="25"/>
      <c r="MOM6" s="25"/>
      <c r="MON6" s="25"/>
      <c r="MOO6" s="25"/>
      <c r="MOP6" s="25"/>
      <c r="MOQ6" s="25"/>
      <c r="MOR6" s="25"/>
      <c r="MOS6" s="25"/>
      <c r="MOT6" s="25"/>
      <c r="MOU6" s="25"/>
      <c r="MOV6" s="25"/>
      <c r="MOW6" s="25"/>
      <c r="MOX6" s="25"/>
      <c r="MOY6" s="25"/>
      <c r="MOZ6" s="25"/>
      <c r="MPA6" s="25"/>
      <c r="MPB6" s="25"/>
      <c r="MPC6" s="25"/>
      <c r="MPD6" s="25"/>
      <c r="MPE6" s="25"/>
      <c r="MPF6" s="25"/>
      <c r="MPG6" s="25"/>
      <c r="MPH6" s="25"/>
      <c r="MPI6" s="25"/>
      <c r="MPJ6" s="25"/>
      <c r="MPK6" s="25"/>
      <c r="MPL6" s="25"/>
      <c r="MPM6" s="25"/>
      <c r="MPN6" s="25"/>
      <c r="MPO6" s="25"/>
      <c r="MPP6" s="25"/>
      <c r="MPQ6" s="25"/>
      <c r="MPR6" s="25"/>
      <c r="MPS6" s="25"/>
      <c r="MPT6" s="25"/>
      <c r="MPU6" s="25"/>
      <c r="MPV6" s="25"/>
      <c r="MPW6" s="25"/>
      <c r="MPX6" s="25"/>
      <c r="MPY6" s="25"/>
      <c r="MPZ6" s="25"/>
      <c r="MQA6" s="25"/>
      <c r="MQB6" s="25"/>
      <c r="MQC6" s="25"/>
      <c r="MQD6" s="25"/>
      <c r="MQE6" s="25"/>
      <c r="MQF6" s="25"/>
      <c r="MQG6" s="25"/>
      <c r="MQH6" s="25"/>
      <c r="MQI6" s="25"/>
      <c r="MQJ6" s="25"/>
      <c r="MQK6" s="25"/>
      <c r="MQL6" s="25"/>
      <c r="MQM6" s="25"/>
      <c r="MQN6" s="25"/>
      <c r="MQO6" s="25"/>
      <c r="MQP6" s="25"/>
      <c r="MQQ6" s="25"/>
      <c r="MQR6" s="25"/>
      <c r="MQS6" s="25"/>
      <c r="MQT6" s="25"/>
      <c r="MQU6" s="25"/>
      <c r="MQV6" s="25"/>
      <c r="MQW6" s="25"/>
      <c r="MQX6" s="25"/>
      <c r="MQY6" s="25"/>
      <c r="MQZ6" s="25"/>
      <c r="MRA6" s="25"/>
      <c r="MRB6" s="25"/>
      <c r="MRC6" s="25"/>
      <c r="MRD6" s="25"/>
      <c r="MRE6" s="25"/>
      <c r="MRF6" s="25"/>
      <c r="MRG6" s="25"/>
      <c r="MRH6" s="25"/>
      <c r="MRI6" s="25"/>
      <c r="MRJ6" s="25"/>
      <c r="MRK6" s="25"/>
      <c r="MRL6" s="25"/>
      <c r="MRM6" s="25"/>
      <c r="MRN6" s="25"/>
      <c r="MRO6" s="25"/>
      <c r="MRP6" s="25"/>
      <c r="MRQ6" s="25"/>
      <c r="MRR6" s="25"/>
      <c r="MRS6" s="25"/>
      <c r="MRT6" s="25"/>
      <c r="MRU6" s="25"/>
      <c r="MRV6" s="25"/>
      <c r="MRW6" s="25"/>
      <c r="MRX6" s="25"/>
      <c r="MRY6" s="25"/>
      <c r="MRZ6" s="25"/>
      <c r="MSA6" s="25"/>
      <c r="MSB6" s="25"/>
      <c r="MSC6" s="25"/>
      <c r="MSD6" s="25"/>
      <c r="MSE6" s="25"/>
      <c r="MSF6" s="25"/>
      <c r="MSG6" s="25"/>
      <c r="MSH6" s="25"/>
      <c r="MSI6" s="25"/>
      <c r="MSJ6" s="25"/>
      <c r="MSK6" s="25"/>
      <c r="MSL6" s="25"/>
      <c r="MSM6" s="25"/>
      <c r="MSN6" s="25"/>
      <c r="MSO6" s="25"/>
      <c r="MSP6" s="25"/>
      <c r="MSQ6" s="25"/>
      <c r="MSR6" s="25"/>
      <c r="MSS6" s="25"/>
      <c r="MST6" s="25"/>
      <c r="MSU6" s="25"/>
      <c r="MSV6" s="25"/>
      <c r="MSW6" s="25"/>
      <c r="MSX6" s="25"/>
      <c r="MSY6" s="25"/>
      <c r="MSZ6" s="25"/>
      <c r="MTA6" s="25"/>
      <c r="MTB6" s="25"/>
      <c r="MTC6" s="25"/>
      <c r="MTD6" s="25"/>
      <c r="MTE6" s="25"/>
      <c r="MTF6" s="25"/>
      <c r="MTG6" s="25"/>
      <c r="MTH6" s="25"/>
      <c r="MTI6" s="25"/>
      <c r="MTJ6" s="25"/>
      <c r="MTK6" s="25"/>
      <c r="MTL6" s="25"/>
      <c r="MTM6" s="25"/>
      <c r="MTN6" s="25"/>
      <c r="MTO6" s="25"/>
      <c r="MTP6" s="25"/>
      <c r="MTQ6" s="25"/>
      <c r="MTR6" s="25"/>
      <c r="MTS6" s="25"/>
      <c r="MTT6" s="25"/>
      <c r="MTU6" s="25"/>
      <c r="MTV6" s="25"/>
      <c r="MTW6" s="25"/>
      <c r="MTX6" s="25"/>
      <c r="MTY6" s="25"/>
      <c r="MTZ6" s="25"/>
      <c r="MUA6" s="25"/>
      <c r="MUB6" s="25"/>
      <c r="MUC6" s="25"/>
      <c r="MUD6" s="25"/>
      <c r="MUE6" s="25"/>
      <c r="MUF6" s="25"/>
      <c r="MUG6" s="25"/>
      <c r="MUH6" s="25"/>
      <c r="MUI6" s="25"/>
      <c r="MUJ6" s="25"/>
      <c r="MUK6" s="25"/>
      <c r="MUL6" s="25"/>
      <c r="MUM6" s="25"/>
      <c r="MUN6" s="25"/>
      <c r="MUO6" s="25"/>
      <c r="MUP6" s="25"/>
      <c r="MUQ6" s="25"/>
      <c r="MUR6" s="25"/>
      <c r="MUS6" s="25"/>
      <c r="MUT6" s="25"/>
      <c r="MUU6" s="25"/>
      <c r="MUV6" s="25"/>
      <c r="MUW6" s="25"/>
      <c r="MUX6" s="25"/>
      <c r="MUY6" s="25"/>
      <c r="MUZ6" s="25"/>
      <c r="MVA6" s="25"/>
      <c r="MVB6" s="25"/>
      <c r="MVC6" s="25"/>
      <c r="MVD6" s="25"/>
      <c r="MVE6" s="25"/>
      <c r="MVF6" s="25"/>
      <c r="MVG6" s="25"/>
      <c r="MVH6" s="25"/>
      <c r="MVI6" s="25"/>
      <c r="MVJ6" s="25"/>
      <c r="MVK6" s="25"/>
      <c r="MVL6" s="25"/>
      <c r="MVM6" s="25"/>
      <c r="MVN6" s="25"/>
      <c r="MVO6" s="25"/>
      <c r="MVP6" s="25"/>
      <c r="MVQ6" s="25"/>
      <c r="MVR6" s="25"/>
      <c r="MVS6" s="25"/>
      <c r="MVT6" s="25"/>
      <c r="MVU6" s="25"/>
      <c r="MVV6" s="25"/>
      <c r="MVW6" s="25"/>
      <c r="MVX6" s="25"/>
      <c r="MVY6" s="25"/>
      <c r="MVZ6" s="25"/>
      <c r="MWA6" s="25"/>
      <c r="MWB6" s="25"/>
      <c r="MWC6" s="25"/>
      <c r="MWD6" s="25"/>
      <c r="MWE6" s="25"/>
      <c r="MWF6" s="25"/>
      <c r="MWG6" s="25"/>
      <c r="MWH6" s="25"/>
      <c r="MWI6" s="25"/>
      <c r="MWJ6" s="25"/>
      <c r="MWK6" s="25"/>
      <c r="MWL6" s="25"/>
      <c r="MWM6" s="25"/>
      <c r="MWN6" s="25"/>
      <c r="MWO6" s="25"/>
      <c r="MWP6" s="25"/>
      <c r="MWQ6" s="25"/>
      <c r="MWR6" s="25"/>
      <c r="MWS6" s="25"/>
      <c r="MWT6" s="25"/>
      <c r="MWU6" s="25"/>
      <c r="MWV6" s="25"/>
      <c r="MWW6" s="25"/>
      <c r="MWX6" s="25"/>
      <c r="MWY6" s="25"/>
      <c r="MWZ6" s="25"/>
      <c r="MXA6" s="25"/>
      <c r="MXB6" s="25"/>
      <c r="MXC6" s="25"/>
      <c r="MXD6" s="25"/>
      <c r="MXE6" s="25"/>
      <c r="MXF6" s="25"/>
      <c r="MXG6" s="25"/>
      <c r="MXH6" s="25"/>
      <c r="MXI6" s="25"/>
      <c r="MXJ6" s="25"/>
      <c r="MXK6" s="25"/>
      <c r="MXL6" s="25"/>
      <c r="MXM6" s="25"/>
      <c r="MXN6" s="25"/>
      <c r="MXO6" s="25"/>
      <c r="MXP6" s="25"/>
      <c r="MXQ6" s="25"/>
      <c r="MXR6" s="25"/>
      <c r="MXS6" s="25"/>
      <c r="MXT6" s="25"/>
      <c r="MXU6" s="25"/>
      <c r="MXV6" s="25"/>
      <c r="MXW6" s="25"/>
      <c r="MXX6" s="25"/>
      <c r="MXY6" s="25"/>
      <c r="MXZ6" s="25"/>
      <c r="MYA6" s="25"/>
      <c r="MYB6" s="25"/>
      <c r="MYC6" s="25"/>
      <c r="MYD6" s="25"/>
      <c r="MYE6" s="25"/>
      <c r="MYF6" s="25"/>
      <c r="MYG6" s="25"/>
      <c r="MYH6" s="25"/>
      <c r="MYI6" s="25"/>
      <c r="MYJ6" s="25"/>
      <c r="MYK6" s="25"/>
      <c r="MYL6" s="25"/>
      <c r="MYM6" s="25"/>
      <c r="MYN6" s="25"/>
      <c r="MYO6" s="25"/>
      <c r="MYP6" s="25"/>
      <c r="MYQ6" s="25"/>
      <c r="MYR6" s="25"/>
      <c r="MYS6" s="25"/>
      <c r="MYT6" s="25"/>
      <c r="MYU6" s="25"/>
      <c r="MYV6" s="25"/>
      <c r="MYW6" s="25"/>
      <c r="MYX6" s="25"/>
      <c r="MYY6" s="25"/>
      <c r="MYZ6" s="25"/>
      <c r="MZA6" s="25"/>
      <c r="MZB6" s="25"/>
      <c r="MZC6" s="25"/>
      <c r="MZD6" s="25"/>
      <c r="MZE6" s="25"/>
      <c r="MZF6" s="25"/>
      <c r="MZG6" s="25"/>
      <c r="MZH6" s="25"/>
      <c r="MZI6" s="25"/>
      <c r="MZJ6" s="25"/>
      <c r="MZK6" s="25"/>
      <c r="MZL6" s="25"/>
      <c r="MZM6" s="25"/>
      <c r="MZN6" s="25"/>
      <c r="MZO6" s="25"/>
      <c r="MZP6" s="25"/>
      <c r="MZQ6" s="25"/>
      <c r="MZR6" s="25"/>
      <c r="MZS6" s="25"/>
      <c r="MZT6" s="25"/>
      <c r="MZU6" s="25"/>
      <c r="MZV6" s="25"/>
      <c r="MZW6" s="25"/>
      <c r="MZX6" s="25"/>
      <c r="MZY6" s="25"/>
      <c r="MZZ6" s="25"/>
      <c r="NAA6" s="25"/>
      <c r="NAB6" s="25"/>
      <c r="NAC6" s="25"/>
      <c r="NAD6" s="25"/>
      <c r="NAE6" s="25"/>
      <c r="NAF6" s="25"/>
      <c r="NAG6" s="25"/>
      <c r="NAH6" s="25"/>
      <c r="NAI6" s="25"/>
      <c r="NAJ6" s="25"/>
      <c r="NAK6" s="25"/>
      <c r="NAL6" s="25"/>
      <c r="NAM6" s="25"/>
      <c r="NAN6" s="25"/>
      <c r="NAO6" s="25"/>
      <c r="NAP6" s="25"/>
      <c r="NAQ6" s="25"/>
      <c r="NAR6" s="25"/>
      <c r="NAS6" s="25"/>
      <c r="NAT6" s="25"/>
      <c r="NAU6" s="25"/>
      <c r="NAV6" s="25"/>
      <c r="NAW6" s="25"/>
      <c r="NAX6" s="25"/>
      <c r="NAY6" s="25"/>
      <c r="NAZ6" s="25"/>
      <c r="NBA6" s="25"/>
      <c r="NBB6" s="25"/>
      <c r="NBC6" s="25"/>
      <c r="NBD6" s="25"/>
      <c r="NBE6" s="25"/>
      <c r="NBF6" s="25"/>
      <c r="NBG6" s="25"/>
      <c r="NBH6" s="25"/>
      <c r="NBI6" s="25"/>
      <c r="NBJ6" s="25"/>
      <c r="NBK6" s="25"/>
      <c r="NBL6" s="25"/>
      <c r="NBM6" s="25"/>
      <c r="NBN6" s="25"/>
      <c r="NBO6" s="25"/>
      <c r="NBP6" s="25"/>
      <c r="NBQ6" s="25"/>
      <c r="NBR6" s="25"/>
      <c r="NBS6" s="25"/>
      <c r="NBT6" s="25"/>
      <c r="NBU6" s="25"/>
      <c r="NBV6" s="25"/>
      <c r="NBW6" s="25"/>
      <c r="NBX6" s="25"/>
      <c r="NBY6" s="25"/>
      <c r="NBZ6" s="25"/>
      <c r="NCA6" s="25"/>
      <c r="NCB6" s="25"/>
      <c r="NCC6" s="25"/>
      <c r="NCD6" s="25"/>
      <c r="NCE6" s="25"/>
      <c r="NCF6" s="25"/>
      <c r="NCG6" s="25"/>
      <c r="NCH6" s="25"/>
      <c r="NCI6" s="25"/>
      <c r="NCJ6" s="25"/>
      <c r="NCK6" s="25"/>
      <c r="NCL6" s="25"/>
      <c r="NCM6" s="25"/>
      <c r="NCN6" s="25"/>
      <c r="NCO6" s="25"/>
      <c r="NCP6" s="25"/>
      <c r="NCQ6" s="25"/>
      <c r="NCR6" s="25"/>
      <c r="NCS6" s="25"/>
      <c r="NCT6" s="25"/>
      <c r="NCU6" s="25"/>
      <c r="NCV6" s="25"/>
      <c r="NCW6" s="25"/>
      <c r="NCX6" s="25"/>
      <c r="NCY6" s="25"/>
      <c r="NCZ6" s="25"/>
      <c r="NDA6" s="25"/>
      <c r="NDB6" s="25"/>
      <c r="NDC6" s="25"/>
      <c r="NDD6" s="25"/>
      <c r="NDE6" s="25"/>
      <c r="NDF6" s="25"/>
      <c r="NDG6" s="25"/>
      <c r="NDH6" s="25"/>
      <c r="NDI6" s="25"/>
      <c r="NDJ6" s="25"/>
      <c r="NDK6" s="25"/>
      <c r="NDL6" s="25"/>
      <c r="NDM6" s="25"/>
      <c r="NDN6" s="25"/>
      <c r="NDO6" s="25"/>
      <c r="NDP6" s="25"/>
      <c r="NDQ6" s="25"/>
      <c r="NDR6" s="25"/>
      <c r="NDS6" s="25"/>
      <c r="NDT6" s="25"/>
      <c r="NDU6" s="25"/>
      <c r="NDV6" s="25"/>
      <c r="NDW6" s="25"/>
      <c r="NDX6" s="25"/>
      <c r="NDY6" s="25"/>
      <c r="NDZ6" s="25"/>
      <c r="NEA6" s="25"/>
      <c r="NEB6" s="25"/>
      <c r="NEC6" s="25"/>
      <c r="NED6" s="25"/>
      <c r="NEE6" s="25"/>
      <c r="NEF6" s="25"/>
      <c r="NEG6" s="25"/>
      <c r="NEH6" s="25"/>
      <c r="NEI6" s="25"/>
      <c r="NEJ6" s="25"/>
      <c r="NEK6" s="25"/>
      <c r="NEL6" s="25"/>
      <c r="NEM6" s="25"/>
      <c r="NEN6" s="25"/>
      <c r="NEO6" s="25"/>
      <c r="NEP6" s="25"/>
      <c r="NEQ6" s="25"/>
      <c r="NER6" s="25"/>
      <c r="NES6" s="25"/>
      <c r="NET6" s="25"/>
      <c r="NEU6" s="25"/>
      <c r="NEV6" s="25"/>
      <c r="NEW6" s="25"/>
      <c r="NEX6" s="25"/>
      <c r="NEY6" s="25"/>
      <c r="NEZ6" s="25"/>
      <c r="NFA6" s="25"/>
      <c r="NFB6" s="25"/>
      <c r="NFC6" s="25"/>
      <c r="NFD6" s="25"/>
      <c r="NFE6" s="25"/>
      <c r="NFF6" s="25"/>
      <c r="NFG6" s="25"/>
      <c r="NFH6" s="25"/>
      <c r="NFI6" s="25"/>
      <c r="NFJ6" s="25"/>
      <c r="NFK6" s="25"/>
      <c r="NFL6" s="25"/>
      <c r="NFM6" s="25"/>
      <c r="NFN6" s="25"/>
      <c r="NFO6" s="25"/>
      <c r="NFP6" s="25"/>
      <c r="NFQ6" s="25"/>
      <c r="NFR6" s="25"/>
      <c r="NFS6" s="25"/>
      <c r="NFT6" s="25"/>
      <c r="NFU6" s="25"/>
      <c r="NFV6" s="25"/>
      <c r="NFW6" s="25"/>
      <c r="NFX6" s="25"/>
      <c r="NFY6" s="25"/>
      <c r="NFZ6" s="25"/>
      <c r="NGA6" s="25"/>
      <c r="NGB6" s="25"/>
      <c r="NGC6" s="25"/>
      <c r="NGD6" s="25"/>
      <c r="NGE6" s="25"/>
      <c r="NGF6" s="25"/>
      <c r="NGG6" s="25"/>
      <c r="NGH6" s="25"/>
      <c r="NGI6" s="25"/>
      <c r="NGJ6" s="25"/>
      <c r="NGK6" s="25"/>
      <c r="NGL6" s="25"/>
      <c r="NGM6" s="25"/>
      <c r="NGN6" s="25"/>
      <c r="NGO6" s="25"/>
      <c r="NGP6" s="25"/>
      <c r="NGQ6" s="25"/>
      <c r="NGR6" s="25"/>
      <c r="NGS6" s="25"/>
      <c r="NGT6" s="25"/>
      <c r="NGU6" s="25"/>
      <c r="NGV6" s="25"/>
      <c r="NGW6" s="25"/>
      <c r="NGX6" s="25"/>
      <c r="NGY6" s="25"/>
      <c r="NGZ6" s="25"/>
      <c r="NHA6" s="25"/>
      <c r="NHB6" s="25"/>
      <c r="NHC6" s="25"/>
      <c r="NHD6" s="25"/>
      <c r="NHE6" s="25"/>
      <c r="NHF6" s="25"/>
      <c r="NHG6" s="25"/>
      <c r="NHH6" s="25"/>
      <c r="NHI6" s="25"/>
      <c r="NHJ6" s="25"/>
      <c r="NHK6" s="25"/>
      <c r="NHL6" s="25"/>
      <c r="NHM6" s="25"/>
      <c r="NHN6" s="25"/>
      <c r="NHO6" s="25"/>
      <c r="NHP6" s="25"/>
      <c r="NHQ6" s="25"/>
      <c r="NHR6" s="25"/>
      <c r="NHS6" s="25"/>
      <c r="NHT6" s="25"/>
      <c r="NHU6" s="25"/>
      <c r="NHV6" s="25"/>
      <c r="NHW6" s="25"/>
      <c r="NHX6" s="25"/>
      <c r="NHY6" s="25"/>
      <c r="NHZ6" s="25"/>
      <c r="NIA6" s="25"/>
      <c r="NIB6" s="25"/>
      <c r="NIC6" s="25"/>
      <c r="NID6" s="25"/>
      <c r="NIE6" s="25"/>
      <c r="NIF6" s="25"/>
      <c r="NIG6" s="25"/>
      <c r="NIH6" s="25"/>
      <c r="NII6" s="25"/>
      <c r="NIJ6" s="25"/>
      <c r="NIK6" s="25"/>
      <c r="NIL6" s="25"/>
      <c r="NIM6" s="25"/>
      <c r="NIN6" s="25"/>
      <c r="NIO6" s="25"/>
      <c r="NIP6" s="25"/>
      <c r="NIQ6" s="25"/>
      <c r="NIR6" s="25"/>
      <c r="NIS6" s="25"/>
      <c r="NIT6" s="25"/>
      <c r="NIU6" s="25"/>
      <c r="NIV6" s="25"/>
      <c r="NIW6" s="25"/>
      <c r="NIX6" s="25"/>
      <c r="NIY6" s="25"/>
      <c r="NIZ6" s="25"/>
      <c r="NJA6" s="25"/>
      <c r="NJB6" s="25"/>
      <c r="NJC6" s="25"/>
      <c r="NJD6" s="25"/>
      <c r="NJE6" s="25"/>
      <c r="NJF6" s="25"/>
      <c r="NJG6" s="25"/>
      <c r="NJH6" s="25"/>
      <c r="NJI6" s="25"/>
      <c r="NJJ6" s="25"/>
      <c r="NJK6" s="25"/>
      <c r="NJL6" s="25"/>
      <c r="NJM6" s="25"/>
      <c r="NJN6" s="25"/>
      <c r="NJO6" s="25"/>
      <c r="NJP6" s="25"/>
      <c r="NJQ6" s="25"/>
      <c r="NJR6" s="25"/>
      <c r="NJS6" s="25"/>
      <c r="NJT6" s="25"/>
      <c r="NJU6" s="25"/>
      <c r="NJV6" s="25"/>
      <c r="NJW6" s="25"/>
      <c r="NJX6" s="25"/>
      <c r="NJY6" s="25"/>
      <c r="NJZ6" s="25"/>
      <c r="NKA6" s="25"/>
      <c r="NKB6" s="25"/>
      <c r="NKC6" s="25"/>
      <c r="NKD6" s="25"/>
      <c r="NKE6" s="25"/>
      <c r="NKF6" s="25"/>
      <c r="NKG6" s="25"/>
      <c r="NKH6" s="25"/>
      <c r="NKI6" s="25"/>
      <c r="NKJ6" s="25"/>
      <c r="NKK6" s="25"/>
      <c r="NKL6" s="25"/>
      <c r="NKM6" s="25"/>
      <c r="NKN6" s="25"/>
      <c r="NKO6" s="25"/>
      <c r="NKP6" s="25"/>
      <c r="NKQ6" s="25"/>
      <c r="NKR6" s="25"/>
      <c r="NKS6" s="25"/>
      <c r="NKT6" s="25"/>
      <c r="NKU6" s="25"/>
      <c r="NKV6" s="25"/>
      <c r="NKW6" s="25"/>
      <c r="NKX6" s="25"/>
      <c r="NKY6" s="25"/>
      <c r="NKZ6" s="25"/>
      <c r="NLA6" s="25"/>
      <c r="NLB6" s="25"/>
      <c r="NLC6" s="25"/>
      <c r="NLD6" s="25"/>
      <c r="NLE6" s="25"/>
      <c r="NLF6" s="25"/>
      <c r="NLG6" s="25"/>
      <c r="NLH6" s="25"/>
      <c r="NLI6" s="25"/>
      <c r="NLJ6" s="25"/>
      <c r="NLK6" s="25"/>
      <c r="NLL6" s="25"/>
      <c r="NLM6" s="25"/>
      <c r="NLN6" s="25"/>
      <c r="NLO6" s="25"/>
      <c r="NLP6" s="25"/>
      <c r="NLQ6" s="25"/>
      <c r="NLR6" s="25"/>
      <c r="NLS6" s="25"/>
      <c r="NLT6" s="25"/>
      <c r="NLU6" s="25"/>
      <c r="NLV6" s="25"/>
      <c r="NLW6" s="25"/>
      <c r="NLX6" s="25"/>
      <c r="NLY6" s="25"/>
      <c r="NLZ6" s="25"/>
      <c r="NMA6" s="25"/>
      <c r="NMB6" s="25"/>
      <c r="NMC6" s="25"/>
      <c r="NMD6" s="25"/>
      <c r="NME6" s="25"/>
      <c r="NMF6" s="25"/>
      <c r="NMG6" s="25"/>
      <c r="NMH6" s="25"/>
      <c r="NMI6" s="25"/>
      <c r="NMJ6" s="25"/>
      <c r="NMK6" s="25"/>
      <c r="NML6" s="25"/>
      <c r="NMM6" s="25"/>
      <c r="NMN6" s="25"/>
      <c r="NMO6" s="25"/>
      <c r="NMP6" s="25"/>
      <c r="NMQ6" s="25"/>
      <c r="NMR6" s="25"/>
      <c r="NMS6" s="25"/>
      <c r="NMT6" s="25"/>
      <c r="NMU6" s="25"/>
      <c r="NMV6" s="25"/>
      <c r="NMW6" s="25"/>
      <c r="NMX6" s="25"/>
      <c r="NMY6" s="25"/>
      <c r="NMZ6" s="25"/>
      <c r="NNA6" s="25"/>
      <c r="NNB6" s="25"/>
      <c r="NNC6" s="25"/>
      <c r="NND6" s="25"/>
      <c r="NNE6" s="25"/>
      <c r="NNF6" s="25"/>
      <c r="NNG6" s="25"/>
      <c r="NNH6" s="25"/>
      <c r="NNI6" s="25"/>
      <c r="NNJ6" s="25"/>
      <c r="NNK6" s="25"/>
      <c r="NNL6" s="25"/>
      <c r="NNM6" s="25"/>
      <c r="NNN6" s="25"/>
      <c r="NNO6" s="25"/>
      <c r="NNP6" s="25"/>
      <c r="NNQ6" s="25"/>
      <c r="NNR6" s="25"/>
      <c r="NNS6" s="25"/>
      <c r="NNT6" s="25"/>
      <c r="NNU6" s="25"/>
      <c r="NNV6" s="25"/>
      <c r="NNW6" s="25"/>
      <c r="NNX6" s="25"/>
      <c r="NNY6" s="25"/>
      <c r="NNZ6" s="25"/>
      <c r="NOA6" s="25"/>
      <c r="NOB6" s="25"/>
      <c r="NOC6" s="25"/>
      <c r="NOD6" s="25"/>
      <c r="NOE6" s="25"/>
      <c r="NOF6" s="25"/>
      <c r="NOG6" s="25"/>
      <c r="NOH6" s="25"/>
      <c r="NOI6" s="25"/>
      <c r="NOJ6" s="25"/>
      <c r="NOK6" s="25"/>
      <c r="NOL6" s="25"/>
      <c r="NOM6" s="25"/>
      <c r="NON6" s="25"/>
      <c r="NOO6" s="25"/>
      <c r="NOP6" s="25"/>
      <c r="NOQ6" s="25"/>
      <c r="NOR6" s="25"/>
      <c r="NOS6" s="25"/>
      <c r="NOT6" s="25"/>
      <c r="NOU6" s="25"/>
      <c r="NOV6" s="25"/>
      <c r="NOW6" s="25"/>
      <c r="NOX6" s="25"/>
      <c r="NOY6" s="25"/>
      <c r="NOZ6" s="25"/>
      <c r="NPA6" s="25"/>
      <c r="NPB6" s="25"/>
      <c r="NPC6" s="25"/>
      <c r="NPD6" s="25"/>
      <c r="NPE6" s="25"/>
      <c r="NPF6" s="25"/>
      <c r="NPG6" s="25"/>
      <c r="NPH6" s="25"/>
      <c r="NPI6" s="25"/>
      <c r="NPJ6" s="25"/>
      <c r="NPK6" s="25"/>
      <c r="NPL6" s="25"/>
      <c r="NPM6" s="25"/>
      <c r="NPN6" s="25"/>
      <c r="NPO6" s="25"/>
      <c r="NPP6" s="25"/>
      <c r="NPQ6" s="25"/>
      <c r="NPR6" s="25"/>
      <c r="NPS6" s="25"/>
      <c r="NPT6" s="25"/>
      <c r="NPU6" s="25"/>
      <c r="NPV6" s="25"/>
      <c r="NPW6" s="25"/>
      <c r="NPX6" s="25"/>
      <c r="NPY6" s="25"/>
      <c r="NPZ6" s="25"/>
      <c r="NQA6" s="25"/>
      <c r="NQB6" s="25"/>
      <c r="NQC6" s="25"/>
      <c r="NQD6" s="25"/>
      <c r="NQE6" s="25"/>
      <c r="NQF6" s="25"/>
      <c r="NQG6" s="25"/>
      <c r="NQH6" s="25"/>
      <c r="NQI6" s="25"/>
      <c r="NQJ6" s="25"/>
      <c r="NQK6" s="25"/>
      <c r="NQL6" s="25"/>
      <c r="NQM6" s="25"/>
      <c r="NQN6" s="25"/>
      <c r="NQO6" s="25"/>
      <c r="NQP6" s="25"/>
      <c r="NQQ6" s="25"/>
      <c r="NQR6" s="25"/>
      <c r="NQS6" s="25"/>
      <c r="NQT6" s="25"/>
      <c r="NQU6" s="25"/>
      <c r="NQV6" s="25"/>
      <c r="NQW6" s="25"/>
      <c r="NQX6" s="25"/>
      <c r="NQY6" s="25"/>
      <c r="NQZ6" s="25"/>
      <c r="NRA6" s="25"/>
      <c r="NRB6" s="25"/>
      <c r="NRC6" s="25"/>
      <c r="NRD6" s="25"/>
      <c r="NRE6" s="25"/>
      <c r="NRF6" s="25"/>
      <c r="NRG6" s="25"/>
      <c r="NRH6" s="25"/>
      <c r="NRI6" s="25"/>
      <c r="NRJ6" s="25"/>
      <c r="NRK6" s="25"/>
      <c r="NRL6" s="25"/>
      <c r="NRM6" s="25"/>
      <c r="NRN6" s="25"/>
      <c r="NRO6" s="25"/>
      <c r="NRP6" s="25"/>
      <c r="NRQ6" s="25"/>
      <c r="NRR6" s="25"/>
      <c r="NRS6" s="25"/>
      <c r="NRT6" s="25"/>
      <c r="NRU6" s="25"/>
      <c r="NRV6" s="25"/>
      <c r="NRW6" s="25"/>
      <c r="NRX6" s="25"/>
      <c r="NRY6" s="25"/>
      <c r="NRZ6" s="25"/>
      <c r="NSA6" s="25"/>
      <c r="NSB6" s="25"/>
      <c r="NSC6" s="25"/>
      <c r="NSD6" s="25"/>
      <c r="NSE6" s="25"/>
      <c r="NSF6" s="25"/>
      <c r="NSG6" s="25"/>
      <c r="NSH6" s="25"/>
      <c r="NSI6" s="25"/>
      <c r="NSJ6" s="25"/>
      <c r="NSK6" s="25"/>
      <c r="NSL6" s="25"/>
      <c r="NSM6" s="25"/>
      <c r="NSN6" s="25"/>
      <c r="NSO6" s="25"/>
      <c r="NSP6" s="25"/>
      <c r="NSQ6" s="25"/>
      <c r="NSR6" s="25"/>
      <c r="NSS6" s="25"/>
      <c r="NST6" s="25"/>
      <c r="NSU6" s="25"/>
      <c r="NSV6" s="25"/>
      <c r="NSW6" s="25"/>
      <c r="NSX6" s="25"/>
      <c r="NSY6" s="25"/>
      <c r="NSZ6" s="25"/>
      <c r="NTA6" s="25"/>
      <c r="NTB6" s="25"/>
      <c r="NTC6" s="25"/>
      <c r="NTD6" s="25"/>
      <c r="NTE6" s="25"/>
      <c r="NTF6" s="25"/>
      <c r="NTG6" s="25"/>
      <c r="NTH6" s="25"/>
      <c r="NTI6" s="25"/>
      <c r="NTJ6" s="25"/>
      <c r="NTK6" s="25"/>
      <c r="NTL6" s="25"/>
      <c r="NTM6" s="25"/>
      <c r="NTN6" s="25"/>
      <c r="NTO6" s="25"/>
      <c r="NTP6" s="25"/>
      <c r="NTQ6" s="25"/>
      <c r="NTR6" s="25"/>
      <c r="NTS6" s="25"/>
      <c r="NTT6" s="25"/>
      <c r="NTU6" s="25"/>
      <c r="NTV6" s="25"/>
      <c r="NTW6" s="25"/>
      <c r="NTX6" s="25"/>
      <c r="NTY6" s="25"/>
      <c r="NTZ6" s="25"/>
      <c r="NUA6" s="25"/>
      <c r="NUB6" s="25"/>
      <c r="NUC6" s="25"/>
      <c r="NUD6" s="25"/>
      <c r="NUE6" s="25"/>
      <c r="NUF6" s="25"/>
      <c r="NUG6" s="25"/>
      <c r="NUH6" s="25"/>
      <c r="NUI6" s="25"/>
      <c r="NUJ6" s="25"/>
      <c r="NUK6" s="25"/>
      <c r="NUL6" s="25"/>
      <c r="NUM6" s="25"/>
      <c r="NUN6" s="25"/>
      <c r="NUO6" s="25"/>
      <c r="NUP6" s="25"/>
      <c r="NUQ6" s="25"/>
      <c r="NUR6" s="25"/>
      <c r="NUS6" s="25"/>
      <c r="NUT6" s="25"/>
      <c r="NUU6" s="25"/>
      <c r="NUV6" s="25"/>
      <c r="NUW6" s="25"/>
      <c r="NUX6" s="25"/>
      <c r="NUY6" s="25"/>
      <c r="NUZ6" s="25"/>
      <c r="NVA6" s="25"/>
      <c r="NVB6" s="25"/>
      <c r="NVC6" s="25"/>
      <c r="NVD6" s="25"/>
      <c r="NVE6" s="25"/>
      <c r="NVF6" s="25"/>
      <c r="NVG6" s="25"/>
      <c r="NVH6" s="25"/>
      <c r="NVI6" s="25"/>
      <c r="NVJ6" s="25"/>
      <c r="NVK6" s="25"/>
      <c r="NVL6" s="25"/>
      <c r="NVM6" s="25"/>
      <c r="NVN6" s="25"/>
      <c r="NVO6" s="25"/>
      <c r="NVP6" s="25"/>
      <c r="NVQ6" s="25"/>
      <c r="NVR6" s="25"/>
      <c r="NVS6" s="25"/>
      <c r="NVT6" s="25"/>
      <c r="NVU6" s="25"/>
      <c r="NVV6" s="25"/>
      <c r="NVW6" s="25"/>
      <c r="NVX6" s="25"/>
      <c r="NVY6" s="25"/>
      <c r="NVZ6" s="25"/>
      <c r="NWA6" s="25"/>
      <c r="NWB6" s="25"/>
      <c r="NWC6" s="25"/>
      <c r="NWD6" s="25"/>
      <c r="NWE6" s="25"/>
      <c r="NWF6" s="25"/>
      <c r="NWG6" s="25"/>
      <c r="NWH6" s="25"/>
      <c r="NWI6" s="25"/>
      <c r="NWJ6" s="25"/>
      <c r="NWK6" s="25"/>
      <c r="NWL6" s="25"/>
      <c r="NWM6" s="25"/>
      <c r="NWN6" s="25"/>
      <c r="NWO6" s="25"/>
      <c r="NWP6" s="25"/>
      <c r="NWQ6" s="25"/>
      <c r="NWR6" s="25"/>
      <c r="NWS6" s="25"/>
      <c r="NWT6" s="25"/>
      <c r="NWU6" s="25"/>
      <c r="NWV6" s="25"/>
      <c r="NWW6" s="25"/>
      <c r="NWX6" s="25"/>
      <c r="NWY6" s="25"/>
      <c r="NWZ6" s="25"/>
      <c r="NXA6" s="25"/>
      <c r="NXB6" s="25"/>
      <c r="NXC6" s="25"/>
      <c r="NXD6" s="25"/>
      <c r="NXE6" s="25"/>
      <c r="NXF6" s="25"/>
      <c r="NXG6" s="25"/>
      <c r="NXH6" s="25"/>
      <c r="NXI6" s="25"/>
      <c r="NXJ6" s="25"/>
      <c r="NXK6" s="25"/>
      <c r="NXL6" s="25"/>
      <c r="NXM6" s="25"/>
      <c r="NXN6" s="25"/>
      <c r="NXO6" s="25"/>
      <c r="NXP6" s="25"/>
      <c r="NXQ6" s="25"/>
      <c r="NXR6" s="25"/>
      <c r="NXS6" s="25"/>
      <c r="NXT6" s="25"/>
      <c r="NXU6" s="25"/>
      <c r="NXV6" s="25"/>
      <c r="NXW6" s="25"/>
      <c r="NXX6" s="25"/>
      <c r="NXY6" s="25"/>
      <c r="NXZ6" s="25"/>
      <c r="NYA6" s="25"/>
      <c r="NYB6" s="25"/>
      <c r="NYC6" s="25"/>
      <c r="NYD6" s="25"/>
      <c r="NYE6" s="25"/>
      <c r="NYF6" s="25"/>
      <c r="NYG6" s="25"/>
      <c r="NYH6" s="25"/>
      <c r="NYI6" s="25"/>
      <c r="NYJ6" s="25"/>
      <c r="NYK6" s="25"/>
      <c r="NYL6" s="25"/>
      <c r="NYM6" s="25"/>
      <c r="NYN6" s="25"/>
      <c r="NYO6" s="25"/>
      <c r="NYP6" s="25"/>
      <c r="NYQ6" s="25"/>
      <c r="NYR6" s="25"/>
      <c r="NYS6" s="25"/>
      <c r="NYT6" s="25"/>
      <c r="NYU6" s="25"/>
      <c r="NYV6" s="25"/>
      <c r="NYW6" s="25"/>
      <c r="NYX6" s="25"/>
      <c r="NYY6" s="25"/>
      <c r="NYZ6" s="25"/>
      <c r="NZA6" s="25"/>
      <c r="NZB6" s="25"/>
      <c r="NZC6" s="25"/>
      <c r="NZD6" s="25"/>
      <c r="NZE6" s="25"/>
      <c r="NZF6" s="25"/>
      <c r="NZG6" s="25"/>
      <c r="NZH6" s="25"/>
      <c r="NZI6" s="25"/>
      <c r="NZJ6" s="25"/>
      <c r="NZK6" s="25"/>
      <c r="NZL6" s="25"/>
      <c r="NZM6" s="25"/>
      <c r="NZN6" s="25"/>
      <c r="NZO6" s="25"/>
      <c r="NZP6" s="25"/>
      <c r="NZQ6" s="25"/>
      <c r="NZR6" s="25"/>
      <c r="NZS6" s="25"/>
      <c r="NZT6" s="25"/>
      <c r="NZU6" s="25"/>
      <c r="NZV6" s="25"/>
      <c r="NZW6" s="25"/>
      <c r="NZX6" s="25"/>
      <c r="NZY6" s="25"/>
      <c r="NZZ6" s="25"/>
      <c r="OAA6" s="25"/>
      <c r="OAB6" s="25"/>
      <c r="OAC6" s="25"/>
      <c r="OAD6" s="25"/>
      <c r="OAE6" s="25"/>
      <c r="OAF6" s="25"/>
      <c r="OAG6" s="25"/>
      <c r="OAH6" s="25"/>
      <c r="OAI6" s="25"/>
      <c r="OAJ6" s="25"/>
      <c r="OAK6" s="25"/>
      <c r="OAL6" s="25"/>
      <c r="OAM6" s="25"/>
      <c r="OAN6" s="25"/>
      <c r="OAO6" s="25"/>
      <c r="OAP6" s="25"/>
      <c r="OAQ6" s="25"/>
      <c r="OAR6" s="25"/>
      <c r="OAS6" s="25"/>
      <c r="OAT6" s="25"/>
      <c r="OAU6" s="25"/>
      <c r="OAV6" s="25"/>
      <c r="OAW6" s="25"/>
      <c r="OAX6" s="25"/>
      <c r="OAY6" s="25"/>
      <c r="OAZ6" s="25"/>
      <c r="OBA6" s="25"/>
      <c r="OBB6" s="25"/>
      <c r="OBC6" s="25"/>
      <c r="OBD6" s="25"/>
      <c r="OBE6" s="25"/>
      <c r="OBF6" s="25"/>
      <c r="OBG6" s="25"/>
      <c r="OBH6" s="25"/>
      <c r="OBI6" s="25"/>
      <c r="OBJ6" s="25"/>
      <c r="OBK6" s="25"/>
      <c r="OBL6" s="25"/>
      <c r="OBM6" s="25"/>
      <c r="OBN6" s="25"/>
      <c r="OBO6" s="25"/>
      <c r="OBP6" s="25"/>
      <c r="OBQ6" s="25"/>
      <c r="OBR6" s="25"/>
      <c r="OBS6" s="25"/>
      <c r="OBT6" s="25"/>
      <c r="OBU6" s="25"/>
      <c r="OBV6" s="25"/>
      <c r="OBW6" s="25"/>
      <c r="OBX6" s="25"/>
      <c r="OBY6" s="25"/>
      <c r="OBZ6" s="25"/>
      <c r="OCA6" s="25"/>
      <c r="OCB6" s="25"/>
      <c r="OCC6" s="25"/>
      <c r="OCD6" s="25"/>
      <c r="OCE6" s="25"/>
      <c r="OCF6" s="25"/>
      <c r="OCG6" s="25"/>
      <c r="OCH6" s="25"/>
      <c r="OCI6" s="25"/>
      <c r="OCJ6" s="25"/>
      <c r="OCK6" s="25"/>
      <c r="OCL6" s="25"/>
      <c r="OCM6" s="25"/>
      <c r="OCN6" s="25"/>
      <c r="OCO6" s="25"/>
      <c r="OCP6" s="25"/>
      <c r="OCQ6" s="25"/>
      <c r="OCR6" s="25"/>
      <c r="OCS6" s="25"/>
      <c r="OCT6" s="25"/>
      <c r="OCU6" s="25"/>
      <c r="OCV6" s="25"/>
      <c r="OCW6" s="25"/>
      <c r="OCX6" s="25"/>
      <c r="OCY6" s="25"/>
      <c r="OCZ6" s="25"/>
      <c r="ODA6" s="25"/>
      <c r="ODB6" s="25"/>
      <c r="ODC6" s="25"/>
      <c r="ODD6" s="25"/>
      <c r="ODE6" s="25"/>
      <c r="ODF6" s="25"/>
      <c r="ODG6" s="25"/>
      <c r="ODH6" s="25"/>
      <c r="ODI6" s="25"/>
      <c r="ODJ6" s="25"/>
      <c r="ODK6" s="25"/>
      <c r="ODL6" s="25"/>
      <c r="ODM6" s="25"/>
      <c r="ODN6" s="25"/>
      <c r="ODO6" s="25"/>
      <c r="ODP6" s="25"/>
      <c r="ODQ6" s="25"/>
      <c r="ODR6" s="25"/>
      <c r="ODS6" s="25"/>
      <c r="ODT6" s="25"/>
      <c r="ODU6" s="25"/>
      <c r="ODV6" s="25"/>
      <c r="ODW6" s="25"/>
      <c r="ODX6" s="25"/>
      <c r="ODY6" s="25"/>
      <c r="ODZ6" s="25"/>
      <c r="OEA6" s="25"/>
      <c r="OEB6" s="25"/>
      <c r="OEC6" s="25"/>
      <c r="OED6" s="25"/>
      <c r="OEE6" s="25"/>
      <c r="OEF6" s="25"/>
      <c r="OEG6" s="25"/>
      <c r="OEH6" s="25"/>
      <c r="OEI6" s="25"/>
      <c r="OEJ6" s="25"/>
      <c r="OEK6" s="25"/>
      <c r="OEL6" s="25"/>
      <c r="OEM6" s="25"/>
      <c r="OEN6" s="25"/>
      <c r="OEO6" s="25"/>
      <c r="OEP6" s="25"/>
      <c r="OEQ6" s="25"/>
      <c r="OER6" s="25"/>
      <c r="OES6" s="25"/>
      <c r="OET6" s="25"/>
      <c r="OEU6" s="25"/>
      <c r="OEV6" s="25"/>
      <c r="OEW6" s="25"/>
      <c r="OEX6" s="25"/>
      <c r="OEY6" s="25"/>
      <c r="OEZ6" s="25"/>
      <c r="OFA6" s="25"/>
      <c r="OFB6" s="25"/>
      <c r="OFC6" s="25"/>
      <c r="OFD6" s="25"/>
      <c r="OFE6" s="25"/>
      <c r="OFF6" s="25"/>
      <c r="OFG6" s="25"/>
      <c r="OFH6" s="25"/>
      <c r="OFI6" s="25"/>
      <c r="OFJ6" s="25"/>
      <c r="OFK6" s="25"/>
      <c r="OFL6" s="25"/>
      <c r="OFM6" s="25"/>
      <c r="OFN6" s="25"/>
      <c r="OFO6" s="25"/>
      <c r="OFP6" s="25"/>
      <c r="OFQ6" s="25"/>
      <c r="OFR6" s="25"/>
      <c r="OFS6" s="25"/>
      <c r="OFT6" s="25"/>
      <c r="OFU6" s="25"/>
      <c r="OFV6" s="25"/>
      <c r="OFW6" s="25"/>
      <c r="OFX6" s="25"/>
      <c r="OFY6" s="25"/>
      <c r="OFZ6" s="25"/>
      <c r="OGA6" s="25"/>
      <c r="OGB6" s="25"/>
      <c r="OGC6" s="25"/>
      <c r="OGD6" s="25"/>
      <c r="OGE6" s="25"/>
      <c r="OGF6" s="25"/>
      <c r="OGG6" s="25"/>
      <c r="OGH6" s="25"/>
      <c r="OGI6" s="25"/>
      <c r="OGJ6" s="25"/>
      <c r="OGK6" s="25"/>
      <c r="OGL6" s="25"/>
      <c r="OGM6" s="25"/>
      <c r="OGN6" s="25"/>
      <c r="OGO6" s="25"/>
      <c r="OGP6" s="25"/>
      <c r="OGQ6" s="25"/>
      <c r="OGR6" s="25"/>
      <c r="OGS6" s="25"/>
      <c r="OGT6" s="25"/>
      <c r="OGU6" s="25"/>
      <c r="OGV6" s="25"/>
      <c r="OGW6" s="25"/>
      <c r="OGX6" s="25"/>
      <c r="OGY6" s="25"/>
      <c r="OGZ6" s="25"/>
      <c r="OHA6" s="25"/>
      <c r="OHB6" s="25"/>
      <c r="OHC6" s="25"/>
      <c r="OHD6" s="25"/>
      <c r="OHE6" s="25"/>
      <c r="OHF6" s="25"/>
      <c r="OHG6" s="25"/>
      <c r="OHH6" s="25"/>
      <c r="OHI6" s="25"/>
      <c r="OHJ6" s="25"/>
      <c r="OHK6" s="25"/>
      <c r="OHL6" s="25"/>
      <c r="OHM6" s="25"/>
      <c r="OHN6" s="25"/>
      <c r="OHO6" s="25"/>
      <c r="OHP6" s="25"/>
      <c r="OHQ6" s="25"/>
      <c r="OHR6" s="25"/>
      <c r="OHS6" s="25"/>
      <c r="OHT6" s="25"/>
      <c r="OHU6" s="25"/>
      <c r="OHV6" s="25"/>
      <c r="OHW6" s="25"/>
      <c r="OHX6" s="25"/>
      <c r="OHY6" s="25"/>
      <c r="OHZ6" s="25"/>
      <c r="OIA6" s="25"/>
      <c r="OIB6" s="25"/>
      <c r="OIC6" s="25"/>
      <c r="OID6" s="25"/>
      <c r="OIE6" s="25"/>
      <c r="OIF6" s="25"/>
      <c r="OIG6" s="25"/>
      <c r="OIH6" s="25"/>
      <c r="OII6" s="25"/>
      <c r="OIJ6" s="25"/>
      <c r="OIK6" s="25"/>
      <c r="OIL6" s="25"/>
      <c r="OIM6" s="25"/>
      <c r="OIN6" s="25"/>
      <c r="OIO6" s="25"/>
      <c r="OIP6" s="25"/>
      <c r="OIQ6" s="25"/>
      <c r="OIR6" s="25"/>
      <c r="OIS6" s="25"/>
      <c r="OIT6" s="25"/>
      <c r="OIU6" s="25"/>
      <c r="OIV6" s="25"/>
      <c r="OIW6" s="25"/>
      <c r="OIX6" s="25"/>
      <c r="OIY6" s="25"/>
      <c r="OIZ6" s="25"/>
      <c r="OJA6" s="25"/>
      <c r="OJB6" s="25"/>
      <c r="OJC6" s="25"/>
      <c r="OJD6" s="25"/>
      <c r="OJE6" s="25"/>
      <c r="OJF6" s="25"/>
      <c r="OJG6" s="25"/>
      <c r="OJH6" s="25"/>
      <c r="OJI6" s="25"/>
      <c r="OJJ6" s="25"/>
      <c r="OJK6" s="25"/>
      <c r="OJL6" s="25"/>
      <c r="OJM6" s="25"/>
      <c r="OJN6" s="25"/>
      <c r="OJO6" s="25"/>
      <c r="OJP6" s="25"/>
      <c r="OJQ6" s="25"/>
      <c r="OJR6" s="25"/>
      <c r="OJS6" s="25"/>
      <c r="OJT6" s="25"/>
      <c r="OJU6" s="25"/>
      <c r="OJV6" s="25"/>
      <c r="OJW6" s="25"/>
      <c r="OJX6" s="25"/>
      <c r="OJY6" s="25"/>
      <c r="OJZ6" s="25"/>
      <c r="OKA6" s="25"/>
      <c r="OKB6" s="25"/>
      <c r="OKC6" s="25"/>
      <c r="OKD6" s="25"/>
      <c r="OKE6" s="25"/>
      <c r="OKF6" s="25"/>
      <c r="OKG6" s="25"/>
      <c r="OKH6" s="25"/>
      <c r="OKI6" s="25"/>
      <c r="OKJ6" s="25"/>
      <c r="OKK6" s="25"/>
      <c r="OKL6" s="25"/>
      <c r="OKM6" s="25"/>
      <c r="OKN6" s="25"/>
      <c r="OKO6" s="25"/>
      <c r="OKP6" s="25"/>
      <c r="OKQ6" s="25"/>
      <c r="OKR6" s="25"/>
      <c r="OKS6" s="25"/>
      <c r="OKT6" s="25"/>
      <c r="OKU6" s="25"/>
      <c r="OKV6" s="25"/>
      <c r="OKW6" s="25"/>
      <c r="OKX6" s="25"/>
      <c r="OKY6" s="25"/>
      <c r="OKZ6" s="25"/>
      <c r="OLA6" s="25"/>
      <c r="OLB6" s="25"/>
      <c r="OLC6" s="25"/>
      <c r="OLD6" s="25"/>
      <c r="OLE6" s="25"/>
      <c r="OLF6" s="25"/>
      <c r="OLG6" s="25"/>
      <c r="OLH6" s="25"/>
      <c r="OLI6" s="25"/>
      <c r="OLJ6" s="25"/>
      <c r="OLK6" s="25"/>
      <c r="OLL6" s="25"/>
      <c r="OLM6" s="25"/>
      <c r="OLN6" s="25"/>
      <c r="OLO6" s="25"/>
      <c r="OLP6" s="25"/>
      <c r="OLQ6" s="25"/>
      <c r="OLR6" s="25"/>
      <c r="OLS6" s="25"/>
      <c r="OLT6" s="25"/>
      <c r="OLU6" s="25"/>
      <c r="OLV6" s="25"/>
      <c r="OLW6" s="25"/>
      <c r="OLX6" s="25"/>
      <c r="OLY6" s="25"/>
      <c r="OLZ6" s="25"/>
      <c r="OMA6" s="25"/>
      <c r="OMB6" s="25"/>
      <c r="OMC6" s="25"/>
      <c r="OMD6" s="25"/>
      <c r="OME6" s="25"/>
      <c r="OMF6" s="25"/>
      <c r="OMG6" s="25"/>
      <c r="OMH6" s="25"/>
      <c r="OMI6" s="25"/>
      <c r="OMJ6" s="25"/>
      <c r="OMK6" s="25"/>
      <c r="OML6" s="25"/>
      <c r="OMM6" s="25"/>
      <c r="OMN6" s="25"/>
      <c r="OMO6" s="25"/>
      <c r="OMP6" s="25"/>
      <c r="OMQ6" s="25"/>
      <c r="OMR6" s="25"/>
      <c r="OMS6" s="25"/>
      <c r="OMT6" s="25"/>
      <c r="OMU6" s="25"/>
      <c r="OMV6" s="25"/>
      <c r="OMW6" s="25"/>
      <c r="OMX6" s="25"/>
      <c r="OMY6" s="25"/>
      <c r="OMZ6" s="25"/>
      <c r="ONA6" s="25"/>
      <c r="ONB6" s="25"/>
      <c r="ONC6" s="25"/>
      <c r="OND6" s="25"/>
      <c r="ONE6" s="25"/>
      <c r="ONF6" s="25"/>
      <c r="ONG6" s="25"/>
      <c r="ONH6" s="25"/>
      <c r="ONI6" s="25"/>
      <c r="ONJ6" s="25"/>
      <c r="ONK6" s="25"/>
      <c r="ONL6" s="25"/>
      <c r="ONM6" s="25"/>
      <c r="ONN6" s="25"/>
      <c r="ONO6" s="25"/>
      <c r="ONP6" s="25"/>
      <c r="ONQ6" s="25"/>
      <c r="ONR6" s="25"/>
      <c r="ONS6" s="25"/>
      <c r="ONT6" s="25"/>
      <c r="ONU6" s="25"/>
      <c r="ONV6" s="25"/>
      <c r="ONW6" s="25"/>
      <c r="ONX6" s="25"/>
      <c r="ONY6" s="25"/>
      <c r="ONZ6" s="25"/>
      <c r="OOA6" s="25"/>
      <c r="OOB6" s="25"/>
      <c r="OOC6" s="25"/>
      <c r="OOD6" s="25"/>
      <c r="OOE6" s="25"/>
      <c r="OOF6" s="25"/>
      <c r="OOG6" s="25"/>
      <c r="OOH6" s="25"/>
      <c r="OOI6" s="25"/>
      <c r="OOJ6" s="25"/>
      <c r="OOK6" s="25"/>
      <c r="OOL6" s="25"/>
      <c r="OOM6" s="25"/>
      <c r="OON6" s="25"/>
      <c r="OOO6" s="25"/>
      <c r="OOP6" s="25"/>
      <c r="OOQ6" s="25"/>
      <c r="OOR6" s="25"/>
      <c r="OOS6" s="25"/>
      <c r="OOT6" s="25"/>
      <c r="OOU6" s="25"/>
      <c r="OOV6" s="25"/>
      <c r="OOW6" s="25"/>
      <c r="OOX6" s="25"/>
      <c r="OOY6" s="25"/>
      <c r="OOZ6" s="25"/>
      <c r="OPA6" s="25"/>
      <c r="OPB6" s="25"/>
      <c r="OPC6" s="25"/>
      <c r="OPD6" s="25"/>
      <c r="OPE6" s="25"/>
      <c r="OPF6" s="25"/>
      <c r="OPG6" s="25"/>
      <c r="OPH6" s="25"/>
      <c r="OPI6" s="25"/>
      <c r="OPJ6" s="25"/>
      <c r="OPK6" s="25"/>
      <c r="OPL6" s="25"/>
      <c r="OPM6" s="25"/>
      <c r="OPN6" s="25"/>
      <c r="OPO6" s="25"/>
      <c r="OPP6" s="25"/>
      <c r="OPQ6" s="25"/>
      <c r="OPR6" s="25"/>
      <c r="OPS6" s="25"/>
      <c r="OPT6" s="25"/>
      <c r="OPU6" s="25"/>
      <c r="OPV6" s="25"/>
      <c r="OPW6" s="25"/>
      <c r="OPX6" s="25"/>
      <c r="OPY6" s="25"/>
      <c r="OPZ6" s="25"/>
      <c r="OQA6" s="25"/>
      <c r="OQB6" s="25"/>
      <c r="OQC6" s="25"/>
      <c r="OQD6" s="25"/>
      <c r="OQE6" s="25"/>
      <c r="OQF6" s="25"/>
      <c r="OQG6" s="25"/>
      <c r="OQH6" s="25"/>
      <c r="OQI6" s="25"/>
      <c r="OQJ6" s="25"/>
      <c r="OQK6" s="25"/>
      <c r="OQL6" s="25"/>
      <c r="OQM6" s="25"/>
      <c r="OQN6" s="25"/>
      <c r="OQO6" s="25"/>
      <c r="OQP6" s="25"/>
      <c r="OQQ6" s="25"/>
      <c r="OQR6" s="25"/>
      <c r="OQS6" s="25"/>
      <c r="OQT6" s="25"/>
      <c r="OQU6" s="25"/>
      <c r="OQV6" s="25"/>
      <c r="OQW6" s="25"/>
      <c r="OQX6" s="25"/>
      <c r="OQY6" s="25"/>
      <c r="OQZ6" s="25"/>
      <c r="ORA6" s="25"/>
      <c r="ORB6" s="25"/>
      <c r="ORC6" s="25"/>
      <c r="ORD6" s="25"/>
      <c r="ORE6" s="25"/>
      <c r="ORF6" s="25"/>
      <c r="ORG6" s="25"/>
      <c r="ORH6" s="25"/>
      <c r="ORI6" s="25"/>
      <c r="ORJ6" s="25"/>
      <c r="ORK6" s="25"/>
      <c r="ORL6" s="25"/>
      <c r="ORM6" s="25"/>
      <c r="ORN6" s="25"/>
      <c r="ORO6" s="25"/>
      <c r="ORP6" s="25"/>
      <c r="ORQ6" s="25"/>
      <c r="ORR6" s="25"/>
      <c r="ORS6" s="25"/>
      <c r="ORT6" s="25"/>
      <c r="ORU6" s="25"/>
      <c r="ORV6" s="25"/>
      <c r="ORW6" s="25"/>
      <c r="ORX6" s="25"/>
      <c r="ORY6" s="25"/>
      <c r="ORZ6" s="25"/>
      <c r="OSA6" s="25"/>
      <c r="OSB6" s="25"/>
      <c r="OSC6" s="25"/>
      <c r="OSD6" s="25"/>
      <c r="OSE6" s="25"/>
      <c r="OSF6" s="25"/>
      <c r="OSG6" s="25"/>
      <c r="OSH6" s="25"/>
      <c r="OSI6" s="25"/>
      <c r="OSJ6" s="25"/>
      <c r="OSK6" s="25"/>
      <c r="OSL6" s="25"/>
      <c r="OSM6" s="25"/>
      <c r="OSN6" s="25"/>
      <c r="OSO6" s="25"/>
      <c r="OSP6" s="25"/>
      <c r="OSQ6" s="25"/>
      <c r="OSR6" s="25"/>
      <c r="OSS6" s="25"/>
      <c r="OST6" s="25"/>
      <c r="OSU6" s="25"/>
      <c r="OSV6" s="25"/>
      <c r="OSW6" s="25"/>
      <c r="OSX6" s="25"/>
      <c r="OSY6" s="25"/>
      <c r="OSZ6" s="25"/>
      <c r="OTA6" s="25"/>
      <c r="OTB6" s="25"/>
      <c r="OTC6" s="25"/>
      <c r="OTD6" s="25"/>
      <c r="OTE6" s="25"/>
      <c r="OTF6" s="25"/>
      <c r="OTG6" s="25"/>
      <c r="OTH6" s="25"/>
      <c r="OTI6" s="25"/>
      <c r="OTJ6" s="25"/>
      <c r="OTK6" s="25"/>
      <c r="OTL6" s="25"/>
      <c r="OTM6" s="25"/>
      <c r="OTN6" s="25"/>
      <c r="OTO6" s="25"/>
      <c r="OTP6" s="25"/>
      <c r="OTQ6" s="25"/>
      <c r="OTR6" s="25"/>
      <c r="OTS6" s="25"/>
      <c r="OTT6" s="25"/>
      <c r="OTU6" s="25"/>
      <c r="OTV6" s="25"/>
      <c r="OTW6" s="25"/>
      <c r="OTX6" s="25"/>
      <c r="OTY6" s="25"/>
      <c r="OTZ6" s="25"/>
      <c r="OUA6" s="25"/>
      <c r="OUB6" s="25"/>
      <c r="OUC6" s="25"/>
      <c r="OUD6" s="25"/>
      <c r="OUE6" s="25"/>
      <c r="OUF6" s="25"/>
      <c r="OUG6" s="25"/>
      <c r="OUH6" s="25"/>
      <c r="OUI6" s="25"/>
      <c r="OUJ6" s="25"/>
      <c r="OUK6" s="25"/>
      <c r="OUL6" s="25"/>
      <c r="OUM6" s="25"/>
      <c r="OUN6" s="25"/>
      <c r="OUO6" s="25"/>
      <c r="OUP6" s="25"/>
      <c r="OUQ6" s="25"/>
      <c r="OUR6" s="25"/>
      <c r="OUS6" s="25"/>
      <c r="OUT6" s="25"/>
      <c r="OUU6" s="25"/>
      <c r="OUV6" s="25"/>
      <c r="OUW6" s="25"/>
      <c r="OUX6" s="25"/>
      <c r="OUY6" s="25"/>
      <c r="OUZ6" s="25"/>
      <c r="OVA6" s="25"/>
      <c r="OVB6" s="25"/>
      <c r="OVC6" s="25"/>
      <c r="OVD6" s="25"/>
      <c r="OVE6" s="25"/>
      <c r="OVF6" s="25"/>
      <c r="OVG6" s="25"/>
      <c r="OVH6" s="25"/>
      <c r="OVI6" s="25"/>
      <c r="OVJ6" s="25"/>
      <c r="OVK6" s="25"/>
      <c r="OVL6" s="25"/>
      <c r="OVM6" s="25"/>
      <c r="OVN6" s="25"/>
      <c r="OVO6" s="25"/>
      <c r="OVP6" s="25"/>
      <c r="OVQ6" s="25"/>
      <c r="OVR6" s="25"/>
      <c r="OVS6" s="25"/>
      <c r="OVT6" s="25"/>
      <c r="OVU6" s="25"/>
      <c r="OVV6" s="25"/>
      <c r="OVW6" s="25"/>
      <c r="OVX6" s="25"/>
      <c r="OVY6" s="25"/>
      <c r="OVZ6" s="25"/>
      <c r="OWA6" s="25"/>
      <c r="OWB6" s="25"/>
      <c r="OWC6" s="25"/>
      <c r="OWD6" s="25"/>
      <c r="OWE6" s="25"/>
      <c r="OWF6" s="25"/>
      <c r="OWG6" s="25"/>
      <c r="OWH6" s="25"/>
      <c r="OWI6" s="25"/>
      <c r="OWJ6" s="25"/>
      <c r="OWK6" s="25"/>
      <c r="OWL6" s="25"/>
      <c r="OWM6" s="25"/>
      <c r="OWN6" s="25"/>
      <c r="OWO6" s="25"/>
      <c r="OWP6" s="25"/>
      <c r="OWQ6" s="25"/>
      <c r="OWR6" s="25"/>
      <c r="OWS6" s="25"/>
      <c r="OWT6" s="25"/>
      <c r="OWU6" s="25"/>
      <c r="OWV6" s="25"/>
      <c r="OWW6" s="25"/>
      <c r="OWX6" s="25"/>
      <c r="OWY6" s="25"/>
      <c r="OWZ6" s="25"/>
      <c r="OXA6" s="25"/>
      <c r="OXB6" s="25"/>
      <c r="OXC6" s="25"/>
      <c r="OXD6" s="25"/>
      <c r="OXE6" s="25"/>
      <c r="OXF6" s="25"/>
      <c r="OXG6" s="25"/>
      <c r="OXH6" s="25"/>
      <c r="OXI6" s="25"/>
      <c r="OXJ6" s="25"/>
      <c r="OXK6" s="25"/>
      <c r="OXL6" s="25"/>
      <c r="OXM6" s="25"/>
      <c r="OXN6" s="25"/>
      <c r="OXO6" s="25"/>
      <c r="OXP6" s="25"/>
      <c r="OXQ6" s="25"/>
      <c r="OXR6" s="25"/>
      <c r="OXS6" s="25"/>
      <c r="OXT6" s="25"/>
      <c r="OXU6" s="25"/>
      <c r="OXV6" s="25"/>
      <c r="OXW6" s="25"/>
      <c r="OXX6" s="25"/>
      <c r="OXY6" s="25"/>
      <c r="OXZ6" s="25"/>
      <c r="OYA6" s="25"/>
      <c r="OYB6" s="25"/>
      <c r="OYC6" s="25"/>
      <c r="OYD6" s="25"/>
      <c r="OYE6" s="25"/>
      <c r="OYF6" s="25"/>
      <c r="OYG6" s="25"/>
      <c r="OYH6" s="25"/>
      <c r="OYI6" s="25"/>
      <c r="OYJ6" s="25"/>
      <c r="OYK6" s="25"/>
      <c r="OYL6" s="25"/>
      <c r="OYM6" s="25"/>
      <c r="OYN6" s="25"/>
      <c r="OYO6" s="25"/>
      <c r="OYP6" s="25"/>
      <c r="OYQ6" s="25"/>
      <c r="OYR6" s="25"/>
      <c r="OYS6" s="25"/>
      <c r="OYT6" s="25"/>
      <c r="OYU6" s="25"/>
      <c r="OYV6" s="25"/>
      <c r="OYW6" s="25"/>
      <c r="OYX6" s="25"/>
      <c r="OYY6" s="25"/>
      <c r="OYZ6" s="25"/>
      <c r="OZA6" s="25"/>
      <c r="OZB6" s="25"/>
      <c r="OZC6" s="25"/>
      <c r="OZD6" s="25"/>
      <c r="OZE6" s="25"/>
      <c r="OZF6" s="25"/>
      <c r="OZG6" s="25"/>
      <c r="OZH6" s="25"/>
      <c r="OZI6" s="25"/>
      <c r="OZJ6" s="25"/>
      <c r="OZK6" s="25"/>
      <c r="OZL6" s="25"/>
      <c r="OZM6" s="25"/>
      <c r="OZN6" s="25"/>
      <c r="OZO6" s="25"/>
      <c r="OZP6" s="25"/>
      <c r="OZQ6" s="25"/>
      <c r="OZR6" s="25"/>
      <c r="OZS6" s="25"/>
      <c r="OZT6" s="25"/>
      <c r="OZU6" s="25"/>
      <c r="OZV6" s="25"/>
      <c r="OZW6" s="25"/>
      <c r="OZX6" s="25"/>
      <c r="OZY6" s="25"/>
      <c r="OZZ6" s="25"/>
      <c r="PAA6" s="25"/>
      <c r="PAB6" s="25"/>
      <c r="PAC6" s="25"/>
      <c r="PAD6" s="25"/>
      <c r="PAE6" s="25"/>
      <c r="PAF6" s="25"/>
      <c r="PAG6" s="25"/>
      <c r="PAH6" s="25"/>
      <c r="PAI6" s="25"/>
      <c r="PAJ6" s="25"/>
      <c r="PAK6" s="25"/>
      <c r="PAL6" s="25"/>
      <c r="PAM6" s="25"/>
      <c r="PAN6" s="25"/>
      <c r="PAO6" s="25"/>
      <c r="PAP6" s="25"/>
      <c r="PAQ6" s="25"/>
      <c r="PAR6" s="25"/>
      <c r="PAS6" s="25"/>
      <c r="PAT6" s="25"/>
      <c r="PAU6" s="25"/>
      <c r="PAV6" s="25"/>
      <c r="PAW6" s="25"/>
      <c r="PAX6" s="25"/>
      <c r="PAY6" s="25"/>
      <c r="PAZ6" s="25"/>
      <c r="PBA6" s="25"/>
      <c r="PBB6" s="25"/>
      <c r="PBC6" s="25"/>
      <c r="PBD6" s="25"/>
      <c r="PBE6" s="25"/>
      <c r="PBF6" s="25"/>
      <c r="PBG6" s="25"/>
      <c r="PBH6" s="25"/>
      <c r="PBI6" s="25"/>
      <c r="PBJ6" s="25"/>
      <c r="PBK6" s="25"/>
      <c r="PBL6" s="25"/>
      <c r="PBM6" s="25"/>
      <c r="PBN6" s="25"/>
      <c r="PBO6" s="25"/>
      <c r="PBP6" s="25"/>
      <c r="PBQ6" s="25"/>
      <c r="PBR6" s="25"/>
      <c r="PBS6" s="25"/>
      <c r="PBT6" s="25"/>
      <c r="PBU6" s="25"/>
      <c r="PBV6" s="25"/>
      <c r="PBW6" s="25"/>
      <c r="PBX6" s="25"/>
      <c r="PBY6" s="25"/>
      <c r="PBZ6" s="25"/>
      <c r="PCA6" s="25"/>
      <c r="PCB6" s="25"/>
      <c r="PCC6" s="25"/>
      <c r="PCD6" s="25"/>
      <c r="PCE6" s="25"/>
      <c r="PCF6" s="25"/>
      <c r="PCG6" s="25"/>
      <c r="PCH6" s="25"/>
      <c r="PCI6" s="25"/>
      <c r="PCJ6" s="25"/>
      <c r="PCK6" s="25"/>
      <c r="PCL6" s="25"/>
      <c r="PCM6" s="25"/>
      <c r="PCN6" s="25"/>
      <c r="PCO6" s="25"/>
      <c r="PCP6" s="25"/>
      <c r="PCQ6" s="25"/>
      <c r="PCR6" s="25"/>
      <c r="PCS6" s="25"/>
      <c r="PCT6" s="25"/>
      <c r="PCU6" s="25"/>
      <c r="PCV6" s="25"/>
      <c r="PCW6" s="25"/>
      <c r="PCX6" s="25"/>
      <c r="PCY6" s="25"/>
      <c r="PCZ6" s="25"/>
      <c r="PDA6" s="25"/>
      <c r="PDB6" s="25"/>
      <c r="PDC6" s="25"/>
      <c r="PDD6" s="25"/>
      <c r="PDE6" s="25"/>
      <c r="PDF6" s="25"/>
      <c r="PDG6" s="25"/>
      <c r="PDH6" s="25"/>
      <c r="PDI6" s="25"/>
      <c r="PDJ6" s="25"/>
      <c r="PDK6" s="25"/>
      <c r="PDL6" s="25"/>
      <c r="PDM6" s="25"/>
      <c r="PDN6" s="25"/>
      <c r="PDO6" s="25"/>
      <c r="PDP6" s="25"/>
      <c r="PDQ6" s="25"/>
      <c r="PDR6" s="25"/>
      <c r="PDS6" s="25"/>
      <c r="PDT6" s="25"/>
      <c r="PDU6" s="25"/>
      <c r="PDV6" s="25"/>
      <c r="PDW6" s="25"/>
      <c r="PDX6" s="25"/>
      <c r="PDY6" s="25"/>
      <c r="PDZ6" s="25"/>
      <c r="PEA6" s="25"/>
      <c r="PEB6" s="25"/>
      <c r="PEC6" s="25"/>
      <c r="PED6" s="25"/>
      <c r="PEE6" s="25"/>
      <c r="PEF6" s="25"/>
      <c r="PEG6" s="25"/>
      <c r="PEH6" s="25"/>
      <c r="PEI6" s="25"/>
      <c r="PEJ6" s="25"/>
      <c r="PEK6" s="25"/>
      <c r="PEL6" s="25"/>
      <c r="PEM6" s="25"/>
      <c r="PEN6" s="25"/>
      <c r="PEO6" s="25"/>
      <c r="PEP6" s="25"/>
      <c r="PEQ6" s="25"/>
      <c r="PER6" s="25"/>
      <c r="PES6" s="25"/>
      <c r="PET6" s="25"/>
      <c r="PEU6" s="25"/>
      <c r="PEV6" s="25"/>
      <c r="PEW6" s="25"/>
      <c r="PEX6" s="25"/>
      <c r="PEY6" s="25"/>
      <c r="PEZ6" s="25"/>
      <c r="PFA6" s="25"/>
      <c r="PFB6" s="25"/>
      <c r="PFC6" s="25"/>
      <c r="PFD6" s="25"/>
      <c r="PFE6" s="25"/>
      <c r="PFF6" s="25"/>
      <c r="PFG6" s="25"/>
      <c r="PFH6" s="25"/>
      <c r="PFI6" s="25"/>
      <c r="PFJ6" s="25"/>
      <c r="PFK6" s="25"/>
      <c r="PFL6" s="25"/>
      <c r="PFM6" s="25"/>
      <c r="PFN6" s="25"/>
      <c r="PFO6" s="25"/>
      <c r="PFP6" s="25"/>
      <c r="PFQ6" s="25"/>
      <c r="PFR6" s="25"/>
      <c r="PFS6" s="25"/>
      <c r="PFT6" s="25"/>
      <c r="PFU6" s="25"/>
      <c r="PFV6" s="25"/>
      <c r="PFW6" s="25"/>
      <c r="PFX6" s="25"/>
      <c r="PFY6" s="25"/>
      <c r="PFZ6" s="25"/>
      <c r="PGA6" s="25"/>
      <c r="PGB6" s="25"/>
      <c r="PGC6" s="25"/>
      <c r="PGD6" s="25"/>
      <c r="PGE6" s="25"/>
      <c r="PGF6" s="25"/>
      <c r="PGG6" s="25"/>
      <c r="PGH6" s="25"/>
      <c r="PGI6" s="25"/>
      <c r="PGJ6" s="25"/>
      <c r="PGK6" s="25"/>
      <c r="PGL6" s="25"/>
      <c r="PGM6" s="25"/>
      <c r="PGN6" s="25"/>
      <c r="PGO6" s="25"/>
      <c r="PGP6" s="25"/>
      <c r="PGQ6" s="25"/>
      <c r="PGR6" s="25"/>
      <c r="PGS6" s="25"/>
      <c r="PGT6" s="25"/>
      <c r="PGU6" s="25"/>
      <c r="PGV6" s="25"/>
      <c r="PGW6" s="25"/>
      <c r="PGX6" s="25"/>
      <c r="PGY6" s="25"/>
      <c r="PGZ6" s="25"/>
      <c r="PHA6" s="25"/>
      <c r="PHB6" s="25"/>
      <c r="PHC6" s="25"/>
      <c r="PHD6" s="25"/>
      <c r="PHE6" s="25"/>
      <c r="PHF6" s="25"/>
      <c r="PHG6" s="25"/>
      <c r="PHH6" s="25"/>
      <c r="PHI6" s="25"/>
      <c r="PHJ6" s="25"/>
      <c r="PHK6" s="25"/>
      <c r="PHL6" s="25"/>
      <c r="PHM6" s="25"/>
      <c r="PHN6" s="25"/>
      <c r="PHO6" s="25"/>
      <c r="PHP6" s="25"/>
      <c r="PHQ6" s="25"/>
      <c r="PHR6" s="25"/>
      <c r="PHS6" s="25"/>
      <c r="PHT6" s="25"/>
      <c r="PHU6" s="25"/>
      <c r="PHV6" s="25"/>
      <c r="PHW6" s="25"/>
      <c r="PHX6" s="25"/>
      <c r="PHY6" s="25"/>
      <c r="PHZ6" s="25"/>
      <c r="PIA6" s="25"/>
      <c r="PIB6" s="25"/>
      <c r="PIC6" s="25"/>
      <c r="PID6" s="25"/>
      <c r="PIE6" s="25"/>
      <c r="PIF6" s="25"/>
      <c r="PIG6" s="25"/>
      <c r="PIH6" s="25"/>
      <c r="PII6" s="25"/>
      <c r="PIJ6" s="25"/>
      <c r="PIK6" s="25"/>
      <c r="PIL6" s="25"/>
      <c r="PIM6" s="25"/>
      <c r="PIN6" s="25"/>
      <c r="PIO6" s="25"/>
      <c r="PIP6" s="25"/>
      <c r="PIQ6" s="25"/>
      <c r="PIR6" s="25"/>
      <c r="PIS6" s="25"/>
      <c r="PIT6" s="25"/>
      <c r="PIU6" s="25"/>
      <c r="PIV6" s="25"/>
      <c r="PIW6" s="25"/>
      <c r="PIX6" s="25"/>
      <c r="PIY6" s="25"/>
      <c r="PIZ6" s="25"/>
      <c r="PJA6" s="25"/>
      <c r="PJB6" s="25"/>
      <c r="PJC6" s="25"/>
      <c r="PJD6" s="25"/>
      <c r="PJE6" s="25"/>
      <c r="PJF6" s="25"/>
      <c r="PJG6" s="25"/>
      <c r="PJH6" s="25"/>
      <c r="PJI6" s="25"/>
      <c r="PJJ6" s="25"/>
      <c r="PJK6" s="25"/>
      <c r="PJL6" s="25"/>
      <c r="PJM6" s="25"/>
      <c r="PJN6" s="25"/>
      <c r="PJO6" s="25"/>
      <c r="PJP6" s="25"/>
      <c r="PJQ6" s="25"/>
      <c r="PJR6" s="25"/>
      <c r="PJS6" s="25"/>
      <c r="PJT6" s="25"/>
      <c r="PJU6" s="25"/>
      <c r="PJV6" s="25"/>
      <c r="PJW6" s="25"/>
      <c r="PJX6" s="25"/>
      <c r="PJY6" s="25"/>
      <c r="PJZ6" s="25"/>
      <c r="PKA6" s="25"/>
      <c r="PKB6" s="25"/>
      <c r="PKC6" s="25"/>
      <c r="PKD6" s="25"/>
      <c r="PKE6" s="25"/>
      <c r="PKF6" s="25"/>
      <c r="PKG6" s="25"/>
      <c r="PKH6" s="25"/>
      <c r="PKI6" s="25"/>
      <c r="PKJ6" s="25"/>
      <c r="PKK6" s="25"/>
      <c r="PKL6" s="25"/>
      <c r="PKM6" s="25"/>
      <c r="PKN6" s="25"/>
      <c r="PKO6" s="25"/>
      <c r="PKP6" s="25"/>
      <c r="PKQ6" s="25"/>
      <c r="PKR6" s="25"/>
      <c r="PKS6" s="25"/>
      <c r="PKT6" s="25"/>
      <c r="PKU6" s="25"/>
      <c r="PKV6" s="25"/>
      <c r="PKW6" s="25"/>
      <c r="PKX6" s="25"/>
      <c r="PKY6" s="25"/>
      <c r="PKZ6" s="25"/>
      <c r="PLA6" s="25"/>
      <c r="PLB6" s="25"/>
      <c r="PLC6" s="25"/>
      <c r="PLD6" s="25"/>
      <c r="PLE6" s="25"/>
      <c r="PLF6" s="25"/>
      <c r="PLG6" s="25"/>
      <c r="PLH6" s="25"/>
      <c r="PLI6" s="25"/>
      <c r="PLJ6" s="25"/>
      <c r="PLK6" s="25"/>
      <c r="PLL6" s="25"/>
      <c r="PLM6" s="25"/>
      <c r="PLN6" s="25"/>
      <c r="PLO6" s="25"/>
      <c r="PLP6" s="25"/>
      <c r="PLQ6" s="25"/>
      <c r="PLR6" s="25"/>
      <c r="PLS6" s="25"/>
      <c r="PLT6" s="25"/>
      <c r="PLU6" s="25"/>
      <c r="PLV6" s="25"/>
      <c r="PLW6" s="25"/>
      <c r="PLX6" s="25"/>
      <c r="PLY6" s="25"/>
      <c r="PLZ6" s="25"/>
      <c r="PMA6" s="25"/>
      <c r="PMB6" s="25"/>
      <c r="PMC6" s="25"/>
      <c r="PMD6" s="25"/>
      <c r="PME6" s="25"/>
      <c r="PMF6" s="25"/>
      <c r="PMG6" s="25"/>
      <c r="PMH6" s="25"/>
      <c r="PMI6" s="25"/>
      <c r="PMJ6" s="25"/>
      <c r="PMK6" s="25"/>
      <c r="PML6" s="25"/>
      <c r="PMM6" s="25"/>
      <c r="PMN6" s="25"/>
      <c r="PMO6" s="25"/>
      <c r="PMP6" s="25"/>
      <c r="PMQ6" s="25"/>
      <c r="PMR6" s="25"/>
      <c r="PMS6" s="25"/>
      <c r="PMT6" s="25"/>
      <c r="PMU6" s="25"/>
      <c r="PMV6" s="25"/>
      <c r="PMW6" s="25"/>
      <c r="PMX6" s="25"/>
      <c r="PMY6" s="25"/>
      <c r="PMZ6" s="25"/>
      <c r="PNA6" s="25"/>
      <c r="PNB6" s="25"/>
      <c r="PNC6" s="25"/>
      <c r="PND6" s="25"/>
      <c r="PNE6" s="25"/>
      <c r="PNF6" s="25"/>
      <c r="PNG6" s="25"/>
      <c r="PNH6" s="25"/>
      <c r="PNI6" s="25"/>
      <c r="PNJ6" s="25"/>
      <c r="PNK6" s="25"/>
      <c r="PNL6" s="25"/>
      <c r="PNM6" s="25"/>
      <c r="PNN6" s="25"/>
      <c r="PNO6" s="25"/>
      <c r="PNP6" s="25"/>
      <c r="PNQ6" s="25"/>
      <c r="PNR6" s="25"/>
      <c r="PNS6" s="25"/>
      <c r="PNT6" s="25"/>
      <c r="PNU6" s="25"/>
      <c r="PNV6" s="25"/>
      <c r="PNW6" s="25"/>
      <c r="PNX6" s="25"/>
      <c r="PNY6" s="25"/>
      <c r="PNZ6" s="25"/>
      <c r="POA6" s="25"/>
      <c r="POB6" s="25"/>
      <c r="POC6" s="25"/>
      <c r="POD6" s="25"/>
      <c r="POE6" s="25"/>
      <c r="POF6" s="25"/>
      <c r="POG6" s="25"/>
      <c r="POH6" s="25"/>
      <c r="POI6" s="25"/>
      <c r="POJ6" s="25"/>
      <c r="POK6" s="25"/>
      <c r="POL6" s="25"/>
      <c r="POM6" s="25"/>
      <c r="PON6" s="25"/>
      <c r="POO6" s="25"/>
      <c r="POP6" s="25"/>
      <c r="POQ6" s="25"/>
      <c r="POR6" s="25"/>
      <c r="POS6" s="25"/>
      <c r="POT6" s="25"/>
      <c r="POU6" s="25"/>
      <c r="POV6" s="25"/>
      <c r="POW6" s="25"/>
      <c r="POX6" s="25"/>
      <c r="POY6" s="25"/>
      <c r="POZ6" s="25"/>
      <c r="PPA6" s="25"/>
      <c r="PPB6" s="25"/>
      <c r="PPC6" s="25"/>
      <c r="PPD6" s="25"/>
      <c r="PPE6" s="25"/>
      <c r="PPF6" s="25"/>
      <c r="PPG6" s="25"/>
      <c r="PPH6" s="25"/>
      <c r="PPI6" s="25"/>
      <c r="PPJ6" s="25"/>
      <c r="PPK6" s="25"/>
      <c r="PPL6" s="25"/>
      <c r="PPM6" s="25"/>
      <c r="PPN6" s="25"/>
      <c r="PPO6" s="25"/>
      <c r="PPP6" s="25"/>
      <c r="PPQ6" s="25"/>
      <c r="PPR6" s="25"/>
      <c r="PPS6" s="25"/>
      <c r="PPT6" s="25"/>
      <c r="PPU6" s="25"/>
      <c r="PPV6" s="25"/>
      <c r="PPW6" s="25"/>
      <c r="PPX6" s="25"/>
      <c r="PPY6" s="25"/>
      <c r="PPZ6" s="25"/>
      <c r="PQA6" s="25"/>
      <c r="PQB6" s="25"/>
      <c r="PQC6" s="25"/>
      <c r="PQD6" s="25"/>
      <c r="PQE6" s="25"/>
      <c r="PQF6" s="25"/>
      <c r="PQG6" s="25"/>
      <c r="PQH6" s="25"/>
      <c r="PQI6" s="25"/>
      <c r="PQJ6" s="25"/>
      <c r="PQK6" s="25"/>
      <c r="PQL6" s="25"/>
      <c r="PQM6" s="25"/>
      <c r="PQN6" s="25"/>
      <c r="PQO6" s="25"/>
      <c r="PQP6" s="25"/>
      <c r="PQQ6" s="25"/>
      <c r="PQR6" s="25"/>
      <c r="PQS6" s="25"/>
      <c r="PQT6" s="25"/>
      <c r="PQU6" s="25"/>
      <c r="PQV6" s="25"/>
      <c r="PQW6" s="25"/>
      <c r="PQX6" s="25"/>
      <c r="PQY6" s="25"/>
      <c r="PQZ6" s="25"/>
      <c r="PRA6" s="25"/>
      <c r="PRB6" s="25"/>
      <c r="PRC6" s="25"/>
      <c r="PRD6" s="25"/>
      <c r="PRE6" s="25"/>
      <c r="PRF6" s="25"/>
      <c r="PRG6" s="25"/>
      <c r="PRH6" s="25"/>
      <c r="PRI6" s="25"/>
      <c r="PRJ6" s="25"/>
      <c r="PRK6" s="25"/>
      <c r="PRL6" s="25"/>
      <c r="PRM6" s="25"/>
      <c r="PRN6" s="25"/>
      <c r="PRO6" s="25"/>
      <c r="PRP6" s="25"/>
      <c r="PRQ6" s="25"/>
      <c r="PRR6" s="25"/>
      <c r="PRS6" s="25"/>
      <c r="PRT6" s="25"/>
      <c r="PRU6" s="25"/>
      <c r="PRV6" s="25"/>
      <c r="PRW6" s="25"/>
      <c r="PRX6" s="25"/>
      <c r="PRY6" s="25"/>
      <c r="PRZ6" s="25"/>
      <c r="PSA6" s="25"/>
      <c r="PSB6" s="25"/>
      <c r="PSC6" s="25"/>
      <c r="PSD6" s="25"/>
      <c r="PSE6" s="25"/>
      <c r="PSF6" s="25"/>
      <c r="PSG6" s="25"/>
      <c r="PSH6" s="25"/>
      <c r="PSI6" s="25"/>
      <c r="PSJ6" s="25"/>
      <c r="PSK6" s="25"/>
      <c r="PSL6" s="25"/>
      <c r="PSM6" s="25"/>
      <c r="PSN6" s="25"/>
      <c r="PSO6" s="25"/>
      <c r="PSP6" s="25"/>
      <c r="PSQ6" s="25"/>
      <c r="PSR6" s="25"/>
      <c r="PSS6" s="25"/>
      <c r="PST6" s="25"/>
      <c r="PSU6" s="25"/>
      <c r="PSV6" s="25"/>
      <c r="PSW6" s="25"/>
      <c r="PSX6" s="25"/>
      <c r="PSY6" s="25"/>
      <c r="PSZ6" s="25"/>
      <c r="PTA6" s="25"/>
      <c r="PTB6" s="25"/>
      <c r="PTC6" s="25"/>
      <c r="PTD6" s="25"/>
      <c r="PTE6" s="25"/>
      <c r="PTF6" s="25"/>
      <c r="PTG6" s="25"/>
      <c r="PTH6" s="25"/>
      <c r="PTI6" s="25"/>
      <c r="PTJ6" s="25"/>
      <c r="PTK6" s="25"/>
      <c r="PTL6" s="25"/>
      <c r="PTM6" s="25"/>
      <c r="PTN6" s="25"/>
      <c r="PTO6" s="25"/>
      <c r="PTP6" s="25"/>
      <c r="PTQ6" s="25"/>
      <c r="PTR6" s="25"/>
      <c r="PTS6" s="25"/>
      <c r="PTT6" s="25"/>
      <c r="PTU6" s="25"/>
      <c r="PTV6" s="25"/>
      <c r="PTW6" s="25"/>
      <c r="PTX6" s="25"/>
      <c r="PTY6" s="25"/>
      <c r="PTZ6" s="25"/>
      <c r="PUA6" s="25"/>
      <c r="PUB6" s="25"/>
      <c r="PUC6" s="25"/>
      <c r="PUD6" s="25"/>
      <c r="PUE6" s="25"/>
      <c r="PUF6" s="25"/>
      <c r="PUG6" s="25"/>
      <c r="PUH6" s="25"/>
      <c r="PUI6" s="25"/>
      <c r="PUJ6" s="25"/>
      <c r="PUK6" s="25"/>
      <c r="PUL6" s="25"/>
      <c r="PUM6" s="25"/>
      <c r="PUN6" s="25"/>
      <c r="PUO6" s="25"/>
      <c r="PUP6" s="25"/>
      <c r="PUQ6" s="25"/>
      <c r="PUR6" s="25"/>
      <c r="PUS6" s="25"/>
      <c r="PUT6" s="25"/>
      <c r="PUU6" s="25"/>
      <c r="PUV6" s="25"/>
      <c r="PUW6" s="25"/>
      <c r="PUX6" s="25"/>
      <c r="PUY6" s="25"/>
      <c r="PUZ6" s="25"/>
      <c r="PVA6" s="25"/>
      <c r="PVB6" s="25"/>
      <c r="PVC6" s="25"/>
      <c r="PVD6" s="25"/>
      <c r="PVE6" s="25"/>
      <c r="PVF6" s="25"/>
      <c r="PVG6" s="25"/>
      <c r="PVH6" s="25"/>
      <c r="PVI6" s="25"/>
      <c r="PVJ6" s="25"/>
      <c r="PVK6" s="25"/>
      <c r="PVL6" s="25"/>
      <c r="PVM6" s="25"/>
      <c r="PVN6" s="25"/>
      <c r="PVO6" s="25"/>
      <c r="PVP6" s="25"/>
      <c r="PVQ6" s="25"/>
      <c r="PVR6" s="25"/>
      <c r="PVS6" s="25"/>
      <c r="PVT6" s="25"/>
      <c r="PVU6" s="25"/>
      <c r="PVV6" s="25"/>
      <c r="PVW6" s="25"/>
      <c r="PVX6" s="25"/>
      <c r="PVY6" s="25"/>
      <c r="PVZ6" s="25"/>
      <c r="PWA6" s="25"/>
      <c r="PWB6" s="25"/>
      <c r="PWC6" s="25"/>
      <c r="PWD6" s="25"/>
      <c r="PWE6" s="25"/>
      <c r="PWF6" s="25"/>
      <c r="PWG6" s="25"/>
      <c r="PWH6" s="25"/>
      <c r="PWI6" s="25"/>
      <c r="PWJ6" s="25"/>
      <c r="PWK6" s="25"/>
      <c r="PWL6" s="25"/>
      <c r="PWM6" s="25"/>
      <c r="PWN6" s="25"/>
      <c r="PWO6" s="25"/>
      <c r="PWP6" s="25"/>
      <c r="PWQ6" s="25"/>
      <c r="PWR6" s="25"/>
      <c r="PWS6" s="25"/>
      <c r="PWT6" s="25"/>
      <c r="PWU6" s="25"/>
      <c r="PWV6" s="25"/>
      <c r="PWW6" s="25"/>
      <c r="PWX6" s="25"/>
      <c r="PWY6" s="25"/>
      <c r="PWZ6" s="25"/>
      <c r="PXA6" s="25"/>
      <c r="PXB6" s="25"/>
      <c r="PXC6" s="25"/>
      <c r="PXD6" s="25"/>
      <c r="PXE6" s="25"/>
      <c r="PXF6" s="25"/>
      <c r="PXG6" s="25"/>
      <c r="PXH6" s="25"/>
      <c r="PXI6" s="25"/>
      <c r="PXJ6" s="25"/>
      <c r="PXK6" s="25"/>
      <c r="PXL6" s="25"/>
      <c r="PXM6" s="25"/>
      <c r="PXN6" s="25"/>
      <c r="PXO6" s="25"/>
      <c r="PXP6" s="25"/>
      <c r="PXQ6" s="25"/>
      <c r="PXR6" s="25"/>
      <c r="PXS6" s="25"/>
      <c r="PXT6" s="25"/>
      <c r="PXU6" s="25"/>
      <c r="PXV6" s="25"/>
      <c r="PXW6" s="25"/>
      <c r="PXX6" s="25"/>
      <c r="PXY6" s="25"/>
      <c r="PXZ6" s="25"/>
      <c r="PYA6" s="25"/>
      <c r="PYB6" s="25"/>
      <c r="PYC6" s="25"/>
      <c r="PYD6" s="25"/>
      <c r="PYE6" s="25"/>
      <c r="PYF6" s="25"/>
      <c r="PYG6" s="25"/>
      <c r="PYH6" s="25"/>
      <c r="PYI6" s="25"/>
      <c r="PYJ6" s="25"/>
      <c r="PYK6" s="25"/>
      <c r="PYL6" s="25"/>
      <c r="PYM6" s="25"/>
      <c r="PYN6" s="25"/>
      <c r="PYO6" s="25"/>
      <c r="PYP6" s="25"/>
      <c r="PYQ6" s="25"/>
      <c r="PYR6" s="25"/>
      <c r="PYS6" s="25"/>
      <c r="PYT6" s="25"/>
      <c r="PYU6" s="25"/>
      <c r="PYV6" s="25"/>
      <c r="PYW6" s="25"/>
      <c r="PYX6" s="25"/>
      <c r="PYY6" s="25"/>
      <c r="PYZ6" s="25"/>
      <c r="PZA6" s="25"/>
      <c r="PZB6" s="25"/>
      <c r="PZC6" s="25"/>
      <c r="PZD6" s="25"/>
      <c r="PZE6" s="25"/>
      <c r="PZF6" s="25"/>
      <c r="PZG6" s="25"/>
      <c r="PZH6" s="25"/>
      <c r="PZI6" s="25"/>
      <c r="PZJ6" s="25"/>
      <c r="PZK6" s="25"/>
      <c r="PZL6" s="25"/>
      <c r="PZM6" s="25"/>
      <c r="PZN6" s="25"/>
      <c r="PZO6" s="25"/>
      <c r="PZP6" s="25"/>
      <c r="PZQ6" s="25"/>
      <c r="PZR6" s="25"/>
      <c r="PZS6" s="25"/>
      <c r="PZT6" s="25"/>
      <c r="PZU6" s="25"/>
      <c r="PZV6" s="25"/>
      <c r="PZW6" s="25"/>
      <c r="PZX6" s="25"/>
      <c r="PZY6" s="25"/>
      <c r="PZZ6" s="25"/>
      <c r="QAA6" s="25"/>
      <c r="QAB6" s="25"/>
      <c r="QAC6" s="25"/>
      <c r="QAD6" s="25"/>
      <c r="QAE6" s="25"/>
      <c r="QAF6" s="25"/>
      <c r="QAG6" s="25"/>
      <c r="QAH6" s="25"/>
      <c r="QAI6" s="25"/>
      <c r="QAJ6" s="25"/>
      <c r="QAK6" s="25"/>
      <c r="QAL6" s="25"/>
      <c r="QAM6" s="25"/>
      <c r="QAN6" s="25"/>
      <c r="QAO6" s="25"/>
      <c r="QAP6" s="25"/>
      <c r="QAQ6" s="25"/>
      <c r="QAR6" s="25"/>
      <c r="QAS6" s="25"/>
      <c r="QAT6" s="25"/>
      <c r="QAU6" s="25"/>
      <c r="QAV6" s="25"/>
      <c r="QAW6" s="25"/>
      <c r="QAX6" s="25"/>
      <c r="QAY6" s="25"/>
      <c r="QAZ6" s="25"/>
      <c r="QBA6" s="25"/>
      <c r="QBB6" s="25"/>
      <c r="QBC6" s="25"/>
      <c r="QBD6" s="25"/>
      <c r="QBE6" s="25"/>
      <c r="QBF6" s="25"/>
      <c r="QBG6" s="25"/>
      <c r="QBH6" s="25"/>
      <c r="QBI6" s="25"/>
      <c r="QBJ6" s="25"/>
      <c r="QBK6" s="25"/>
      <c r="QBL6" s="25"/>
      <c r="QBM6" s="25"/>
      <c r="QBN6" s="25"/>
      <c r="QBO6" s="25"/>
      <c r="QBP6" s="25"/>
      <c r="QBQ6" s="25"/>
      <c r="QBR6" s="25"/>
      <c r="QBS6" s="25"/>
      <c r="QBT6" s="25"/>
      <c r="QBU6" s="25"/>
      <c r="QBV6" s="25"/>
      <c r="QBW6" s="25"/>
      <c r="QBX6" s="25"/>
      <c r="QBY6" s="25"/>
      <c r="QBZ6" s="25"/>
      <c r="QCA6" s="25"/>
      <c r="QCB6" s="25"/>
      <c r="QCC6" s="25"/>
      <c r="QCD6" s="25"/>
      <c r="QCE6" s="25"/>
      <c r="QCF6" s="25"/>
      <c r="QCG6" s="25"/>
      <c r="QCH6" s="25"/>
      <c r="QCI6" s="25"/>
      <c r="QCJ6" s="25"/>
      <c r="QCK6" s="25"/>
      <c r="QCL6" s="25"/>
      <c r="QCM6" s="25"/>
      <c r="QCN6" s="25"/>
      <c r="QCO6" s="25"/>
      <c r="QCP6" s="25"/>
      <c r="QCQ6" s="25"/>
      <c r="QCR6" s="25"/>
      <c r="QCS6" s="25"/>
      <c r="QCT6" s="25"/>
      <c r="QCU6" s="25"/>
      <c r="QCV6" s="25"/>
      <c r="QCW6" s="25"/>
      <c r="QCX6" s="25"/>
      <c r="QCY6" s="25"/>
      <c r="QCZ6" s="25"/>
      <c r="QDA6" s="25"/>
      <c r="QDB6" s="25"/>
      <c r="QDC6" s="25"/>
      <c r="QDD6" s="25"/>
      <c r="QDE6" s="25"/>
      <c r="QDF6" s="25"/>
      <c r="QDG6" s="25"/>
      <c r="QDH6" s="25"/>
      <c r="QDI6" s="25"/>
      <c r="QDJ6" s="25"/>
      <c r="QDK6" s="25"/>
      <c r="QDL6" s="25"/>
      <c r="QDM6" s="25"/>
      <c r="QDN6" s="25"/>
      <c r="QDO6" s="25"/>
      <c r="QDP6" s="25"/>
      <c r="QDQ6" s="25"/>
      <c r="QDR6" s="25"/>
      <c r="QDS6" s="25"/>
      <c r="QDT6" s="25"/>
      <c r="QDU6" s="25"/>
      <c r="QDV6" s="25"/>
      <c r="QDW6" s="25"/>
      <c r="QDX6" s="25"/>
      <c r="QDY6" s="25"/>
      <c r="QDZ6" s="25"/>
      <c r="QEA6" s="25"/>
      <c r="QEB6" s="25"/>
      <c r="QEC6" s="25"/>
      <c r="QED6" s="25"/>
      <c r="QEE6" s="25"/>
      <c r="QEF6" s="25"/>
      <c r="QEG6" s="25"/>
      <c r="QEH6" s="25"/>
      <c r="QEI6" s="25"/>
      <c r="QEJ6" s="25"/>
      <c r="QEK6" s="25"/>
      <c r="QEL6" s="25"/>
      <c r="QEM6" s="25"/>
      <c r="QEN6" s="25"/>
      <c r="QEO6" s="25"/>
      <c r="QEP6" s="25"/>
      <c r="QEQ6" s="25"/>
      <c r="QER6" s="25"/>
      <c r="QES6" s="25"/>
      <c r="QET6" s="25"/>
      <c r="QEU6" s="25"/>
      <c r="QEV6" s="25"/>
      <c r="QEW6" s="25"/>
      <c r="QEX6" s="25"/>
      <c r="QEY6" s="25"/>
      <c r="QEZ6" s="25"/>
      <c r="QFA6" s="25"/>
      <c r="QFB6" s="25"/>
      <c r="QFC6" s="25"/>
      <c r="QFD6" s="25"/>
      <c r="QFE6" s="25"/>
      <c r="QFF6" s="25"/>
      <c r="QFG6" s="25"/>
      <c r="QFH6" s="25"/>
      <c r="QFI6" s="25"/>
      <c r="QFJ6" s="25"/>
      <c r="QFK6" s="25"/>
      <c r="QFL6" s="25"/>
      <c r="QFM6" s="25"/>
      <c r="QFN6" s="25"/>
      <c r="QFO6" s="25"/>
      <c r="QFP6" s="25"/>
      <c r="QFQ6" s="25"/>
      <c r="QFR6" s="25"/>
      <c r="QFS6" s="25"/>
      <c r="QFT6" s="25"/>
      <c r="QFU6" s="25"/>
      <c r="QFV6" s="25"/>
      <c r="QFW6" s="25"/>
      <c r="QFX6" s="25"/>
      <c r="QFY6" s="25"/>
      <c r="QFZ6" s="25"/>
      <c r="QGA6" s="25"/>
      <c r="QGB6" s="25"/>
      <c r="QGC6" s="25"/>
      <c r="QGD6" s="25"/>
      <c r="QGE6" s="25"/>
      <c r="QGF6" s="25"/>
      <c r="QGG6" s="25"/>
      <c r="QGH6" s="25"/>
      <c r="QGI6" s="25"/>
      <c r="QGJ6" s="25"/>
      <c r="QGK6" s="25"/>
      <c r="QGL6" s="25"/>
      <c r="QGM6" s="25"/>
      <c r="QGN6" s="25"/>
      <c r="QGO6" s="25"/>
      <c r="QGP6" s="25"/>
      <c r="QGQ6" s="25"/>
      <c r="QGR6" s="25"/>
      <c r="QGS6" s="25"/>
      <c r="QGT6" s="25"/>
      <c r="QGU6" s="25"/>
      <c r="QGV6" s="25"/>
      <c r="QGW6" s="25"/>
      <c r="QGX6" s="25"/>
      <c r="QGY6" s="25"/>
      <c r="QGZ6" s="25"/>
      <c r="QHA6" s="25"/>
      <c r="QHB6" s="25"/>
      <c r="QHC6" s="25"/>
      <c r="QHD6" s="25"/>
      <c r="QHE6" s="25"/>
      <c r="QHF6" s="25"/>
      <c r="QHG6" s="25"/>
      <c r="QHH6" s="25"/>
      <c r="QHI6" s="25"/>
      <c r="QHJ6" s="25"/>
      <c r="QHK6" s="25"/>
      <c r="QHL6" s="25"/>
      <c r="QHM6" s="25"/>
      <c r="QHN6" s="25"/>
      <c r="QHO6" s="25"/>
      <c r="QHP6" s="25"/>
      <c r="QHQ6" s="25"/>
      <c r="QHR6" s="25"/>
      <c r="QHS6" s="25"/>
      <c r="QHT6" s="25"/>
      <c r="QHU6" s="25"/>
      <c r="QHV6" s="25"/>
      <c r="QHW6" s="25"/>
      <c r="QHX6" s="25"/>
      <c r="QHY6" s="25"/>
      <c r="QHZ6" s="25"/>
      <c r="QIA6" s="25"/>
      <c r="QIB6" s="25"/>
      <c r="QIC6" s="25"/>
      <c r="QID6" s="25"/>
      <c r="QIE6" s="25"/>
      <c r="QIF6" s="25"/>
      <c r="QIG6" s="25"/>
      <c r="QIH6" s="25"/>
      <c r="QII6" s="25"/>
      <c r="QIJ6" s="25"/>
      <c r="QIK6" s="25"/>
      <c r="QIL6" s="25"/>
      <c r="QIM6" s="25"/>
      <c r="QIN6" s="25"/>
      <c r="QIO6" s="25"/>
      <c r="QIP6" s="25"/>
      <c r="QIQ6" s="25"/>
      <c r="QIR6" s="25"/>
      <c r="QIS6" s="25"/>
      <c r="QIT6" s="25"/>
      <c r="QIU6" s="25"/>
      <c r="QIV6" s="25"/>
      <c r="QIW6" s="25"/>
      <c r="QIX6" s="25"/>
      <c r="QIY6" s="25"/>
      <c r="QIZ6" s="25"/>
      <c r="QJA6" s="25"/>
      <c r="QJB6" s="25"/>
      <c r="QJC6" s="25"/>
      <c r="QJD6" s="25"/>
      <c r="QJE6" s="25"/>
      <c r="QJF6" s="25"/>
      <c r="QJG6" s="25"/>
      <c r="QJH6" s="25"/>
      <c r="QJI6" s="25"/>
      <c r="QJJ6" s="25"/>
      <c r="QJK6" s="25"/>
      <c r="QJL6" s="25"/>
      <c r="QJM6" s="25"/>
      <c r="QJN6" s="25"/>
      <c r="QJO6" s="25"/>
      <c r="QJP6" s="25"/>
      <c r="QJQ6" s="25"/>
      <c r="QJR6" s="25"/>
      <c r="QJS6" s="25"/>
      <c r="QJT6" s="25"/>
      <c r="QJU6" s="25"/>
      <c r="QJV6" s="25"/>
      <c r="QJW6" s="25"/>
      <c r="QJX6" s="25"/>
      <c r="QJY6" s="25"/>
      <c r="QJZ6" s="25"/>
      <c r="QKA6" s="25"/>
      <c r="QKB6" s="25"/>
      <c r="QKC6" s="25"/>
      <c r="QKD6" s="25"/>
      <c r="QKE6" s="25"/>
      <c r="QKF6" s="25"/>
      <c r="QKG6" s="25"/>
      <c r="QKH6" s="25"/>
      <c r="QKI6" s="25"/>
      <c r="QKJ6" s="25"/>
      <c r="QKK6" s="25"/>
      <c r="QKL6" s="25"/>
      <c r="QKM6" s="25"/>
      <c r="QKN6" s="25"/>
      <c r="QKO6" s="25"/>
      <c r="QKP6" s="25"/>
      <c r="QKQ6" s="25"/>
      <c r="QKR6" s="25"/>
      <c r="QKS6" s="25"/>
      <c r="QKT6" s="25"/>
      <c r="QKU6" s="25"/>
      <c r="QKV6" s="25"/>
      <c r="QKW6" s="25"/>
      <c r="QKX6" s="25"/>
      <c r="QKY6" s="25"/>
      <c r="QKZ6" s="25"/>
      <c r="QLA6" s="25"/>
      <c r="QLB6" s="25"/>
      <c r="QLC6" s="25"/>
      <c r="QLD6" s="25"/>
      <c r="QLE6" s="25"/>
      <c r="QLF6" s="25"/>
      <c r="QLG6" s="25"/>
      <c r="QLH6" s="25"/>
      <c r="QLI6" s="25"/>
      <c r="QLJ6" s="25"/>
      <c r="QLK6" s="25"/>
      <c r="QLL6" s="25"/>
      <c r="QLM6" s="25"/>
      <c r="QLN6" s="25"/>
      <c r="QLO6" s="25"/>
      <c r="QLP6" s="25"/>
      <c r="QLQ6" s="25"/>
      <c r="QLR6" s="25"/>
      <c r="QLS6" s="25"/>
      <c r="QLT6" s="25"/>
      <c r="QLU6" s="25"/>
      <c r="QLV6" s="25"/>
      <c r="QLW6" s="25"/>
      <c r="QLX6" s="25"/>
      <c r="QLY6" s="25"/>
      <c r="QLZ6" s="25"/>
      <c r="QMA6" s="25"/>
      <c r="QMB6" s="25"/>
      <c r="QMC6" s="25"/>
      <c r="QMD6" s="25"/>
      <c r="QME6" s="25"/>
      <c r="QMF6" s="25"/>
      <c r="QMG6" s="25"/>
      <c r="QMH6" s="25"/>
      <c r="QMI6" s="25"/>
      <c r="QMJ6" s="25"/>
      <c r="QMK6" s="25"/>
      <c r="QML6" s="25"/>
      <c r="QMM6" s="25"/>
      <c r="QMN6" s="25"/>
      <c r="QMO6" s="25"/>
      <c r="QMP6" s="25"/>
      <c r="QMQ6" s="25"/>
      <c r="QMR6" s="25"/>
      <c r="QMS6" s="25"/>
      <c r="QMT6" s="25"/>
      <c r="QMU6" s="25"/>
      <c r="QMV6" s="25"/>
      <c r="QMW6" s="25"/>
      <c r="QMX6" s="25"/>
      <c r="QMY6" s="25"/>
      <c r="QMZ6" s="25"/>
      <c r="QNA6" s="25"/>
      <c r="QNB6" s="25"/>
      <c r="QNC6" s="25"/>
      <c r="QND6" s="25"/>
      <c r="QNE6" s="25"/>
      <c r="QNF6" s="25"/>
      <c r="QNG6" s="25"/>
      <c r="QNH6" s="25"/>
      <c r="QNI6" s="25"/>
      <c r="QNJ6" s="25"/>
      <c r="QNK6" s="25"/>
      <c r="QNL6" s="25"/>
      <c r="QNM6" s="25"/>
      <c r="QNN6" s="25"/>
      <c r="QNO6" s="25"/>
      <c r="QNP6" s="25"/>
      <c r="QNQ6" s="25"/>
      <c r="QNR6" s="25"/>
      <c r="QNS6" s="25"/>
      <c r="QNT6" s="25"/>
      <c r="QNU6" s="25"/>
      <c r="QNV6" s="25"/>
      <c r="QNW6" s="25"/>
      <c r="QNX6" s="25"/>
      <c r="QNY6" s="25"/>
      <c r="QNZ6" s="25"/>
      <c r="QOA6" s="25"/>
      <c r="QOB6" s="25"/>
      <c r="QOC6" s="25"/>
      <c r="QOD6" s="25"/>
      <c r="QOE6" s="25"/>
      <c r="QOF6" s="25"/>
      <c r="QOG6" s="25"/>
      <c r="QOH6" s="25"/>
      <c r="QOI6" s="25"/>
      <c r="QOJ6" s="25"/>
      <c r="QOK6" s="25"/>
      <c r="QOL6" s="25"/>
      <c r="QOM6" s="25"/>
      <c r="QON6" s="25"/>
      <c r="QOO6" s="25"/>
      <c r="QOP6" s="25"/>
      <c r="QOQ6" s="25"/>
      <c r="QOR6" s="25"/>
      <c r="QOS6" s="25"/>
      <c r="QOT6" s="25"/>
      <c r="QOU6" s="25"/>
      <c r="QOV6" s="25"/>
      <c r="QOW6" s="25"/>
      <c r="QOX6" s="25"/>
      <c r="QOY6" s="25"/>
      <c r="QOZ6" s="25"/>
      <c r="QPA6" s="25"/>
      <c r="QPB6" s="25"/>
      <c r="QPC6" s="25"/>
      <c r="QPD6" s="25"/>
      <c r="QPE6" s="25"/>
      <c r="QPF6" s="25"/>
      <c r="QPG6" s="25"/>
      <c r="QPH6" s="25"/>
      <c r="QPI6" s="25"/>
      <c r="QPJ6" s="25"/>
      <c r="QPK6" s="25"/>
      <c r="QPL6" s="25"/>
      <c r="QPM6" s="25"/>
      <c r="QPN6" s="25"/>
      <c r="QPO6" s="25"/>
      <c r="QPP6" s="25"/>
      <c r="QPQ6" s="25"/>
      <c r="QPR6" s="25"/>
      <c r="QPS6" s="25"/>
      <c r="QPT6" s="25"/>
      <c r="QPU6" s="25"/>
      <c r="QPV6" s="25"/>
      <c r="QPW6" s="25"/>
      <c r="QPX6" s="25"/>
      <c r="QPY6" s="25"/>
      <c r="QPZ6" s="25"/>
      <c r="QQA6" s="25"/>
      <c r="QQB6" s="25"/>
      <c r="QQC6" s="25"/>
      <c r="QQD6" s="25"/>
      <c r="QQE6" s="25"/>
      <c r="QQF6" s="25"/>
      <c r="QQG6" s="25"/>
      <c r="QQH6" s="25"/>
      <c r="QQI6" s="25"/>
      <c r="QQJ6" s="25"/>
      <c r="QQK6" s="25"/>
      <c r="QQL6" s="25"/>
      <c r="QQM6" s="25"/>
      <c r="QQN6" s="25"/>
      <c r="QQO6" s="25"/>
      <c r="QQP6" s="25"/>
      <c r="QQQ6" s="25"/>
      <c r="QQR6" s="25"/>
      <c r="QQS6" s="25"/>
      <c r="QQT6" s="25"/>
      <c r="QQU6" s="25"/>
      <c r="QQV6" s="25"/>
      <c r="QQW6" s="25"/>
      <c r="QQX6" s="25"/>
      <c r="QQY6" s="25"/>
      <c r="QQZ6" s="25"/>
      <c r="QRA6" s="25"/>
      <c r="QRB6" s="25"/>
      <c r="QRC6" s="25"/>
      <c r="QRD6" s="25"/>
      <c r="QRE6" s="25"/>
      <c r="QRF6" s="25"/>
      <c r="QRG6" s="25"/>
      <c r="QRH6" s="25"/>
      <c r="QRI6" s="25"/>
      <c r="QRJ6" s="25"/>
      <c r="QRK6" s="25"/>
      <c r="QRL6" s="25"/>
      <c r="QRM6" s="25"/>
      <c r="QRN6" s="25"/>
      <c r="QRO6" s="25"/>
      <c r="QRP6" s="25"/>
      <c r="QRQ6" s="25"/>
      <c r="QRR6" s="25"/>
      <c r="QRS6" s="25"/>
      <c r="QRT6" s="25"/>
      <c r="QRU6" s="25"/>
      <c r="QRV6" s="25"/>
      <c r="QRW6" s="25"/>
      <c r="QRX6" s="25"/>
      <c r="QRY6" s="25"/>
      <c r="QRZ6" s="25"/>
      <c r="QSA6" s="25"/>
      <c r="QSB6" s="25"/>
      <c r="QSC6" s="25"/>
      <c r="QSD6" s="25"/>
      <c r="QSE6" s="25"/>
      <c r="QSF6" s="25"/>
      <c r="QSG6" s="25"/>
      <c r="QSH6" s="25"/>
      <c r="QSI6" s="25"/>
      <c r="QSJ6" s="25"/>
      <c r="QSK6" s="25"/>
      <c r="QSL6" s="25"/>
      <c r="QSM6" s="25"/>
      <c r="QSN6" s="25"/>
      <c r="QSO6" s="25"/>
      <c r="QSP6" s="25"/>
      <c r="QSQ6" s="25"/>
      <c r="QSR6" s="25"/>
      <c r="QSS6" s="25"/>
      <c r="QST6" s="25"/>
      <c r="QSU6" s="25"/>
      <c r="QSV6" s="25"/>
      <c r="QSW6" s="25"/>
      <c r="QSX6" s="25"/>
      <c r="QSY6" s="25"/>
      <c r="QSZ6" s="25"/>
      <c r="QTA6" s="25"/>
      <c r="QTB6" s="25"/>
      <c r="QTC6" s="25"/>
      <c r="QTD6" s="25"/>
      <c r="QTE6" s="25"/>
      <c r="QTF6" s="25"/>
      <c r="QTG6" s="25"/>
      <c r="QTH6" s="25"/>
      <c r="QTI6" s="25"/>
      <c r="QTJ6" s="25"/>
      <c r="QTK6" s="25"/>
      <c r="QTL6" s="25"/>
      <c r="QTM6" s="25"/>
      <c r="QTN6" s="25"/>
      <c r="QTO6" s="25"/>
      <c r="QTP6" s="25"/>
      <c r="QTQ6" s="25"/>
      <c r="QTR6" s="25"/>
      <c r="QTS6" s="25"/>
      <c r="QTT6" s="25"/>
      <c r="QTU6" s="25"/>
      <c r="QTV6" s="25"/>
      <c r="QTW6" s="25"/>
      <c r="QTX6" s="25"/>
      <c r="QTY6" s="25"/>
      <c r="QTZ6" s="25"/>
      <c r="QUA6" s="25"/>
      <c r="QUB6" s="25"/>
      <c r="QUC6" s="25"/>
      <c r="QUD6" s="25"/>
      <c r="QUE6" s="25"/>
      <c r="QUF6" s="25"/>
      <c r="QUG6" s="25"/>
      <c r="QUH6" s="25"/>
      <c r="QUI6" s="25"/>
      <c r="QUJ6" s="25"/>
      <c r="QUK6" s="25"/>
      <c r="QUL6" s="25"/>
      <c r="QUM6" s="25"/>
      <c r="QUN6" s="25"/>
      <c r="QUO6" s="25"/>
      <c r="QUP6" s="25"/>
      <c r="QUQ6" s="25"/>
      <c r="QUR6" s="25"/>
      <c r="QUS6" s="25"/>
      <c r="QUT6" s="25"/>
      <c r="QUU6" s="25"/>
      <c r="QUV6" s="25"/>
      <c r="QUW6" s="25"/>
      <c r="QUX6" s="25"/>
      <c r="QUY6" s="25"/>
      <c r="QUZ6" s="25"/>
      <c r="QVA6" s="25"/>
      <c r="QVB6" s="25"/>
      <c r="QVC6" s="25"/>
      <c r="QVD6" s="25"/>
      <c r="QVE6" s="25"/>
      <c r="QVF6" s="25"/>
      <c r="QVG6" s="25"/>
      <c r="QVH6" s="25"/>
      <c r="QVI6" s="25"/>
      <c r="QVJ6" s="25"/>
      <c r="QVK6" s="25"/>
      <c r="QVL6" s="25"/>
      <c r="QVM6" s="25"/>
      <c r="QVN6" s="25"/>
      <c r="QVO6" s="25"/>
      <c r="QVP6" s="25"/>
      <c r="QVQ6" s="25"/>
      <c r="QVR6" s="25"/>
      <c r="QVS6" s="25"/>
      <c r="QVT6" s="25"/>
      <c r="QVU6" s="25"/>
      <c r="QVV6" s="25"/>
      <c r="QVW6" s="25"/>
      <c r="QVX6" s="25"/>
      <c r="QVY6" s="25"/>
      <c r="QVZ6" s="25"/>
      <c r="QWA6" s="25"/>
      <c r="QWB6" s="25"/>
      <c r="QWC6" s="25"/>
      <c r="QWD6" s="25"/>
      <c r="QWE6" s="25"/>
      <c r="QWF6" s="25"/>
      <c r="QWG6" s="25"/>
      <c r="QWH6" s="25"/>
      <c r="QWI6" s="25"/>
      <c r="QWJ6" s="25"/>
      <c r="QWK6" s="25"/>
      <c r="QWL6" s="25"/>
      <c r="QWM6" s="25"/>
      <c r="QWN6" s="25"/>
      <c r="QWO6" s="25"/>
      <c r="QWP6" s="25"/>
      <c r="QWQ6" s="25"/>
      <c r="QWR6" s="25"/>
      <c r="QWS6" s="25"/>
      <c r="QWT6" s="25"/>
      <c r="QWU6" s="25"/>
      <c r="QWV6" s="25"/>
      <c r="QWW6" s="25"/>
      <c r="QWX6" s="25"/>
      <c r="QWY6" s="25"/>
      <c r="QWZ6" s="25"/>
      <c r="QXA6" s="25"/>
      <c r="QXB6" s="25"/>
      <c r="QXC6" s="25"/>
      <c r="QXD6" s="25"/>
      <c r="QXE6" s="25"/>
      <c r="QXF6" s="25"/>
      <c r="QXG6" s="25"/>
      <c r="QXH6" s="25"/>
      <c r="QXI6" s="25"/>
      <c r="QXJ6" s="25"/>
      <c r="QXK6" s="25"/>
      <c r="QXL6" s="25"/>
      <c r="QXM6" s="25"/>
      <c r="QXN6" s="25"/>
      <c r="QXO6" s="25"/>
      <c r="QXP6" s="25"/>
      <c r="QXQ6" s="25"/>
      <c r="QXR6" s="25"/>
      <c r="QXS6" s="25"/>
      <c r="QXT6" s="25"/>
      <c r="QXU6" s="25"/>
      <c r="QXV6" s="25"/>
      <c r="QXW6" s="25"/>
      <c r="QXX6" s="25"/>
      <c r="QXY6" s="25"/>
      <c r="QXZ6" s="25"/>
      <c r="QYA6" s="25"/>
      <c r="QYB6" s="25"/>
      <c r="QYC6" s="25"/>
      <c r="QYD6" s="25"/>
      <c r="QYE6" s="25"/>
      <c r="QYF6" s="25"/>
      <c r="QYG6" s="25"/>
      <c r="QYH6" s="25"/>
      <c r="QYI6" s="25"/>
      <c r="QYJ6" s="25"/>
      <c r="QYK6" s="25"/>
      <c r="QYL6" s="25"/>
      <c r="QYM6" s="25"/>
      <c r="QYN6" s="25"/>
      <c r="QYO6" s="25"/>
      <c r="QYP6" s="25"/>
      <c r="QYQ6" s="25"/>
      <c r="QYR6" s="25"/>
      <c r="QYS6" s="25"/>
      <c r="QYT6" s="25"/>
      <c r="QYU6" s="25"/>
      <c r="QYV6" s="25"/>
      <c r="QYW6" s="25"/>
      <c r="QYX6" s="25"/>
      <c r="QYY6" s="25"/>
      <c r="QYZ6" s="25"/>
      <c r="QZA6" s="25"/>
      <c r="QZB6" s="25"/>
      <c r="QZC6" s="25"/>
      <c r="QZD6" s="25"/>
      <c r="QZE6" s="25"/>
      <c r="QZF6" s="25"/>
      <c r="QZG6" s="25"/>
      <c r="QZH6" s="25"/>
      <c r="QZI6" s="25"/>
      <c r="QZJ6" s="25"/>
      <c r="QZK6" s="25"/>
      <c r="QZL6" s="25"/>
      <c r="QZM6" s="25"/>
      <c r="QZN6" s="25"/>
      <c r="QZO6" s="25"/>
      <c r="QZP6" s="25"/>
      <c r="QZQ6" s="25"/>
      <c r="QZR6" s="25"/>
      <c r="QZS6" s="25"/>
      <c r="QZT6" s="25"/>
      <c r="QZU6" s="25"/>
      <c r="QZV6" s="25"/>
      <c r="QZW6" s="25"/>
      <c r="QZX6" s="25"/>
      <c r="QZY6" s="25"/>
      <c r="QZZ6" s="25"/>
      <c r="RAA6" s="25"/>
      <c r="RAB6" s="25"/>
      <c r="RAC6" s="25"/>
      <c r="RAD6" s="25"/>
      <c r="RAE6" s="25"/>
      <c r="RAF6" s="25"/>
      <c r="RAG6" s="25"/>
      <c r="RAH6" s="25"/>
      <c r="RAI6" s="25"/>
      <c r="RAJ6" s="25"/>
      <c r="RAK6" s="25"/>
      <c r="RAL6" s="25"/>
      <c r="RAM6" s="25"/>
      <c r="RAN6" s="25"/>
      <c r="RAO6" s="25"/>
      <c r="RAP6" s="25"/>
      <c r="RAQ6" s="25"/>
      <c r="RAR6" s="25"/>
      <c r="RAS6" s="25"/>
      <c r="RAT6" s="25"/>
      <c r="RAU6" s="25"/>
      <c r="RAV6" s="25"/>
      <c r="RAW6" s="25"/>
      <c r="RAX6" s="25"/>
      <c r="RAY6" s="25"/>
      <c r="RAZ6" s="25"/>
      <c r="RBA6" s="25"/>
      <c r="RBB6" s="25"/>
      <c r="RBC6" s="25"/>
      <c r="RBD6" s="25"/>
      <c r="RBE6" s="25"/>
      <c r="RBF6" s="25"/>
      <c r="RBG6" s="25"/>
      <c r="RBH6" s="25"/>
      <c r="RBI6" s="25"/>
      <c r="RBJ6" s="25"/>
      <c r="RBK6" s="25"/>
      <c r="RBL6" s="25"/>
      <c r="RBM6" s="25"/>
      <c r="RBN6" s="25"/>
      <c r="RBO6" s="25"/>
      <c r="RBP6" s="25"/>
      <c r="RBQ6" s="25"/>
      <c r="RBR6" s="25"/>
      <c r="RBS6" s="25"/>
      <c r="RBT6" s="25"/>
      <c r="RBU6" s="25"/>
      <c r="RBV6" s="25"/>
      <c r="RBW6" s="25"/>
      <c r="RBX6" s="25"/>
      <c r="RBY6" s="25"/>
      <c r="RBZ6" s="25"/>
      <c r="RCA6" s="25"/>
      <c r="RCB6" s="25"/>
      <c r="RCC6" s="25"/>
      <c r="RCD6" s="25"/>
      <c r="RCE6" s="25"/>
      <c r="RCF6" s="25"/>
      <c r="RCG6" s="25"/>
      <c r="RCH6" s="25"/>
      <c r="RCI6" s="25"/>
      <c r="RCJ6" s="25"/>
      <c r="RCK6" s="25"/>
      <c r="RCL6" s="25"/>
      <c r="RCM6" s="25"/>
      <c r="RCN6" s="25"/>
      <c r="RCO6" s="25"/>
      <c r="RCP6" s="25"/>
      <c r="RCQ6" s="25"/>
      <c r="RCR6" s="25"/>
      <c r="RCS6" s="25"/>
      <c r="RCT6" s="25"/>
      <c r="RCU6" s="25"/>
      <c r="RCV6" s="25"/>
      <c r="RCW6" s="25"/>
      <c r="RCX6" s="25"/>
      <c r="RCY6" s="25"/>
      <c r="RCZ6" s="25"/>
      <c r="RDA6" s="25"/>
      <c r="RDB6" s="25"/>
      <c r="RDC6" s="25"/>
      <c r="RDD6" s="25"/>
      <c r="RDE6" s="25"/>
      <c r="RDF6" s="25"/>
      <c r="RDG6" s="25"/>
      <c r="RDH6" s="25"/>
      <c r="RDI6" s="25"/>
      <c r="RDJ6" s="25"/>
      <c r="RDK6" s="25"/>
      <c r="RDL6" s="25"/>
      <c r="RDM6" s="25"/>
      <c r="RDN6" s="25"/>
      <c r="RDO6" s="25"/>
      <c r="RDP6" s="25"/>
      <c r="RDQ6" s="25"/>
      <c r="RDR6" s="25"/>
      <c r="RDS6" s="25"/>
      <c r="RDT6" s="25"/>
      <c r="RDU6" s="25"/>
      <c r="RDV6" s="25"/>
      <c r="RDW6" s="25"/>
      <c r="RDX6" s="25"/>
      <c r="RDY6" s="25"/>
      <c r="RDZ6" s="25"/>
      <c r="REA6" s="25"/>
      <c r="REB6" s="25"/>
      <c r="REC6" s="25"/>
      <c r="RED6" s="25"/>
      <c r="REE6" s="25"/>
      <c r="REF6" s="25"/>
      <c r="REG6" s="25"/>
      <c r="REH6" s="25"/>
      <c r="REI6" s="25"/>
      <c r="REJ6" s="25"/>
      <c r="REK6" s="25"/>
      <c r="REL6" s="25"/>
      <c r="REM6" s="25"/>
      <c r="REN6" s="25"/>
      <c r="REO6" s="25"/>
      <c r="REP6" s="25"/>
      <c r="REQ6" s="25"/>
      <c r="RER6" s="25"/>
      <c r="RES6" s="25"/>
      <c r="RET6" s="25"/>
      <c r="REU6" s="25"/>
      <c r="REV6" s="25"/>
      <c r="REW6" s="25"/>
      <c r="REX6" s="25"/>
      <c r="REY6" s="25"/>
      <c r="REZ6" s="25"/>
      <c r="RFA6" s="25"/>
      <c r="RFB6" s="25"/>
      <c r="RFC6" s="25"/>
      <c r="RFD6" s="25"/>
      <c r="RFE6" s="25"/>
      <c r="RFF6" s="25"/>
      <c r="RFG6" s="25"/>
      <c r="RFH6" s="25"/>
      <c r="RFI6" s="25"/>
      <c r="RFJ6" s="25"/>
      <c r="RFK6" s="25"/>
      <c r="RFL6" s="25"/>
      <c r="RFM6" s="25"/>
      <c r="RFN6" s="25"/>
      <c r="RFO6" s="25"/>
      <c r="RFP6" s="25"/>
      <c r="RFQ6" s="25"/>
      <c r="RFR6" s="25"/>
      <c r="RFS6" s="25"/>
      <c r="RFT6" s="25"/>
      <c r="RFU6" s="25"/>
      <c r="RFV6" s="25"/>
      <c r="RFW6" s="25"/>
      <c r="RFX6" s="25"/>
      <c r="RFY6" s="25"/>
      <c r="RFZ6" s="25"/>
      <c r="RGA6" s="25"/>
      <c r="RGB6" s="25"/>
      <c r="RGC6" s="25"/>
      <c r="RGD6" s="25"/>
      <c r="RGE6" s="25"/>
      <c r="RGF6" s="25"/>
      <c r="RGG6" s="25"/>
      <c r="RGH6" s="25"/>
      <c r="RGI6" s="25"/>
      <c r="RGJ6" s="25"/>
      <c r="RGK6" s="25"/>
      <c r="RGL6" s="25"/>
      <c r="RGM6" s="25"/>
      <c r="RGN6" s="25"/>
      <c r="RGO6" s="25"/>
      <c r="RGP6" s="25"/>
      <c r="RGQ6" s="25"/>
      <c r="RGR6" s="25"/>
      <c r="RGS6" s="25"/>
      <c r="RGT6" s="25"/>
      <c r="RGU6" s="25"/>
      <c r="RGV6" s="25"/>
      <c r="RGW6" s="25"/>
      <c r="RGX6" s="25"/>
      <c r="RGY6" s="25"/>
      <c r="RGZ6" s="25"/>
      <c r="RHA6" s="25"/>
      <c r="RHB6" s="25"/>
      <c r="RHC6" s="25"/>
      <c r="RHD6" s="25"/>
      <c r="RHE6" s="25"/>
      <c r="RHF6" s="25"/>
      <c r="RHG6" s="25"/>
      <c r="RHH6" s="25"/>
      <c r="RHI6" s="25"/>
      <c r="RHJ6" s="25"/>
      <c r="RHK6" s="25"/>
      <c r="RHL6" s="25"/>
      <c r="RHM6" s="25"/>
      <c r="RHN6" s="25"/>
      <c r="RHO6" s="25"/>
      <c r="RHP6" s="25"/>
      <c r="RHQ6" s="25"/>
      <c r="RHR6" s="25"/>
      <c r="RHS6" s="25"/>
      <c r="RHT6" s="25"/>
      <c r="RHU6" s="25"/>
      <c r="RHV6" s="25"/>
      <c r="RHW6" s="25"/>
      <c r="RHX6" s="25"/>
      <c r="RHY6" s="25"/>
      <c r="RHZ6" s="25"/>
      <c r="RIA6" s="25"/>
      <c r="RIB6" s="25"/>
      <c r="RIC6" s="25"/>
      <c r="RID6" s="25"/>
      <c r="RIE6" s="25"/>
      <c r="RIF6" s="25"/>
      <c r="RIG6" s="25"/>
      <c r="RIH6" s="25"/>
      <c r="RII6" s="25"/>
      <c r="RIJ6" s="25"/>
      <c r="RIK6" s="25"/>
      <c r="RIL6" s="25"/>
      <c r="RIM6" s="25"/>
      <c r="RIN6" s="25"/>
      <c r="RIO6" s="25"/>
      <c r="RIP6" s="25"/>
      <c r="RIQ6" s="25"/>
      <c r="RIR6" s="25"/>
      <c r="RIS6" s="25"/>
      <c r="RIT6" s="25"/>
      <c r="RIU6" s="25"/>
      <c r="RIV6" s="25"/>
      <c r="RIW6" s="25"/>
      <c r="RIX6" s="25"/>
      <c r="RIY6" s="25"/>
      <c r="RIZ6" s="25"/>
      <c r="RJA6" s="25"/>
      <c r="RJB6" s="25"/>
      <c r="RJC6" s="25"/>
      <c r="RJD6" s="25"/>
      <c r="RJE6" s="25"/>
      <c r="RJF6" s="25"/>
      <c r="RJG6" s="25"/>
      <c r="RJH6" s="25"/>
      <c r="RJI6" s="25"/>
      <c r="RJJ6" s="25"/>
      <c r="RJK6" s="25"/>
      <c r="RJL6" s="25"/>
      <c r="RJM6" s="25"/>
      <c r="RJN6" s="25"/>
      <c r="RJO6" s="25"/>
      <c r="RJP6" s="25"/>
      <c r="RJQ6" s="25"/>
      <c r="RJR6" s="25"/>
      <c r="RJS6" s="25"/>
      <c r="RJT6" s="25"/>
      <c r="RJU6" s="25"/>
      <c r="RJV6" s="25"/>
      <c r="RJW6" s="25"/>
      <c r="RJX6" s="25"/>
      <c r="RJY6" s="25"/>
      <c r="RJZ6" s="25"/>
      <c r="RKA6" s="25"/>
      <c r="RKB6" s="25"/>
      <c r="RKC6" s="25"/>
      <c r="RKD6" s="25"/>
      <c r="RKE6" s="25"/>
      <c r="RKF6" s="25"/>
      <c r="RKG6" s="25"/>
      <c r="RKH6" s="25"/>
      <c r="RKI6" s="25"/>
      <c r="RKJ6" s="25"/>
      <c r="RKK6" s="25"/>
      <c r="RKL6" s="25"/>
      <c r="RKM6" s="25"/>
      <c r="RKN6" s="25"/>
      <c r="RKO6" s="25"/>
      <c r="RKP6" s="25"/>
      <c r="RKQ6" s="25"/>
      <c r="RKR6" s="25"/>
      <c r="RKS6" s="25"/>
      <c r="RKT6" s="25"/>
      <c r="RKU6" s="25"/>
      <c r="RKV6" s="25"/>
      <c r="RKW6" s="25"/>
      <c r="RKX6" s="25"/>
      <c r="RKY6" s="25"/>
      <c r="RKZ6" s="25"/>
      <c r="RLA6" s="25"/>
      <c r="RLB6" s="25"/>
      <c r="RLC6" s="25"/>
      <c r="RLD6" s="25"/>
      <c r="RLE6" s="25"/>
      <c r="RLF6" s="25"/>
      <c r="RLG6" s="25"/>
      <c r="RLH6" s="25"/>
      <c r="RLI6" s="25"/>
      <c r="RLJ6" s="25"/>
      <c r="RLK6" s="25"/>
      <c r="RLL6" s="25"/>
      <c r="RLM6" s="25"/>
      <c r="RLN6" s="25"/>
      <c r="RLO6" s="25"/>
      <c r="RLP6" s="25"/>
      <c r="RLQ6" s="25"/>
      <c r="RLR6" s="25"/>
      <c r="RLS6" s="25"/>
      <c r="RLT6" s="25"/>
      <c r="RLU6" s="25"/>
      <c r="RLV6" s="25"/>
      <c r="RLW6" s="25"/>
      <c r="RLX6" s="25"/>
      <c r="RLY6" s="25"/>
      <c r="RLZ6" s="25"/>
      <c r="RMA6" s="25"/>
      <c r="RMB6" s="25"/>
      <c r="RMC6" s="25"/>
      <c r="RMD6" s="25"/>
      <c r="RME6" s="25"/>
      <c r="RMF6" s="25"/>
      <c r="RMG6" s="25"/>
      <c r="RMH6" s="25"/>
      <c r="RMI6" s="25"/>
      <c r="RMJ6" s="25"/>
      <c r="RMK6" s="25"/>
      <c r="RML6" s="25"/>
      <c r="RMM6" s="25"/>
      <c r="RMN6" s="25"/>
      <c r="RMO6" s="25"/>
      <c r="RMP6" s="25"/>
      <c r="RMQ6" s="25"/>
      <c r="RMR6" s="25"/>
      <c r="RMS6" s="25"/>
      <c r="RMT6" s="25"/>
      <c r="RMU6" s="25"/>
      <c r="RMV6" s="25"/>
      <c r="RMW6" s="25"/>
      <c r="RMX6" s="25"/>
      <c r="RMY6" s="25"/>
      <c r="RMZ6" s="25"/>
      <c r="RNA6" s="25"/>
      <c r="RNB6" s="25"/>
      <c r="RNC6" s="25"/>
      <c r="RND6" s="25"/>
      <c r="RNE6" s="25"/>
      <c r="RNF6" s="25"/>
      <c r="RNG6" s="25"/>
      <c r="RNH6" s="25"/>
      <c r="RNI6" s="25"/>
      <c r="RNJ6" s="25"/>
      <c r="RNK6" s="25"/>
      <c r="RNL6" s="25"/>
      <c r="RNM6" s="25"/>
      <c r="RNN6" s="25"/>
      <c r="RNO6" s="25"/>
      <c r="RNP6" s="25"/>
      <c r="RNQ6" s="25"/>
      <c r="RNR6" s="25"/>
      <c r="RNS6" s="25"/>
      <c r="RNT6" s="25"/>
      <c r="RNU6" s="25"/>
      <c r="RNV6" s="25"/>
      <c r="RNW6" s="25"/>
      <c r="RNX6" s="25"/>
      <c r="RNY6" s="25"/>
      <c r="RNZ6" s="25"/>
      <c r="ROA6" s="25"/>
      <c r="ROB6" s="25"/>
      <c r="ROC6" s="25"/>
      <c r="ROD6" s="25"/>
      <c r="ROE6" s="25"/>
      <c r="ROF6" s="25"/>
      <c r="ROG6" s="25"/>
      <c r="ROH6" s="25"/>
      <c r="ROI6" s="25"/>
      <c r="ROJ6" s="25"/>
      <c r="ROK6" s="25"/>
      <c r="ROL6" s="25"/>
      <c r="ROM6" s="25"/>
      <c r="RON6" s="25"/>
      <c r="ROO6" s="25"/>
      <c r="ROP6" s="25"/>
      <c r="ROQ6" s="25"/>
      <c r="ROR6" s="25"/>
      <c r="ROS6" s="25"/>
      <c r="ROT6" s="25"/>
      <c r="ROU6" s="25"/>
      <c r="ROV6" s="25"/>
      <c r="ROW6" s="25"/>
      <c r="ROX6" s="25"/>
      <c r="ROY6" s="25"/>
      <c r="ROZ6" s="25"/>
      <c r="RPA6" s="25"/>
      <c r="RPB6" s="25"/>
      <c r="RPC6" s="25"/>
      <c r="RPD6" s="25"/>
      <c r="RPE6" s="25"/>
      <c r="RPF6" s="25"/>
      <c r="RPG6" s="25"/>
      <c r="RPH6" s="25"/>
      <c r="RPI6" s="25"/>
      <c r="RPJ6" s="25"/>
      <c r="RPK6" s="25"/>
      <c r="RPL6" s="25"/>
      <c r="RPM6" s="25"/>
      <c r="RPN6" s="25"/>
      <c r="RPO6" s="25"/>
      <c r="RPP6" s="25"/>
      <c r="RPQ6" s="25"/>
      <c r="RPR6" s="25"/>
      <c r="RPS6" s="25"/>
      <c r="RPT6" s="25"/>
      <c r="RPU6" s="25"/>
      <c r="RPV6" s="25"/>
      <c r="RPW6" s="25"/>
      <c r="RPX6" s="25"/>
      <c r="RPY6" s="25"/>
      <c r="RPZ6" s="25"/>
      <c r="RQA6" s="25"/>
      <c r="RQB6" s="25"/>
      <c r="RQC6" s="25"/>
      <c r="RQD6" s="25"/>
      <c r="RQE6" s="25"/>
      <c r="RQF6" s="25"/>
      <c r="RQG6" s="25"/>
      <c r="RQH6" s="25"/>
      <c r="RQI6" s="25"/>
      <c r="RQJ6" s="25"/>
      <c r="RQK6" s="25"/>
      <c r="RQL6" s="25"/>
      <c r="RQM6" s="25"/>
      <c r="RQN6" s="25"/>
      <c r="RQO6" s="25"/>
      <c r="RQP6" s="25"/>
      <c r="RQQ6" s="25"/>
      <c r="RQR6" s="25"/>
      <c r="RQS6" s="25"/>
      <c r="RQT6" s="25"/>
      <c r="RQU6" s="25"/>
      <c r="RQV6" s="25"/>
      <c r="RQW6" s="25"/>
      <c r="RQX6" s="25"/>
      <c r="RQY6" s="25"/>
      <c r="RQZ6" s="25"/>
      <c r="RRA6" s="25"/>
      <c r="RRB6" s="25"/>
      <c r="RRC6" s="25"/>
      <c r="RRD6" s="25"/>
      <c r="RRE6" s="25"/>
      <c r="RRF6" s="25"/>
      <c r="RRG6" s="25"/>
      <c r="RRH6" s="25"/>
      <c r="RRI6" s="25"/>
      <c r="RRJ6" s="25"/>
      <c r="RRK6" s="25"/>
      <c r="RRL6" s="25"/>
      <c r="RRM6" s="25"/>
      <c r="RRN6" s="25"/>
      <c r="RRO6" s="25"/>
      <c r="RRP6" s="25"/>
      <c r="RRQ6" s="25"/>
      <c r="RRR6" s="25"/>
      <c r="RRS6" s="25"/>
      <c r="RRT6" s="25"/>
      <c r="RRU6" s="25"/>
      <c r="RRV6" s="25"/>
      <c r="RRW6" s="25"/>
      <c r="RRX6" s="25"/>
      <c r="RRY6" s="25"/>
      <c r="RRZ6" s="25"/>
      <c r="RSA6" s="25"/>
      <c r="RSB6" s="25"/>
      <c r="RSC6" s="25"/>
      <c r="RSD6" s="25"/>
      <c r="RSE6" s="25"/>
      <c r="RSF6" s="25"/>
      <c r="RSG6" s="25"/>
      <c r="RSH6" s="25"/>
      <c r="RSI6" s="25"/>
      <c r="RSJ6" s="25"/>
      <c r="RSK6" s="25"/>
      <c r="RSL6" s="25"/>
      <c r="RSM6" s="25"/>
      <c r="RSN6" s="25"/>
      <c r="RSO6" s="25"/>
      <c r="RSP6" s="25"/>
      <c r="RSQ6" s="25"/>
      <c r="RSR6" s="25"/>
      <c r="RSS6" s="25"/>
      <c r="RST6" s="25"/>
      <c r="RSU6" s="25"/>
      <c r="RSV6" s="25"/>
      <c r="RSW6" s="25"/>
      <c r="RSX6" s="25"/>
      <c r="RSY6" s="25"/>
      <c r="RSZ6" s="25"/>
      <c r="RTA6" s="25"/>
      <c r="RTB6" s="25"/>
      <c r="RTC6" s="25"/>
      <c r="RTD6" s="25"/>
      <c r="RTE6" s="25"/>
      <c r="RTF6" s="25"/>
      <c r="RTG6" s="25"/>
      <c r="RTH6" s="25"/>
      <c r="RTI6" s="25"/>
      <c r="RTJ6" s="25"/>
      <c r="RTK6" s="25"/>
      <c r="RTL6" s="25"/>
      <c r="RTM6" s="25"/>
      <c r="RTN6" s="25"/>
      <c r="RTO6" s="25"/>
      <c r="RTP6" s="25"/>
      <c r="RTQ6" s="25"/>
      <c r="RTR6" s="25"/>
      <c r="RTS6" s="25"/>
      <c r="RTT6" s="25"/>
      <c r="RTU6" s="25"/>
      <c r="RTV6" s="25"/>
      <c r="RTW6" s="25"/>
      <c r="RTX6" s="25"/>
      <c r="RTY6" s="25"/>
      <c r="RTZ6" s="25"/>
      <c r="RUA6" s="25"/>
      <c r="RUB6" s="25"/>
      <c r="RUC6" s="25"/>
      <c r="RUD6" s="25"/>
      <c r="RUE6" s="25"/>
      <c r="RUF6" s="25"/>
      <c r="RUG6" s="25"/>
      <c r="RUH6" s="25"/>
      <c r="RUI6" s="25"/>
      <c r="RUJ6" s="25"/>
      <c r="RUK6" s="25"/>
      <c r="RUL6" s="25"/>
      <c r="RUM6" s="25"/>
      <c r="RUN6" s="25"/>
      <c r="RUO6" s="25"/>
      <c r="RUP6" s="25"/>
      <c r="RUQ6" s="25"/>
      <c r="RUR6" s="25"/>
      <c r="RUS6" s="25"/>
      <c r="RUT6" s="25"/>
      <c r="RUU6" s="25"/>
      <c r="RUV6" s="25"/>
      <c r="RUW6" s="25"/>
      <c r="RUX6" s="25"/>
      <c r="RUY6" s="25"/>
      <c r="RUZ6" s="25"/>
      <c r="RVA6" s="25"/>
      <c r="RVB6" s="25"/>
      <c r="RVC6" s="25"/>
      <c r="RVD6" s="25"/>
      <c r="RVE6" s="25"/>
      <c r="RVF6" s="25"/>
      <c r="RVG6" s="25"/>
      <c r="RVH6" s="25"/>
      <c r="RVI6" s="25"/>
      <c r="RVJ6" s="25"/>
      <c r="RVK6" s="25"/>
      <c r="RVL6" s="25"/>
      <c r="RVM6" s="25"/>
      <c r="RVN6" s="25"/>
      <c r="RVO6" s="25"/>
      <c r="RVP6" s="25"/>
      <c r="RVQ6" s="25"/>
      <c r="RVR6" s="25"/>
      <c r="RVS6" s="25"/>
      <c r="RVT6" s="25"/>
      <c r="RVU6" s="25"/>
      <c r="RVV6" s="25"/>
      <c r="RVW6" s="25"/>
      <c r="RVX6" s="25"/>
      <c r="RVY6" s="25"/>
      <c r="RVZ6" s="25"/>
      <c r="RWA6" s="25"/>
      <c r="RWB6" s="25"/>
      <c r="RWC6" s="25"/>
      <c r="RWD6" s="25"/>
      <c r="RWE6" s="25"/>
      <c r="RWF6" s="25"/>
      <c r="RWG6" s="25"/>
      <c r="RWH6" s="25"/>
      <c r="RWI6" s="25"/>
      <c r="RWJ6" s="25"/>
      <c r="RWK6" s="25"/>
      <c r="RWL6" s="25"/>
      <c r="RWM6" s="25"/>
      <c r="RWN6" s="25"/>
      <c r="RWO6" s="25"/>
      <c r="RWP6" s="25"/>
      <c r="RWQ6" s="25"/>
      <c r="RWR6" s="25"/>
      <c r="RWS6" s="25"/>
      <c r="RWT6" s="25"/>
      <c r="RWU6" s="25"/>
      <c r="RWV6" s="25"/>
      <c r="RWW6" s="25"/>
      <c r="RWX6" s="25"/>
      <c r="RWY6" s="25"/>
      <c r="RWZ6" s="25"/>
      <c r="RXA6" s="25"/>
      <c r="RXB6" s="25"/>
      <c r="RXC6" s="25"/>
      <c r="RXD6" s="25"/>
      <c r="RXE6" s="25"/>
      <c r="RXF6" s="25"/>
      <c r="RXG6" s="25"/>
      <c r="RXH6" s="25"/>
      <c r="RXI6" s="25"/>
      <c r="RXJ6" s="25"/>
      <c r="RXK6" s="25"/>
      <c r="RXL6" s="25"/>
      <c r="RXM6" s="25"/>
      <c r="RXN6" s="25"/>
      <c r="RXO6" s="25"/>
      <c r="RXP6" s="25"/>
      <c r="RXQ6" s="25"/>
      <c r="RXR6" s="25"/>
      <c r="RXS6" s="25"/>
      <c r="RXT6" s="25"/>
      <c r="RXU6" s="25"/>
      <c r="RXV6" s="25"/>
      <c r="RXW6" s="25"/>
      <c r="RXX6" s="25"/>
      <c r="RXY6" s="25"/>
      <c r="RXZ6" s="25"/>
      <c r="RYA6" s="25"/>
      <c r="RYB6" s="25"/>
      <c r="RYC6" s="25"/>
      <c r="RYD6" s="25"/>
      <c r="RYE6" s="25"/>
      <c r="RYF6" s="25"/>
      <c r="RYG6" s="25"/>
      <c r="RYH6" s="25"/>
      <c r="RYI6" s="25"/>
      <c r="RYJ6" s="25"/>
      <c r="RYK6" s="25"/>
      <c r="RYL6" s="25"/>
      <c r="RYM6" s="25"/>
      <c r="RYN6" s="25"/>
      <c r="RYO6" s="25"/>
      <c r="RYP6" s="25"/>
      <c r="RYQ6" s="25"/>
      <c r="RYR6" s="25"/>
      <c r="RYS6" s="25"/>
      <c r="RYT6" s="25"/>
      <c r="RYU6" s="25"/>
      <c r="RYV6" s="25"/>
      <c r="RYW6" s="25"/>
      <c r="RYX6" s="25"/>
      <c r="RYY6" s="25"/>
      <c r="RYZ6" s="25"/>
      <c r="RZA6" s="25"/>
      <c r="RZB6" s="25"/>
      <c r="RZC6" s="25"/>
      <c r="RZD6" s="25"/>
      <c r="RZE6" s="25"/>
      <c r="RZF6" s="25"/>
      <c r="RZG6" s="25"/>
      <c r="RZH6" s="25"/>
      <c r="RZI6" s="25"/>
      <c r="RZJ6" s="25"/>
      <c r="RZK6" s="25"/>
      <c r="RZL6" s="25"/>
      <c r="RZM6" s="25"/>
      <c r="RZN6" s="25"/>
      <c r="RZO6" s="25"/>
      <c r="RZP6" s="25"/>
      <c r="RZQ6" s="25"/>
      <c r="RZR6" s="25"/>
      <c r="RZS6" s="25"/>
      <c r="RZT6" s="25"/>
      <c r="RZU6" s="25"/>
      <c r="RZV6" s="25"/>
      <c r="RZW6" s="25"/>
      <c r="RZX6" s="25"/>
      <c r="RZY6" s="25"/>
      <c r="RZZ6" s="25"/>
      <c r="SAA6" s="25"/>
      <c r="SAB6" s="25"/>
      <c r="SAC6" s="25"/>
      <c r="SAD6" s="25"/>
      <c r="SAE6" s="25"/>
      <c r="SAF6" s="25"/>
      <c r="SAG6" s="25"/>
      <c r="SAH6" s="25"/>
      <c r="SAI6" s="25"/>
      <c r="SAJ6" s="25"/>
      <c r="SAK6" s="25"/>
      <c r="SAL6" s="25"/>
      <c r="SAM6" s="25"/>
      <c r="SAN6" s="25"/>
      <c r="SAO6" s="25"/>
      <c r="SAP6" s="25"/>
      <c r="SAQ6" s="25"/>
      <c r="SAR6" s="25"/>
      <c r="SAS6" s="25"/>
      <c r="SAT6" s="25"/>
      <c r="SAU6" s="25"/>
      <c r="SAV6" s="25"/>
      <c r="SAW6" s="25"/>
      <c r="SAX6" s="25"/>
      <c r="SAY6" s="25"/>
      <c r="SAZ6" s="25"/>
      <c r="SBA6" s="25"/>
      <c r="SBB6" s="25"/>
      <c r="SBC6" s="25"/>
      <c r="SBD6" s="25"/>
      <c r="SBE6" s="25"/>
      <c r="SBF6" s="25"/>
      <c r="SBG6" s="25"/>
      <c r="SBH6" s="25"/>
      <c r="SBI6" s="25"/>
      <c r="SBJ6" s="25"/>
      <c r="SBK6" s="25"/>
      <c r="SBL6" s="25"/>
      <c r="SBM6" s="25"/>
      <c r="SBN6" s="25"/>
      <c r="SBO6" s="25"/>
      <c r="SBP6" s="25"/>
      <c r="SBQ6" s="25"/>
      <c r="SBR6" s="25"/>
      <c r="SBS6" s="25"/>
      <c r="SBT6" s="25"/>
      <c r="SBU6" s="25"/>
      <c r="SBV6" s="25"/>
      <c r="SBW6" s="25"/>
      <c r="SBX6" s="25"/>
      <c r="SBY6" s="25"/>
      <c r="SBZ6" s="25"/>
      <c r="SCA6" s="25"/>
      <c r="SCB6" s="25"/>
      <c r="SCC6" s="25"/>
      <c r="SCD6" s="25"/>
      <c r="SCE6" s="25"/>
      <c r="SCF6" s="25"/>
      <c r="SCG6" s="25"/>
      <c r="SCH6" s="25"/>
      <c r="SCI6" s="25"/>
      <c r="SCJ6" s="25"/>
      <c r="SCK6" s="25"/>
      <c r="SCL6" s="25"/>
      <c r="SCM6" s="25"/>
      <c r="SCN6" s="25"/>
      <c r="SCO6" s="25"/>
      <c r="SCP6" s="25"/>
      <c r="SCQ6" s="25"/>
      <c r="SCR6" s="25"/>
      <c r="SCS6" s="25"/>
      <c r="SCT6" s="25"/>
      <c r="SCU6" s="25"/>
      <c r="SCV6" s="25"/>
      <c r="SCW6" s="25"/>
      <c r="SCX6" s="25"/>
      <c r="SCY6" s="25"/>
      <c r="SCZ6" s="25"/>
      <c r="SDA6" s="25"/>
      <c r="SDB6" s="25"/>
      <c r="SDC6" s="25"/>
      <c r="SDD6" s="25"/>
      <c r="SDE6" s="25"/>
      <c r="SDF6" s="25"/>
      <c r="SDG6" s="25"/>
      <c r="SDH6" s="25"/>
      <c r="SDI6" s="25"/>
      <c r="SDJ6" s="25"/>
      <c r="SDK6" s="25"/>
      <c r="SDL6" s="25"/>
      <c r="SDM6" s="25"/>
      <c r="SDN6" s="25"/>
      <c r="SDO6" s="25"/>
      <c r="SDP6" s="25"/>
      <c r="SDQ6" s="25"/>
      <c r="SDR6" s="25"/>
      <c r="SDS6" s="25"/>
      <c r="SDT6" s="25"/>
      <c r="SDU6" s="25"/>
      <c r="SDV6" s="25"/>
      <c r="SDW6" s="25"/>
      <c r="SDX6" s="25"/>
      <c r="SDY6" s="25"/>
      <c r="SDZ6" s="25"/>
      <c r="SEA6" s="25"/>
      <c r="SEB6" s="25"/>
      <c r="SEC6" s="25"/>
      <c r="SED6" s="25"/>
      <c r="SEE6" s="25"/>
      <c r="SEF6" s="25"/>
      <c r="SEG6" s="25"/>
      <c r="SEH6" s="25"/>
      <c r="SEI6" s="25"/>
      <c r="SEJ6" s="25"/>
      <c r="SEK6" s="25"/>
      <c r="SEL6" s="25"/>
      <c r="SEM6" s="25"/>
      <c r="SEN6" s="25"/>
      <c r="SEO6" s="25"/>
      <c r="SEP6" s="25"/>
      <c r="SEQ6" s="25"/>
      <c r="SER6" s="25"/>
      <c r="SES6" s="25"/>
      <c r="SET6" s="25"/>
      <c r="SEU6" s="25"/>
      <c r="SEV6" s="25"/>
      <c r="SEW6" s="25"/>
      <c r="SEX6" s="25"/>
      <c r="SEY6" s="25"/>
      <c r="SEZ6" s="25"/>
      <c r="SFA6" s="25"/>
      <c r="SFB6" s="25"/>
      <c r="SFC6" s="25"/>
      <c r="SFD6" s="25"/>
      <c r="SFE6" s="25"/>
      <c r="SFF6" s="25"/>
      <c r="SFG6" s="25"/>
      <c r="SFH6" s="25"/>
      <c r="SFI6" s="25"/>
      <c r="SFJ6" s="25"/>
      <c r="SFK6" s="25"/>
      <c r="SFL6" s="25"/>
      <c r="SFM6" s="25"/>
      <c r="SFN6" s="25"/>
      <c r="SFO6" s="25"/>
      <c r="SFP6" s="25"/>
      <c r="SFQ6" s="25"/>
      <c r="SFR6" s="25"/>
      <c r="SFS6" s="25"/>
      <c r="SFT6" s="25"/>
      <c r="SFU6" s="25"/>
      <c r="SFV6" s="25"/>
      <c r="SFW6" s="25"/>
      <c r="SFX6" s="25"/>
      <c r="SFY6" s="25"/>
      <c r="SFZ6" s="25"/>
      <c r="SGA6" s="25"/>
      <c r="SGB6" s="25"/>
      <c r="SGC6" s="25"/>
      <c r="SGD6" s="25"/>
      <c r="SGE6" s="25"/>
      <c r="SGF6" s="25"/>
      <c r="SGG6" s="25"/>
      <c r="SGH6" s="25"/>
      <c r="SGI6" s="25"/>
      <c r="SGJ6" s="25"/>
      <c r="SGK6" s="25"/>
      <c r="SGL6" s="25"/>
      <c r="SGM6" s="25"/>
      <c r="SGN6" s="25"/>
      <c r="SGO6" s="25"/>
      <c r="SGP6" s="25"/>
      <c r="SGQ6" s="25"/>
      <c r="SGR6" s="25"/>
      <c r="SGS6" s="25"/>
      <c r="SGT6" s="25"/>
      <c r="SGU6" s="25"/>
      <c r="SGV6" s="25"/>
      <c r="SGW6" s="25"/>
      <c r="SGX6" s="25"/>
      <c r="SGY6" s="25"/>
      <c r="SGZ6" s="25"/>
      <c r="SHA6" s="25"/>
      <c r="SHB6" s="25"/>
      <c r="SHC6" s="25"/>
      <c r="SHD6" s="25"/>
      <c r="SHE6" s="25"/>
      <c r="SHF6" s="25"/>
      <c r="SHG6" s="25"/>
      <c r="SHH6" s="25"/>
      <c r="SHI6" s="25"/>
      <c r="SHJ6" s="25"/>
      <c r="SHK6" s="25"/>
      <c r="SHL6" s="25"/>
      <c r="SHM6" s="25"/>
      <c r="SHN6" s="25"/>
      <c r="SHO6" s="25"/>
      <c r="SHP6" s="25"/>
      <c r="SHQ6" s="25"/>
      <c r="SHR6" s="25"/>
      <c r="SHS6" s="25"/>
      <c r="SHT6" s="25"/>
      <c r="SHU6" s="25"/>
      <c r="SHV6" s="25"/>
      <c r="SHW6" s="25"/>
      <c r="SHX6" s="25"/>
      <c r="SHY6" s="25"/>
      <c r="SHZ6" s="25"/>
      <c r="SIA6" s="25"/>
      <c r="SIB6" s="25"/>
      <c r="SIC6" s="25"/>
      <c r="SID6" s="25"/>
      <c r="SIE6" s="25"/>
      <c r="SIF6" s="25"/>
      <c r="SIG6" s="25"/>
      <c r="SIH6" s="25"/>
      <c r="SII6" s="25"/>
      <c r="SIJ6" s="25"/>
      <c r="SIK6" s="25"/>
      <c r="SIL6" s="25"/>
      <c r="SIM6" s="25"/>
      <c r="SIN6" s="25"/>
      <c r="SIO6" s="25"/>
      <c r="SIP6" s="25"/>
      <c r="SIQ6" s="25"/>
      <c r="SIR6" s="25"/>
      <c r="SIS6" s="25"/>
      <c r="SIT6" s="25"/>
      <c r="SIU6" s="25"/>
      <c r="SIV6" s="25"/>
      <c r="SIW6" s="25"/>
      <c r="SIX6" s="25"/>
      <c r="SIY6" s="25"/>
      <c r="SIZ6" s="25"/>
      <c r="SJA6" s="25"/>
      <c r="SJB6" s="25"/>
      <c r="SJC6" s="25"/>
      <c r="SJD6" s="25"/>
      <c r="SJE6" s="25"/>
      <c r="SJF6" s="25"/>
      <c r="SJG6" s="25"/>
      <c r="SJH6" s="25"/>
      <c r="SJI6" s="25"/>
      <c r="SJJ6" s="25"/>
      <c r="SJK6" s="25"/>
      <c r="SJL6" s="25"/>
      <c r="SJM6" s="25"/>
      <c r="SJN6" s="25"/>
      <c r="SJO6" s="25"/>
      <c r="SJP6" s="25"/>
      <c r="SJQ6" s="25"/>
      <c r="SJR6" s="25"/>
      <c r="SJS6" s="25"/>
      <c r="SJT6" s="25"/>
      <c r="SJU6" s="25"/>
      <c r="SJV6" s="25"/>
      <c r="SJW6" s="25"/>
      <c r="SJX6" s="25"/>
      <c r="SJY6" s="25"/>
      <c r="SJZ6" s="25"/>
      <c r="SKA6" s="25"/>
      <c r="SKB6" s="25"/>
      <c r="SKC6" s="25"/>
      <c r="SKD6" s="25"/>
      <c r="SKE6" s="25"/>
      <c r="SKF6" s="25"/>
      <c r="SKG6" s="25"/>
      <c r="SKH6" s="25"/>
      <c r="SKI6" s="25"/>
      <c r="SKJ6" s="25"/>
      <c r="SKK6" s="25"/>
      <c r="SKL6" s="25"/>
      <c r="SKM6" s="25"/>
      <c r="SKN6" s="25"/>
      <c r="SKO6" s="25"/>
      <c r="SKP6" s="25"/>
      <c r="SKQ6" s="25"/>
      <c r="SKR6" s="25"/>
      <c r="SKS6" s="25"/>
      <c r="SKT6" s="25"/>
      <c r="SKU6" s="25"/>
      <c r="SKV6" s="25"/>
      <c r="SKW6" s="25"/>
      <c r="SKX6" s="25"/>
      <c r="SKY6" s="25"/>
      <c r="SKZ6" s="25"/>
      <c r="SLA6" s="25"/>
      <c r="SLB6" s="25"/>
      <c r="SLC6" s="25"/>
      <c r="SLD6" s="25"/>
      <c r="SLE6" s="25"/>
      <c r="SLF6" s="25"/>
      <c r="SLG6" s="25"/>
      <c r="SLH6" s="25"/>
      <c r="SLI6" s="25"/>
      <c r="SLJ6" s="25"/>
      <c r="SLK6" s="25"/>
      <c r="SLL6" s="25"/>
      <c r="SLM6" s="25"/>
      <c r="SLN6" s="25"/>
      <c r="SLO6" s="25"/>
      <c r="SLP6" s="25"/>
      <c r="SLQ6" s="25"/>
      <c r="SLR6" s="25"/>
      <c r="SLS6" s="25"/>
      <c r="SLT6" s="25"/>
      <c r="SLU6" s="25"/>
      <c r="SLV6" s="25"/>
      <c r="SLW6" s="25"/>
      <c r="SLX6" s="25"/>
      <c r="SLY6" s="25"/>
      <c r="SLZ6" s="25"/>
      <c r="SMA6" s="25"/>
      <c r="SMB6" s="25"/>
      <c r="SMC6" s="25"/>
      <c r="SMD6" s="25"/>
      <c r="SME6" s="25"/>
      <c r="SMF6" s="25"/>
      <c r="SMG6" s="25"/>
      <c r="SMH6" s="25"/>
      <c r="SMI6" s="25"/>
      <c r="SMJ6" s="25"/>
      <c r="SMK6" s="25"/>
      <c r="SML6" s="25"/>
      <c r="SMM6" s="25"/>
      <c r="SMN6" s="25"/>
      <c r="SMO6" s="25"/>
      <c r="SMP6" s="25"/>
      <c r="SMQ6" s="25"/>
      <c r="SMR6" s="25"/>
      <c r="SMS6" s="25"/>
      <c r="SMT6" s="25"/>
      <c r="SMU6" s="25"/>
      <c r="SMV6" s="25"/>
      <c r="SMW6" s="25"/>
      <c r="SMX6" s="25"/>
      <c r="SMY6" s="25"/>
      <c r="SMZ6" s="25"/>
      <c r="SNA6" s="25"/>
      <c r="SNB6" s="25"/>
      <c r="SNC6" s="25"/>
      <c r="SND6" s="25"/>
      <c r="SNE6" s="25"/>
      <c r="SNF6" s="25"/>
      <c r="SNG6" s="25"/>
      <c r="SNH6" s="25"/>
      <c r="SNI6" s="25"/>
      <c r="SNJ6" s="25"/>
      <c r="SNK6" s="25"/>
      <c r="SNL6" s="25"/>
      <c r="SNM6" s="25"/>
      <c r="SNN6" s="25"/>
      <c r="SNO6" s="25"/>
      <c r="SNP6" s="25"/>
      <c r="SNQ6" s="25"/>
      <c r="SNR6" s="25"/>
      <c r="SNS6" s="25"/>
      <c r="SNT6" s="25"/>
      <c r="SNU6" s="25"/>
      <c r="SNV6" s="25"/>
      <c r="SNW6" s="25"/>
      <c r="SNX6" s="25"/>
      <c r="SNY6" s="25"/>
      <c r="SNZ6" s="25"/>
      <c r="SOA6" s="25"/>
      <c r="SOB6" s="25"/>
      <c r="SOC6" s="25"/>
      <c r="SOD6" s="25"/>
      <c r="SOE6" s="25"/>
      <c r="SOF6" s="25"/>
      <c r="SOG6" s="25"/>
      <c r="SOH6" s="25"/>
      <c r="SOI6" s="25"/>
      <c r="SOJ6" s="25"/>
      <c r="SOK6" s="25"/>
      <c r="SOL6" s="25"/>
      <c r="SOM6" s="25"/>
      <c r="SON6" s="25"/>
      <c r="SOO6" s="25"/>
      <c r="SOP6" s="25"/>
      <c r="SOQ6" s="25"/>
      <c r="SOR6" s="25"/>
      <c r="SOS6" s="25"/>
      <c r="SOT6" s="25"/>
      <c r="SOU6" s="25"/>
      <c r="SOV6" s="25"/>
      <c r="SOW6" s="25"/>
      <c r="SOX6" s="25"/>
      <c r="SOY6" s="25"/>
      <c r="SOZ6" s="25"/>
      <c r="SPA6" s="25"/>
      <c r="SPB6" s="25"/>
      <c r="SPC6" s="25"/>
      <c r="SPD6" s="25"/>
      <c r="SPE6" s="25"/>
      <c r="SPF6" s="25"/>
      <c r="SPG6" s="25"/>
      <c r="SPH6" s="25"/>
      <c r="SPI6" s="25"/>
      <c r="SPJ6" s="25"/>
      <c r="SPK6" s="25"/>
      <c r="SPL6" s="25"/>
      <c r="SPM6" s="25"/>
      <c r="SPN6" s="25"/>
      <c r="SPO6" s="25"/>
      <c r="SPP6" s="25"/>
      <c r="SPQ6" s="25"/>
      <c r="SPR6" s="25"/>
      <c r="SPS6" s="25"/>
      <c r="SPT6" s="25"/>
      <c r="SPU6" s="25"/>
      <c r="SPV6" s="25"/>
      <c r="SPW6" s="25"/>
      <c r="SPX6" s="25"/>
      <c r="SPY6" s="25"/>
      <c r="SPZ6" s="25"/>
      <c r="SQA6" s="25"/>
      <c r="SQB6" s="25"/>
      <c r="SQC6" s="25"/>
      <c r="SQD6" s="25"/>
      <c r="SQE6" s="25"/>
      <c r="SQF6" s="25"/>
      <c r="SQG6" s="25"/>
      <c r="SQH6" s="25"/>
      <c r="SQI6" s="25"/>
      <c r="SQJ6" s="25"/>
      <c r="SQK6" s="25"/>
      <c r="SQL6" s="25"/>
      <c r="SQM6" s="25"/>
      <c r="SQN6" s="25"/>
      <c r="SQO6" s="25"/>
      <c r="SQP6" s="25"/>
      <c r="SQQ6" s="25"/>
      <c r="SQR6" s="25"/>
      <c r="SQS6" s="25"/>
      <c r="SQT6" s="25"/>
      <c r="SQU6" s="25"/>
      <c r="SQV6" s="25"/>
      <c r="SQW6" s="25"/>
      <c r="SQX6" s="25"/>
      <c r="SQY6" s="25"/>
      <c r="SQZ6" s="25"/>
      <c r="SRA6" s="25"/>
      <c r="SRB6" s="25"/>
      <c r="SRC6" s="25"/>
      <c r="SRD6" s="25"/>
      <c r="SRE6" s="25"/>
      <c r="SRF6" s="25"/>
      <c r="SRG6" s="25"/>
      <c r="SRH6" s="25"/>
      <c r="SRI6" s="25"/>
      <c r="SRJ6" s="25"/>
      <c r="SRK6" s="25"/>
      <c r="SRL6" s="25"/>
      <c r="SRM6" s="25"/>
      <c r="SRN6" s="25"/>
      <c r="SRO6" s="25"/>
      <c r="SRP6" s="25"/>
      <c r="SRQ6" s="25"/>
      <c r="SRR6" s="25"/>
      <c r="SRS6" s="25"/>
      <c r="SRT6" s="25"/>
      <c r="SRU6" s="25"/>
      <c r="SRV6" s="25"/>
      <c r="SRW6" s="25"/>
      <c r="SRX6" s="25"/>
      <c r="SRY6" s="25"/>
      <c r="SRZ6" s="25"/>
      <c r="SSA6" s="25"/>
      <c r="SSB6" s="25"/>
      <c r="SSC6" s="25"/>
      <c r="SSD6" s="25"/>
      <c r="SSE6" s="25"/>
      <c r="SSF6" s="25"/>
      <c r="SSG6" s="25"/>
      <c r="SSH6" s="25"/>
      <c r="SSI6" s="25"/>
      <c r="SSJ6" s="25"/>
      <c r="SSK6" s="25"/>
      <c r="SSL6" s="25"/>
      <c r="SSM6" s="25"/>
      <c r="SSN6" s="25"/>
      <c r="SSO6" s="25"/>
      <c r="SSP6" s="25"/>
      <c r="SSQ6" s="25"/>
      <c r="SSR6" s="25"/>
      <c r="SSS6" s="25"/>
      <c r="SST6" s="25"/>
      <c r="SSU6" s="25"/>
      <c r="SSV6" s="25"/>
      <c r="SSW6" s="25"/>
      <c r="SSX6" s="25"/>
      <c r="SSY6" s="25"/>
      <c r="SSZ6" s="25"/>
      <c r="STA6" s="25"/>
      <c r="STB6" s="25"/>
      <c r="STC6" s="25"/>
      <c r="STD6" s="25"/>
      <c r="STE6" s="25"/>
      <c r="STF6" s="25"/>
      <c r="STG6" s="25"/>
      <c r="STH6" s="25"/>
      <c r="STI6" s="25"/>
      <c r="STJ6" s="25"/>
      <c r="STK6" s="25"/>
      <c r="STL6" s="25"/>
      <c r="STM6" s="25"/>
      <c r="STN6" s="25"/>
      <c r="STO6" s="25"/>
      <c r="STP6" s="25"/>
      <c r="STQ6" s="25"/>
      <c r="STR6" s="25"/>
      <c r="STS6" s="25"/>
      <c r="STT6" s="25"/>
      <c r="STU6" s="25"/>
      <c r="STV6" s="25"/>
      <c r="STW6" s="25"/>
      <c r="STX6" s="25"/>
      <c r="STY6" s="25"/>
      <c r="STZ6" s="25"/>
      <c r="SUA6" s="25"/>
      <c r="SUB6" s="25"/>
      <c r="SUC6" s="25"/>
      <c r="SUD6" s="25"/>
      <c r="SUE6" s="25"/>
      <c r="SUF6" s="25"/>
      <c r="SUG6" s="25"/>
      <c r="SUH6" s="25"/>
      <c r="SUI6" s="25"/>
      <c r="SUJ6" s="25"/>
      <c r="SUK6" s="25"/>
      <c r="SUL6" s="25"/>
      <c r="SUM6" s="25"/>
      <c r="SUN6" s="25"/>
      <c r="SUO6" s="25"/>
      <c r="SUP6" s="25"/>
      <c r="SUQ6" s="25"/>
      <c r="SUR6" s="25"/>
      <c r="SUS6" s="25"/>
      <c r="SUT6" s="25"/>
      <c r="SUU6" s="25"/>
      <c r="SUV6" s="25"/>
      <c r="SUW6" s="25"/>
      <c r="SUX6" s="25"/>
      <c r="SUY6" s="25"/>
      <c r="SUZ6" s="25"/>
      <c r="SVA6" s="25"/>
      <c r="SVB6" s="25"/>
      <c r="SVC6" s="25"/>
      <c r="SVD6" s="25"/>
      <c r="SVE6" s="25"/>
      <c r="SVF6" s="25"/>
      <c r="SVG6" s="25"/>
      <c r="SVH6" s="25"/>
      <c r="SVI6" s="25"/>
      <c r="SVJ6" s="25"/>
      <c r="SVK6" s="25"/>
      <c r="SVL6" s="25"/>
      <c r="SVM6" s="25"/>
      <c r="SVN6" s="25"/>
      <c r="SVO6" s="25"/>
      <c r="SVP6" s="25"/>
      <c r="SVQ6" s="25"/>
      <c r="SVR6" s="25"/>
      <c r="SVS6" s="25"/>
      <c r="SVT6" s="25"/>
      <c r="SVU6" s="25"/>
      <c r="SVV6" s="25"/>
      <c r="SVW6" s="25"/>
      <c r="SVX6" s="25"/>
      <c r="SVY6" s="25"/>
      <c r="SVZ6" s="25"/>
      <c r="SWA6" s="25"/>
      <c r="SWB6" s="25"/>
      <c r="SWC6" s="25"/>
      <c r="SWD6" s="25"/>
      <c r="SWE6" s="25"/>
      <c r="SWF6" s="25"/>
      <c r="SWG6" s="25"/>
      <c r="SWH6" s="25"/>
      <c r="SWI6" s="25"/>
      <c r="SWJ6" s="25"/>
      <c r="SWK6" s="25"/>
      <c r="SWL6" s="25"/>
      <c r="SWM6" s="25"/>
      <c r="SWN6" s="25"/>
      <c r="SWO6" s="25"/>
      <c r="SWP6" s="25"/>
      <c r="SWQ6" s="25"/>
      <c r="SWR6" s="25"/>
      <c r="SWS6" s="25"/>
      <c r="SWT6" s="25"/>
      <c r="SWU6" s="25"/>
      <c r="SWV6" s="25"/>
      <c r="SWW6" s="25"/>
      <c r="SWX6" s="25"/>
      <c r="SWY6" s="25"/>
      <c r="SWZ6" s="25"/>
      <c r="SXA6" s="25"/>
      <c r="SXB6" s="25"/>
      <c r="SXC6" s="25"/>
      <c r="SXD6" s="25"/>
      <c r="SXE6" s="25"/>
      <c r="SXF6" s="25"/>
      <c r="SXG6" s="25"/>
      <c r="SXH6" s="25"/>
      <c r="SXI6" s="25"/>
      <c r="SXJ6" s="25"/>
      <c r="SXK6" s="25"/>
      <c r="SXL6" s="25"/>
      <c r="SXM6" s="25"/>
      <c r="SXN6" s="25"/>
      <c r="SXO6" s="25"/>
      <c r="SXP6" s="25"/>
      <c r="SXQ6" s="25"/>
      <c r="SXR6" s="25"/>
      <c r="SXS6" s="25"/>
      <c r="SXT6" s="25"/>
      <c r="SXU6" s="25"/>
      <c r="SXV6" s="25"/>
      <c r="SXW6" s="25"/>
      <c r="SXX6" s="25"/>
      <c r="SXY6" s="25"/>
      <c r="SXZ6" s="25"/>
      <c r="SYA6" s="25"/>
      <c r="SYB6" s="25"/>
      <c r="SYC6" s="25"/>
      <c r="SYD6" s="25"/>
      <c r="SYE6" s="25"/>
      <c r="SYF6" s="25"/>
      <c r="SYG6" s="25"/>
      <c r="SYH6" s="25"/>
      <c r="SYI6" s="25"/>
      <c r="SYJ6" s="25"/>
      <c r="SYK6" s="25"/>
      <c r="SYL6" s="25"/>
      <c r="SYM6" s="25"/>
      <c r="SYN6" s="25"/>
      <c r="SYO6" s="25"/>
      <c r="SYP6" s="25"/>
      <c r="SYQ6" s="25"/>
      <c r="SYR6" s="25"/>
      <c r="SYS6" s="25"/>
      <c r="SYT6" s="25"/>
      <c r="SYU6" s="25"/>
      <c r="SYV6" s="25"/>
      <c r="SYW6" s="25"/>
      <c r="SYX6" s="25"/>
      <c r="SYY6" s="25"/>
      <c r="SYZ6" s="25"/>
      <c r="SZA6" s="25"/>
      <c r="SZB6" s="25"/>
      <c r="SZC6" s="25"/>
      <c r="SZD6" s="25"/>
      <c r="SZE6" s="25"/>
      <c r="SZF6" s="25"/>
      <c r="SZG6" s="25"/>
      <c r="SZH6" s="25"/>
      <c r="SZI6" s="25"/>
      <c r="SZJ6" s="25"/>
      <c r="SZK6" s="25"/>
      <c r="SZL6" s="25"/>
      <c r="SZM6" s="25"/>
      <c r="SZN6" s="25"/>
      <c r="SZO6" s="25"/>
      <c r="SZP6" s="25"/>
      <c r="SZQ6" s="25"/>
      <c r="SZR6" s="25"/>
      <c r="SZS6" s="25"/>
      <c r="SZT6" s="25"/>
      <c r="SZU6" s="25"/>
      <c r="SZV6" s="25"/>
      <c r="SZW6" s="25"/>
      <c r="SZX6" s="25"/>
      <c r="SZY6" s="25"/>
      <c r="SZZ6" s="25"/>
      <c r="TAA6" s="25"/>
      <c r="TAB6" s="25"/>
      <c r="TAC6" s="25"/>
      <c r="TAD6" s="25"/>
      <c r="TAE6" s="25"/>
      <c r="TAF6" s="25"/>
      <c r="TAG6" s="25"/>
      <c r="TAH6" s="25"/>
      <c r="TAI6" s="25"/>
      <c r="TAJ6" s="25"/>
      <c r="TAK6" s="25"/>
      <c r="TAL6" s="25"/>
      <c r="TAM6" s="25"/>
      <c r="TAN6" s="25"/>
      <c r="TAO6" s="25"/>
      <c r="TAP6" s="25"/>
      <c r="TAQ6" s="25"/>
      <c r="TAR6" s="25"/>
      <c r="TAS6" s="25"/>
      <c r="TAT6" s="25"/>
      <c r="TAU6" s="25"/>
      <c r="TAV6" s="25"/>
      <c r="TAW6" s="25"/>
      <c r="TAX6" s="25"/>
      <c r="TAY6" s="25"/>
      <c r="TAZ6" s="25"/>
      <c r="TBA6" s="25"/>
      <c r="TBB6" s="25"/>
      <c r="TBC6" s="25"/>
      <c r="TBD6" s="25"/>
      <c r="TBE6" s="25"/>
      <c r="TBF6" s="25"/>
      <c r="TBG6" s="25"/>
      <c r="TBH6" s="25"/>
      <c r="TBI6" s="25"/>
      <c r="TBJ6" s="25"/>
      <c r="TBK6" s="25"/>
      <c r="TBL6" s="25"/>
      <c r="TBM6" s="25"/>
      <c r="TBN6" s="25"/>
      <c r="TBO6" s="25"/>
      <c r="TBP6" s="25"/>
      <c r="TBQ6" s="25"/>
      <c r="TBR6" s="25"/>
      <c r="TBS6" s="25"/>
      <c r="TBT6" s="25"/>
      <c r="TBU6" s="25"/>
      <c r="TBV6" s="25"/>
      <c r="TBW6" s="25"/>
      <c r="TBX6" s="25"/>
      <c r="TBY6" s="25"/>
      <c r="TBZ6" s="25"/>
      <c r="TCA6" s="25"/>
      <c r="TCB6" s="25"/>
      <c r="TCC6" s="25"/>
      <c r="TCD6" s="25"/>
      <c r="TCE6" s="25"/>
      <c r="TCF6" s="25"/>
      <c r="TCG6" s="25"/>
      <c r="TCH6" s="25"/>
      <c r="TCI6" s="25"/>
      <c r="TCJ6" s="25"/>
      <c r="TCK6" s="25"/>
      <c r="TCL6" s="25"/>
      <c r="TCM6" s="25"/>
      <c r="TCN6" s="25"/>
      <c r="TCO6" s="25"/>
      <c r="TCP6" s="25"/>
      <c r="TCQ6" s="25"/>
      <c r="TCR6" s="25"/>
      <c r="TCS6" s="25"/>
      <c r="TCT6" s="25"/>
      <c r="TCU6" s="25"/>
      <c r="TCV6" s="25"/>
      <c r="TCW6" s="25"/>
      <c r="TCX6" s="25"/>
      <c r="TCY6" s="25"/>
      <c r="TCZ6" s="25"/>
      <c r="TDA6" s="25"/>
      <c r="TDB6" s="25"/>
      <c r="TDC6" s="25"/>
      <c r="TDD6" s="25"/>
      <c r="TDE6" s="25"/>
      <c r="TDF6" s="25"/>
      <c r="TDG6" s="25"/>
      <c r="TDH6" s="25"/>
      <c r="TDI6" s="25"/>
      <c r="TDJ6" s="25"/>
      <c r="TDK6" s="25"/>
      <c r="TDL6" s="25"/>
      <c r="TDM6" s="25"/>
      <c r="TDN6" s="25"/>
      <c r="TDO6" s="25"/>
      <c r="TDP6" s="25"/>
      <c r="TDQ6" s="25"/>
      <c r="TDR6" s="25"/>
      <c r="TDS6" s="25"/>
      <c r="TDT6" s="25"/>
      <c r="TDU6" s="25"/>
      <c r="TDV6" s="25"/>
      <c r="TDW6" s="25"/>
      <c r="TDX6" s="25"/>
      <c r="TDY6" s="25"/>
      <c r="TDZ6" s="25"/>
      <c r="TEA6" s="25"/>
      <c r="TEB6" s="25"/>
      <c r="TEC6" s="25"/>
      <c r="TED6" s="25"/>
      <c r="TEE6" s="25"/>
      <c r="TEF6" s="25"/>
      <c r="TEG6" s="25"/>
      <c r="TEH6" s="25"/>
      <c r="TEI6" s="25"/>
      <c r="TEJ6" s="25"/>
      <c r="TEK6" s="25"/>
      <c r="TEL6" s="25"/>
      <c r="TEM6" s="25"/>
      <c r="TEN6" s="25"/>
      <c r="TEO6" s="25"/>
      <c r="TEP6" s="25"/>
      <c r="TEQ6" s="25"/>
      <c r="TER6" s="25"/>
      <c r="TES6" s="25"/>
      <c r="TET6" s="25"/>
      <c r="TEU6" s="25"/>
      <c r="TEV6" s="25"/>
      <c r="TEW6" s="25"/>
      <c r="TEX6" s="25"/>
      <c r="TEY6" s="25"/>
      <c r="TEZ6" s="25"/>
      <c r="TFA6" s="25"/>
      <c r="TFB6" s="25"/>
      <c r="TFC6" s="25"/>
      <c r="TFD6" s="25"/>
      <c r="TFE6" s="25"/>
      <c r="TFF6" s="25"/>
      <c r="TFG6" s="25"/>
      <c r="TFH6" s="25"/>
      <c r="TFI6" s="25"/>
      <c r="TFJ6" s="25"/>
      <c r="TFK6" s="25"/>
      <c r="TFL6" s="25"/>
      <c r="TFM6" s="25"/>
      <c r="TFN6" s="25"/>
      <c r="TFO6" s="25"/>
      <c r="TFP6" s="25"/>
      <c r="TFQ6" s="25"/>
      <c r="TFR6" s="25"/>
      <c r="TFS6" s="25"/>
      <c r="TFT6" s="25"/>
      <c r="TFU6" s="25"/>
      <c r="TFV6" s="25"/>
      <c r="TFW6" s="25"/>
      <c r="TFX6" s="25"/>
      <c r="TFY6" s="25"/>
      <c r="TFZ6" s="25"/>
      <c r="TGA6" s="25"/>
      <c r="TGB6" s="25"/>
      <c r="TGC6" s="25"/>
      <c r="TGD6" s="25"/>
      <c r="TGE6" s="25"/>
      <c r="TGF6" s="25"/>
      <c r="TGG6" s="25"/>
      <c r="TGH6" s="25"/>
      <c r="TGI6" s="25"/>
      <c r="TGJ6" s="25"/>
      <c r="TGK6" s="25"/>
      <c r="TGL6" s="25"/>
      <c r="TGM6" s="25"/>
      <c r="TGN6" s="25"/>
      <c r="TGO6" s="25"/>
      <c r="TGP6" s="25"/>
      <c r="TGQ6" s="25"/>
      <c r="TGR6" s="25"/>
      <c r="TGS6" s="25"/>
      <c r="TGT6" s="25"/>
      <c r="TGU6" s="25"/>
      <c r="TGV6" s="25"/>
      <c r="TGW6" s="25"/>
      <c r="TGX6" s="25"/>
      <c r="TGY6" s="25"/>
      <c r="TGZ6" s="25"/>
      <c r="THA6" s="25"/>
      <c r="THB6" s="25"/>
      <c r="THC6" s="25"/>
      <c r="THD6" s="25"/>
      <c r="THE6" s="25"/>
      <c r="THF6" s="25"/>
      <c r="THG6" s="25"/>
      <c r="THH6" s="25"/>
      <c r="THI6" s="25"/>
      <c r="THJ6" s="25"/>
      <c r="THK6" s="25"/>
      <c r="THL6" s="25"/>
      <c r="THM6" s="25"/>
      <c r="THN6" s="25"/>
      <c r="THO6" s="25"/>
      <c r="THP6" s="25"/>
      <c r="THQ6" s="25"/>
      <c r="THR6" s="25"/>
      <c r="THS6" s="25"/>
      <c r="THT6" s="25"/>
      <c r="THU6" s="25"/>
      <c r="THV6" s="25"/>
      <c r="THW6" s="25"/>
      <c r="THX6" s="25"/>
      <c r="THY6" s="25"/>
      <c r="THZ6" s="25"/>
      <c r="TIA6" s="25"/>
      <c r="TIB6" s="25"/>
      <c r="TIC6" s="25"/>
      <c r="TID6" s="25"/>
      <c r="TIE6" s="25"/>
      <c r="TIF6" s="25"/>
      <c r="TIG6" s="25"/>
      <c r="TIH6" s="25"/>
      <c r="TII6" s="25"/>
      <c r="TIJ6" s="25"/>
      <c r="TIK6" s="25"/>
      <c r="TIL6" s="25"/>
      <c r="TIM6" s="25"/>
      <c r="TIN6" s="25"/>
      <c r="TIO6" s="25"/>
      <c r="TIP6" s="25"/>
      <c r="TIQ6" s="25"/>
      <c r="TIR6" s="25"/>
      <c r="TIS6" s="25"/>
      <c r="TIT6" s="25"/>
      <c r="TIU6" s="25"/>
      <c r="TIV6" s="25"/>
      <c r="TIW6" s="25"/>
      <c r="TIX6" s="25"/>
      <c r="TIY6" s="25"/>
      <c r="TIZ6" s="25"/>
      <c r="TJA6" s="25"/>
      <c r="TJB6" s="25"/>
      <c r="TJC6" s="25"/>
      <c r="TJD6" s="25"/>
      <c r="TJE6" s="25"/>
      <c r="TJF6" s="25"/>
      <c r="TJG6" s="25"/>
      <c r="TJH6" s="25"/>
      <c r="TJI6" s="25"/>
      <c r="TJJ6" s="25"/>
      <c r="TJK6" s="25"/>
      <c r="TJL6" s="25"/>
      <c r="TJM6" s="25"/>
      <c r="TJN6" s="25"/>
      <c r="TJO6" s="25"/>
      <c r="TJP6" s="25"/>
      <c r="TJQ6" s="25"/>
      <c r="TJR6" s="25"/>
      <c r="TJS6" s="25"/>
      <c r="TJT6" s="25"/>
      <c r="TJU6" s="25"/>
      <c r="TJV6" s="25"/>
      <c r="TJW6" s="25"/>
      <c r="TJX6" s="25"/>
      <c r="TJY6" s="25"/>
      <c r="TJZ6" s="25"/>
      <c r="TKA6" s="25"/>
      <c r="TKB6" s="25"/>
      <c r="TKC6" s="25"/>
      <c r="TKD6" s="25"/>
      <c r="TKE6" s="25"/>
      <c r="TKF6" s="25"/>
      <c r="TKG6" s="25"/>
      <c r="TKH6" s="25"/>
      <c r="TKI6" s="25"/>
      <c r="TKJ6" s="25"/>
      <c r="TKK6" s="25"/>
      <c r="TKL6" s="25"/>
      <c r="TKM6" s="25"/>
      <c r="TKN6" s="25"/>
      <c r="TKO6" s="25"/>
      <c r="TKP6" s="25"/>
      <c r="TKQ6" s="25"/>
      <c r="TKR6" s="25"/>
      <c r="TKS6" s="25"/>
      <c r="TKT6" s="25"/>
      <c r="TKU6" s="25"/>
      <c r="TKV6" s="25"/>
      <c r="TKW6" s="25"/>
      <c r="TKX6" s="25"/>
      <c r="TKY6" s="25"/>
      <c r="TKZ6" s="25"/>
      <c r="TLA6" s="25"/>
      <c r="TLB6" s="25"/>
      <c r="TLC6" s="25"/>
      <c r="TLD6" s="25"/>
      <c r="TLE6" s="25"/>
      <c r="TLF6" s="25"/>
      <c r="TLG6" s="25"/>
      <c r="TLH6" s="25"/>
      <c r="TLI6" s="25"/>
      <c r="TLJ6" s="25"/>
      <c r="TLK6" s="25"/>
      <c r="TLL6" s="25"/>
      <c r="TLM6" s="25"/>
      <c r="TLN6" s="25"/>
      <c r="TLO6" s="25"/>
      <c r="TLP6" s="25"/>
      <c r="TLQ6" s="25"/>
      <c r="TLR6" s="25"/>
      <c r="TLS6" s="25"/>
      <c r="TLT6" s="25"/>
      <c r="TLU6" s="25"/>
      <c r="TLV6" s="25"/>
      <c r="TLW6" s="25"/>
      <c r="TLX6" s="25"/>
      <c r="TLY6" s="25"/>
      <c r="TLZ6" s="25"/>
      <c r="TMA6" s="25"/>
      <c r="TMB6" s="25"/>
      <c r="TMC6" s="25"/>
      <c r="TMD6" s="25"/>
      <c r="TME6" s="25"/>
      <c r="TMF6" s="25"/>
      <c r="TMG6" s="25"/>
      <c r="TMH6" s="25"/>
      <c r="TMI6" s="25"/>
      <c r="TMJ6" s="25"/>
      <c r="TMK6" s="25"/>
      <c r="TML6" s="25"/>
      <c r="TMM6" s="25"/>
      <c r="TMN6" s="25"/>
      <c r="TMO6" s="25"/>
      <c r="TMP6" s="25"/>
      <c r="TMQ6" s="25"/>
      <c r="TMR6" s="25"/>
      <c r="TMS6" s="25"/>
      <c r="TMT6" s="25"/>
      <c r="TMU6" s="25"/>
      <c r="TMV6" s="25"/>
      <c r="TMW6" s="25"/>
      <c r="TMX6" s="25"/>
      <c r="TMY6" s="25"/>
      <c r="TMZ6" s="25"/>
      <c r="TNA6" s="25"/>
      <c r="TNB6" s="25"/>
      <c r="TNC6" s="25"/>
      <c r="TND6" s="25"/>
      <c r="TNE6" s="25"/>
      <c r="TNF6" s="25"/>
      <c r="TNG6" s="25"/>
      <c r="TNH6" s="25"/>
      <c r="TNI6" s="25"/>
      <c r="TNJ6" s="25"/>
      <c r="TNK6" s="25"/>
      <c r="TNL6" s="25"/>
      <c r="TNM6" s="25"/>
      <c r="TNN6" s="25"/>
      <c r="TNO6" s="25"/>
      <c r="TNP6" s="25"/>
      <c r="TNQ6" s="25"/>
      <c r="TNR6" s="25"/>
      <c r="TNS6" s="25"/>
      <c r="TNT6" s="25"/>
      <c r="TNU6" s="25"/>
      <c r="TNV6" s="25"/>
      <c r="TNW6" s="25"/>
      <c r="TNX6" s="25"/>
      <c r="TNY6" s="25"/>
      <c r="TNZ6" s="25"/>
      <c r="TOA6" s="25"/>
      <c r="TOB6" s="25"/>
      <c r="TOC6" s="25"/>
      <c r="TOD6" s="25"/>
      <c r="TOE6" s="25"/>
      <c r="TOF6" s="25"/>
      <c r="TOG6" s="25"/>
      <c r="TOH6" s="25"/>
      <c r="TOI6" s="25"/>
      <c r="TOJ6" s="25"/>
      <c r="TOK6" s="25"/>
      <c r="TOL6" s="25"/>
      <c r="TOM6" s="25"/>
      <c r="TON6" s="25"/>
      <c r="TOO6" s="25"/>
      <c r="TOP6" s="25"/>
      <c r="TOQ6" s="25"/>
      <c r="TOR6" s="25"/>
      <c r="TOS6" s="25"/>
      <c r="TOT6" s="25"/>
      <c r="TOU6" s="25"/>
      <c r="TOV6" s="25"/>
      <c r="TOW6" s="25"/>
      <c r="TOX6" s="25"/>
      <c r="TOY6" s="25"/>
      <c r="TOZ6" s="25"/>
      <c r="TPA6" s="25"/>
      <c r="TPB6" s="25"/>
      <c r="TPC6" s="25"/>
      <c r="TPD6" s="25"/>
      <c r="TPE6" s="25"/>
      <c r="TPF6" s="25"/>
      <c r="TPG6" s="25"/>
      <c r="TPH6" s="25"/>
      <c r="TPI6" s="25"/>
      <c r="TPJ6" s="25"/>
      <c r="TPK6" s="25"/>
      <c r="TPL6" s="25"/>
      <c r="TPM6" s="25"/>
      <c r="TPN6" s="25"/>
      <c r="TPO6" s="25"/>
      <c r="TPP6" s="25"/>
      <c r="TPQ6" s="25"/>
      <c r="TPR6" s="25"/>
      <c r="TPS6" s="25"/>
      <c r="TPT6" s="25"/>
      <c r="TPU6" s="25"/>
      <c r="TPV6" s="25"/>
      <c r="TPW6" s="25"/>
      <c r="TPX6" s="25"/>
      <c r="TPY6" s="25"/>
      <c r="TPZ6" s="25"/>
      <c r="TQA6" s="25"/>
      <c r="TQB6" s="25"/>
      <c r="TQC6" s="25"/>
      <c r="TQD6" s="25"/>
      <c r="TQE6" s="25"/>
      <c r="TQF6" s="25"/>
      <c r="TQG6" s="25"/>
      <c r="TQH6" s="25"/>
      <c r="TQI6" s="25"/>
      <c r="TQJ6" s="25"/>
      <c r="TQK6" s="25"/>
      <c r="TQL6" s="25"/>
      <c r="TQM6" s="25"/>
      <c r="TQN6" s="25"/>
      <c r="TQO6" s="25"/>
      <c r="TQP6" s="25"/>
      <c r="TQQ6" s="25"/>
      <c r="TQR6" s="25"/>
      <c r="TQS6" s="25"/>
      <c r="TQT6" s="25"/>
      <c r="TQU6" s="25"/>
      <c r="TQV6" s="25"/>
      <c r="TQW6" s="25"/>
      <c r="TQX6" s="25"/>
      <c r="TQY6" s="25"/>
      <c r="TQZ6" s="25"/>
      <c r="TRA6" s="25"/>
      <c r="TRB6" s="25"/>
      <c r="TRC6" s="25"/>
      <c r="TRD6" s="25"/>
      <c r="TRE6" s="25"/>
      <c r="TRF6" s="25"/>
      <c r="TRG6" s="25"/>
      <c r="TRH6" s="25"/>
      <c r="TRI6" s="25"/>
      <c r="TRJ6" s="25"/>
      <c r="TRK6" s="25"/>
      <c r="TRL6" s="25"/>
      <c r="TRM6" s="25"/>
      <c r="TRN6" s="25"/>
      <c r="TRO6" s="25"/>
      <c r="TRP6" s="25"/>
      <c r="TRQ6" s="25"/>
      <c r="TRR6" s="25"/>
      <c r="TRS6" s="25"/>
      <c r="TRT6" s="25"/>
      <c r="TRU6" s="25"/>
      <c r="TRV6" s="25"/>
      <c r="TRW6" s="25"/>
      <c r="TRX6" s="25"/>
      <c r="TRY6" s="25"/>
      <c r="TRZ6" s="25"/>
      <c r="TSA6" s="25"/>
      <c r="TSB6" s="25"/>
      <c r="TSC6" s="25"/>
      <c r="TSD6" s="25"/>
      <c r="TSE6" s="25"/>
      <c r="TSF6" s="25"/>
      <c r="TSG6" s="25"/>
      <c r="TSH6" s="25"/>
      <c r="TSI6" s="25"/>
      <c r="TSJ6" s="25"/>
      <c r="TSK6" s="25"/>
      <c r="TSL6" s="25"/>
      <c r="TSM6" s="25"/>
      <c r="TSN6" s="25"/>
      <c r="TSO6" s="25"/>
      <c r="TSP6" s="25"/>
      <c r="TSQ6" s="25"/>
      <c r="TSR6" s="25"/>
      <c r="TSS6" s="25"/>
      <c r="TST6" s="25"/>
      <c r="TSU6" s="25"/>
      <c r="TSV6" s="25"/>
      <c r="TSW6" s="25"/>
      <c r="TSX6" s="25"/>
      <c r="TSY6" s="25"/>
      <c r="TSZ6" s="25"/>
      <c r="TTA6" s="25"/>
      <c r="TTB6" s="25"/>
      <c r="TTC6" s="25"/>
      <c r="TTD6" s="25"/>
      <c r="TTE6" s="25"/>
      <c r="TTF6" s="25"/>
      <c r="TTG6" s="25"/>
      <c r="TTH6" s="25"/>
      <c r="TTI6" s="25"/>
      <c r="TTJ6" s="25"/>
      <c r="TTK6" s="25"/>
      <c r="TTL6" s="25"/>
      <c r="TTM6" s="25"/>
      <c r="TTN6" s="25"/>
      <c r="TTO6" s="25"/>
      <c r="TTP6" s="25"/>
      <c r="TTQ6" s="25"/>
      <c r="TTR6" s="25"/>
      <c r="TTS6" s="25"/>
      <c r="TTT6" s="25"/>
      <c r="TTU6" s="25"/>
      <c r="TTV6" s="25"/>
      <c r="TTW6" s="25"/>
      <c r="TTX6" s="25"/>
      <c r="TTY6" s="25"/>
      <c r="TTZ6" s="25"/>
      <c r="TUA6" s="25"/>
      <c r="TUB6" s="25"/>
      <c r="TUC6" s="25"/>
      <c r="TUD6" s="25"/>
      <c r="TUE6" s="25"/>
      <c r="TUF6" s="25"/>
      <c r="TUG6" s="25"/>
      <c r="TUH6" s="25"/>
      <c r="TUI6" s="25"/>
      <c r="TUJ6" s="25"/>
      <c r="TUK6" s="25"/>
      <c r="TUL6" s="25"/>
      <c r="TUM6" s="25"/>
      <c r="TUN6" s="25"/>
      <c r="TUO6" s="25"/>
      <c r="TUP6" s="25"/>
      <c r="TUQ6" s="25"/>
      <c r="TUR6" s="25"/>
      <c r="TUS6" s="25"/>
      <c r="TUT6" s="25"/>
      <c r="TUU6" s="25"/>
      <c r="TUV6" s="25"/>
      <c r="TUW6" s="25"/>
      <c r="TUX6" s="25"/>
      <c r="TUY6" s="25"/>
      <c r="TUZ6" s="25"/>
      <c r="TVA6" s="25"/>
      <c r="TVB6" s="25"/>
      <c r="TVC6" s="25"/>
      <c r="TVD6" s="25"/>
      <c r="TVE6" s="25"/>
      <c r="TVF6" s="25"/>
      <c r="TVG6" s="25"/>
      <c r="TVH6" s="25"/>
      <c r="TVI6" s="25"/>
      <c r="TVJ6" s="25"/>
      <c r="TVK6" s="25"/>
      <c r="TVL6" s="25"/>
      <c r="TVM6" s="25"/>
      <c r="TVN6" s="25"/>
      <c r="TVO6" s="25"/>
      <c r="TVP6" s="25"/>
      <c r="TVQ6" s="25"/>
      <c r="TVR6" s="25"/>
      <c r="TVS6" s="25"/>
      <c r="TVT6" s="25"/>
      <c r="TVU6" s="25"/>
      <c r="TVV6" s="25"/>
      <c r="TVW6" s="25"/>
      <c r="TVX6" s="25"/>
      <c r="TVY6" s="25"/>
      <c r="TVZ6" s="25"/>
      <c r="TWA6" s="25"/>
      <c r="TWB6" s="25"/>
      <c r="TWC6" s="25"/>
      <c r="TWD6" s="25"/>
      <c r="TWE6" s="25"/>
      <c r="TWF6" s="25"/>
      <c r="TWG6" s="25"/>
      <c r="TWH6" s="25"/>
      <c r="TWI6" s="25"/>
      <c r="TWJ6" s="25"/>
      <c r="TWK6" s="25"/>
      <c r="TWL6" s="25"/>
      <c r="TWM6" s="25"/>
      <c r="TWN6" s="25"/>
      <c r="TWO6" s="25"/>
      <c r="TWP6" s="25"/>
      <c r="TWQ6" s="25"/>
      <c r="TWR6" s="25"/>
      <c r="TWS6" s="25"/>
      <c r="TWT6" s="25"/>
      <c r="TWU6" s="25"/>
      <c r="TWV6" s="25"/>
      <c r="TWW6" s="25"/>
      <c r="TWX6" s="25"/>
      <c r="TWY6" s="25"/>
      <c r="TWZ6" s="25"/>
      <c r="TXA6" s="25"/>
      <c r="TXB6" s="25"/>
      <c r="TXC6" s="25"/>
      <c r="TXD6" s="25"/>
      <c r="TXE6" s="25"/>
      <c r="TXF6" s="25"/>
      <c r="TXG6" s="25"/>
      <c r="TXH6" s="25"/>
      <c r="TXI6" s="25"/>
      <c r="TXJ6" s="25"/>
      <c r="TXK6" s="25"/>
      <c r="TXL6" s="25"/>
      <c r="TXM6" s="25"/>
      <c r="TXN6" s="25"/>
      <c r="TXO6" s="25"/>
      <c r="TXP6" s="25"/>
      <c r="TXQ6" s="25"/>
      <c r="TXR6" s="25"/>
      <c r="TXS6" s="25"/>
      <c r="TXT6" s="25"/>
      <c r="TXU6" s="25"/>
      <c r="TXV6" s="25"/>
      <c r="TXW6" s="25"/>
      <c r="TXX6" s="25"/>
      <c r="TXY6" s="25"/>
      <c r="TXZ6" s="25"/>
      <c r="TYA6" s="25"/>
      <c r="TYB6" s="25"/>
      <c r="TYC6" s="25"/>
      <c r="TYD6" s="25"/>
      <c r="TYE6" s="25"/>
      <c r="TYF6" s="25"/>
      <c r="TYG6" s="25"/>
      <c r="TYH6" s="25"/>
      <c r="TYI6" s="25"/>
      <c r="TYJ6" s="25"/>
      <c r="TYK6" s="25"/>
      <c r="TYL6" s="25"/>
      <c r="TYM6" s="25"/>
      <c r="TYN6" s="25"/>
      <c r="TYO6" s="25"/>
      <c r="TYP6" s="25"/>
      <c r="TYQ6" s="25"/>
      <c r="TYR6" s="25"/>
      <c r="TYS6" s="25"/>
      <c r="TYT6" s="25"/>
      <c r="TYU6" s="25"/>
      <c r="TYV6" s="25"/>
      <c r="TYW6" s="25"/>
      <c r="TYX6" s="25"/>
      <c r="TYY6" s="25"/>
      <c r="TYZ6" s="25"/>
      <c r="TZA6" s="25"/>
      <c r="TZB6" s="25"/>
      <c r="TZC6" s="25"/>
      <c r="TZD6" s="25"/>
      <c r="TZE6" s="25"/>
      <c r="TZF6" s="25"/>
      <c r="TZG6" s="25"/>
      <c r="TZH6" s="25"/>
      <c r="TZI6" s="25"/>
      <c r="TZJ6" s="25"/>
      <c r="TZK6" s="25"/>
      <c r="TZL6" s="25"/>
      <c r="TZM6" s="25"/>
      <c r="TZN6" s="25"/>
      <c r="TZO6" s="25"/>
      <c r="TZP6" s="25"/>
      <c r="TZQ6" s="25"/>
      <c r="TZR6" s="25"/>
      <c r="TZS6" s="25"/>
      <c r="TZT6" s="25"/>
      <c r="TZU6" s="25"/>
      <c r="TZV6" s="25"/>
      <c r="TZW6" s="25"/>
      <c r="TZX6" s="25"/>
      <c r="TZY6" s="25"/>
      <c r="TZZ6" s="25"/>
      <c r="UAA6" s="25"/>
      <c r="UAB6" s="25"/>
      <c r="UAC6" s="25"/>
      <c r="UAD6" s="25"/>
      <c r="UAE6" s="25"/>
      <c r="UAF6" s="25"/>
      <c r="UAG6" s="25"/>
      <c r="UAH6" s="25"/>
      <c r="UAI6" s="25"/>
      <c r="UAJ6" s="25"/>
      <c r="UAK6" s="25"/>
      <c r="UAL6" s="25"/>
      <c r="UAM6" s="25"/>
      <c r="UAN6" s="25"/>
      <c r="UAO6" s="25"/>
      <c r="UAP6" s="25"/>
      <c r="UAQ6" s="25"/>
      <c r="UAR6" s="25"/>
      <c r="UAS6" s="25"/>
      <c r="UAT6" s="25"/>
      <c r="UAU6" s="25"/>
      <c r="UAV6" s="25"/>
      <c r="UAW6" s="25"/>
      <c r="UAX6" s="25"/>
      <c r="UAY6" s="25"/>
      <c r="UAZ6" s="25"/>
      <c r="UBA6" s="25"/>
      <c r="UBB6" s="25"/>
      <c r="UBC6" s="25"/>
      <c r="UBD6" s="25"/>
      <c r="UBE6" s="25"/>
      <c r="UBF6" s="25"/>
      <c r="UBG6" s="25"/>
      <c r="UBH6" s="25"/>
      <c r="UBI6" s="25"/>
      <c r="UBJ6" s="25"/>
      <c r="UBK6" s="25"/>
      <c r="UBL6" s="25"/>
      <c r="UBM6" s="25"/>
      <c r="UBN6" s="25"/>
      <c r="UBO6" s="25"/>
      <c r="UBP6" s="25"/>
      <c r="UBQ6" s="25"/>
      <c r="UBR6" s="25"/>
      <c r="UBS6" s="25"/>
      <c r="UBT6" s="25"/>
      <c r="UBU6" s="25"/>
      <c r="UBV6" s="25"/>
      <c r="UBW6" s="25"/>
      <c r="UBX6" s="25"/>
      <c r="UBY6" s="25"/>
      <c r="UBZ6" s="25"/>
      <c r="UCA6" s="25"/>
      <c r="UCB6" s="25"/>
      <c r="UCC6" s="25"/>
      <c r="UCD6" s="25"/>
      <c r="UCE6" s="25"/>
      <c r="UCF6" s="25"/>
      <c r="UCG6" s="25"/>
      <c r="UCH6" s="25"/>
      <c r="UCI6" s="25"/>
      <c r="UCJ6" s="25"/>
      <c r="UCK6" s="25"/>
      <c r="UCL6" s="25"/>
      <c r="UCM6" s="25"/>
      <c r="UCN6" s="25"/>
      <c r="UCO6" s="25"/>
      <c r="UCP6" s="25"/>
      <c r="UCQ6" s="25"/>
      <c r="UCR6" s="25"/>
      <c r="UCS6" s="25"/>
      <c r="UCT6" s="25"/>
      <c r="UCU6" s="25"/>
      <c r="UCV6" s="25"/>
      <c r="UCW6" s="25"/>
      <c r="UCX6" s="25"/>
      <c r="UCY6" s="25"/>
      <c r="UCZ6" s="25"/>
      <c r="UDA6" s="25"/>
      <c r="UDB6" s="25"/>
      <c r="UDC6" s="25"/>
      <c r="UDD6" s="25"/>
      <c r="UDE6" s="25"/>
      <c r="UDF6" s="25"/>
      <c r="UDG6" s="25"/>
      <c r="UDH6" s="25"/>
      <c r="UDI6" s="25"/>
      <c r="UDJ6" s="25"/>
      <c r="UDK6" s="25"/>
      <c r="UDL6" s="25"/>
      <c r="UDM6" s="25"/>
      <c r="UDN6" s="25"/>
      <c r="UDO6" s="25"/>
      <c r="UDP6" s="25"/>
      <c r="UDQ6" s="25"/>
      <c r="UDR6" s="25"/>
      <c r="UDS6" s="25"/>
      <c r="UDT6" s="25"/>
      <c r="UDU6" s="25"/>
      <c r="UDV6" s="25"/>
      <c r="UDW6" s="25"/>
      <c r="UDX6" s="25"/>
      <c r="UDY6" s="25"/>
      <c r="UDZ6" s="25"/>
      <c r="UEA6" s="25"/>
      <c r="UEB6" s="25"/>
      <c r="UEC6" s="25"/>
      <c r="UED6" s="25"/>
      <c r="UEE6" s="25"/>
      <c r="UEF6" s="25"/>
      <c r="UEG6" s="25"/>
      <c r="UEH6" s="25"/>
      <c r="UEI6" s="25"/>
      <c r="UEJ6" s="25"/>
      <c r="UEK6" s="25"/>
      <c r="UEL6" s="25"/>
      <c r="UEM6" s="25"/>
      <c r="UEN6" s="25"/>
      <c r="UEO6" s="25"/>
      <c r="UEP6" s="25"/>
      <c r="UEQ6" s="25"/>
      <c r="UER6" s="25"/>
      <c r="UES6" s="25"/>
      <c r="UET6" s="25"/>
      <c r="UEU6" s="25"/>
      <c r="UEV6" s="25"/>
      <c r="UEW6" s="25"/>
      <c r="UEX6" s="25"/>
      <c r="UEY6" s="25"/>
      <c r="UEZ6" s="25"/>
      <c r="UFA6" s="25"/>
      <c r="UFB6" s="25"/>
      <c r="UFC6" s="25"/>
      <c r="UFD6" s="25"/>
      <c r="UFE6" s="25"/>
      <c r="UFF6" s="25"/>
      <c r="UFG6" s="25"/>
      <c r="UFH6" s="25"/>
      <c r="UFI6" s="25"/>
      <c r="UFJ6" s="25"/>
      <c r="UFK6" s="25"/>
      <c r="UFL6" s="25"/>
      <c r="UFM6" s="25"/>
      <c r="UFN6" s="25"/>
      <c r="UFO6" s="25"/>
      <c r="UFP6" s="25"/>
      <c r="UFQ6" s="25"/>
      <c r="UFR6" s="25"/>
      <c r="UFS6" s="25"/>
      <c r="UFT6" s="25"/>
      <c r="UFU6" s="25"/>
      <c r="UFV6" s="25"/>
      <c r="UFW6" s="25"/>
      <c r="UFX6" s="25"/>
      <c r="UFY6" s="25"/>
      <c r="UFZ6" s="25"/>
      <c r="UGA6" s="25"/>
      <c r="UGB6" s="25"/>
      <c r="UGC6" s="25"/>
      <c r="UGD6" s="25"/>
      <c r="UGE6" s="25"/>
      <c r="UGF6" s="25"/>
      <c r="UGG6" s="25"/>
      <c r="UGH6" s="25"/>
      <c r="UGI6" s="25"/>
      <c r="UGJ6" s="25"/>
      <c r="UGK6" s="25"/>
      <c r="UGL6" s="25"/>
      <c r="UGM6" s="25"/>
      <c r="UGN6" s="25"/>
      <c r="UGO6" s="25"/>
      <c r="UGP6" s="25"/>
      <c r="UGQ6" s="25"/>
      <c r="UGR6" s="25"/>
      <c r="UGS6" s="25"/>
      <c r="UGT6" s="25"/>
      <c r="UGU6" s="25"/>
      <c r="UGV6" s="25"/>
      <c r="UGW6" s="25"/>
      <c r="UGX6" s="25"/>
      <c r="UGY6" s="25"/>
      <c r="UGZ6" s="25"/>
      <c r="UHA6" s="25"/>
      <c r="UHB6" s="25"/>
      <c r="UHC6" s="25"/>
      <c r="UHD6" s="25"/>
      <c r="UHE6" s="25"/>
      <c r="UHF6" s="25"/>
      <c r="UHG6" s="25"/>
      <c r="UHH6" s="25"/>
      <c r="UHI6" s="25"/>
      <c r="UHJ6" s="25"/>
      <c r="UHK6" s="25"/>
      <c r="UHL6" s="25"/>
      <c r="UHM6" s="25"/>
      <c r="UHN6" s="25"/>
      <c r="UHO6" s="25"/>
      <c r="UHP6" s="25"/>
      <c r="UHQ6" s="25"/>
      <c r="UHR6" s="25"/>
      <c r="UHS6" s="25"/>
      <c r="UHT6" s="25"/>
      <c r="UHU6" s="25"/>
      <c r="UHV6" s="25"/>
      <c r="UHW6" s="25"/>
      <c r="UHX6" s="25"/>
      <c r="UHY6" s="25"/>
      <c r="UHZ6" s="25"/>
      <c r="UIA6" s="25"/>
      <c r="UIB6" s="25"/>
      <c r="UIC6" s="25"/>
      <c r="UID6" s="25"/>
      <c r="UIE6" s="25"/>
      <c r="UIF6" s="25"/>
      <c r="UIG6" s="25"/>
      <c r="UIH6" s="25"/>
      <c r="UII6" s="25"/>
      <c r="UIJ6" s="25"/>
      <c r="UIK6" s="25"/>
      <c r="UIL6" s="25"/>
      <c r="UIM6" s="25"/>
      <c r="UIN6" s="25"/>
      <c r="UIO6" s="25"/>
      <c r="UIP6" s="25"/>
      <c r="UIQ6" s="25"/>
      <c r="UIR6" s="25"/>
      <c r="UIS6" s="25"/>
      <c r="UIT6" s="25"/>
      <c r="UIU6" s="25"/>
      <c r="UIV6" s="25"/>
      <c r="UIW6" s="25"/>
      <c r="UIX6" s="25"/>
      <c r="UIY6" s="25"/>
      <c r="UIZ6" s="25"/>
      <c r="UJA6" s="25"/>
      <c r="UJB6" s="25"/>
      <c r="UJC6" s="25"/>
      <c r="UJD6" s="25"/>
      <c r="UJE6" s="25"/>
      <c r="UJF6" s="25"/>
      <c r="UJG6" s="25"/>
      <c r="UJH6" s="25"/>
      <c r="UJI6" s="25"/>
      <c r="UJJ6" s="25"/>
      <c r="UJK6" s="25"/>
      <c r="UJL6" s="25"/>
      <c r="UJM6" s="25"/>
      <c r="UJN6" s="25"/>
      <c r="UJO6" s="25"/>
      <c r="UJP6" s="25"/>
      <c r="UJQ6" s="25"/>
      <c r="UJR6" s="25"/>
      <c r="UJS6" s="25"/>
      <c r="UJT6" s="25"/>
      <c r="UJU6" s="25"/>
      <c r="UJV6" s="25"/>
      <c r="UJW6" s="25"/>
      <c r="UJX6" s="25"/>
      <c r="UJY6" s="25"/>
      <c r="UJZ6" s="25"/>
      <c r="UKA6" s="25"/>
      <c r="UKB6" s="25"/>
      <c r="UKC6" s="25"/>
      <c r="UKD6" s="25"/>
      <c r="UKE6" s="25"/>
      <c r="UKF6" s="25"/>
      <c r="UKG6" s="25"/>
      <c r="UKH6" s="25"/>
      <c r="UKI6" s="25"/>
      <c r="UKJ6" s="25"/>
      <c r="UKK6" s="25"/>
      <c r="UKL6" s="25"/>
      <c r="UKM6" s="25"/>
      <c r="UKN6" s="25"/>
      <c r="UKO6" s="25"/>
      <c r="UKP6" s="25"/>
      <c r="UKQ6" s="25"/>
      <c r="UKR6" s="25"/>
      <c r="UKS6" s="25"/>
      <c r="UKT6" s="25"/>
      <c r="UKU6" s="25"/>
      <c r="UKV6" s="25"/>
      <c r="UKW6" s="25"/>
      <c r="UKX6" s="25"/>
      <c r="UKY6" s="25"/>
      <c r="UKZ6" s="25"/>
      <c r="ULA6" s="25"/>
      <c r="ULB6" s="25"/>
      <c r="ULC6" s="25"/>
      <c r="ULD6" s="25"/>
      <c r="ULE6" s="25"/>
      <c r="ULF6" s="25"/>
      <c r="ULG6" s="25"/>
      <c r="ULH6" s="25"/>
      <c r="ULI6" s="25"/>
      <c r="ULJ6" s="25"/>
      <c r="ULK6" s="25"/>
      <c r="ULL6" s="25"/>
      <c r="ULM6" s="25"/>
      <c r="ULN6" s="25"/>
      <c r="ULO6" s="25"/>
      <c r="ULP6" s="25"/>
      <c r="ULQ6" s="25"/>
      <c r="ULR6" s="25"/>
      <c r="ULS6" s="25"/>
      <c r="ULT6" s="25"/>
      <c r="ULU6" s="25"/>
      <c r="ULV6" s="25"/>
      <c r="ULW6" s="25"/>
      <c r="ULX6" s="25"/>
      <c r="ULY6" s="25"/>
      <c r="ULZ6" s="25"/>
      <c r="UMA6" s="25"/>
      <c r="UMB6" s="25"/>
      <c r="UMC6" s="25"/>
      <c r="UMD6" s="25"/>
      <c r="UME6" s="25"/>
      <c r="UMF6" s="25"/>
      <c r="UMG6" s="25"/>
      <c r="UMH6" s="25"/>
      <c r="UMI6" s="25"/>
      <c r="UMJ6" s="25"/>
      <c r="UMK6" s="25"/>
      <c r="UML6" s="25"/>
      <c r="UMM6" s="25"/>
      <c r="UMN6" s="25"/>
      <c r="UMO6" s="25"/>
      <c r="UMP6" s="25"/>
      <c r="UMQ6" s="25"/>
      <c r="UMR6" s="25"/>
      <c r="UMS6" s="25"/>
      <c r="UMT6" s="25"/>
      <c r="UMU6" s="25"/>
      <c r="UMV6" s="25"/>
      <c r="UMW6" s="25"/>
      <c r="UMX6" s="25"/>
      <c r="UMY6" s="25"/>
      <c r="UMZ6" s="25"/>
      <c r="UNA6" s="25"/>
      <c r="UNB6" s="25"/>
      <c r="UNC6" s="25"/>
      <c r="UND6" s="25"/>
      <c r="UNE6" s="25"/>
      <c r="UNF6" s="25"/>
      <c r="UNG6" s="25"/>
      <c r="UNH6" s="25"/>
      <c r="UNI6" s="25"/>
      <c r="UNJ6" s="25"/>
      <c r="UNK6" s="25"/>
      <c r="UNL6" s="25"/>
      <c r="UNM6" s="25"/>
      <c r="UNN6" s="25"/>
      <c r="UNO6" s="25"/>
      <c r="UNP6" s="25"/>
      <c r="UNQ6" s="25"/>
      <c r="UNR6" s="25"/>
      <c r="UNS6" s="25"/>
      <c r="UNT6" s="25"/>
      <c r="UNU6" s="25"/>
      <c r="UNV6" s="25"/>
      <c r="UNW6" s="25"/>
      <c r="UNX6" s="25"/>
      <c r="UNY6" s="25"/>
      <c r="UNZ6" s="25"/>
      <c r="UOA6" s="25"/>
      <c r="UOB6" s="25"/>
      <c r="UOC6" s="25"/>
      <c r="UOD6" s="25"/>
      <c r="UOE6" s="25"/>
      <c r="UOF6" s="25"/>
      <c r="UOG6" s="25"/>
      <c r="UOH6" s="25"/>
      <c r="UOI6" s="25"/>
      <c r="UOJ6" s="25"/>
      <c r="UOK6" s="25"/>
      <c r="UOL6" s="25"/>
      <c r="UOM6" s="25"/>
      <c r="UON6" s="25"/>
      <c r="UOO6" s="25"/>
      <c r="UOP6" s="25"/>
      <c r="UOQ6" s="25"/>
      <c r="UOR6" s="25"/>
      <c r="UOS6" s="25"/>
      <c r="UOT6" s="25"/>
      <c r="UOU6" s="25"/>
      <c r="UOV6" s="25"/>
      <c r="UOW6" s="25"/>
      <c r="UOX6" s="25"/>
      <c r="UOY6" s="25"/>
      <c r="UOZ6" s="25"/>
      <c r="UPA6" s="25"/>
      <c r="UPB6" s="25"/>
      <c r="UPC6" s="25"/>
      <c r="UPD6" s="25"/>
      <c r="UPE6" s="25"/>
      <c r="UPF6" s="25"/>
      <c r="UPG6" s="25"/>
      <c r="UPH6" s="25"/>
      <c r="UPI6" s="25"/>
      <c r="UPJ6" s="25"/>
      <c r="UPK6" s="25"/>
      <c r="UPL6" s="25"/>
      <c r="UPM6" s="25"/>
      <c r="UPN6" s="25"/>
      <c r="UPO6" s="25"/>
      <c r="UPP6" s="25"/>
      <c r="UPQ6" s="25"/>
      <c r="UPR6" s="25"/>
      <c r="UPS6" s="25"/>
      <c r="UPT6" s="25"/>
      <c r="UPU6" s="25"/>
      <c r="UPV6" s="25"/>
      <c r="UPW6" s="25"/>
      <c r="UPX6" s="25"/>
      <c r="UPY6" s="25"/>
      <c r="UPZ6" s="25"/>
      <c r="UQA6" s="25"/>
      <c r="UQB6" s="25"/>
      <c r="UQC6" s="25"/>
      <c r="UQD6" s="25"/>
      <c r="UQE6" s="25"/>
      <c r="UQF6" s="25"/>
      <c r="UQG6" s="25"/>
      <c r="UQH6" s="25"/>
      <c r="UQI6" s="25"/>
      <c r="UQJ6" s="25"/>
      <c r="UQK6" s="25"/>
      <c r="UQL6" s="25"/>
      <c r="UQM6" s="25"/>
      <c r="UQN6" s="25"/>
      <c r="UQO6" s="25"/>
      <c r="UQP6" s="25"/>
      <c r="UQQ6" s="25"/>
      <c r="UQR6" s="25"/>
      <c r="UQS6" s="25"/>
      <c r="UQT6" s="25"/>
      <c r="UQU6" s="25"/>
      <c r="UQV6" s="25"/>
      <c r="UQW6" s="25"/>
      <c r="UQX6" s="25"/>
      <c r="UQY6" s="25"/>
      <c r="UQZ6" s="25"/>
      <c r="URA6" s="25"/>
      <c r="URB6" s="25"/>
      <c r="URC6" s="25"/>
      <c r="URD6" s="25"/>
      <c r="URE6" s="25"/>
      <c r="URF6" s="25"/>
      <c r="URG6" s="25"/>
      <c r="URH6" s="25"/>
      <c r="URI6" s="25"/>
      <c r="URJ6" s="25"/>
      <c r="URK6" s="25"/>
      <c r="URL6" s="25"/>
      <c r="URM6" s="25"/>
      <c r="URN6" s="25"/>
      <c r="URO6" s="25"/>
      <c r="URP6" s="25"/>
      <c r="URQ6" s="25"/>
      <c r="URR6" s="25"/>
      <c r="URS6" s="25"/>
      <c r="URT6" s="25"/>
      <c r="URU6" s="25"/>
      <c r="URV6" s="25"/>
      <c r="URW6" s="25"/>
      <c r="URX6" s="25"/>
      <c r="URY6" s="25"/>
      <c r="URZ6" s="25"/>
      <c r="USA6" s="25"/>
      <c r="USB6" s="25"/>
      <c r="USC6" s="25"/>
      <c r="USD6" s="25"/>
      <c r="USE6" s="25"/>
      <c r="USF6" s="25"/>
      <c r="USG6" s="25"/>
      <c r="USH6" s="25"/>
      <c r="USI6" s="25"/>
      <c r="USJ6" s="25"/>
      <c r="USK6" s="25"/>
      <c r="USL6" s="25"/>
      <c r="USM6" s="25"/>
      <c r="USN6" s="25"/>
      <c r="USO6" s="25"/>
      <c r="USP6" s="25"/>
      <c r="USQ6" s="25"/>
      <c r="USR6" s="25"/>
      <c r="USS6" s="25"/>
      <c r="UST6" s="25"/>
      <c r="USU6" s="25"/>
      <c r="USV6" s="25"/>
      <c r="USW6" s="25"/>
      <c r="USX6" s="25"/>
      <c r="USY6" s="25"/>
      <c r="USZ6" s="25"/>
      <c r="UTA6" s="25"/>
      <c r="UTB6" s="25"/>
      <c r="UTC6" s="25"/>
      <c r="UTD6" s="25"/>
      <c r="UTE6" s="25"/>
      <c r="UTF6" s="25"/>
      <c r="UTG6" s="25"/>
      <c r="UTH6" s="25"/>
      <c r="UTI6" s="25"/>
      <c r="UTJ6" s="25"/>
      <c r="UTK6" s="25"/>
      <c r="UTL6" s="25"/>
      <c r="UTM6" s="25"/>
      <c r="UTN6" s="25"/>
      <c r="UTO6" s="25"/>
      <c r="UTP6" s="25"/>
      <c r="UTQ6" s="25"/>
      <c r="UTR6" s="25"/>
      <c r="UTS6" s="25"/>
      <c r="UTT6" s="25"/>
      <c r="UTU6" s="25"/>
      <c r="UTV6" s="25"/>
      <c r="UTW6" s="25"/>
      <c r="UTX6" s="25"/>
      <c r="UTY6" s="25"/>
      <c r="UTZ6" s="25"/>
      <c r="UUA6" s="25"/>
      <c r="UUB6" s="25"/>
      <c r="UUC6" s="25"/>
      <c r="UUD6" s="25"/>
      <c r="UUE6" s="25"/>
      <c r="UUF6" s="25"/>
      <c r="UUG6" s="25"/>
      <c r="UUH6" s="25"/>
      <c r="UUI6" s="25"/>
      <c r="UUJ6" s="25"/>
      <c r="UUK6" s="25"/>
      <c r="UUL6" s="25"/>
      <c r="UUM6" s="25"/>
      <c r="UUN6" s="25"/>
      <c r="UUO6" s="25"/>
      <c r="UUP6" s="25"/>
      <c r="UUQ6" s="25"/>
      <c r="UUR6" s="25"/>
      <c r="UUS6" s="25"/>
      <c r="UUT6" s="25"/>
      <c r="UUU6" s="25"/>
      <c r="UUV6" s="25"/>
      <c r="UUW6" s="25"/>
      <c r="UUX6" s="25"/>
      <c r="UUY6" s="25"/>
      <c r="UUZ6" s="25"/>
      <c r="UVA6" s="25"/>
      <c r="UVB6" s="25"/>
      <c r="UVC6" s="25"/>
      <c r="UVD6" s="25"/>
      <c r="UVE6" s="25"/>
      <c r="UVF6" s="25"/>
      <c r="UVG6" s="25"/>
      <c r="UVH6" s="25"/>
      <c r="UVI6" s="25"/>
      <c r="UVJ6" s="25"/>
      <c r="UVK6" s="25"/>
      <c r="UVL6" s="25"/>
      <c r="UVM6" s="25"/>
      <c r="UVN6" s="25"/>
      <c r="UVO6" s="25"/>
      <c r="UVP6" s="25"/>
      <c r="UVQ6" s="25"/>
      <c r="UVR6" s="25"/>
      <c r="UVS6" s="25"/>
      <c r="UVT6" s="25"/>
      <c r="UVU6" s="25"/>
      <c r="UVV6" s="25"/>
      <c r="UVW6" s="25"/>
      <c r="UVX6" s="25"/>
      <c r="UVY6" s="25"/>
      <c r="UVZ6" s="25"/>
      <c r="UWA6" s="25"/>
      <c r="UWB6" s="25"/>
      <c r="UWC6" s="25"/>
      <c r="UWD6" s="25"/>
      <c r="UWE6" s="25"/>
      <c r="UWF6" s="25"/>
      <c r="UWG6" s="25"/>
      <c r="UWH6" s="25"/>
      <c r="UWI6" s="25"/>
      <c r="UWJ6" s="25"/>
      <c r="UWK6" s="25"/>
      <c r="UWL6" s="25"/>
      <c r="UWM6" s="25"/>
      <c r="UWN6" s="25"/>
      <c r="UWO6" s="25"/>
      <c r="UWP6" s="25"/>
      <c r="UWQ6" s="25"/>
      <c r="UWR6" s="25"/>
      <c r="UWS6" s="25"/>
      <c r="UWT6" s="25"/>
      <c r="UWU6" s="25"/>
      <c r="UWV6" s="25"/>
      <c r="UWW6" s="25"/>
      <c r="UWX6" s="25"/>
      <c r="UWY6" s="25"/>
      <c r="UWZ6" s="25"/>
      <c r="UXA6" s="25"/>
      <c r="UXB6" s="25"/>
      <c r="UXC6" s="25"/>
      <c r="UXD6" s="25"/>
      <c r="UXE6" s="25"/>
      <c r="UXF6" s="25"/>
      <c r="UXG6" s="25"/>
      <c r="UXH6" s="25"/>
      <c r="UXI6" s="25"/>
      <c r="UXJ6" s="25"/>
      <c r="UXK6" s="25"/>
      <c r="UXL6" s="25"/>
      <c r="UXM6" s="25"/>
      <c r="UXN6" s="25"/>
      <c r="UXO6" s="25"/>
      <c r="UXP6" s="25"/>
      <c r="UXQ6" s="25"/>
      <c r="UXR6" s="25"/>
      <c r="UXS6" s="25"/>
      <c r="UXT6" s="25"/>
      <c r="UXU6" s="25"/>
      <c r="UXV6" s="25"/>
      <c r="UXW6" s="25"/>
      <c r="UXX6" s="25"/>
      <c r="UXY6" s="25"/>
      <c r="UXZ6" s="25"/>
      <c r="UYA6" s="25"/>
      <c r="UYB6" s="25"/>
      <c r="UYC6" s="25"/>
      <c r="UYD6" s="25"/>
      <c r="UYE6" s="25"/>
      <c r="UYF6" s="25"/>
      <c r="UYG6" s="25"/>
      <c r="UYH6" s="25"/>
      <c r="UYI6" s="25"/>
      <c r="UYJ6" s="25"/>
      <c r="UYK6" s="25"/>
      <c r="UYL6" s="25"/>
      <c r="UYM6" s="25"/>
      <c r="UYN6" s="25"/>
      <c r="UYO6" s="25"/>
      <c r="UYP6" s="25"/>
      <c r="UYQ6" s="25"/>
      <c r="UYR6" s="25"/>
      <c r="UYS6" s="25"/>
      <c r="UYT6" s="25"/>
      <c r="UYU6" s="25"/>
      <c r="UYV6" s="25"/>
      <c r="UYW6" s="25"/>
      <c r="UYX6" s="25"/>
      <c r="UYY6" s="25"/>
      <c r="UYZ6" s="25"/>
      <c r="UZA6" s="25"/>
      <c r="UZB6" s="25"/>
      <c r="UZC6" s="25"/>
      <c r="UZD6" s="25"/>
      <c r="UZE6" s="25"/>
      <c r="UZF6" s="25"/>
      <c r="UZG6" s="25"/>
      <c r="UZH6" s="25"/>
      <c r="UZI6" s="25"/>
      <c r="UZJ6" s="25"/>
      <c r="UZK6" s="25"/>
      <c r="UZL6" s="25"/>
      <c r="UZM6" s="25"/>
      <c r="UZN6" s="25"/>
      <c r="UZO6" s="25"/>
      <c r="UZP6" s="25"/>
      <c r="UZQ6" s="25"/>
      <c r="UZR6" s="25"/>
      <c r="UZS6" s="25"/>
      <c r="UZT6" s="25"/>
      <c r="UZU6" s="25"/>
      <c r="UZV6" s="25"/>
      <c r="UZW6" s="25"/>
      <c r="UZX6" s="25"/>
      <c r="UZY6" s="25"/>
      <c r="UZZ6" s="25"/>
      <c r="VAA6" s="25"/>
      <c r="VAB6" s="25"/>
      <c r="VAC6" s="25"/>
      <c r="VAD6" s="25"/>
      <c r="VAE6" s="25"/>
      <c r="VAF6" s="25"/>
      <c r="VAG6" s="25"/>
      <c r="VAH6" s="25"/>
      <c r="VAI6" s="25"/>
      <c r="VAJ6" s="25"/>
      <c r="VAK6" s="25"/>
      <c r="VAL6" s="25"/>
      <c r="VAM6" s="25"/>
      <c r="VAN6" s="25"/>
      <c r="VAO6" s="25"/>
      <c r="VAP6" s="25"/>
      <c r="VAQ6" s="25"/>
      <c r="VAR6" s="25"/>
      <c r="VAS6" s="25"/>
      <c r="VAT6" s="25"/>
      <c r="VAU6" s="25"/>
      <c r="VAV6" s="25"/>
      <c r="VAW6" s="25"/>
      <c r="VAX6" s="25"/>
      <c r="VAY6" s="25"/>
      <c r="VAZ6" s="25"/>
      <c r="VBA6" s="25"/>
      <c r="VBB6" s="25"/>
      <c r="VBC6" s="25"/>
      <c r="VBD6" s="25"/>
      <c r="VBE6" s="25"/>
      <c r="VBF6" s="25"/>
      <c r="VBG6" s="25"/>
      <c r="VBH6" s="25"/>
      <c r="VBI6" s="25"/>
      <c r="VBJ6" s="25"/>
      <c r="VBK6" s="25"/>
      <c r="VBL6" s="25"/>
      <c r="VBM6" s="25"/>
      <c r="VBN6" s="25"/>
      <c r="VBO6" s="25"/>
      <c r="VBP6" s="25"/>
      <c r="VBQ6" s="25"/>
      <c r="VBR6" s="25"/>
      <c r="VBS6" s="25"/>
      <c r="VBT6" s="25"/>
      <c r="VBU6" s="25"/>
      <c r="VBV6" s="25"/>
      <c r="VBW6" s="25"/>
      <c r="VBX6" s="25"/>
      <c r="VBY6" s="25"/>
      <c r="VBZ6" s="25"/>
      <c r="VCA6" s="25"/>
      <c r="VCB6" s="25"/>
      <c r="VCC6" s="25"/>
      <c r="VCD6" s="25"/>
      <c r="VCE6" s="25"/>
      <c r="VCF6" s="25"/>
      <c r="VCG6" s="25"/>
      <c r="VCH6" s="25"/>
      <c r="VCI6" s="25"/>
      <c r="VCJ6" s="25"/>
      <c r="VCK6" s="25"/>
      <c r="VCL6" s="25"/>
      <c r="VCM6" s="25"/>
      <c r="VCN6" s="25"/>
      <c r="VCO6" s="25"/>
      <c r="VCP6" s="25"/>
      <c r="VCQ6" s="25"/>
      <c r="VCR6" s="25"/>
      <c r="VCS6" s="25"/>
      <c r="VCT6" s="25"/>
      <c r="VCU6" s="25"/>
      <c r="VCV6" s="25"/>
      <c r="VCW6" s="25"/>
      <c r="VCX6" s="25"/>
      <c r="VCY6" s="25"/>
      <c r="VCZ6" s="25"/>
      <c r="VDA6" s="25"/>
      <c r="VDB6" s="25"/>
      <c r="VDC6" s="25"/>
      <c r="VDD6" s="25"/>
      <c r="VDE6" s="25"/>
      <c r="VDF6" s="25"/>
      <c r="VDG6" s="25"/>
      <c r="VDH6" s="25"/>
      <c r="VDI6" s="25"/>
      <c r="VDJ6" s="25"/>
      <c r="VDK6" s="25"/>
      <c r="VDL6" s="25"/>
      <c r="VDM6" s="25"/>
      <c r="VDN6" s="25"/>
      <c r="VDO6" s="25"/>
      <c r="VDP6" s="25"/>
      <c r="VDQ6" s="25"/>
      <c r="VDR6" s="25"/>
      <c r="VDS6" s="25"/>
      <c r="VDT6" s="25"/>
      <c r="VDU6" s="25"/>
      <c r="VDV6" s="25"/>
      <c r="VDW6" s="25"/>
      <c r="VDX6" s="25"/>
      <c r="VDY6" s="25"/>
      <c r="VDZ6" s="25"/>
      <c r="VEA6" s="25"/>
      <c r="VEB6" s="25"/>
      <c r="VEC6" s="25"/>
      <c r="VED6" s="25"/>
      <c r="VEE6" s="25"/>
      <c r="VEF6" s="25"/>
      <c r="VEG6" s="25"/>
      <c r="VEH6" s="25"/>
      <c r="VEI6" s="25"/>
      <c r="VEJ6" s="25"/>
      <c r="VEK6" s="25"/>
      <c r="VEL6" s="25"/>
      <c r="VEM6" s="25"/>
      <c r="VEN6" s="25"/>
      <c r="VEO6" s="25"/>
      <c r="VEP6" s="25"/>
      <c r="VEQ6" s="25"/>
      <c r="VER6" s="25"/>
      <c r="VES6" s="25"/>
      <c r="VET6" s="25"/>
      <c r="VEU6" s="25"/>
      <c r="VEV6" s="25"/>
      <c r="VEW6" s="25"/>
      <c r="VEX6" s="25"/>
      <c r="VEY6" s="25"/>
      <c r="VEZ6" s="25"/>
      <c r="VFA6" s="25"/>
      <c r="VFB6" s="25"/>
      <c r="VFC6" s="25"/>
      <c r="VFD6" s="25"/>
      <c r="VFE6" s="25"/>
      <c r="VFF6" s="25"/>
      <c r="VFG6" s="25"/>
      <c r="VFH6" s="25"/>
      <c r="VFI6" s="25"/>
      <c r="VFJ6" s="25"/>
      <c r="VFK6" s="25"/>
      <c r="VFL6" s="25"/>
      <c r="VFM6" s="25"/>
      <c r="VFN6" s="25"/>
      <c r="VFO6" s="25"/>
      <c r="VFP6" s="25"/>
      <c r="VFQ6" s="25"/>
      <c r="VFR6" s="25"/>
      <c r="VFS6" s="25"/>
      <c r="VFT6" s="25"/>
      <c r="VFU6" s="25"/>
      <c r="VFV6" s="25"/>
      <c r="VFW6" s="25"/>
      <c r="VFX6" s="25"/>
      <c r="VFY6" s="25"/>
      <c r="VFZ6" s="25"/>
      <c r="VGA6" s="25"/>
      <c r="VGB6" s="25"/>
      <c r="VGC6" s="25"/>
      <c r="VGD6" s="25"/>
      <c r="VGE6" s="25"/>
      <c r="VGF6" s="25"/>
      <c r="VGG6" s="25"/>
      <c r="VGH6" s="25"/>
      <c r="VGI6" s="25"/>
      <c r="VGJ6" s="25"/>
      <c r="VGK6" s="25"/>
      <c r="VGL6" s="25"/>
      <c r="VGM6" s="25"/>
      <c r="VGN6" s="25"/>
      <c r="VGO6" s="25"/>
      <c r="VGP6" s="25"/>
      <c r="VGQ6" s="25"/>
      <c r="VGR6" s="25"/>
      <c r="VGS6" s="25"/>
      <c r="VGT6" s="25"/>
      <c r="VGU6" s="25"/>
      <c r="VGV6" s="25"/>
      <c r="VGW6" s="25"/>
      <c r="VGX6" s="25"/>
      <c r="VGY6" s="25"/>
      <c r="VGZ6" s="25"/>
      <c r="VHA6" s="25"/>
      <c r="VHB6" s="25"/>
      <c r="VHC6" s="25"/>
      <c r="VHD6" s="25"/>
      <c r="VHE6" s="25"/>
      <c r="VHF6" s="25"/>
      <c r="VHG6" s="25"/>
      <c r="VHH6" s="25"/>
      <c r="VHI6" s="25"/>
      <c r="VHJ6" s="25"/>
      <c r="VHK6" s="25"/>
      <c r="VHL6" s="25"/>
      <c r="VHM6" s="25"/>
      <c r="VHN6" s="25"/>
      <c r="VHO6" s="25"/>
      <c r="VHP6" s="25"/>
      <c r="VHQ6" s="25"/>
      <c r="VHR6" s="25"/>
      <c r="VHS6" s="25"/>
      <c r="VHT6" s="25"/>
      <c r="VHU6" s="25"/>
      <c r="VHV6" s="25"/>
      <c r="VHW6" s="25"/>
      <c r="VHX6" s="25"/>
      <c r="VHY6" s="25"/>
      <c r="VHZ6" s="25"/>
      <c r="VIA6" s="25"/>
      <c r="VIB6" s="25"/>
      <c r="VIC6" s="25"/>
      <c r="VID6" s="25"/>
      <c r="VIE6" s="25"/>
      <c r="VIF6" s="25"/>
      <c r="VIG6" s="25"/>
      <c r="VIH6" s="25"/>
      <c r="VII6" s="25"/>
      <c r="VIJ6" s="25"/>
      <c r="VIK6" s="25"/>
      <c r="VIL6" s="25"/>
      <c r="VIM6" s="25"/>
      <c r="VIN6" s="25"/>
      <c r="VIO6" s="25"/>
      <c r="VIP6" s="25"/>
      <c r="VIQ6" s="25"/>
      <c r="VIR6" s="25"/>
      <c r="VIS6" s="25"/>
      <c r="VIT6" s="25"/>
      <c r="VIU6" s="25"/>
      <c r="VIV6" s="25"/>
      <c r="VIW6" s="25"/>
      <c r="VIX6" s="25"/>
      <c r="VIY6" s="25"/>
      <c r="VIZ6" s="25"/>
      <c r="VJA6" s="25"/>
      <c r="VJB6" s="25"/>
      <c r="VJC6" s="25"/>
      <c r="VJD6" s="25"/>
      <c r="VJE6" s="25"/>
      <c r="VJF6" s="25"/>
      <c r="VJG6" s="25"/>
      <c r="VJH6" s="25"/>
      <c r="VJI6" s="25"/>
      <c r="VJJ6" s="25"/>
      <c r="VJK6" s="25"/>
      <c r="VJL6" s="25"/>
      <c r="VJM6" s="25"/>
      <c r="VJN6" s="25"/>
      <c r="VJO6" s="25"/>
      <c r="VJP6" s="25"/>
      <c r="VJQ6" s="25"/>
      <c r="VJR6" s="25"/>
      <c r="VJS6" s="25"/>
      <c r="VJT6" s="25"/>
      <c r="VJU6" s="25"/>
      <c r="VJV6" s="25"/>
      <c r="VJW6" s="25"/>
      <c r="VJX6" s="25"/>
      <c r="VJY6" s="25"/>
      <c r="VJZ6" s="25"/>
      <c r="VKA6" s="25"/>
      <c r="VKB6" s="25"/>
      <c r="VKC6" s="25"/>
      <c r="VKD6" s="25"/>
      <c r="VKE6" s="25"/>
      <c r="VKF6" s="25"/>
      <c r="VKG6" s="25"/>
      <c r="VKH6" s="25"/>
      <c r="VKI6" s="25"/>
      <c r="VKJ6" s="25"/>
      <c r="VKK6" s="25"/>
      <c r="VKL6" s="25"/>
      <c r="VKM6" s="25"/>
      <c r="VKN6" s="25"/>
      <c r="VKO6" s="25"/>
      <c r="VKP6" s="25"/>
      <c r="VKQ6" s="25"/>
      <c r="VKR6" s="25"/>
      <c r="VKS6" s="25"/>
      <c r="VKT6" s="25"/>
      <c r="VKU6" s="25"/>
      <c r="VKV6" s="25"/>
      <c r="VKW6" s="25"/>
      <c r="VKX6" s="25"/>
      <c r="VKY6" s="25"/>
      <c r="VKZ6" s="25"/>
      <c r="VLA6" s="25"/>
      <c r="VLB6" s="25"/>
      <c r="VLC6" s="25"/>
      <c r="VLD6" s="25"/>
      <c r="VLE6" s="25"/>
      <c r="VLF6" s="25"/>
      <c r="VLG6" s="25"/>
      <c r="VLH6" s="25"/>
      <c r="VLI6" s="25"/>
      <c r="VLJ6" s="25"/>
      <c r="VLK6" s="25"/>
      <c r="VLL6" s="25"/>
      <c r="VLM6" s="25"/>
      <c r="VLN6" s="25"/>
      <c r="VLO6" s="25"/>
      <c r="VLP6" s="25"/>
      <c r="VLQ6" s="25"/>
      <c r="VLR6" s="25"/>
      <c r="VLS6" s="25"/>
      <c r="VLT6" s="25"/>
      <c r="VLU6" s="25"/>
      <c r="VLV6" s="25"/>
      <c r="VLW6" s="25"/>
      <c r="VLX6" s="25"/>
      <c r="VLY6" s="25"/>
      <c r="VLZ6" s="25"/>
      <c r="VMA6" s="25"/>
      <c r="VMB6" s="25"/>
      <c r="VMC6" s="25"/>
      <c r="VMD6" s="25"/>
      <c r="VME6" s="25"/>
      <c r="VMF6" s="25"/>
      <c r="VMG6" s="25"/>
      <c r="VMH6" s="25"/>
      <c r="VMI6" s="25"/>
      <c r="VMJ6" s="25"/>
      <c r="VMK6" s="25"/>
      <c r="VML6" s="25"/>
      <c r="VMM6" s="25"/>
      <c r="VMN6" s="25"/>
      <c r="VMO6" s="25"/>
      <c r="VMP6" s="25"/>
      <c r="VMQ6" s="25"/>
      <c r="VMR6" s="25"/>
      <c r="VMS6" s="25"/>
      <c r="VMT6" s="25"/>
      <c r="VMU6" s="25"/>
      <c r="VMV6" s="25"/>
      <c r="VMW6" s="25"/>
      <c r="VMX6" s="25"/>
      <c r="VMY6" s="25"/>
      <c r="VMZ6" s="25"/>
      <c r="VNA6" s="25"/>
      <c r="VNB6" s="25"/>
      <c r="VNC6" s="25"/>
      <c r="VND6" s="25"/>
      <c r="VNE6" s="25"/>
      <c r="VNF6" s="25"/>
      <c r="VNG6" s="25"/>
      <c r="VNH6" s="25"/>
      <c r="VNI6" s="25"/>
      <c r="VNJ6" s="25"/>
      <c r="VNK6" s="25"/>
      <c r="VNL6" s="25"/>
      <c r="VNM6" s="25"/>
      <c r="VNN6" s="25"/>
      <c r="VNO6" s="25"/>
      <c r="VNP6" s="25"/>
      <c r="VNQ6" s="25"/>
      <c r="VNR6" s="25"/>
      <c r="VNS6" s="25"/>
      <c r="VNT6" s="25"/>
      <c r="VNU6" s="25"/>
      <c r="VNV6" s="25"/>
      <c r="VNW6" s="25"/>
      <c r="VNX6" s="25"/>
      <c r="VNY6" s="25"/>
      <c r="VNZ6" s="25"/>
      <c r="VOA6" s="25"/>
      <c r="VOB6" s="25"/>
      <c r="VOC6" s="25"/>
      <c r="VOD6" s="25"/>
      <c r="VOE6" s="25"/>
      <c r="VOF6" s="25"/>
      <c r="VOG6" s="25"/>
      <c r="VOH6" s="25"/>
      <c r="VOI6" s="25"/>
      <c r="VOJ6" s="25"/>
      <c r="VOK6" s="25"/>
      <c r="VOL6" s="25"/>
      <c r="VOM6" s="25"/>
      <c r="VON6" s="25"/>
      <c r="VOO6" s="25"/>
      <c r="VOP6" s="25"/>
      <c r="VOQ6" s="25"/>
      <c r="VOR6" s="25"/>
      <c r="VOS6" s="25"/>
      <c r="VOT6" s="25"/>
      <c r="VOU6" s="25"/>
      <c r="VOV6" s="25"/>
      <c r="VOW6" s="25"/>
      <c r="VOX6" s="25"/>
      <c r="VOY6" s="25"/>
      <c r="VOZ6" s="25"/>
      <c r="VPA6" s="25"/>
      <c r="VPB6" s="25"/>
      <c r="VPC6" s="25"/>
      <c r="VPD6" s="25"/>
      <c r="VPE6" s="25"/>
      <c r="VPF6" s="25"/>
      <c r="VPG6" s="25"/>
      <c r="VPH6" s="25"/>
      <c r="VPI6" s="25"/>
      <c r="VPJ6" s="25"/>
      <c r="VPK6" s="25"/>
      <c r="VPL6" s="25"/>
      <c r="VPM6" s="25"/>
      <c r="VPN6" s="25"/>
      <c r="VPO6" s="25"/>
      <c r="VPP6" s="25"/>
      <c r="VPQ6" s="25"/>
      <c r="VPR6" s="25"/>
      <c r="VPS6" s="25"/>
      <c r="VPT6" s="25"/>
      <c r="VPU6" s="25"/>
      <c r="VPV6" s="25"/>
      <c r="VPW6" s="25"/>
      <c r="VPX6" s="25"/>
      <c r="VPY6" s="25"/>
      <c r="VPZ6" s="25"/>
      <c r="VQA6" s="25"/>
      <c r="VQB6" s="25"/>
      <c r="VQC6" s="25"/>
      <c r="VQD6" s="25"/>
      <c r="VQE6" s="25"/>
      <c r="VQF6" s="25"/>
      <c r="VQG6" s="25"/>
      <c r="VQH6" s="25"/>
      <c r="VQI6" s="25"/>
      <c r="VQJ6" s="25"/>
      <c r="VQK6" s="25"/>
      <c r="VQL6" s="25"/>
      <c r="VQM6" s="25"/>
      <c r="VQN6" s="25"/>
      <c r="VQO6" s="25"/>
      <c r="VQP6" s="25"/>
      <c r="VQQ6" s="25"/>
      <c r="VQR6" s="25"/>
      <c r="VQS6" s="25"/>
      <c r="VQT6" s="25"/>
      <c r="VQU6" s="25"/>
      <c r="VQV6" s="25"/>
      <c r="VQW6" s="25"/>
      <c r="VQX6" s="25"/>
      <c r="VQY6" s="25"/>
      <c r="VQZ6" s="25"/>
      <c r="VRA6" s="25"/>
      <c r="VRB6" s="25"/>
      <c r="VRC6" s="25"/>
      <c r="VRD6" s="25"/>
      <c r="VRE6" s="25"/>
      <c r="VRF6" s="25"/>
      <c r="VRG6" s="25"/>
      <c r="VRH6" s="25"/>
      <c r="VRI6" s="25"/>
      <c r="VRJ6" s="25"/>
      <c r="VRK6" s="25"/>
      <c r="VRL6" s="25"/>
      <c r="VRM6" s="25"/>
      <c r="VRN6" s="25"/>
      <c r="VRO6" s="25"/>
      <c r="VRP6" s="25"/>
      <c r="VRQ6" s="25"/>
      <c r="VRR6" s="25"/>
      <c r="VRS6" s="25"/>
      <c r="VRT6" s="25"/>
      <c r="VRU6" s="25"/>
      <c r="VRV6" s="25"/>
      <c r="VRW6" s="25"/>
      <c r="VRX6" s="25"/>
      <c r="VRY6" s="25"/>
      <c r="VRZ6" s="25"/>
      <c r="VSA6" s="25"/>
      <c r="VSB6" s="25"/>
      <c r="VSC6" s="25"/>
      <c r="VSD6" s="25"/>
      <c r="VSE6" s="25"/>
      <c r="VSF6" s="25"/>
      <c r="VSG6" s="25"/>
      <c r="VSH6" s="25"/>
      <c r="VSI6" s="25"/>
      <c r="VSJ6" s="25"/>
      <c r="VSK6" s="25"/>
      <c r="VSL6" s="25"/>
      <c r="VSM6" s="25"/>
      <c r="VSN6" s="25"/>
      <c r="VSO6" s="25"/>
      <c r="VSP6" s="25"/>
      <c r="VSQ6" s="25"/>
      <c r="VSR6" s="25"/>
      <c r="VSS6" s="25"/>
      <c r="VST6" s="25"/>
      <c r="VSU6" s="25"/>
      <c r="VSV6" s="25"/>
      <c r="VSW6" s="25"/>
      <c r="VSX6" s="25"/>
      <c r="VSY6" s="25"/>
      <c r="VSZ6" s="25"/>
      <c r="VTA6" s="25"/>
      <c r="VTB6" s="25"/>
      <c r="VTC6" s="25"/>
      <c r="VTD6" s="25"/>
      <c r="VTE6" s="25"/>
      <c r="VTF6" s="25"/>
      <c r="VTG6" s="25"/>
      <c r="VTH6" s="25"/>
      <c r="VTI6" s="25"/>
      <c r="VTJ6" s="25"/>
      <c r="VTK6" s="25"/>
      <c r="VTL6" s="25"/>
      <c r="VTM6" s="25"/>
      <c r="VTN6" s="25"/>
      <c r="VTO6" s="25"/>
      <c r="VTP6" s="25"/>
      <c r="VTQ6" s="25"/>
      <c r="VTR6" s="25"/>
      <c r="VTS6" s="25"/>
      <c r="VTT6" s="25"/>
      <c r="VTU6" s="25"/>
      <c r="VTV6" s="25"/>
      <c r="VTW6" s="25"/>
      <c r="VTX6" s="25"/>
      <c r="VTY6" s="25"/>
      <c r="VTZ6" s="25"/>
      <c r="VUA6" s="25"/>
      <c r="VUB6" s="25"/>
      <c r="VUC6" s="25"/>
      <c r="VUD6" s="25"/>
      <c r="VUE6" s="25"/>
      <c r="VUF6" s="25"/>
      <c r="VUG6" s="25"/>
      <c r="VUH6" s="25"/>
      <c r="VUI6" s="25"/>
      <c r="VUJ6" s="25"/>
      <c r="VUK6" s="25"/>
      <c r="VUL6" s="25"/>
      <c r="VUM6" s="25"/>
      <c r="VUN6" s="25"/>
      <c r="VUO6" s="25"/>
      <c r="VUP6" s="25"/>
      <c r="VUQ6" s="25"/>
      <c r="VUR6" s="25"/>
      <c r="VUS6" s="25"/>
      <c r="VUT6" s="25"/>
      <c r="VUU6" s="25"/>
      <c r="VUV6" s="25"/>
      <c r="VUW6" s="25"/>
      <c r="VUX6" s="25"/>
      <c r="VUY6" s="25"/>
      <c r="VUZ6" s="25"/>
      <c r="VVA6" s="25"/>
      <c r="VVB6" s="25"/>
      <c r="VVC6" s="25"/>
      <c r="VVD6" s="25"/>
      <c r="VVE6" s="25"/>
      <c r="VVF6" s="25"/>
      <c r="VVG6" s="25"/>
      <c r="VVH6" s="25"/>
      <c r="VVI6" s="25"/>
      <c r="VVJ6" s="25"/>
      <c r="VVK6" s="25"/>
      <c r="VVL6" s="25"/>
      <c r="VVM6" s="25"/>
      <c r="VVN6" s="25"/>
      <c r="VVO6" s="25"/>
      <c r="VVP6" s="25"/>
      <c r="VVQ6" s="25"/>
      <c r="VVR6" s="25"/>
      <c r="VVS6" s="25"/>
      <c r="VVT6" s="25"/>
      <c r="VVU6" s="25"/>
      <c r="VVV6" s="25"/>
      <c r="VVW6" s="25"/>
      <c r="VVX6" s="25"/>
      <c r="VVY6" s="25"/>
      <c r="VVZ6" s="25"/>
      <c r="VWA6" s="25"/>
      <c r="VWB6" s="25"/>
      <c r="VWC6" s="25"/>
      <c r="VWD6" s="25"/>
      <c r="VWE6" s="25"/>
      <c r="VWF6" s="25"/>
      <c r="VWG6" s="25"/>
      <c r="VWH6" s="25"/>
      <c r="VWI6" s="25"/>
      <c r="VWJ6" s="25"/>
      <c r="VWK6" s="25"/>
      <c r="VWL6" s="25"/>
      <c r="VWM6" s="25"/>
      <c r="VWN6" s="25"/>
      <c r="VWO6" s="25"/>
      <c r="VWP6" s="25"/>
      <c r="VWQ6" s="25"/>
      <c r="VWR6" s="25"/>
      <c r="VWS6" s="25"/>
      <c r="VWT6" s="25"/>
      <c r="VWU6" s="25"/>
      <c r="VWV6" s="25"/>
      <c r="VWW6" s="25"/>
      <c r="VWX6" s="25"/>
      <c r="VWY6" s="25"/>
      <c r="VWZ6" s="25"/>
      <c r="VXA6" s="25"/>
      <c r="VXB6" s="25"/>
      <c r="VXC6" s="25"/>
      <c r="VXD6" s="25"/>
      <c r="VXE6" s="25"/>
      <c r="VXF6" s="25"/>
      <c r="VXG6" s="25"/>
      <c r="VXH6" s="25"/>
      <c r="VXI6" s="25"/>
      <c r="VXJ6" s="25"/>
      <c r="VXK6" s="25"/>
      <c r="VXL6" s="25"/>
      <c r="VXM6" s="25"/>
      <c r="VXN6" s="25"/>
      <c r="VXO6" s="25"/>
      <c r="VXP6" s="25"/>
      <c r="VXQ6" s="25"/>
      <c r="VXR6" s="25"/>
      <c r="VXS6" s="25"/>
      <c r="VXT6" s="25"/>
      <c r="VXU6" s="25"/>
      <c r="VXV6" s="25"/>
      <c r="VXW6" s="25"/>
      <c r="VXX6" s="25"/>
      <c r="VXY6" s="25"/>
      <c r="VXZ6" s="25"/>
      <c r="VYA6" s="25"/>
      <c r="VYB6" s="25"/>
      <c r="VYC6" s="25"/>
      <c r="VYD6" s="25"/>
      <c r="VYE6" s="25"/>
      <c r="VYF6" s="25"/>
      <c r="VYG6" s="25"/>
      <c r="VYH6" s="25"/>
      <c r="VYI6" s="25"/>
      <c r="VYJ6" s="25"/>
      <c r="VYK6" s="25"/>
      <c r="VYL6" s="25"/>
      <c r="VYM6" s="25"/>
      <c r="VYN6" s="25"/>
      <c r="VYO6" s="25"/>
      <c r="VYP6" s="25"/>
      <c r="VYQ6" s="25"/>
      <c r="VYR6" s="25"/>
      <c r="VYS6" s="25"/>
      <c r="VYT6" s="25"/>
      <c r="VYU6" s="25"/>
      <c r="VYV6" s="25"/>
      <c r="VYW6" s="25"/>
      <c r="VYX6" s="25"/>
      <c r="VYY6" s="25"/>
      <c r="VYZ6" s="25"/>
      <c r="VZA6" s="25"/>
      <c r="VZB6" s="25"/>
      <c r="VZC6" s="25"/>
      <c r="VZD6" s="25"/>
      <c r="VZE6" s="25"/>
      <c r="VZF6" s="25"/>
      <c r="VZG6" s="25"/>
      <c r="VZH6" s="25"/>
      <c r="VZI6" s="25"/>
      <c r="VZJ6" s="25"/>
      <c r="VZK6" s="25"/>
      <c r="VZL6" s="25"/>
      <c r="VZM6" s="25"/>
      <c r="VZN6" s="25"/>
      <c r="VZO6" s="25"/>
      <c r="VZP6" s="25"/>
      <c r="VZQ6" s="25"/>
      <c r="VZR6" s="25"/>
      <c r="VZS6" s="25"/>
      <c r="VZT6" s="25"/>
      <c r="VZU6" s="25"/>
      <c r="VZV6" s="25"/>
      <c r="VZW6" s="25"/>
      <c r="VZX6" s="25"/>
      <c r="VZY6" s="25"/>
      <c r="VZZ6" s="25"/>
      <c r="WAA6" s="25"/>
      <c r="WAB6" s="25"/>
      <c r="WAC6" s="25"/>
      <c r="WAD6" s="25"/>
      <c r="WAE6" s="25"/>
      <c r="WAF6" s="25"/>
      <c r="WAG6" s="25"/>
      <c r="WAH6" s="25"/>
      <c r="WAI6" s="25"/>
      <c r="WAJ6" s="25"/>
      <c r="WAK6" s="25"/>
      <c r="WAL6" s="25"/>
      <c r="WAM6" s="25"/>
      <c r="WAN6" s="25"/>
      <c r="WAO6" s="25"/>
      <c r="WAP6" s="25"/>
      <c r="WAQ6" s="25"/>
      <c r="WAR6" s="25"/>
      <c r="WAS6" s="25"/>
      <c r="WAT6" s="25"/>
      <c r="WAU6" s="25"/>
      <c r="WAV6" s="25"/>
      <c r="WAW6" s="25"/>
      <c r="WAX6" s="25"/>
      <c r="WAY6" s="25"/>
      <c r="WAZ6" s="25"/>
      <c r="WBA6" s="25"/>
      <c r="WBB6" s="25"/>
      <c r="WBC6" s="25"/>
      <c r="WBD6" s="25"/>
      <c r="WBE6" s="25"/>
      <c r="WBF6" s="25"/>
      <c r="WBG6" s="25"/>
      <c r="WBH6" s="25"/>
      <c r="WBI6" s="25"/>
      <c r="WBJ6" s="25"/>
      <c r="WBK6" s="25"/>
      <c r="WBL6" s="25"/>
      <c r="WBM6" s="25"/>
      <c r="WBN6" s="25"/>
      <c r="WBO6" s="25"/>
      <c r="WBP6" s="25"/>
      <c r="WBQ6" s="25"/>
      <c r="WBR6" s="25"/>
      <c r="WBS6" s="25"/>
      <c r="WBT6" s="25"/>
      <c r="WBU6" s="25"/>
      <c r="WBV6" s="25"/>
      <c r="WBW6" s="25"/>
      <c r="WBX6" s="25"/>
      <c r="WBY6" s="25"/>
      <c r="WBZ6" s="25"/>
      <c r="WCA6" s="25"/>
      <c r="WCB6" s="25"/>
      <c r="WCC6" s="25"/>
      <c r="WCD6" s="25"/>
      <c r="WCE6" s="25"/>
      <c r="WCF6" s="25"/>
      <c r="WCG6" s="25"/>
      <c r="WCH6" s="25"/>
      <c r="WCI6" s="25"/>
      <c r="WCJ6" s="25"/>
      <c r="WCK6" s="25"/>
      <c r="WCL6" s="25"/>
      <c r="WCM6" s="25"/>
      <c r="WCN6" s="25"/>
      <c r="WCO6" s="25"/>
      <c r="WCP6" s="25"/>
      <c r="WCQ6" s="25"/>
      <c r="WCR6" s="25"/>
      <c r="WCS6" s="25"/>
      <c r="WCT6" s="25"/>
      <c r="WCU6" s="25"/>
      <c r="WCV6" s="25"/>
      <c r="WCW6" s="25"/>
      <c r="WCX6" s="25"/>
      <c r="WCY6" s="25"/>
      <c r="WCZ6" s="25"/>
      <c r="WDA6" s="25"/>
      <c r="WDB6" s="25"/>
      <c r="WDC6" s="25"/>
      <c r="WDD6" s="25"/>
      <c r="WDE6" s="25"/>
      <c r="WDF6" s="25"/>
      <c r="WDG6" s="25"/>
      <c r="WDH6" s="25"/>
      <c r="WDI6" s="25"/>
      <c r="WDJ6" s="25"/>
      <c r="WDK6" s="25"/>
      <c r="WDL6" s="25"/>
      <c r="WDM6" s="25"/>
      <c r="WDN6" s="25"/>
      <c r="WDO6" s="25"/>
      <c r="WDP6" s="25"/>
      <c r="WDQ6" s="25"/>
      <c r="WDR6" s="25"/>
      <c r="WDS6" s="25"/>
      <c r="WDT6" s="25"/>
      <c r="WDU6" s="25"/>
      <c r="WDV6" s="25"/>
      <c r="WDW6" s="25"/>
      <c r="WDX6" s="25"/>
      <c r="WDY6" s="25"/>
      <c r="WDZ6" s="25"/>
      <c r="WEA6" s="25"/>
      <c r="WEB6" s="25"/>
      <c r="WEC6" s="25"/>
      <c r="WED6" s="25"/>
      <c r="WEE6" s="25"/>
      <c r="WEF6" s="25"/>
      <c r="WEG6" s="25"/>
      <c r="WEH6" s="25"/>
      <c r="WEI6" s="25"/>
      <c r="WEJ6" s="25"/>
      <c r="WEK6" s="25"/>
      <c r="WEL6" s="25"/>
      <c r="WEM6" s="25"/>
      <c r="WEN6" s="25"/>
      <c r="WEO6" s="25"/>
      <c r="WEP6" s="25"/>
      <c r="WEQ6" s="25"/>
      <c r="WER6" s="25"/>
      <c r="WES6" s="25"/>
      <c r="WET6" s="25"/>
      <c r="WEU6" s="25"/>
      <c r="WEV6" s="25"/>
      <c r="WEW6" s="25"/>
      <c r="WEX6" s="25"/>
      <c r="WEY6" s="25"/>
      <c r="WEZ6" s="25"/>
      <c r="WFA6" s="25"/>
      <c r="WFB6" s="25"/>
      <c r="WFC6" s="25"/>
      <c r="WFD6" s="25"/>
      <c r="WFE6" s="25"/>
      <c r="WFF6" s="25"/>
      <c r="WFG6" s="25"/>
      <c r="WFH6" s="25"/>
      <c r="WFI6" s="25"/>
      <c r="WFJ6" s="25"/>
      <c r="WFK6" s="25"/>
      <c r="WFL6" s="25"/>
      <c r="WFM6" s="25"/>
      <c r="WFN6" s="25"/>
      <c r="WFO6" s="25"/>
      <c r="WFP6" s="25"/>
      <c r="WFQ6" s="25"/>
      <c r="WFR6" s="25"/>
      <c r="WFS6" s="25"/>
      <c r="WFT6" s="25"/>
      <c r="WFU6" s="25"/>
      <c r="WFV6" s="25"/>
      <c r="WFW6" s="25"/>
      <c r="WFX6" s="25"/>
      <c r="WFY6" s="25"/>
      <c r="WFZ6" s="25"/>
      <c r="WGA6" s="25"/>
      <c r="WGB6" s="25"/>
      <c r="WGC6" s="25"/>
      <c r="WGD6" s="25"/>
      <c r="WGE6" s="25"/>
      <c r="WGF6" s="25"/>
      <c r="WGG6" s="25"/>
      <c r="WGH6" s="25"/>
      <c r="WGI6" s="25"/>
      <c r="WGJ6" s="25"/>
      <c r="WGK6" s="25"/>
      <c r="WGL6" s="25"/>
      <c r="WGM6" s="25"/>
      <c r="WGN6" s="25"/>
      <c r="WGO6" s="25"/>
      <c r="WGP6" s="25"/>
      <c r="WGQ6" s="25"/>
      <c r="WGR6" s="25"/>
      <c r="WGS6" s="25"/>
      <c r="WGT6" s="25"/>
      <c r="WGU6" s="25"/>
      <c r="WGV6" s="25"/>
      <c r="WGW6" s="25"/>
      <c r="WGX6" s="25"/>
      <c r="WGY6" s="25"/>
      <c r="WGZ6" s="25"/>
      <c r="WHA6" s="25"/>
      <c r="WHB6" s="25"/>
      <c r="WHC6" s="25"/>
      <c r="WHD6" s="25"/>
      <c r="WHE6" s="25"/>
      <c r="WHF6" s="25"/>
      <c r="WHG6" s="25"/>
      <c r="WHH6" s="25"/>
      <c r="WHI6" s="25"/>
      <c r="WHJ6" s="25"/>
      <c r="WHK6" s="25"/>
      <c r="WHL6" s="25"/>
      <c r="WHM6" s="25"/>
      <c r="WHN6" s="25"/>
      <c r="WHO6" s="25"/>
      <c r="WHP6" s="25"/>
      <c r="WHQ6" s="25"/>
      <c r="WHR6" s="25"/>
      <c r="WHS6" s="25"/>
      <c r="WHT6" s="25"/>
      <c r="WHU6" s="25"/>
      <c r="WHV6" s="25"/>
      <c r="WHW6" s="25"/>
      <c r="WHX6" s="25"/>
      <c r="WHY6" s="25"/>
      <c r="WHZ6" s="25"/>
      <c r="WIA6" s="25"/>
      <c r="WIB6" s="25"/>
      <c r="WIC6" s="25"/>
      <c r="WID6" s="25"/>
      <c r="WIE6" s="25"/>
      <c r="WIF6" s="25"/>
      <c r="WIG6" s="25"/>
      <c r="WIH6" s="25"/>
      <c r="WII6" s="25"/>
      <c r="WIJ6" s="25"/>
      <c r="WIK6" s="25"/>
      <c r="WIL6" s="25"/>
      <c r="WIM6" s="25"/>
      <c r="WIN6" s="25"/>
      <c r="WIO6" s="25"/>
      <c r="WIP6" s="25"/>
      <c r="WIQ6" s="25"/>
      <c r="WIR6" s="25"/>
      <c r="WIS6" s="25"/>
      <c r="WIT6" s="25"/>
      <c r="WIU6" s="25"/>
      <c r="WIV6" s="25"/>
      <c r="WIW6" s="25"/>
      <c r="WIX6" s="25"/>
      <c r="WIY6" s="25"/>
      <c r="WIZ6" s="25"/>
      <c r="WJA6" s="25"/>
      <c r="WJB6" s="25"/>
      <c r="WJC6" s="25"/>
      <c r="WJD6" s="25"/>
      <c r="WJE6" s="25"/>
      <c r="WJF6" s="25"/>
      <c r="WJG6" s="25"/>
      <c r="WJH6" s="25"/>
      <c r="WJI6" s="25"/>
      <c r="WJJ6" s="25"/>
      <c r="WJK6" s="25"/>
      <c r="WJL6" s="25"/>
      <c r="WJM6" s="25"/>
      <c r="WJN6" s="25"/>
      <c r="WJO6" s="25"/>
      <c r="WJP6" s="25"/>
      <c r="WJQ6" s="25"/>
      <c r="WJR6" s="25"/>
      <c r="WJS6" s="25"/>
      <c r="WJT6" s="25"/>
      <c r="WJU6" s="25"/>
      <c r="WJV6" s="25"/>
      <c r="WJW6" s="25"/>
      <c r="WJX6" s="25"/>
      <c r="WJY6" s="25"/>
      <c r="WJZ6" s="25"/>
      <c r="WKA6" s="25"/>
      <c r="WKB6" s="25"/>
      <c r="WKC6" s="25"/>
      <c r="WKD6" s="25"/>
      <c r="WKE6" s="25"/>
      <c r="WKF6" s="25"/>
      <c r="WKG6" s="25"/>
      <c r="WKH6" s="25"/>
      <c r="WKI6" s="25"/>
      <c r="WKJ6" s="25"/>
      <c r="WKK6" s="25"/>
      <c r="WKL6" s="25"/>
      <c r="WKM6" s="25"/>
      <c r="WKN6" s="25"/>
      <c r="WKO6" s="25"/>
      <c r="WKP6" s="25"/>
      <c r="WKQ6" s="25"/>
      <c r="WKR6" s="25"/>
      <c r="WKS6" s="25"/>
      <c r="WKT6" s="25"/>
      <c r="WKU6" s="25"/>
      <c r="WKV6" s="25"/>
      <c r="WKW6" s="25"/>
      <c r="WKX6" s="25"/>
      <c r="WKY6" s="25"/>
      <c r="WKZ6" s="25"/>
      <c r="WLA6" s="25"/>
      <c r="WLB6" s="25"/>
      <c r="WLC6" s="25"/>
      <c r="WLD6" s="25"/>
      <c r="WLE6" s="25"/>
      <c r="WLF6" s="25"/>
      <c r="WLG6" s="25"/>
      <c r="WLH6" s="25"/>
      <c r="WLI6" s="25"/>
      <c r="WLJ6" s="25"/>
      <c r="WLK6" s="25"/>
      <c r="WLL6" s="25"/>
      <c r="WLM6" s="25"/>
      <c r="WLN6" s="25"/>
      <c r="WLO6" s="25"/>
      <c r="WLP6" s="25"/>
      <c r="WLQ6" s="25"/>
      <c r="WLR6" s="25"/>
      <c r="WLS6" s="25"/>
      <c r="WLT6" s="25"/>
      <c r="WLU6" s="25"/>
      <c r="WLV6" s="25"/>
      <c r="WLW6" s="25"/>
      <c r="WLX6" s="25"/>
      <c r="WLY6" s="25"/>
      <c r="WLZ6" s="25"/>
      <c r="WMA6" s="25"/>
      <c r="WMB6" s="25"/>
      <c r="WMC6" s="25"/>
      <c r="WMD6" s="25"/>
      <c r="WME6" s="25"/>
      <c r="WMF6" s="25"/>
      <c r="WMG6" s="25"/>
      <c r="WMH6" s="25"/>
      <c r="WMI6" s="25"/>
      <c r="WMJ6" s="25"/>
      <c r="WMK6" s="25"/>
      <c r="WML6" s="25"/>
      <c r="WMM6" s="25"/>
      <c r="WMN6" s="25"/>
      <c r="WMO6" s="25"/>
      <c r="WMP6" s="25"/>
      <c r="WMQ6" s="25"/>
      <c r="WMR6" s="25"/>
      <c r="WMS6" s="25"/>
      <c r="WMT6" s="25"/>
      <c r="WMU6" s="25"/>
      <c r="WMV6" s="25"/>
      <c r="WMW6" s="25"/>
      <c r="WMX6" s="25"/>
      <c r="WMY6" s="25"/>
      <c r="WMZ6" s="25"/>
      <c r="WNA6" s="25"/>
      <c r="WNB6" s="25"/>
      <c r="WNC6" s="25"/>
      <c r="WND6" s="25"/>
      <c r="WNE6" s="25"/>
      <c r="WNF6" s="25"/>
      <c r="WNG6" s="25"/>
      <c r="WNH6" s="25"/>
      <c r="WNI6" s="25"/>
      <c r="WNJ6" s="25"/>
      <c r="WNK6" s="25"/>
      <c r="WNL6" s="25"/>
      <c r="WNM6" s="25"/>
      <c r="WNN6" s="25"/>
      <c r="WNO6" s="25"/>
      <c r="WNP6" s="25"/>
      <c r="WNQ6" s="25"/>
      <c r="WNR6" s="25"/>
      <c r="WNS6" s="25"/>
      <c r="WNT6" s="25"/>
      <c r="WNU6" s="25"/>
      <c r="WNV6" s="25"/>
      <c r="WNW6" s="25"/>
      <c r="WNX6" s="25"/>
      <c r="WNY6" s="25"/>
      <c r="WNZ6" s="25"/>
      <c r="WOA6" s="25"/>
      <c r="WOB6" s="25"/>
      <c r="WOC6" s="25"/>
      <c r="WOD6" s="25"/>
      <c r="WOE6" s="25"/>
      <c r="WOF6" s="25"/>
      <c r="WOG6" s="25"/>
      <c r="WOH6" s="25"/>
      <c r="WOI6" s="25"/>
      <c r="WOJ6" s="25"/>
      <c r="WOK6" s="25"/>
      <c r="WOL6" s="25"/>
      <c r="WOM6" s="25"/>
      <c r="WON6" s="25"/>
      <c r="WOO6" s="25"/>
      <c r="WOP6" s="25"/>
      <c r="WOQ6" s="25"/>
      <c r="WOR6" s="25"/>
      <c r="WOS6" s="25"/>
      <c r="WOT6" s="25"/>
      <c r="WOU6" s="25"/>
      <c r="WOV6" s="25"/>
      <c r="WOW6" s="25"/>
      <c r="WOX6" s="25"/>
      <c r="WOY6" s="25"/>
      <c r="WOZ6" s="25"/>
      <c r="WPA6" s="25"/>
      <c r="WPB6" s="25"/>
      <c r="WPC6" s="25"/>
      <c r="WPD6" s="25"/>
      <c r="WPE6" s="25"/>
      <c r="WPF6" s="25"/>
      <c r="WPG6" s="25"/>
      <c r="WPH6" s="25"/>
      <c r="WPI6" s="25"/>
      <c r="WPJ6" s="25"/>
      <c r="WPK6" s="25"/>
      <c r="WPL6" s="25"/>
      <c r="WPM6" s="25"/>
      <c r="WPN6" s="25"/>
      <c r="WPO6" s="25"/>
      <c r="WPP6" s="25"/>
      <c r="WPQ6" s="25"/>
      <c r="WPR6" s="25"/>
      <c r="WPS6" s="25"/>
      <c r="WPT6" s="25"/>
      <c r="WPU6" s="25"/>
      <c r="WPV6" s="25"/>
      <c r="WPW6" s="25"/>
      <c r="WPX6" s="25"/>
      <c r="WPY6" s="25"/>
      <c r="WPZ6" s="25"/>
      <c r="WQA6" s="25"/>
      <c r="WQB6" s="25"/>
      <c r="WQC6" s="25"/>
      <c r="WQD6" s="25"/>
      <c r="WQE6" s="25"/>
      <c r="WQF6" s="25"/>
      <c r="WQG6" s="25"/>
      <c r="WQH6" s="25"/>
      <c r="WQI6" s="25"/>
      <c r="WQJ6" s="25"/>
      <c r="WQK6" s="25"/>
      <c r="WQL6" s="25"/>
      <c r="WQM6" s="25"/>
      <c r="WQN6" s="25"/>
      <c r="WQO6" s="25"/>
      <c r="WQP6" s="25"/>
      <c r="WQQ6" s="25"/>
      <c r="WQR6" s="25"/>
      <c r="WQS6" s="25"/>
      <c r="WQT6" s="25"/>
      <c r="WQU6" s="25"/>
      <c r="WQV6" s="25"/>
      <c r="WQW6" s="25"/>
      <c r="WQX6" s="25"/>
      <c r="WQY6" s="25"/>
      <c r="WQZ6" s="25"/>
      <c r="WRA6" s="25"/>
      <c r="WRB6" s="25"/>
      <c r="WRC6" s="25"/>
      <c r="WRD6" s="25"/>
      <c r="WRE6" s="25"/>
      <c r="WRF6" s="25"/>
      <c r="WRG6" s="25"/>
      <c r="WRH6" s="25"/>
      <c r="WRI6" s="25"/>
      <c r="WRJ6" s="25"/>
      <c r="WRK6" s="25"/>
      <c r="WRL6" s="25"/>
      <c r="WRM6" s="25"/>
      <c r="WRN6" s="25"/>
      <c r="WRO6" s="25"/>
      <c r="WRP6" s="25"/>
      <c r="WRQ6" s="25"/>
      <c r="WRR6" s="25"/>
      <c r="WRS6" s="25"/>
      <c r="WRT6" s="25"/>
      <c r="WRU6" s="25"/>
      <c r="WRV6" s="25"/>
      <c r="WRW6" s="25"/>
      <c r="WRX6" s="25"/>
      <c r="WRY6" s="25"/>
      <c r="WRZ6" s="25"/>
      <c r="WSA6" s="25"/>
      <c r="WSB6" s="25"/>
      <c r="WSC6" s="25"/>
      <c r="WSD6" s="25"/>
      <c r="WSE6" s="25"/>
      <c r="WSF6" s="25"/>
      <c r="WSG6" s="25"/>
      <c r="WSH6" s="25"/>
      <c r="WSI6" s="25"/>
      <c r="WSJ6" s="25"/>
      <c r="WSK6" s="25"/>
      <c r="WSL6" s="25"/>
      <c r="WSM6" s="25"/>
      <c r="WSN6" s="25"/>
      <c r="WSO6" s="25"/>
      <c r="WSP6" s="25"/>
      <c r="WSQ6" s="25"/>
      <c r="WSR6" s="25"/>
      <c r="WSS6" s="25"/>
      <c r="WST6" s="25"/>
      <c r="WSU6" s="25"/>
      <c r="WSV6" s="25"/>
      <c r="WSW6" s="25"/>
      <c r="WSX6" s="25"/>
      <c r="WSY6" s="25"/>
      <c r="WSZ6" s="25"/>
      <c r="WTA6" s="25"/>
      <c r="WTB6" s="25"/>
      <c r="WTC6" s="25"/>
      <c r="WTD6" s="25"/>
      <c r="WTE6" s="25"/>
      <c r="WTF6" s="25"/>
      <c r="WTG6" s="25"/>
      <c r="WTH6" s="25"/>
      <c r="WTI6" s="25"/>
      <c r="WTJ6" s="25"/>
      <c r="WTK6" s="25"/>
      <c r="WTL6" s="25"/>
      <c r="WTM6" s="25"/>
      <c r="WTN6" s="25"/>
      <c r="WTO6" s="25"/>
      <c r="WTP6" s="25"/>
      <c r="WTQ6" s="25"/>
      <c r="WTR6" s="25"/>
      <c r="WTS6" s="25"/>
      <c r="WTT6" s="25"/>
      <c r="WTU6" s="25"/>
      <c r="WTV6" s="25"/>
      <c r="WTW6" s="25"/>
      <c r="WTX6" s="25"/>
      <c r="WTY6" s="25"/>
      <c r="WTZ6" s="25"/>
      <c r="WUA6" s="25"/>
      <c r="WUB6" s="25"/>
      <c r="WUC6" s="25"/>
      <c r="WUD6" s="25"/>
      <c r="WUE6" s="25"/>
      <c r="WUF6" s="25"/>
      <c r="WUG6" s="25"/>
      <c r="WUH6" s="25"/>
      <c r="WUI6" s="25"/>
      <c r="WUJ6" s="25"/>
      <c r="WUK6" s="25"/>
      <c r="WUL6" s="25"/>
      <c r="WUM6" s="25"/>
      <c r="WUN6" s="25"/>
      <c r="WUO6" s="25"/>
      <c r="WUP6" s="25"/>
      <c r="WUQ6" s="25"/>
      <c r="WUR6" s="25"/>
      <c r="WUS6" s="25"/>
      <c r="WUT6" s="25"/>
      <c r="WUU6" s="25"/>
      <c r="WUV6" s="25"/>
      <c r="WUW6" s="25"/>
      <c r="WUX6" s="25"/>
      <c r="WUY6" s="25"/>
      <c r="WUZ6" s="25"/>
      <c r="WVA6" s="25"/>
      <c r="WVB6" s="25"/>
      <c r="WVC6" s="25"/>
      <c r="WVD6" s="25"/>
      <c r="WVE6" s="25"/>
      <c r="WVF6" s="25"/>
      <c r="WVG6" s="25"/>
      <c r="WVH6" s="25"/>
      <c r="WVI6" s="25"/>
      <c r="WVJ6" s="25"/>
      <c r="WVK6" s="25"/>
      <c r="WVL6" s="25"/>
      <c r="WVM6" s="25"/>
      <c r="WVN6" s="25"/>
      <c r="WVO6" s="25"/>
      <c r="WVP6" s="25"/>
      <c r="WVQ6" s="25"/>
      <c r="WVR6" s="25"/>
      <c r="WVS6" s="25"/>
      <c r="WVT6" s="25"/>
      <c r="WVU6" s="25"/>
      <c r="WVV6" s="25"/>
      <c r="WVW6" s="25"/>
      <c r="WVX6" s="25"/>
      <c r="WVY6" s="25"/>
      <c r="WVZ6" s="25"/>
      <c r="WWA6" s="25"/>
      <c r="WWB6" s="25"/>
      <c r="WWC6" s="25"/>
      <c r="WWD6" s="25"/>
      <c r="WWE6" s="25"/>
      <c r="WWF6" s="25"/>
      <c r="WWG6" s="25"/>
      <c r="WWH6" s="25"/>
      <c r="WWI6" s="25"/>
      <c r="WWJ6" s="25"/>
      <c r="WWK6" s="25"/>
      <c r="WWL6" s="25"/>
      <c r="WWM6" s="25"/>
      <c r="WWN6" s="25"/>
      <c r="WWO6" s="25"/>
      <c r="WWP6" s="25"/>
      <c r="WWQ6" s="25"/>
      <c r="WWR6" s="25"/>
      <c r="WWS6" s="25"/>
      <c r="WWT6" s="25"/>
      <c r="WWU6" s="25"/>
      <c r="WWV6" s="25"/>
      <c r="WWW6" s="25"/>
      <c r="WWX6" s="25"/>
      <c r="WWY6" s="25"/>
      <c r="WWZ6" s="25"/>
      <c r="WXA6" s="25"/>
      <c r="WXB6" s="25"/>
      <c r="WXC6" s="25"/>
      <c r="WXD6" s="25"/>
      <c r="WXE6" s="25"/>
      <c r="WXF6" s="25"/>
      <c r="WXG6" s="25"/>
      <c r="WXH6" s="25"/>
      <c r="WXI6" s="25"/>
      <c r="WXJ6" s="25"/>
      <c r="WXK6" s="25"/>
      <c r="WXL6" s="25"/>
      <c r="WXM6" s="25"/>
      <c r="WXN6" s="25"/>
      <c r="WXO6" s="25"/>
      <c r="WXP6" s="25"/>
      <c r="WXQ6" s="25"/>
      <c r="WXR6" s="25"/>
      <c r="WXS6" s="25"/>
      <c r="WXT6" s="25"/>
      <c r="WXU6" s="25"/>
      <c r="WXV6" s="25"/>
      <c r="WXW6" s="25"/>
      <c r="WXX6" s="25"/>
      <c r="WXY6" s="25"/>
      <c r="WXZ6" s="25"/>
      <c r="WYA6" s="25"/>
      <c r="WYB6" s="25"/>
      <c r="WYC6" s="25"/>
      <c r="WYD6" s="25"/>
      <c r="WYE6" s="25"/>
      <c r="WYF6" s="25"/>
      <c r="WYG6" s="25"/>
      <c r="WYH6" s="25"/>
      <c r="WYI6" s="25"/>
      <c r="WYJ6" s="25"/>
      <c r="WYK6" s="25"/>
      <c r="WYL6" s="25"/>
      <c r="WYM6" s="25"/>
      <c r="WYN6" s="25"/>
      <c r="WYO6" s="25"/>
      <c r="WYP6" s="25"/>
      <c r="WYQ6" s="25"/>
      <c r="WYR6" s="25"/>
      <c r="WYS6" s="25"/>
      <c r="WYT6" s="25"/>
      <c r="WYU6" s="25"/>
      <c r="WYV6" s="25"/>
      <c r="WYW6" s="25"/>
      <c r="WYX6" s="25"/>
      <c r="WYY6" s="25"/>
      <c r="WYZ6" s="25"/>
      <c r="WZA6" s="25"/>
      <c r="WZB6" s="25"/>
      <c r="WZC6" s="25"/>
      <c r="WZD6" s="25"/>
      <c r="WZE6" s="25"/>
      <c r="WZF6" s="25"/>
      <c r="WZG6" s="25"/>
      <c r="WZH6" s="25"/>
      <c r="WZI6" s="25"/>
      <c r="WZJ6" s="25"/>
      <c r="WZK6" s="25"/>
      <c r="WZL6" s="25"/>
      <c r="WZM6" s="25"/>
      <c r="WZN6" s="25"/>
      <c r="WZO6" s="25"/>
      <c r="WZP6" s="25"/>
      <c r="WZQ6" s="25"/>
      <c r="WZR6" s="25"/>
      <c r="WZS6" s="25"/>
      <c r="WZT6" s="25"/>
      <c r="WZU6" s="25"/>
      <c r="WZV6" s="25"/>
      <c r="WZW6" s="25"/>
      <c r="WZX6" s="25"/>
      <c r="WZY6" s="25"/>
      <c r="WZZ6" s="25"/>
      <c r="XAA6" s="25"/>
      <c r="XAB6" s="25"/>
      <c r="XAC6" s="25"/>
      <c r="XAD6" s="25"/>
      <c r="XAE6" s="25"/>
      <c r="XAF6" s="25"/>
      <c r="XAG6" s="25"/>
      <c r="XAH6" s="25"/>
      <c r="XAI6" s="25"/>
      <c r="XAJ6" s="25"/>
      <c r="XAK6" s="25"/>
      <c r="XAL6" s="25"/>
      <c r="XAM6" s="25"/>
      <c r="XAN6" s="25"/>
      <c r="XAO6" s="25"/>
      <c r="XAP6" s="25"/>
      <c r="XAQ6" s="25"/>
      <c r="XAR6" s="25"/>
      <c r="XAS6" s="25"/>
      <c r="XAT6" s="25"/>
      <c r="XAU6" s="25"/>
      <c r="XAV6" s="25"/>
      <c r="XAW6" s="25"/>
      <c r="XAX6" s="25"/>
      <c r="XAY6" s="25"/>
      <c r="XAZ6" s="25"/>
      <c r="XBA6" s="25"/>
      <c r="XBB6" s="25"/>
      <c r="XBC6" s="25"/>
      <c r="XBD6" s="25"/>
      <c r="XBE6" s="25"/>
      <c r="XBF6" s="25"/>
      <c r="XBG6" s="25"/>
      <c r="XBH6" s="25"/>
      <c r="XBI6" s="25"/>
      <c r="XBJ6" s="25"/>
      <c r="XBK6" s="25"/>
      <c r="XBL6" s="25"/>
      <c r="XBM6" s="25"/>
      <c r="XBN6" s="25"/>
      <c r="XBO6" s="25"/>
      <c r="XBP6" s="25"/>
      <c r="XBQ6" s="25"/>
      <c r="XBR6" s="25"/>
      <c r="XBS6" s="25"/>
      <c r="XBT6" s="25"/>
      <c r="XBU6" s="25"/>
      <c r="XBV6" s="25"/>
      <c r="XBW6" s="25"/>
      <c r="XBX6" s="25"/>
      <c r="XBY6" s="25"/>
      <c r="XBZ6" s="25"/>
      <c r="XCA6" s="25"/>
      <c r="XCB6" s="25"/>
      <c r="XCC6" s="25"/>
      <c r="XCD6" s="25"/>
      <c r="XCE6" s="25"/>
      <c r="XCF6" s="25"/>
      <c r="XCG6" s="25"/>
      <c r="XCH6" s="25"/>
      <c r="XCI6" s="25"/>
      <c r="XCJ6" s="25"/>
      <c r="XCK6" s="25"/>
      <c r="XCL6" s="25"/>
      <c r="XCM6" s="25"/>
      <c r="XCN6" s="25"/>
      <c r="XCO6" s="25"/>
      <c r="XCP6" s="25"/>
      <c r="XCQ6" s="25"/>
      <c r="XCR6" s="25"/>
      <c r="XCS6" s="25"/>
      <c r="XCT6" s="25"/>
      <c r="XCU6" s="25"/>
      <c r="XCV6" s="25"/>
      <c r="XCW6" s="25"/>
      <c r="XCX6" s="25"/>
      <c r="XCY6" s="25"/>
      <c r="XCZ6" s="25"/>
      <c r="XDA6" s="25"/>
      <c r="XDB6" s="25"/>
      <c r="XDC6" s="25"/>
      <c r="XDD6" s="25"/>
      <c r="XDE6" s="25"/>
      <c r="XDF6" s="25"/>
      <c r="XDG6" s="25"/>
      <c r="XDH6" s="25"/>
      <c r="XDI6" s="25"/>
      <c r="XDJ6" s="25"/>
      <c r="XDK6" s="25"/>
      <c r="XDL6" s="25"/>
      <c r="XDM6" s="25"/>
      <c r="XDN6" s="25"/>
      <c r="XDO6" s="25"/>
      <c r="XDP6" s="25"/>
      <c r="XDQ6" s="25"/>
      <c r="XDR6" s="25"/>
      <c r="XDS6" s="25"/>
      <c r="XDT6" s="25"/>
      <c r="XDU6" s="25"/>
      <c r="XDV6" s="25"/>
      <c r="XDW6" s="25"/>
      <c r="XDX6" s="25"/>
      <c r="XDY6" s="25"/>
      <c r="XDZ6" s="25"/>
      <c r="XEA6" s="25"/>
      <c r="XEB6" s="25"/>
      <c r="XEC6" s="25"/>
      <c r="XED6" s="25"/>
      <c r="XEE6" s="25"/>
      <c r="XEF6" s="25"/>
      <c r="XEG6" s="25"/>
      <c r="XEH6" s="25"/>
      <c r="XEI6" s="25"/>
      <c r="XEJ6" s="25"/>
      <c r="XEK6" s="25"/>
      <c r="XEL6" s="25"/>
      <c r="XEM6" s="25"/>
      <c r="XEN6" s="25"/>
      <c r="XEO6" s="25"/>
      <c r="XEP6" s="25"/>
      <c r="XEQ6" s="25"/>
      <c r="XER6" s="25"/>
      <c r="XES6" s="25"/>
      <c r="XET6" s="25"/>
      <c r="XEU6" s="25"/>
      <c r="XEV6" s="25"/>
      <c r="XEW6" s="25"/>
      <c r="XEX6" s="25"/>
      <c r="XEY6" s="25"/>
      <c r="XEZ6" s="25"/>
      <c r="XFA6" s="25"/>
      <c r="XFB6" s="25"/>
      <c r="XFC6" s="25"/>
    </row>
    <row r="7" spans="1:16383" ht="24" customHeight="1" x14ac:dyDescent="0.25">
      <c r="B7" s="25">
        <v>1</v>
      </c>
      <c r="G7" s="25"/>
      <c r="L7" s="25" t="str">
        <f>IF(D7="","",I7+K7)</f>
        <v/>
      </c>
      <c r="P7" s="25" t="str">
        <f>IF(D7="","",M7+O7)</f>
        <v/>
      </c>
    </row>
    <row r="8" spans="1:16383" ht="24" customHeight="1" x14ac:dyDescent="0.25">
      <c r="B8" s="25">
        <v>2</v>
      </c>
      <c r="G8" s="25"/>
    </row>
    <row r="9" spans="1:16383" ht="24" customHeight="1" x14ac:dyDescent="0.25">
      <c r="B9" s="25">
        <v>3</v>
      </c>
      <c r="G9" s="25"/>
    </row>
    <row r="10" spans="1:16383" ht="24" customHeight="1" x14ac:dyDescent="0.25">
      <c r="B10" s="25">
        <v>4</v>
      </c>
      <c r="G10" s="25"/>
    </row>
    <row r="11" spans="1:16383" ht="24" customHeight="1" x14ac:dyDescent="0.25">
      <c r="B11" s="25">
        <v>5</v>
      </c>
      <c r="G11" s="25"/>
    </row>
    <row r="12" spans="1:16383" ht="24" customHeight="1" x14ac:dyDescent="0.25">
      <c r="B12" s="25">
        <v>6</v>
      </c>
      <c r="G12" s="25"/>
    </row>
    <row r="13" spans="1:16383" ht="24" customHeight="1" x14ac:dyDescent="0.25">
      <c r="B13" s="25">
        <v>7</v>
      </c>
      <c r="G13" s="25"/>
    </row>
    <row r="14" spans="1:16383" ht="24" customHeight="1" x14ac:dyDescent="0.25">
      <c r="B14" s="25">
        <v>8</v>
      </c>
      <c r="G14" s="25"/>
    </row>
    <row r="15" spans="1:16383" ht="24" customHeight="1" x14ac:dyDescent="0.25">
      <c r="B15" s="25">
        <v>9</v>
      </c>
      <c r="G15" s="25"/>
    </row>
    <row r="16" spans="1:16383" ht="24" customHeight="1" x14ac:dyDescent="0.25">
      <c r="B16" s="25">
        <v>10</v>
      </c>
      <c r="G16" s="25"/>
    </row>
    <row r="17" spans="2:7" ht="24" customHeight="1" x14ac:dyDescent="0.25">
      <c r="B17" s="25">
        <v>11</v>
      </c>
      <c r="G17" s="25"/>
    </row>
    <row r="18" spans="2:7" ht="24" customHeight="1" x14ac:dyDescent="0.25">
      <c r="B18" s="25">
        <v>12</v>
      </c>
      <c r="G18" s="25"/>
    </row>
    <row r="19" spans="2:7" ht="24" customHeight="1" x14ac:dyDescent="0.25">
      <c r="B19" s="25">
        <v>13</v>
      </c>
      <c r="G19" s="25"/>
    </row>
    <row r="20" spans="2:7" ht="24" customHeight="1" x14ac:dyDescent="0.25">
      <c r="B20" s="25">
        <v>14</v>
      </c>
      <c r="G20" s="25"/>
    </row>
    <row r="21" spans="2:7" ht="24" customHeight="1" x14ac:dyDescent="0.25">
      <c r="B21" s="25">
        <v>15</v>
      </c>
      <c r="G21" s="25"/>
    </row>
    <row r="22" spans="2:7" ht="24" customHeight="1" x14ac:dyDescent="0.25">
      <c r="B22" s="25">
        <v>16</v>
      </c>
      <c r="G22" s="25"/>
    </row>
    <row r="23" spans="2:7" ht="24" customHeight="1" x14ac:dyDescent="0.25">
      <c r="B23" s="25">
        <v>17</v>
      </c>
      <c r="G23" s="25"/>
    </row>
    <row r="24" spans="2:7" ht="24" customHeight="1" x14ac:dyDescent="0.25">
      <c r="B24" s="25">
        <v>18</v>
      </c>
      <c r="G24" s="25"/>
    </row>
    <row r="25" spans="2:7" ht="24" customHeight="1" x14ac:dyDescent="0.25">
      <c r="B25" s="25">
        <v>19</v>
      </c>
      <c r="G25" s="25"/>
    </row>
    <row r="26" spans="2:7" ht="24" customHeight="1" x14ac:dyDescent="0.25">
      <c r="B26" s="25">
        <v>20</v>
      </c>
      <c r="G26" s="25"/>
    </row>
    <row r="27" spans="2:7" ht="24" customHeight="1" x14ac:dyDescent="0.25">
      <c r="B27" s="25">
        <v>21</v>
      </c>
      <c r="G27" s="25"/>
    </row>
    <row r="28" spans="2:7" ht="24" customHeight="1" x14ac:dyDescent="0.25">
      <c r="B28" s="25">
        <v>22</v>
      </c>
      <c r="G28" s="25"/>
    </row>
    <row r="29" spans="2:7" ht="24" customHeight="1" x14ac:dyDescent="0.25">
      <c r="B29" s="25">
        <v>23</v>
      </c>
      <c r="G29" s="25"/>
    </row>
    <row r="30" spans="2:7" ht="24" customHeight="1" x14ac:dyDescent="0.25">
      <c r="B30" s="25">
        <v>24</v>
      </c>
      <c r="G30" s="25"/>
    </row>
    <row r="31" spans="2:7" ht="24" customHeight="1" x14ac:dyDescent="0.25">
      <c r="B31" s="25">
        <v>25</v>
      </c>
      <c r="G31" s="25"/>
    </row>
    <row r="32" spans="2:7" ht="24" customHeight="1" x14ac:dyDescent="0.25">
      <c r="B32" s="25">
        <v>26</v>
      </c>
      <c r="G32" s="25"/>
    </row>
    <row r="33" spans="2:7" ht="24" customHeight="1" x14ac:dyDescent="0.25">
      <c r="B33" s="25">
        <v>27</v>
      </c>
      <c r="G33" s="25"/>
    </row>
    <row r="34" spans="2:7" ht="24" customHeight="1" x14ac:dyDescent="0.25">
      <c r="B34" s="25">
        <v>28</v>
      </c>
      <c r="G34" s="25"/>
    </row>
    <row r="35" spans="2:7" ht="24" customHeight="1" x14ac:dyDescent="0.25">
      <c r="B35" s="25">
        <v>29</v>
      </c>
      <c r="G35" s="25"/>
    </row>
    <row r="36" spans="2:7" ht="24" customHeight="1" x14ac:dyDescent="0.25">
      <c r="B36" s="25">
        <v>30</v>
      </c>
      <c r="G36" s="25"/>
    </row>
    <row r="37" spans="2:7" ht="24" customHeight="1" x14ac:dyDescent="0.25">
      <c r="B37" s="25">
        <v>31</v>
      </c>
      <c r="G37" s="25"/>
    </row>
    <row r="38" spans="2:7" ht="24" customHeight="1" x14ac:dyDescent="0.25">
      <c r="B38" s="25">
        <v>32</v>
      </c>
      <c r="G38" s="25"/>
    </row>
    <row r="39" spans="2:7" ht="24" customHeight="1" x14ac:dyDescent="0.25">
      <c r="B39" s="25">
        <v>33</v>
      </c>
      <c r="G39" s="25"/>
    </row>
    <row r="40" spans="2:7" ht="24" customHeight="1" x14ac:dyDescent="0.25">
      <c r="B40" s="25">
        <v>34</v>
      </c>
      <c r="G40" s="25"/>
    </row>
    <row r="41" spans="2:7" ht="24" customHeight="1" x14ac:dyDescent="0.25">
      <c r="B41" s="25">
        <v>35</v>
      </c>
      <c r="G41" s="25"/>
    </row>
    <row r="42" spans="2:7" ht="24" customHeight="1" x14ac:dyDescent="0.25">
      <c r="B42" s="25">
        <v>36</v>
      </c>
      <c r="G42" s="25"/>
    </row>
    <row r="43" spans="2:7" ht="24" customHeight="1" x14ac:dyDescent="0.25">
      <c r="B43" s="25">
        <v>37</v>
      </c>
      <c r="G43" s="25"/>
    </row>
    <row r="44" spans="2:7" ht="24" customHeight="1" x14ac:dyDescent="0.25">
      <c r="B44" s="25">
        <v>38</v>
      </c>
      <c r="G44" s="25"/>
    </row>
    <row r="45" spans="2:7" ht="24" customHeight="1" x14ac:dyDescent="0.25">
      <c r="B45" s="25">
        <v>39</v>
      </c>
      <c r="G45" s="25"/>
    </row>
    <row r="46" spans="2:7" ht="24" customHeight="1" x14ac:dyDescent="0.25">
      <c r="B46" s="25">
        <v>40</v>
      </c>
      <c r="G46" s="25"/>
    </row>
    <row r="47" spans="2:7" ht="24" customHeight="1" x14ac:dyDescent="0.25">
      <c r="B47" s="25">
        <v>41</v>
      </c>
      <c r="G47" s="25"/>
    </row>
    <row r="48" spans="2:7" ht="24" customHeight="1" x14ac:dyDescent="0.25">
      <c r="B48" s="25">
        <v>42</v>
      </c>
      <c r="G48" s="25"/>
    </row>
    <row r="49" spans="2:7" ht="24" customHeight="1" x14ac:dyDescent="0.25">
      <c r="B49" s="25">
        <v>43</v>
      </c>
      <c r="G49" s="25"/>
    </row>
    <row r="50" spans="2:7" ht="24" customHeight="1" x14ac:dyDescent="0.25">
      <c r="B50" s="25">
        <v>44</v>
      </c>
      <c r="G50" s="25"/>
    </row>
    <row r="51" spans="2:7" ht="24" customHeight="1" x14ac:dyDescent="0.25">
      <c r="B51" s="25">
        <v>45</v>
      </c>
      <c r="G51" s="25"/>
    </row>
    <row r="52" spans="2:7" ht="24" customHeight="1" x14ac:dyDescent="0.25">
      <c r="B52" s="25">
        <v>46</v>
      </c>
      <c r="G52" s="25"/>
    </row>
    <row r="53" spans="2:7" ht="24" customHeight="1" x14ac:dyDescent="0.25">
      <c r="B53" s="25">
        <v>47</v>
      </c>
      <c r="G53" s="25"/>
    </row>
    <row r="54" spans="2:7" ht="24" customHeight="1" x14ac:dyDescent="0.25">
      <c r="B54" s="25">
        <v>48</v>
      </c>
      <c r="G54" s="25"/>
    </row>
    <row r="55" spans="2:7" ht="24" customHeight="1" x14ac:dyDescent="0.25">
      <c r="B55" s="25">
        <v>49</v>
      </c>
      <c r="G55" s="25"/>
    </row>
    <row r="56" spans="2:7" ht="24" customHeight="1" x14ac:dyDescent="0.25">
      <c r="B56" s="25">
        <v>50</v>
      </c>
      <c r="G56" s="25"/>
    </row>
    <row r="57" spans="2:7" ht="24" customHeight="1" x14ac:dyDescent="0.25">
      <c r="B57" s="25">
        <v>51</v>
      </c>
      <c r="G57" s="25"/>
    </row>
    <row r="58" spans="2:7" ht="24" customHeight="1" x14ac:dyDescent="0.25">
      <c r="B58" s="25">
        <v>52</v>
      </c>
      <c r="G58" s="25"/>
    </row>
    <row r="59" spans="2:7" ht="24" customHeight="1" x14ac:dyDescent="0.25">
      <c r="B59" s="25">
        <v>53</v>
      </c>
      <c r="G59" s="25"/>
    </row>
    <row r="60" spans="2:7" ht="24" customHeight="1" x14ac:dyDescent="0.25">
      <c r="B60" s="25">
        <v>54</v>
      </c>
      <c r="G60" s="25"/>
    </row>
    <row r="61" spans="2:7" ht="24" customHeight="1" x14ac:dyDescent="0.25">
      <c r="B61" s="25">
        <v>55</v>
      </c>
      <c r="G61" s="25"/>
    </row>
    <row r="62" spans="2:7" ht="24" customHeight="1" x14ac:dyDescent="0.25">
      <c r="B62" s="25">
        <v>56</v>
      </c>
      <c r="G62" s="25"/>
    </row>
    <row r="63" spans="2:7" ht="24" customHeight="1" x14ac:dyDescent="0.25">
      <c r="B63" s="25">
        <v>57</v>
      </c>
      <c r="G63" s="25"/>
    </row>
    <row r="64" spans="2:7" ht="24" customHeight="1" x14ac:dyDescent="0.25">
      <c r="B64" s="25">
        <v>58</v>
      </c>
      <c r="G64" s="25"/>
    </row>
    <row r="65" spans="1:25" ht="24" customHeight="1" x14ac:dyDescent="0.25">
      <c r="B65" s="25">
        <v>59</v>
      </c>
      <c r="G65" s="25"/>
    </row>
    <row r="66" spans="1:25" ht="24" customHeight="1" x14ac:dyDescent="0.25">
      <c r="B66" s="25">
        <v>60</v>
      </c>
      <c r="G66" s="25"/>
    </row>
    <row r="67" spans="1:25" ht="24" customHeight="1" x14ac:dyDescent="0.25">
      <c r="B67" s="25">
        <v>61</v>
      </c>
      <c r="G67" s="25"/>
    </row>
    <row r="68" spans="1:25" ht="24" customHeight="1" x14ac:dyDescent="0.25">
      <c r="B68" s="25">
        <v>62</v>
      </c>
      <c r="G68" s="25"/>
    </row>
    <row r="69" spans="1:25" ht="24" customHeight="1" x14ac:dyDescent="0.25">
      <c r="B69" s="25">
        <v>63</v>
      </c>
      <c r="G69" s="25"/>
    </row>
    <row r="70" spans="1:25" ht="24" customHeight="1" x14ac:dyDescent="0.25">
      <c r="B70" s="25">
        <v>64</v>
      </c>
      <c r="G70" s="25"/>
    </row>
    <row r="71" spans="1:25" ht="24" customHeight="1" x14ac:dyDescent="0.25">
      <c r="B71" s="25">
        <v>65</v>
      </c>
      <c r="G71" s="25"/>
      <c r="L71" s="25" t="str">
        <f>IF(D71="","",I71+K71)</f>
        <v/>
      </c>
      <c r="P71" s="25" t="str">
        <f>IF(D71="","",M71+O71)</f>
        <v/>
      </c>
    </row>
    <row r="72" spans="1:25" ht="24" customHeight="1" x14ac:dyDescent="0.25">
      <c r="B72" s="25">
        <v>66</v>
      </c>
      <c r="G72" s="25"/>
    </row>
    <row r="73" spans="1:25" ht="24" customHeight="1" x14ac:dyDescent="0.25">
      <c r="B73" s="25">
        <v>67</v>
      </c>
      <c r="G73" s="25"/>
    </row>
    <row r="74" spans="1:25" ht="24" customHeight="1" x14ac:dyDescent="0.25">
      <c r="B74" s="25">
        <v>68</v>
      </c>
      <c r="G74" s="25"/>
    </row>
    <row r="75" spans="1:25" ht="24" customHeight="1" x14ac:dyDescent="0.25">
      <c r="B75" s="25">
        <v>69</v>
      </c>
      <c r="G75" s="25"/>
    </row>
    <row r="76" spans="1:25" ht="24" customHeight="1" x14ac:dyDescent="0.25">
      <c r="B76" s="25">
        <v>70</v>
      </c>
      <c r="G76" s="25"/>
    </row>
    <row r="77" spans="1:25" ht="24" customHeight="1" x14ac:dyDescent="0.25">
      <c r="B77" s="25">
        <v>71</v>
      </c>
      <c r="G77" s="25"/>
    </row>
    <row r="78" spans="1:25" ht="24" customHeight="1" x14ac:dyDescent="0.25">
      <c r="B78" s="25">
        <v>72</v>
      </c>
      <c r="G78" s="25"/>
    </row>
    <row r="79" spans="1:25" ht="24" customHeight="1" x14ac:dyDescent="0.25">
      <c r="B79" s="25">
        <v>73</v>
      </c>
      <c r="G79" s="25"/>
    </row>
    <row r="80" spans="1:25" ht="62.1" customHeight="1" x14ac:dyDescent="0.25">
      <c r="A80" s="25" t="s">
        <v>3001</v>
      </c>
      <c r="B80" s="25">
        <v>74</v>
      </c>
      <c r="C80" s="25" t="s">
        <v>610</v>
      </c>
      <c r="D80" s="25" t="s">
        <v>3001</v>
      </c>
      <c r="F80" s="25" t="s">
        <v>612</v>
      </c>
      <c r="G80" s="25" t="s">
        <v>2930</v>
      </c>
      <c r="H80" s="25">
        <v>30</v>
      </c>
      <c r="I80" s="25">
        <v>4</v>
      </c>
      <c r="J80" s="25" t="s">
        <v>618</v>
      </c>
      <c r="K80" s="25">
        <v>1</v>
      </c>
      <c r="L80" s="25">
        <v>5</v>
      </c>
      <c r="M80" s="25">
        <v>0</v>
      </c>
      <c r="N80" s="25" t="s">
        <v>974</v>
      </c>
      <c r="O80" s="25">
        <v>0</v>
      </c>
      <c r="P80" s="25">
        <v>0</v>
      </c>
      <c r="Q80" s="25" t="s">
        <v>3024</v>
      </c>
      <c r="R80" s="25">
        <v>70</v>
      </c>
      <c r="S80" s="25" t="s">
        <v>685</v>
      </c>
      <c r="T80" s="25">
        <v>30</v>
      </c>
      <c r="U80" s="28"/>
      <c r="V80" s="25">
        <v>0</v>
      </c>
      <c r="W80" s="28"/>
      <c r="X80" s="25">
        <v>0</v>
      </c>
      <c r="Y80" s="25" t="s">
        <v>971</v>
      </c>
    </row>
    <row r="81" spans="1:25" ht="24" customHeight="1" x14ac:dyDescent="0.25">
      <c r="B81" s="25">
        <v>75</v>
      </c>
      <c r="G81" s="25"/>
    </row>
    <row r="82" spans="1:25" ht="24" customHeight="1" x14ac:dyDescent="0.25">
      <c r="B82" s="25">
        <v>76</v>
      </c>
      <c r="G82" s="25"/>
    </row>
    <row r="83" spans="1:25" ht="24" customHeight="1" x14ac:dyDescent="0.25">
      <c r="B83" s="25">
        <v>77</v>
      </c>
      <c r="G83" s="25"/>
    </row>
    <row r="84" spans="1:25" ht="62.1" customHeight="1" x14ac:dyDescent="0.25">
      <c r="A84" s="25" t="s">
        <v>546</v>
      </c>
      <c r="B84" s="25">
        <v>78</v>
      </c>
      <c r="C84" s="25" t="s">
        <v>610</v>
      </c>
      <c r="D84" s="25" t="s">
        <v>546</v>
      </c>
      <c r="F84" s="25" t="s">
        <v>612</v>
      </c>
      <c r="G84" s="25" t="s">
        <v>3052</v>
      </c>
      <c r="H84" s="25">
        <v>60</v>
      </c>
      <c r="I84" s="25">
        <v>7</v>
      </c>
      <c r="J84" s="25" t="s">
        <v>643</v>
      </c>
      <c r="K84" s="25">
        <v>1</v>
      </c>
      <c r="L84" s="25">
        <v>8</v>
      </c>
      <c r="M84" s="25">
        <v>2</v>
      </c>
      <c r="N84" s="25" t="s">
        <v>989</v>
      </c>
      <c r="O84" s="25">
        <v>1</v>
      </c>
      <c r="P84" s="25">
        <v>3</v>
      </c>
      <c r="Q84" s="25" t="s">
        <v>377</v>
      </c>
      <c r="R84" s="25">
        <v>55</v>
      </c>
      <c r="S84" s="25" t="s">
        <v>394</v>
      </c>
      <c r="T84" s="25">
        <v>45</v>
      </c>
      <c r="U84" s="25"/>
      <c r="V84" s="25">
        <v>0</v>
      </c>
      <c r="W84" s="28"/>
      <c r="X84" s="25">
        <v>0</v>
      </c>
      <c r="Y84" s="25" t="s">
        <v>1776</v>
      </c>
    </row>
    <row r="85" spans="1:25" ht="24" customHeight="1" x14ac:dyDescent="0.25">
      <c r="B85" s="25">
        <v>79</v>
      </c>
      <c r="G85" s="25"/>
    </row>
    <row r="86" spans="1:25" ht="24" customHeight="1" x14ac:dyDescent="0.25">
      <c r="B86" s="25">
        <v>80</v>
      </c>
      <c r="G86" s="25"/>
    </row>
    <row r="87" spans="1:25" ht="24" customHeight="1" x14ac:dyDescent="0.25">
      <c r="B87" s="25">
        <v>81</v>
      </c>
      <c r="G87" s="25"/>
    </row>
    <row r="88" spans="1:25" ht="24" customHeight="1" x14ac:dyDescent="0.25">
      <c r="B88" s="25">
        <v>82</v>
      </c>
      <c r="G88" s="25"/>
    </row>
    <row r="89" spans="1:25" ht="62.1" customHeight="1" x14ac:dyDescent="0.25">
      <c r="A89" s="25" t="s">
        <v>987</v>
      </c>
      <c r="B89" s="25">
        <v>83</v>
      </c>
      <c r="C89" s="25" t="s">
        <v>3011</v>
      </c>
      <c r="D89" s="25" t="s">
        <v>987</v>
      </c>
      <c r="F89" s="25" t="s">
        <v>612</v>
      </c>
      <c r="G89" s="25" t="s">
        <v>2930</v>
      </c>
      <c r="H89" s="25">
        <v>45</v>
      </c>
      <c r="I89" s="25">
        <v>5</v>
      </c>
      <c r="J89" s="25" t="s">
        <v>976</v>
      </c>
      <c r="K89" s="25">
        <v>1</v>
      </c>
      <c r="L89" s="25">
        <v>6</v>
      </c>
      <c r="M89" s="25">
        <v>1</v>
      </c>
      <c r="N89" s="25" t="s">
        <v>3187</v>
      </c>
      <c r="O89" s="25">
        <v>1</v>
      </c>
      <c r="P89" s="25">
        <v>2</v>
      </c>
      <c r="Q89" s="25" t="s">
        <v>375</v>
      </c>
      <c r="R89" s="25">
        <v>55</v>
      </c>
      <c r="S89" s="25" t="s">
        <v>683</v>
      </c>
      <c r="T89" s="25">
        <v>45</v>
      </c>
      <c r="U89" s="28"/>
      <c r="V89" s="25">
        <v>0</v>
      </c>
      <c r="W89" s="28"/>
      <c r="X89" s="25">
        <v>0</v>
      </c>
      <c r="Y89" s="25" t="s">
        <v>56</v>
      </c>
    </row>
    <row r="90" spans="1:25" ht="62.1" customHeight="1" x14ac:dyDescent="0.25">
      <c r="A90" s="25" t="s">
        <v>2982</v>
      </c>
      <c r="B90" s="25">
        <v>84</v>
      </c>
      <c r="C90" s="25" t="s">
        <v>3007</v>
      </c>
      <c r="D90" s="25" t="s">
        <v>2982</v>
      </c>
      <c r="F90" s="25" t="s">
        <v>612</v>
      </c>
      <c r="G90" s="25" t="s">
        <v>3048</v>
      </c>
      <c r="H90" s="25">
        <v>35</v>
      </c>
      <c r="I90" s="25">
        <v>4</v>
      </c>
      <c r="J90" s="25" t="s">
        <v>998</v>
      </c>
      <c r="K90" s="25">
        <v>1</v>
      </c>
      <c r="L90" s="25">
        <v>5</v>
      </c>
      <c r="M90" s="25">
        <v>0</v>
      </c>
      <c r="N90" s="25" t="s">
        <v>616</v>
      </c>
      <c r="O90" s="25">
        <v>0</v>
      </c>
      <c r="P90" s="25">
        <v>0</v>
      </c>
      <c r="Q90" s="25" t="s">
        <v>388</v>
      </c>
      <c r="R90" s="25">
        <v>60</v>
      </c>
      <c r="S90" s="25" t="s">
        <v>380</v>
      </c>
      <c r="T90" s="25">
        <v>40</v>
      </c>
      <c r="U90" s="25"/>
      <c r="V90" s="25">
        <v>0</v>
      </c>
      <c r="W90" s="28"/>
      <c r="X90" s="25">
        <v>0</v>
      </c>
      <c r="Y90" s="25" t="s">
        <v>1494</v>
      </c>
    </row>
    <row r="91" spans="1:25" ht="62.1" customHeight="1" x14ac:dyDescent="0.25">
      <c r="A91" s="25" t="s">
        <v>990</v>
      </c>
      <c r="B91" s="25">
        <v>85</v>
      </c>
      <c r="C91" s="25" t="s">
        <v>3007</v>
      </c>
      <c r="D91" s="25" t="s">
        <v>990</v>
      </c>
      <c r="F91" s="25" t="s">
        <v>612</v>
      </c>
      <c r="G91" s="25" t="s">
        <v>3048</v>
      </c>
      <c r="H91" s="25">
        <v>55</v>
      </c>
      <c r="I91" s="25">
        <v>6</v>
      </c>
      <c r="J91" s="25" t="s">
        <v>600</v>
      </c>
      <c r="K91" s="25">
        <v>1</v>
      </c>
      <c r="L91" s="25">
        <v>7</v>
      </c>
      <c r="M91" s="25">
        <v>2</v>
      </c>
      <c r="N91" s="25" t="s">
        <v>606</v>
      </c>
      <c r="O91" s="25">
        <v>0</v>
      </c>
      <c r="P91" s="25">
        <v>2</v>
      </c>
      <c r="Q91" s="25" t="s">
        <v>389</v>
      </c>
      <c r="R91" s="25">
        <v>60</v>
      </c>
      <c r="S91" s="25" t="s">
        <v>392</v>
      </c>
      <c r="T91" s="25">
        <v>40</v>
      </c>
      <c r="U91" s="25"/>
      <c r="V91" s="25">
        <v>0</v>
      </c>
      <c r="W91" s="28"/>
      <c r="X91" s="25">
        <v>0</v>
      </c>
      <c r="Y91" s="25" t="s">
        <v>54</v>
      </c>
    </row>
    <row r="92" spans="1:25" ht="24" customHeight="1" x14ac:dyDescent="0.25">
      <c r="B92" s="25">
        <v>86</v>
      </c>
      <c r="G92" s="25"/>
    </row>
    <row r="93" spans="1:25" ht="24" customHeight="1" x14ac:dyDescent="0.25">
      <c r="B93" s="25">
        <v>87</v>
      </c>
      <c r="G93" s="25"/>
    </row>
    <row r="94" spans="1:25" ht="24" customHeight="1" x14ac:dyDescent="0.25">
      <c r="B94" s="25">
        <v>88</v>
      </c>
      <c r="G94" s="25"/>
    </row>
    <row r="95" spans="1:25" ht="24" customHeight="1" x14ac:dyDescent="0.25">
      <c r="B95" s="25">
        <v>89</v>
      </c>
      <c r="G95" s="25"/>
    </row>
    <row r="96" spans="1:25" ht="24" customHeight="1" x14ac:dyDescent="0.25">
      <c r="B96" s="25">
        <v>90</v>
      </c>
      <c r="G96" s="25"/>
    </row>
    <row r="97" spans="1:25" ht="24" customHeight="1" x14ac:dyDescent="0.25">
      <c r="B97" s="25">
        <v>91</v>
      </c>
      <c r="G97" s="25"/>
    </row>
    <row r="98" spans="1:25" ht="24" customHeight="1" x14ac:dyDescent="0.25">
      <c r="B98" s="25">
        <v>92</v>
      </c>
      <c r="G98" s="25"/>
    </row>
    <row r="99" spans="1:25" ht="24" customHeight="1" x14ac:dyDescent="0.25">
      <c r="B99" s="25">
        <v>93</v>
      </c>
      <c r="G99" s="25"/>
    </row>
    <row r="100" spans="1:25" ht="24" customHeight="1" x14ac:dyDescent="0.25">
      <c r="B100" s="25">
        <v>94</v>
      </c>
      <c r="G100" s="25"/>
    </row>
    <row r="101" spans="1:25" ht="24" customHeight="1" x14ac:dyDescent="0.25">
      <c r="B101" s="25">
        <v>95</v>
      </c>
      <c r="G101" s="25"/>
    </row>
    <row r="102" spans="1:25" ht="24" customHeight="1" x14ac:dyDescent="0.25">
      <c r="B102" s="25">
        <v>96</v>
      </c>
      <c r="G102" s="25"/>
    </row>
    <row r="103" spans="1:25" ht="62.1" customHeight="1" x14ac:dyDescent="0.25">
      <c r="A103" s="25" t="s">
        <v>1001</v>
      </c>
      <c r="B103" s="25">
        <v>97</v>
      </c>
      <c r="C103" s="25" t="s">
        <v>3011</v>
      </c>
      <c r="D103" s="25" t="s">
        <v>1001</v>
      </c>
      <c r="F103" s="25" t="s">
        <v>922</v>
      </c>
      <c r="G103" s="25" t="s">
        <v>3048</v>
      </c>
      <c r="H103" s="25">
        <v>80</v>
      </c>
      <c r="I103" s="25">
        <v>10</v>
      </c>
      <c r="J103" s="25" t="s">
        <v>617</v>
      </c>
      <c r="K103" s="25">
        <v>2</v>
      </c>
      <c r="L103" s="25">
        <v>12</v>
      </c>
      <c r="M103" s="25">
        <v>4</v>
      </c>
      <c r="N103" s="25" t="s">
        <v>609</v>
      </c>
      <c r="O103" s="25">
        <v>1</v>
      </c>
      <c r="P103" s="25">
        <v>5</v>
      </c>
      <c r="Q103" s="25" t="s">
        <v>3036</v>
      </c>
      <c r="R103" s="25">
        <v>45</v>
      </c>
      <c r="S103" s="25" t="s">
        <v>401</v>
      </c>
      <c r="T103" s="25">
        <v>35</v>
      </c>
      <c r="U103" s="25" t="s">
        <v>397</v>
      </c>
      <c r="V103" s="25">
        <v>20</v>
      </c>
      <c r="W103" s="28"/>
      <c r="X103" s="25">
        <v>0</v>
      </c>
      <c r="Y103" s="25" t="s">
        <v>1198</v>
      </c>
    </row>
    <row r="104" spans="1:25" ht="62.1" customHeight="1" x14ac:dyDescent="0.25">
      <c r="A104" s="25" t="s">
        <v>541</v>
      </c>
      <c r="B104" s="25">
        <v>98</v>
      </c>
      <c r="C104" s="25" t="s">
        <v>3011</v>
      </c>
      <c r="D104" s="25" t="s">
        <v>541</v>
      </c>
      <c r="F104" s="25" t="s">
        <v>922</v>
      </c>
      <c r="G104" s="25" t="s">
        <v>3052</v>
      </c>
      <c r="H104" s="25">
        <v>110</v>
      </c>
      <c r="I104" s="25">
        <v>12</v>
      </c>
      <c r="J104" s="25" t="s">
        <v>992</v>
      </c>
      <c r="K104" s="25">
        <v>2</v>
      </c>
      <c r="L104" s="25">
        <v>14</v>
      </c>
      <c r="M104" s="25">
        <v>6</v>
      </c>
      <c r="N104" s="25" t="s">
        <v>593</v>
      </c>
      <c r="O104" s="25">
        <v>2</v>
      </c>
      <c r="P104" s="25">
        <v>8</v>
      </c>
      <c r="Q104" s="25" t="s">
        <v>395</v>
      </c>
      <c r="R104" s="25">
        <v>50</v>
      </c>
      <c r="S104" s="25" t="s">
        <v>688</v>
      </c>
      <c r="T104" s="25">
        <v>30</v>
      </c>
      <c r="U104" s="25" t="s">
        <v>2989</v>
      </c>
      <c r="V104" s="25">
        <v>20</v>
      </c>
      <c r="W104" s="28"/>
      <c r="X104" s="25">
        <v>0</v>
      </c>
      <c r="Y104" s="25" t="s">
        <v>2595</v>
      </c>
    </row>
    <row r="105" spans="1:25" ht="24" customHeight="1" x14ac:dyDescent="0.25">
      <c r="B105" s="25">
        <v>99</v>
      </c>
      <c r="G105" s="25"/>
    </row>
    <row r="106" spans="1:25" ht="62.1" customHeight="1" x14ac:dyDescent="0.25">
      <c r="A106" s="25" t="s">
        <v>591</v>
      </c>
      <c r="B106" s="25">
        <v>100</v>
      </c>
      <c r="C106" s="25" t="s">
        <v>3011</v>
      </c>
      <c r="D106" s="25" t="s">
        <v>591</v>
      </c>
      <c r="F106" s="25" t="s">
        <v>611</v>
      </c>
      <c r="G106" s="25" t="s">
        <v>2930</v>
      </c>
      <c r="H106" s="25">
        <v>190</v>
      </c>
      <c r="I106" s="25">
        <v>20</v>
      </c>
      <c r="J106" s="25" t="s">
        <v>615</v>
      </c>
      <c r="K106" s="25">
        <v>4</v>
      </c>
      <c r="L106" s="25">
        <v>24</v>
      </c>
      <c r="M106" s="25">
        <v>9</v>
      </c>
      <c r="N106" s="25" t="s">
        <v>595</v>
      </c>
      <c r="O106" s="25">
        <v>3</v>
      </c>
      <c r="P106" s="25">
        <v>12</v>
      </c>
      <c r="Q106" s="25" t="s">
        <v>684</v>
      </c>
      <c r="R106" s="25">
        <v>35</v>
      </c>
      <c r="S106" s="25" t="s">
        <v>690</v>
      </c>
      <c r="T106" s="25">
        <v>30</v>
      </c>
      <c r="U106" s="25" t="s">
        <v>396</v>
      </c>
      <c r="V106" s="25">
        <v>25</v>
      </c>
      <c r="W106" s="25" t="s">
        <v>686</v>
      </c>
      <c r="X106" s="25">
        <v>10</v>
      </c>
      <c r="Y106" s="25" t="s">
        <v>1199</v>
      </c>
    </row>
    <row r="107" spans="1:25" ht="24" customHeight="1" x14ac:dyDescent="0.25">
      <c r="B107" s="25">
        <v>101</v>
      </c>
      <c r="G107" s="25"/>
    </row>
    <row r="108" spans="1:25" ht="24" customHeight="1" x14ac:dyDescent="0.25">
      <c r="B108" s="25">
        <v>102</v>
      </c>
      <c r="G108" s="25"/>
    </row>
    <row r="109" spans="1:25" ht="62.1" customHeight="1" x14ac:dyDescent="0.25">
      <c r="A109" s="25" t="s">
        <v>3005</v>
      </c>
      <c r="B109" s="25">
        <v>103</v>
      </c>
      <c r="C109" s="25" t="s">
        <v>3011</v>
      </c>
      <c r="D109" s="25" t="s">
        <v>3005</v>
      </c>
      <c r="F109" s="25" t="s">
        <v>620</v>
      </c>
      <c r="G109" s="25" t="s">
        <v>3048</v>
      </c>
      <c r="H109" s="25">
        <v>270</v>
      </c>
      <c r="I109" s="25">
        <v>22</v>
      </c>
      <c r="J109" s="25" t="s">
        <v>619</v>
      </c>
      <c r="K109" s="25">
        <v>5</v>
      </c>
      <c r="L109" s="25">
        <v>27</v>
      </c>
      <c r="M109" s="25">
        <v>11</v>
      </c>
      <c r="N109" s="25" t="s">
        <v>1002</v>
      </c>
      <c r="O109" s="25">
        <v>4</v>
      </c>
      <c r="P109" s="25">
        <v>15</v>
      </c>
      <c r="Q109" s="25" t="s">
        <v>3005</v>
      </c>
      <c r="R109" s="25">
        <v>30</v>
      </c>
      <c r="S109" s="25" t="s">
        <v>3029</v>
      </c>
      <c r="T109" s="25">
        <v>30</v>
      </c>
      <c r="U109" s="25" t="s">
        <v>385</v>
      </c>
      <c r="V109" s="25">
        <v>25</v>
      </c>
      <c r="W109" s="25" t="s">
        <v>390</v>
      </c>
      <c r="X109" s="25">
        <v>15</v>
      </c>
      <c r="Y109" s="25" t="s">
        <v>2</v>
      </c>
    </row>
    <row r="110" spans="1:25" ht="24" customHeight="1" x14ac:dyDescent="0.25">
      <c r="B110" s="25">
        <v>104</v>
      </c>
      <c r="G110" s="25"/>
    </row>
    <row r="111" spans="1:25" ht="24" customHeight="1" x14ac:dyDescent="0.25">
      <c r="B111" s="25">
        <v>105</v>
      </c>
      <c r="G111" s="25"/>
    </row>
    <row r="112" spans="1:25" ht="24" customHeight="1" x14ac:dyDescent="0.25">
      <c r="B112" s="25">
        <v>106</v>
      </c>
      <c r="G112" s="25"/>
    </row>
    <row r="113" spans="2:7" ht="24" customHeight="1" x14ac:dyDescent="0.25">
      <c r="B113" s="25">
        <v>107</v>
      </c>
      <c r="G113" s="25"/>
    </row>
    <row r="114" spans="2:7" ht="24" customHeight="1" x14ac:dyDescent="0.25">
      <c r="B114" s="25">
        <v>108</v>
      </c>
      <c r="G114" s="25"/>
    </row>
    <row r="115" spans="2:7" ht="24" customHeight="1" x14ac:dyDescent="0.25">
      <c r="B115" s="25">
        <v>109</v>
      </c>
      <c r="G115" s="25"/>
    </row>
    <row r="116" spans="2:7" ht="24" customHeight="1" x14ac:dyDescent="0.25">
      <c r="B116" s="25">
        <v>110</v>
      </c>
      <c r="G116" s="25"/>
    </row>
    <row r="117" spans="2:7" ht="24" customHeight="1" x14ac:dyDescent="0.25">
      <c r="B117" s="25">
        <v>111</v>
      </c>
      <c r="G117" s="25"/>
    </row>
    <row r="118" spans="2:7" ht="24" customHeight="1" x14ac:dyDescent="0.25">
      <c r="B118" s="25">
        <v>112</v>
      </c>
      <c r="G118" s="25"/>
    </row>
    <row r="119" spans="2:7" ht="24" customHeight="1" x14ac:dyDescent="0.25">
      <c r="B119" s="25">
        <v>113</v>
      </c>
      <c r="G119" s="25"/>
    </row>
    <row r="120" spans="2:7" ht="24" customHeight="1" x14ac:dyDescent="0.25">
      <c r="B120" s="25">
        <v>114</v>
      </c>
      <c r="G120" s="25"/>
    </row>
    <row r="121" spans="2:7" ht="24" customHeight="1" x14ac:dyDescent="0.25">
      <c r="B121" s="25">
        <v>115</v>
      </c>
      <c r="G121" s="25"/>
    </row>
    <row r="122" spans="2:7" ht="24" customHeight="1" x14ac:dyDescent="0.25">
      <c r="B122" s="25">
        <v>116</v>
      </c>
      <c r="G122" s="25"/>
    </row>
    <row r="123" spans="2:7" ht="24" customHeight="1" x14ac:dyDescent="0.25">
      <c r="B123" s="25">
        <v>117</v>
      </c>
      <c r="G123" s="25"/>
    </row>
    <row r="124" spans="2:7" ht="24" customHeight="1" x14ac:dyDescent="0.25">
      <c r="B124" s="25">
        <v>118</v>
      </c>
      <c r="G124" s="25"/>
    </row>
    <row r="125" spans="2:7" ht="24" customHeight="1" x14ac:dyDescent="0.25">
      <c r="B125" s="25">
        <v>119</v>
      </c>
      <c r="G125" s="25"/>
    </row>
    <row r="126" spans="2:7" ht="24" customHeight="1" x14ac:dyDescent="0.25">
      <c r="B126" s="25">
        <v>120</v>
      </c>
      <c r="G126" s="25"/>
    </row>
    <row r="127" spans="2:7" ht="24" customHeight="1" x14ac:dyDescent="0.25">
      <c r="B127" s="25">
        <v>121</v>
      </c>
      <c r="G127" s="25"/>
    </row>
    <row r="128" spans="2:7" ht="24" customHeight="1" x14ac:dyDescent="0.25">
      <c r="B128" s="25">
        <v>122</v>
      </c>
      <c r="G128" s="25"/>
    </row>
    <row r="129" spans="1:25" ht="24" customHeight="1" x14ac:dyDescent="0.25">
      <c r="B129" s="25">
        <v>123</v>
      </c>
      <c r="G129" s="25"/>
    </row>
    <row r="130" spans="1:25" ht="24" customHeight="1" x14ac:dyDescent="0.25">
      <c r="B130" s="25">
        <v>124</v>
      </c>
      <c r="G130" s="25"/>
    </row>
    <row r="131" spans="1:25" ht="62.1" customHeight="1" x14ac:dyDescent="0.25">
      <c r="A131" s="25" t="s">
        <v>2990</v>
      </c>
      <c r="B131" s="25">
        <v>125</v>
      </c>
      <c r="C131" s="25" t="s">
        <v>3011</v>
      </c>
      <c r="D131" s="25" t="s">
        <v>2990</v>
      </c>
      <c r="F131" s="25" t="s">
        <v>922</v>
      </c>
      <c r="G131" s="25" t="s">
        <v>3048</v>
      </c>
      <c r="H131" s="25">
        <v>130</v>
      </c>
      <c r="I131" s="25">
        <v>18</v>
      </c>
      <c r="J131" s="25" t="s">
        <v>603</v>
      </c>
      <c r="K131" s="25">
        <v>3</v>
      </c>
      <c r="L131" s="25">
        <v>21</v>
      </c>
      <c r="M131" s="25">
        <v>8</v>
      </c>
      <c r="N131" s="25" t="s">
        <v>594</v>
      </c>
      <c r="O131" s="25">
        <v>2</v>
      </c>
      <c r="P131" s="25">
        <v>10</v>
      </c>
      <c r="Q131" s="25" t="s">
        <v>2990</v>
      </c>
      <c r="R131" s="25">
        <v>55</v>
      </c>
      <c r="S131" s="25" t="s">
        <v>386</v>
      </c>
      <c r="T131" s="25">
        <v>45</v>
      </c>
      <c r="U131" s="25"/>
      <c r="V131" s="25">
        <v>0</v>
      </c>
      <c r="W131" s="28"/>
      <c r="X131" s="25">
        <v>0</v>
      </c>
      <c r="Y131" s="25" t="s">
        <v>1197</v>
      </c>
    </row>
    <row r="132" spans="1:25" ht="62.1" customHeight="1" x14ac:dyDescent="0.25">
      <c r="A132" s="25" t="s">
        <v>555</v>
      </c>
      <c r="B132" s="25">
        <v>126</v>
      </c>
      <c r="C132" s="25" t="s">
        <v>3011</v>
      </c>
      <c r="D132" s="25" t="s">
        <v>555</v>
      </c>
      <c r="F132" s="25" t="s">
        <v>922</v>
      </c>
      <c r="G132" s="25" t="s">
        <v>3048</v>
      </c>
      <c r="H132" s="25">
        <v>115</v>
      </c>
      <c r="I132" s="25">
        <v>20</v>
      </c>
      <c r="J132" s="25" t="s">
        <v>613</v>
      </c>
      <c r="K132" s="25">
        <v>4</v>
      </c>
      <c r="L132" s="25">
        <v>24</v>
      </c>
      <c r="M132" s="25">
        <v>7</v>
      </c>
      <c r="N132" s="25" t="s">
        <v>623</v>
      </c>
      <c r="O132" s="25">
        <v>1</v>
      </c>
      <c r="P132" s="25">
        <v>8</v>
      </c>
      <c r="Q132" s="25" t="s">
        <v>555</v>
      </c>
      <c r="R132" s="25">
        <v>45</v>
      </c>
      <c r="S132" s="25" t="s">
        <v>689</v>
      </c>
      <c r="T132" s="25">
        <v>35</v>
      </c>
      <c r="U132" s="25" t="s">
        <v>3026</v>
      </c>
      <c r="V132" s="25">
        <v>20</v>
      </c>
      <c r="W132" s="28"/>
      <c r="X132" s="25">
        <v>0</v>
      </c>
      <c r="Y132" s="25" t="s">
        <v>1118</v>
      </c>
    </row>
    <row r="133" spans="1:25" ht="24" customHeight="1" x14ac:dyDescent="0.25">
      <c r="B133" s="25">
        <v>127</v>
      </c>
      <c r="G133" s="25"/>
    </row>
    <row r="134" spans="1:25" ht="24" customHeight="1" x14ac:dyDescent="0.25">
      <c r="B134" s="25">
        <v>128</v>
      </c>
      <c r="G134" s="25"/>
    </row>
    <row r="135" spans="1:25" ht="24" customHeight="1" x14ac:dyDescent="0.25">
      <c r="B135" s="25">
        <v>129</v>
      </c>
      <c r="G135" s="25"/>
      <c r="L135" s="25" t="str">
        <f>IF(D135="","",I135+K135)</f>
        <v/>
      </c>
      <c r="P135" s="25" t="str">
        <f>IF(D135="","",M135+O135)</f>
        <v/>
      </c>
    </row>
    <row r="136" spans="1:25" ht="62.1" customHeight="1" x14ac:dyDescent="0.25">
      <c r="A136" s="25" t="s">
        <v>1020</v>
      </c>
      <c r="B136" s="25">
        <v>130</v>
      </c>
      <c r="C136" s="25" t="s">
        <v>3011</v>
      </c>
      <c r="D136" s="25" t="s">
        <v>1020</v>
      </c>
      <c r="F136" s="25" t="s">
        <v>611</v>
      </c>
      <c r="G136" s="25" t="s">
        <v>2907</v>
      </c>
      <c r="H136" s="25">
        <v>165</v>
      </c>
      <c r="I136" s="25">
        <v>21</v>
      </c>
      <c r="J136" s="25" t="s">
        <v>605</v>
      </c>
      <c r="K136" s="25">
        <v>4</v>
      </c>
      <c r="L136" s="25">
        <v>25</v>
      </c>
      <c r="M136" s="25">
        <v>10</v>
      </c>
      <c r="N136" s="25" t="s">
        <v>624</v>
      </c>
      <c r="O136" s="25">
        <v>3</v>
      </c>
      <c r="P136" s="25">
        <v>13</v>
      </c>
      <c r="Q136" s="25" t="s">
        <v>1020</v>
      </c>
      <c r="R136" s="25">
        <v>35</v>
      </c>
      <c r="S136" s="25" t="s">
        <v>687</v>
      </c>
      <c r="T136" s="25">
        <v>30</v>
      </c>
      <c r="U136" s="25" t="s">
        <v>3015</v>
      </c>
      <c r="V136" s="25">
        <v>20</v>
      </c>
      <c r="W136" s="28" t="s">
        <v>383</v>
      </c>
      <c r="X136" s="25">
        <v>15</v>
      </c>
      <c r="Y136" s="25" t="s">
        <v>1114</v>
      </c>
    </row>
    <row r="137" spans="1:25" ht="24" customHeight="1" x14ac:dyDescent="0.25">
      <c r="B137" s="25">
        <v>131</v>
      </c>
      <c r="G137" s="25"/>
    </row>
    <row r="138" spans="1:25" ht="24" customHeight="1" x14ac:dyDescent="0.25">
      <c r="B138" s="25">
        <v>132</v>
      </c>
      <c r="G138" s="25"/>
    </row>
    <row r="139" spans="1:25" ht="24" customHeight="1" x14ac:dyDescent="0.25">
      <c r="B139" s="25">
        <v>133</v>
      </c>
      <c r="G139" s="25"/>
    </row>
    <row r="140" spans="1:25" ht="24" customHeight="1" x14ac:dyDescent="0.25">
      <c r="B140" s="25">
        <v>134</v>
      </c>
      <c r="G140" s="25"/>
    </row>
    <row r="141" spans="1:25" ht="24" customHeight="1" x14ac:dyDescent="0.25">
      <c r="B141" s="25">
        <v>135</v>
      </c>
      <c r="G141" s="25"/>
    </row>
    <row r="142" spans="1:25" ht="24" customHeight="1" x14ac:dyDescent="0.25">
      <c r="B142" s="25">
        <v>136</v>
      </c>
      <c r="G142" s="25"/>
    </row>
    <row r="143" spans="1:25" ht="24" customHeight="1" x14ac:dyDescent="0.25">
      <c r="B143" s="25">
        <v>137</v>
      </c>
      <c r="G143" s="25"/>
    </row>
    <row r="144" spans="1:25" ht="24" customHeight="1" x14ac:dyDescent="0.25">
      <c r="B144" s="25">
        <v>138</v>
      </c>
      <c r="G144" s="25"/>
    </row>
    <row r="145" spans="1:25" ht="24" customHeight="1" x14ac:dyDescent="0.25">
      <c r="B145" s="25">
        <v>139</v>
      </c>
      <c r="G145" s="25"/>
    </row>
    <row r="146" spans="1:25" ht="24" customHeight="1" x14ac:dyDescent="0.25">
      <c r="B146" s="25">
        <v>140</v>
      </c>
      <c r="G146" s="25"/>
    </row>
    <row r="147" spans="1:25" ht="62.1" customHeight="1" x14ac:dyDescent="0.25">
      <c r="A147" s="25" t="s">
        <v>589</v>
      </c>
      <c r="B147" s="25">
        <v>141</v>
      </c>
      <c r="C147" s="25" t="s">
        <v>3011</v>
      </c>
      <c r="D147" s="25" t="s">
        <v>589</v>
      </c>
      <c r="F147" s="25" t="s">
        <v>611</v>
      </c>
      <c r="G147" s="25" t="s">
        <v>2930</v>
      </c>
      <c r="H147" s="25">
        <v>320</v>
      </c>
      <c r="I147" s="25">
        <v>30</v>
      </c>
      <c r="J147" s="25" t="s">
        <v>876</v>
      </c>
      <c r="K147" s="25">
        <v>6</v>
      </c>
      <c r="L147" s="25">
        <v>36</v>
      </c>
      <c r="M147" s="25">
        <v>17</v>
      </c>
      <c r="N147" s="25" t="s">
        <v>598</v>
      </c>
      <c r="O147" s="25">
        <v>5</v>
      </c>
      <c r="P147" s="25">
        <v>22</v>
      </c>
      <c r="Q147" s="25" t="s">
        <v>589</v>
      </c>
      <c r="R147" s="25">
        <v>35</v>
      </c>
      <c r="S147" s="25" t="s">
        <v>414</v>
      </c>
      <c r="T147" s="25">
        <v>30</v>
      </c>
      <c r="U147" s="25" t="s">
        <v>374</v>
      </c>
      <c r="V147" s="25">
        <v>20</v>
      </c>
      <c r="W147" s="25" t="s">
        <v>2989</v>
      </c>
      <c r="X147" s="25">
        <v>15</v>
      </c>
      <c r="Y147" s="25" t="s">
        <v>1108</v>
      </c>
    </row>
    <row r="148" spans="1:25" ht="62.1" customHeight="1" x14ac:dyDescent="0.25">
      <c r="A148" s="25" t="s">
        <v>535</v>
      </c>
      <c r="B148" s="25">
        <v>142</v>
      </c>
      <c r="C148" s="25" t="s">
        <v>3011</v>
      </c>
      <c r="D148" s="25" t="s">
        <v>535</v>
      </c>
      <c r="F148" s="25" t="s">
        <v>611</v>
      </c>
      <c r="G148" s="25" t="s">
        <v>2930</v>
      </c>
      <c r="H148" s="25">
        <v>430</v>
      </c>
      <c r="I148" s="25">
        <v>34</v>
      </c>
      <c r="J148" s="25" t="s">
        <v>633</v>
      </c>
      <c r="K148" s="25">
        <v>7</v>
      </c>
      <c r="L148" s="25">
        <v>41</v>
      </c>
      <c r="M148" s="25">
        <v>20</v>
      </c>
      <c r="N148" s="25" t="s">
        <v>646</v>
      </c>
      <c r="O148" s="25">
        <v>6</v>
      </c>
      <c r="P148" s="25">
        <v>26</v>
      </c>
      <c r="Q148" s="25" t="s">
        <v>535</v>
      </c>
      <c r="R148" s="25">
        <v>35</v>
      </c>
      <c r="S148" s="25" t="s">
        <v>403</v>
      </c>
      <c r="T148" s="25">
        <v>30</v>
      </c>
      <c r="U148" s="25" t="s">
        <v>433</v>
      </c>
      <c r="V148" s="25">
        <v>20</v>
      </c>
      <c r="W148" s="25" t="s">
        <v>387</v>
      </c>
      <c r="X148" s="25">
        <v>15</v>
      </c>
      <c r="Y148" s="25" t="s">
        <v>16</v>
      </c>
    </row>
    <row r="149" spans="1:25" ht="24" customHeight="1" x14ac:dyDescent="0.25">
      <c r="B149" s="25">
        <v>143</v>
      </c>
      <c r="G149" s="25"/>
    </row>
    <row r="150" spans="1:25" ht="24" customHeight="1" x14ac:dyDescent="0.25">
      <c r="B150" s="25">
        <v>144</v>
      </c>
      <c r="G150" s="25"/>
    </row>
    <row r="151" spans="1:25" ht="24" customHeight="1" x14ac:dyDescent="0.25">
      <c r="B151" s="25">
        <v>145</v>
      </c>
      <c r="G151" s="25"/>
    </row>
    <row r="152" spans="1:25" ht="62.1" customHeight="1" x14ac:dyDescent="0.25">
      <c r="A152" s="25" t="s">
        <v>556</v>
      </c>
      <c r="B152" s="25">
        <v>146</v>
      </c>
      <c r="C152" s="25" t="s">
        <v>3011</v>
      </c>
      <c r="D152" s="25" t="s">
        <v>556</v>
      </c>
      <c r="F152" s="25" t="s">
        <v>630</v>
      </c>
      <c r="G152" s="25" t="s">
        <v>2930</v>
      </c>
      <c r="H152" s="25">
        <v>1800</v>
      </c>
      <c r="I152" s="25">
        <v>45</v>
      </c>
      <c r="J152" s="25" t="s">
        <v>761</v>
      </c>
      <c r="K152" s="25">
        <v>10</v>
      </c>
      <c r="L152" s="25">
        <v>55</v>
      </c>
      <c r="M152" s="25">
        <v>30</v>
      </c>
      <c r="N152" s="25" t="s">
        <v>429</v>
      </c>
      <c r="O152" s="25">
        <v>10</v>
      </c>
      <c r="P152" s="25">
        <v>40</v>
      </c>
      <c r="Q152" s="25" t="s">
        <v>415</v>
      </c>
      <c r="R152" s="25">
        <v>30</v>
      </c>
      <c r="S152" s="25" t="s">
        <v>430</v>
      </c>
      <c r="T152" s="25">
        <v>25</v>
      </c>
      <c r="U152" s="25" t="s">
        <v>416</v>
      </c>
      <c r="V152" s="25">
        <v>20</v>
      </c>
      <c r="W152" s="25" t="s">
        <v>3944</v>
      </c>
      <c r="X152" s="25">
        <v>25</v>
      </c>
      <c r="Y152" s="25" t="s">
        <v>21</v>
      </c>
    </row>
    <row r="153" spans="1:25" ht="24" customHeight="1" x14ac:dyDescent="0.25">
      <c r="B153" s="25">
        <v>147</v>
      </c>
      <c r="G153" s="25"/>
    </row>
    <row r="154" spans="1:25" ht="24" customHeight="1" x14ac:dyDescent="0.25">
      <c r="B154" s="25">
        <v>148</v>
      </c>
      <c r="G154" s="25"/>
    </row>
    <row r="155" spans="1:25" ht="24" customHeight="1" x14ac:dyDescent="0.25">
      <c r="B155" s="25">
        <v>149</v>
      </c>
      <c r="G155" s="25"/>
    </row>
    <row r="156" spans="1:25" ht="24" customHeight="1" x14ac:dyDescent="0.25">
      <c r="B156" s="25">
        <v>150</v>
      </c>
      <c r="G156" s="25"/>
    </row>
    <row r="157" spans="1:25" ht="24" customHeight="1" x14ac:dyDescent="0.25">
      <c r="B157" s="25">
        <v>151</v>
      </c>
      <c r="G157" s="25"/>
    </row>
    <row r="158" spans="1:25" ht="24" customHeight="1" x14ac:dyDescent="0.25">
      <c r="B158" s="25">
        <v>152</v>
      </c>
      <c r="G158" s="25"/>
    </row>
    <row r="159" spans="1:25" ht="24" customHeight="1" x14ac:dyDescent="0.25">
      <c r="B159" s="25">
        <v>153</v>
      </c>
      <c r="G159" s="25"/>
    </row>
    <row r="160" spans="1:25" ht="24" customHeight="1" x14ac:dyDescent="0.25">
      <c r="B160" s="25">
        <v>154</v>
      </c>
      <c r="G160" s="25"/>
    </row>
    <row r="161" spans="1:25" ht="24" customHeight="1" x14ac:dyDescent="0.25">
      <c r="B161" s="25">
        <v>155</v>
      </c>
      <c r="G161" s="25"/>
    </row>
    <row r="162" spans="1:25" ht="24" customHeight="1" x14ac:dyDescent="0.25">
      <c r="B162" s="25">
        <v>156</v>
      </c>
      <c r="G162" s="25"/>
    </row>
    <row r="163" spans="1:25" ht="24" customHeight="1" x14ac:dyDescent="0.25">
      <c r="B163" s="25">
        <v>157</v>
      </c>
      <c r="G163" s="25"/>
    </row>
    <row r="164" spans="1:25" ht="24" customHeight="1" x14ac:dyDescent="0.25">
      <c r="B164" s="25">
        <v>158</v>
      </c>
      <c r="G164" s="25"/>
    </row>
    <row r="165" spans="1:25" ht="24" customHeight="1" x14ac:dyDescent="0.25">
      <c r="B165" s="25">
        <v>159</v>
      </c>
      <c r="G165" s="25"/>
    </row>
    <row r="166" spans="1:25" ht="62.1" customHeight="1" x14ac:dyDescent="0.25">
      <c r="A166" s="25" t="s">
        <v>2983</v>
      </c>
      <c r="B166" s="25">
        <v>160</v>
      </c>
      <c r="C166" s="25" t="s">
        <v>3011</v>
      </c>
      <c r="D166" s="25" t="s">
        <v>2983</v>
      </c>
      <c r="F166" s="25" t="s">
        <v>922</v>
      </c>
      <c r="G166" s="25" t="s">
        <v>2907</v>
      </c>
      <c r="H166" s="25">
        <v>210</v>
      </c>
      <c r="I166" s="25">
        <v>27</v>
      </c>
      <c r="J166" s="25" t="s">
        <v>641</v>
      </c>
      <c r="K166" s="25">
        <v>5</v>
      </c>
      <c r="L166" s="25">
        <v>32</v>
      </c>
      <c r="M166" s="25">
        <v>13</v>
      </c>
      <c r="N166" s="25" t="s">
        <v>815</v>
      </c>
      <c r="O166" s="25">
        <v>3</v>
      </c>
      <c r="P166" s="25">
        <v>16</v>
      </c>
      <c r="Q166" s="25" t="s">
        <v>2983</v>
      </c>
      <c r="R166" s="25">
        <v>45</v>
      </c>
      <c r="S166" s="25" t="s">
        <v>3009</v>
      </c>
      <c r="T166" s="25">
        <v>30</v>
      </c>
      <c r="U166" s="25" t="s">
        <v>381</v>
      </c>
      <c r="V166" s="25">
        <v>25</v>
      </c>
      <c r="W166" s="28"/>
      <c r="X166" s="25">
        <v>0</v>
      </c>
      <c r="Y166" s="25" t="s">
        <v>3</v>
      </c>
    </row>
    <row r="167" spans="1:25" ht="62.1" customHeight="1" x14ac:dyDescent="0.25">
      <c r="A167" s="25" t="s">
        <v>534</v>
      </c>
      <c r="B167" s="25">
        <v>161</v>
      </c>
      <c r="C167" s="25" t="s">
        <v>3011</v>
      </c>
      <c r="D167" s="25" t="s">
        <v>534</v>
      </c>
      <c r="F167" s="25" t="s">
        <v>922</v>
      </c>
      <c r="G167" s="25" t="s">
        <v>2907</v>
      </c>
      <c r="H167" s="25">
        <v>250</v>
      </c>
      <c r="I167" s="25">
        <v>30</v>
      </c>
      <c r="J167" s="25" t="s">
        <v>654</v>
      </c>
      <c r="K167" s="25">
        <v>6</v>
      </c>
      <c r="L167" s="25">
        <v>36</v>
      </c>
      <c r="M167" s="25">
        <v>15</v>
      </c>
      <c r="N167" s="25" t="s">
        <v>649</v>
      </c>
      <c r="O167" s="25">
        <v>4</v>
      </c>
      <c r="P167" s="25">
        <v>19</v>
      </c>
      <c r="Q167" s="25" t="s">
        <v>534</v>
      </c>
      <c r="R167" s="25">
        <v>40</v>
      </c>
      <c r="S167" s="25" t="s">
        <v>398</v>
      </c>
      <c r="T167" s="25">
        <v>35</v>
      </c>
      <c r="U167" s="25" t="s">
        <v>378</v>
      </c>
      <c r="V167" s="25">
        <v>25</v>
      </c>
      <c r="W167" s="28"/>
      <c r="X167" s="25">
        <v>0</v>
      </c>
      <c r="Y167" s="25" t="s">
        <v>2590</v>
      </c>
    </row>
    <row r="168" spans="1:25" ht="24" customHeight="1" x14ac:dyDescent="0.25">
      <c r="B168" s="25">
        <v>162</v>
      </c>
      <c r="G168" s="25"/>
    </row>
    <row r="169" spans="1:25" ht="62.1" customHeight="1" x14ac:dyDescent="0.25">
      <c r="A169" s="25" t="s">
        <v>753</v>
      </c>
      <c r="B169" s="25">
        <v>163</v>
      </c>
      <c r="C169" s="25" t="s">
        <v>3011</v>
      </c>
      <c r="D169" s="25" t="s">
        <v>753</v>
      </c>
      <c r="F169" s="25" t="s">
        <v>630</v>
      </c>
      <c r="G169" s="25" t="s">
        <v>2907</v>
      </c>
      <c r="H169" s="25">
        <v>2800</v>
      </c>
      <c r="I169" s="25">
        <v>56</v>
      </c>
      <c r="J169" s="25" t="s">
        <v>636</v>
      </c>
      <c r="K169" s="25">
        <v>12</v>
      </c>
      <c r="L169" s="25">
        <v>68</v>
      </c>
      <c r="M169" s="25">
        <v>35</v>
      </c>
      <c r="N169" s="25" t="s">
        <v>628</v>
      </c>
      <c r="O169" s="25">
        <v>11</v>
      </c>
      <c r="P169" s="25">
        <v>46</v>
      </c>
      <c r="Q169" s="25" t="s">
        <v>371</v>
      </c>
      <c r="R169" s="25">
        <v>25</v>
      </c>
      <c r="S169" s="25" t="s">
        <v>431</v>
      </c>
      <c r="T169" s="25">
        <v>25</v>
      </c>
      <c r="U169" s="25" t="s">
        <v>399</v>
      </c>
      <c r="V169" s="25">
        <v>25</v>
      </c>
      <c r="W169" s="25" t="s">
        <v>370</v>
      </c>
      <c r="X169" s="25">
        <v>25</v>
      </c>
      <c r="Y169" s="25" t="s">
        <v>22</v>
      </c>
    </row>
    <row r="170" spans="1:25" ht="62.1" customHeight="1" x14ac:dyDescent="0.25">
      <c r="A170" s="25" t="s">
        <v>714</v>
      </c>
      <c r="B170" s="25">
        <v>164</v>
      </c>
      <c r="C170" s="25" t="s">
        <v>3011</v>
      </c>
      <c r="D170" s="25" t="s">
        <v>714</v>
      </c>
      <c r="F170" s="25" t="s">
        <v>611</v>
      </c>
      <c r="G170" s="25" t="s">
        <v>2907</v>
      </c>
      <c r="H170" s="25">
        <v>480</v>
      </c>
      <c r="I170" s="25">
        <v>42</v>
      </c>
      <c r="J170" s="25" t="s">
        <v>1009</v>
      </c>
      <c r="K170" s="25">
        <v>8</v>
      </c>
      <c r="L170" s="25">
        <v>50</v>
      </c>
      <c r="M170" s="25">
        <v>23</v>
      </c>
      <c r="N170" s="25" t="s">
        <v>647</v>
      </c>
      <c r="O170" s="25">
        <v>6</v>
      </c>
      <c r="P170" s="25">
        <v>29</v>
      </c>
      <c r="Q170" s="25" t="s">
        <v>407</v>
      </c>
      <c r="R170" s="25">
        <v>30</v>
      </c>
      <c r="S170" s="25" t="s">
        <v>417</v>
      </c>
      <c r="T170" s="25">
        <v>25</v>
      </c>
      <c r="U170" s="25" t="s">
        <v>372</v>
      </c>
      <c r="V170" s="25">
        <v>25</v>
      </c>
      <c r="W170" s="25" t="s">
        <v>425</v>
      </c>
      <c r="X170" s="25">
        <v>20</v>
      </c>
      <c r="Y170" s="25" t="s">
        <v>1201</v>
      </c>
    </row>
    <row r="171" spans="1:25" ht="62.1" customHeight="1" x14ac:dyDescent="0.25">
      <c r="A171" s="25" t="s">
        <v>959</v>
      </c>
      <c r="B171" s="25">
        <v>165</v>
      </c>
      <c r="C171" s="25" t="s">
        <v>3011</v>
      </c>
      <c r="D171" s="25" t="s">
        <v>959</v>
      </c>
      <c r="F171" s="25" t="s">
        <v>611</v>
      </c>
      <c r="G171" s="25" t="s">
        <v>2907</v>
      </c>
      <c r="H171" s="25">
        <v>720</v>
      </c>
      <c r="I171" s="25">
        <v>48</v>
      </c>
      <c r="J171" s="25" t="s">
        <v>634</v>
      </c>
      <c r="K171" s="25">
        <v>10</v>
      </c>
      <c r="L171" s="25">
        <v>58</v>
      </c>
      <c r="M171" s="25">
        <v>27</v>
      </c>
      <c r="N171" s="25" t="s">
        <v>638</v>
      </c>
      <c r="O171" s="25">
        <v>8</v>
      </c>
      <c r="P171" s="25">
        <v>35</v>
      </c>
      <c r="Q171" s="25" t="s">
        <v>959</v>
      </c>
      <c r="R171" s="25">
        <v>30</v>
      </c>
      <c r="S171" s="25" t="s">
        <v>404</v>
      </c>
      <c r="T171" s="25">
        <v>25</v>
      </c>
      <c r="U171" s="25" t="s">
        <v>3023</v>
      </c>
      <c r="V171" s="25">
        <v>25</v>
      </c>
      <c r="W171" s="25" t="s">
        <v>373</v>
      </c>
      <c r="X171" s="25">
        <v>20</v>
      </c>
      <c r="Y171" s="25" t="s">
        <v>1113</v>
      </c>
    </row>
    <row r="172" spans="1:25" ht="24" customHeight="1" x14ac:dyDescent="0.25">
      <c r="B172" s="25">
        <v>166</v>
      </c>
      <c r="G172" s="25"/>
    </row>
    <row r="173" spans="1:25" ht="24" customHeight="1" x14ac:dyDescent="0.25">
      <c r="B173" s="25">
        <v>167</v>
      </c>
      <c r="G173" s="25"/>
    </row>
    <row r="174" spans="1:25" ht="24" customHeight="1" x14ac:dyDescent="0.25">
      <c r="B174" s="25">
        <v>168</v>
      </c>
      <c r="G174" s="25"/>
    </row>
    <row r="175" spans="1:25" ht="24" customHeight="1" x14ac:dyDescent="0.25">
      <c r="B175" s="25">
        <v>169</v>
      </c>
      <c r="G175" s="25"/>
    </row>
    <row r="176" spans="1:25" ht="24" customHeight="1" x14ac:dyDescent="0.25">
      <c r="B176" s="25">
        <v>170</v>
      </c>
      <c r="G176" s="25"/>
    </row>
    <row r="177" spans="1:25" ht="24" customHeight="1" x14ac:dyDescent="0.25">
      <c r="B177" s="25">
        <v>171</v>
      </c>
      <c r="G177" s="25"/>
    </row>
    <row r="178" spans="1:25" ht="24" customHeight="1" x14ac:dyDescent="0.25">
      <c r="B178" s="25">
        <v>172</v>
      </c>
      <c r="G178" s="25"/>
    </row>
    <row r="179" spans="1:25" ht="24" customHeight="1" x14ac:dyDescent="0.25">
      <c r="B179" s="25">
        <v>173</v>
      </c>
      <c r="G179" s="25"/>
    </row>
    <row r="180" spans="1:25" ht="24" customHeight="1" x14ac:dyDescent="0.25">
      <c r="B180" s="25">
        <v>174</v>
      </c>
      <c r="G180" s="25"/>
    </row>
    <row r="181" spans="1:25" ht="62.1" customHeight="1" x14ac:dyDescent="0.25">
      <c r="A181" s="25" t="s">
        <v>744</v>
      </c>
      <c r="B181" s="25">
        <v>175</v>
      </c>
      <c r="C181" s="25" t="s">
        <v>3011</v>
      </c>
      <c r="D181" s="25" t="s">
        <v>744</v>
      </c>
      <c r="F181" s="25" t="s">
        <v>922</v>
      </c>
      <c r="G181" s="25" t="s">
        <v>3048</v>
      </c>
      <c r="H181" s="25">
        <v>220</v>
      </c>
      <c r="I181" s="25">
        <v>24</v>
      </c>
      <c r="J181" s="25" t="s">
        <v>977</v>
      </c>
      <c r="K181" s="25">
        <v>5</v>
      </c>
      <c r="L181" s="25">
        <v>29</v>
      </c>
      <c r="M181" s="25">
        <v>14</v>
      </c>
      <c r="N181" s="25" t="s">
        <v>642</v>
      </c>
      <c r="O181" s="25">
        <v>4</v>
      </c>
      <c r="P181" s="25">
        <v>18</v>
      </c>
      <c r="Q181" s="25" t="s">
        <v>744</v>
      </c>
      <c r="R181" s="25">
        <v>45</v>
      </c>
      <c r="S181" s="25" t="s">
        <v>426</v>
      </c>
      <c r="T181" s="25">
        <v>30</v>
      </c>
      <c r="U181" s="25" t="s">
        <v>405</v>
      </c>
      <c r="V181" s="25">
        <v>25</v>
      </c>
      <c r="W181" s="28"/>
      <c r="X181" s="25">
        <v>0</v>
      </c>
      <c r="Y181" s="25" t="s">
        <v>1056</v>
      </c>
    </row>
    <row r="182" spans="1:25" ht="24" customHeight="1" x14ac:dyDescent="0.25">
      <c r="B182" s="25">
        <v>176</v>
      </c>
      <c r="G182" s="25"/>
    </row>
    <row r="183" spans="1:25" ht="62.1" customHeight="1" x14ac:dyDescent="0.25">
      <c r="A183" s="25" t="s">
        <v>730</v>
      </c>
      <c r="B183" s="25">
        <v>177</v>
      </c>
      <c r="C183" s="25" t="s">
        <v>3011</v>
      </c>
      <c r="D183" s="25" t="s">
        <v>730</v>
      </c>
      <c r="F183" s="25" t="s">
        <v>922</v>
      </c>
      <c r="G183" s="25" t="s">
        <v>3048</v>
      </c>
      <c r="H183" s="25">
        <v>235</v>
      </c>
      <c r="I183" s="25">
        <v>28</v>
      </c>
      <c r="J183" s="25" t="s">
        <v>1010</v>
      </c>
      <c r="K183" s="25">
        <v>5</v>
      </c>
      <c r="L183" s="25">
        <v>33</v>
      </c>
      <c r="M183" s="25">
        <v>14</v>
      </c>
      <c r="N183" s="25" t="s">
        <v>673</v>
      </c>
      <c r="O183" s="25">
        <v>3</v>
      </c>
      <c r="P183" s="25">
        <v>17</v>
      </c>
      <c r="Q183" s="25" t="s">
        <v>730</v>
      </c>
      <c r="R183" s="25">
        <v>35</v>
      </c>
      <c r="S183" s="25" t="s">
        <v>413</v>
      </c>
      <c r="T183" s="25">
        <v>30</v>
      </c>
      <c r="U183" s="25" t="s">
        <v>423</v>
      </c>
      <c r="V183" s="25">
        <v>20</v>
      </c>
      <c r="W183" s="25" t="s">
        <v>432</v>
      </c>
      <c r="X183" s="25">
        <v>15</v>
      </c>
      <c r="Y183" s="25" t="s">
        <v>1116</v>
      </c>
    </row>
    <row r="184" spans="1:25" ht="62.1" customHeight="1" x14ac:dyDescent="0.25">
      <c r="A184" s="25" t="s">
        <v>3261</v>
      </c>
      <c r="B184" s="25">
        <v>178</v>
      </c>
      <c r="C184" s="25" t="s">
        <v>3011</v>
      </c>
      <c r="D184" s="25" t="s">
        <v>3261</v>
      </c>
      <c r="F184" s="25" t="s">
        <v>611</v>
      </c>
      <c r="G184" s="25" t="s">
        <v>3048</v>
      </c>
      <c r="H184" s="25">
        <v>510</v>
      </c>
      <c r="I184" s="25">
        <v>44</v>
      </c>
      <c r="J184" s="25" t="s">
        <v>599</v>
      </c>
      <c r="K184" s="25">
        <v>9</v>
      </c>
      <c r="L184" s="25">
        <v>53</v>
      </c>
      <c r="M184" s="25">
        <v>24</v>
      </c>
      <c r="N184" s="25" t="s">
        <v>644</v>
      </c>
      <c r="O184" s="25">
        <v>6</v>
      </c>
      <c r="P184" s="25">
        <v>30</v>
      </c>
      <c r="Q184" s="25" t="s">
        <v>3261</v>
      </c>
      <c r="R184" s="25">
        <v>25</v>
      </c>
      <c r="S184" s="25" t="s">
        <v>379</v>
      </c>
      <c r="T184" s="25">
        <v>30</v>
      </c>
      <c r="U184" s="25" t="s">
        <v>424</v>
      </c>
      <c r="V184" s="25">
        <v>25</v>
      </c>
      <c r="W184" s="25" t="s">
        <v>427</v>
      </c>
      <c r="X184" s="25">
        <v>20</v>
      </c>
      <c r="Y184" s="25" t="s">
        <v>973</v>
      </c>
    </row>
    <row r="185" spans="1:25" ht="62.1" customHeight="1" x14ac:dyDescent="0.25">
      <c r="A185" s="25" t="s">
        <v>745</v>
      </c>
      <c r="B185" s="25">
        <v>179</v>
      </c>
      <c r="C185" s="25" t="s">
        <v>3011</v>
      </c>
      <c r="D185" s="25" t="s">
        <v>745</v>
      </c>
      <c r="F185" s="25" t="s">
        <v>611</v>
      </c>
      <c r="G185" s="25" t="s">
        <v>3048</v>
      </c>
      <c r="H185" s="25">
        <v>540</v>
      </c>
      <c r="I185" s="25">
        <v>39</v>
      </c>
      <c r="J185" s="25" t="s">
        <v>629</v>
      </c>
      <c r="K185" s="25">
        <v>8</v>
      </c>
      <c r="L185" s="25">
        <v>47</v>
      </c>
      <c r="M185" s="25">
        <v>26</v>
      </c>
      <c r="N185" s="25" t="s">
        <v>632</v>
      </c>
      <c r="O185" s="25">
        <v>8</v>
      </c>
      <c r="P185" s="25">
        <v>34</v>
      </c>
      <c r="Q185" s="25" t="s">
        <v>745</v>
      </c>
      <c r="R185" s="25">
        <v>30</v>
      </c>
      <c r="S185" s="25" t="s">
        <v>428</v>
      </c>
      <c r="T185" s="25">
        <v>25</v>
      </c>
      <c r="U185" s="25" t="s">
        <v>445</v>
      </c>
      <c r="V185" s="25">
        <v>25</v>
      </c>
      <c r="W185" s="25" t="s">
        <v>453</v>
      </c>
      <c r="X185" s="25">
        <v>20</v>
      </c>
      <c r="Y185" s="25" t="s">
        <v>972</v>
      </c>
    </row>
    <row r="186" spans="1:25" ht="62.1" customHeight="1" x14ac:dyDescent="0.25">
      <c r="A186" s="25" t="s">
        <v>726</v>
      </c>
      <c r="B186" s="25">
        <v>180</v>
      </c>
      <c r="C186" s="25" t="s">
        <v>3011</v>
      </c>
      <c r="D186" s="25" t="s">
        <v>726</v>
      </c>
      <c r="F186" s="25" t="s">
        <v>611</v>
      </c>
      <c r="G186" s="25" t="s">
        <v>3048</v>
      </c>
      <c r="H186" s="25">
        <v>760</v>
      </c>
      <c r="I186" s="25">
        <v>50</v>
      </c>
      <c r="J186" s="25" t="s">
        <v>631</v>
      </c>
      <c r="K186" s="25">
        <v>11</v>
      </c>
      <c r="L186" s="25">
        <v>61</v>
      </c>
      <c r="M186" s="25">
        <v>29</v>
      </c>
      <c r="N186" s="25" t="s">
        <v>626</v>
      </c>
      <c r="O186" s="25">
        <v>9</v>
      </c>
      <c r="P186" s="25">
        <v>38</v>
      </c>
      <c r="Q186" s="25" t="s">
        <v>726</v>
      </c>
      <c r="R186" s="25">
        <v>30</v>
      </c>
      <c r="S186" s="25" t="s">
        <v>406</v>
      </c>
      <c r="T186" s="25">
        <v>25</v>
      </c>
      <c r="U186" s="25" t="s">
        <v>456</v>
      </c>
      <c r="V186" s="25">
        <v>25</v>
      </c>
      <c r="W186" s="25" t="s">
        <v>410</v>
      </c>
      <c r="X186" s="25">
        <v>20</v>
      </c>
      <c r="Y186" s="25" t="s">
        <v>970</v>
      </c>
    </row>
    <row r="187" spans="1:25" ht="62.1" customHeight="1" x14ac:dyDescent="0.25">
      <c r="A187" s="25" t="s">
        <v>723</v>
      </c>
      <c r="B187" s="25">
        <v>181</v>
      </c>
      <c r="C187" s="25" t="s">
        <v>3011</v>
      </c>
      <c r="D187" s="25" t="s">
        <v>723</v>
      </c>
      <c r="F187" s="25" t="s">
        <v>651</v>
      </c>
      <c r="G187" s="25" t="s">
        <v>3048</v>
      </c>
      <c r="H187" s="25">
        <v>4300</v>
      </c>
      <c r="I187" s="25">
        <v>66</v>
      </c>
      <c r="J187" s="25" t="s">
        <v>625</v>
      </c>
      <c r="K187" s="25">
        <v>15</v>
      </c>
      <c r="L187" s="25">
        <v>81</v>
      </c>
      <c r="M187" s="25">
        <v>41</v>
      </c>
      <c r="N187" s="25" t="s">
        <v>648</v>
      </c>
      <c r="O187" s="25">
        <v>14</v>
      </c>
      <c r="P187" s="25">
        <v>55</v>
      </c>
      <c r="Q187" s="25" t="s">
        <v>441</v>
      </c>
      <c r="R187" s="25">
        <v>20</v>
      </c>
      <c r="S187" s="25" t="s">
        <v>3948</v>
      </c>
      <c r="T187" s="25">
        <v>30</v>
      </c>
      <c r="U187" s="25" t="s">
        <v>435</v>
      </c>
      <c r="V187" s="25">
        <v>25</v>
      </c>
      <c r="W187" s="25" t="s">
        <v>436</v>
      </c>
      <c r="X187" s="25">
        <v>25</v>
      </c>
      <c r="Y187" s="25" t="s">
        <v>10</v>
      </c>
    </row>
    <row r="188" spans="1:25" ht="24" customHeight="1" x14ac:dyDescent="0.25">
      <c r="B188" s="25">
        <v>182</v>
      </c>
      <c r="G188" s="25"/>
    </row>
    <row r="189" spans="1:25" ht="24" customHeight="1" x14ac:dyDescent="0.25">
      <c r="B189" s="25">
        <v>183</v>
      </c>
      <c r="G189" s="25"/>
    </row>
    <row r="190" spans="1:25" ht="24" customHeight="1" x14ac:dyDescent="0.25">
      <c r="B190" s="25">
        <v>184</v>
      </c>
      <c r="G190" s="25"/>
    </row>
    <row r="191" spans="1:25" ht="24" customHeight="1" x14ac:dyDescent="0.25">
      <c r="B191" s="25">
        <v>185</v>
      </c>
      <c r="G191" s="25"/>
    </row>
    <row r="192" spans="1:25" ht="24" customHeight="1" x14ac:dyDescent="0.25">
      <c r="B192" s="25">
        <v>186</v>
      </c>
      <c r="G192" s="25"/>
    </row>
    <row r="193" spans="2:16" ht="24" customHeight="1" x14ac:dyDescent="0.25">
      <c r="B193" s="25">
        <v>187</v>
      </c>
      <c r="G193" s="25"/>
    </row>
    <row r="194" spans="2:16" ht="24" customHeight="1" x14ac:dyDescent="0.25">
      <c r="B194" s="25">
        <v>188</v>
      </c>
      <c r="G194" s="25"/>
    </row>
    <row r="195" spans="2:16" ht="24" customHeight="1" x14ac:dyDescent="0.25">
      <c r="B195" s="25">
        <v>189</v>
      </c>
      <c r="G195" s="25"/>
    </row>
    <row r="196" spans="2:16" ht="24" customHeight="1" x14ac:dyDescent="0.25">
      <c r="B196" s="25">
        <v>190</v>
      </c>
      <c r="G196" s="25"/>
    </row>
    <row r="197" spans="2:16" ht="24" customHeight="1" x14ac:dyDescent="0.25">
      <c r="B197" s="25">
        <v>191</v>
      </c>
      <c r="G197" s="25"/>
    </row>
    <row r="198" spans="2:16" ht="24" customHeight="1" x14ac:dyDescent="0.25">
      <c r="B198" s="25">
        <v>192</v>
      </c>
      <c r="G198" s="25"/>
    </row>
    <row r="199" spans="2:16" ht="24" customHeight="1" x14ac:dyDescent="0.25">
      <c r="B199" s="25">
        <v>193</v>
      </c>
      <c r="G199" s="25"/>
      <c r="L199" s="25" t="str">
        <f>IF(D199="","",I199+K199)</f>
        <v/>
      </c>
      <c r="P199" s="25" t="str">
        <f>IF(D199="","",M199+O199)</f>
        <v/>
      </c>
    </row>
    <row r="200" spans="2:16" ht="24" customHeight="1" x14ac:dyDescent="0.25">
      <c r="B200" s="25">
        <v>194</v>
      </c>
      <c r="G200" s="25"/>
    </row>
    <row r="201" spans="2:16" ht="24" customHeight="1" x14ac:dyDescent="0.25">
      <c r="B201" s="25">
        <v>195</v>
      </c>
      <c r="G201" s="25"/>
    </row>
    <row r="202" spans="2:16" ht="24" customHeight="1" x14ac:dyDescent="0.25">
      <c r="B202" s="25">
        <v>196</v>
      </c>
      <c r="G202" s="25"/>
    </row>
    <row r="203" spans="2:16" ht="24" customHeight="1" x14ac:dyDescent="0.25">
      <c r="B203" s="25">
        <v>197</v>
      </c>
      <c r="G203" s="25"/>
    </row>
    <row r="204" spans="2:16" ht="24" customHeight="1" x14ac:dyDescent="0.25">
      <c r="B204" s="25">
        <v>198</v>
      </c>
      <c r="G204" s="25"/>
    </row>
    <row r="205" spans="2:16" ht="24" customHeight="1" x14ac:dyDescent="0.25">
      <c r="B205" s="25">
        <v>199</v>
      </c>
      <c r="G205" s="25"/>
    </row>
    <row r="206" spans="2:16" ht="24" customHeight="1" x14ac:dyDescent="0.25">
      <c r="B206" s="25">
        <v>200</v>
      </c>
      <c r="G206" s="25"/>
    </row>
    <row r="207" spans="2:16" ht="24" customHeight="1" x14ac:dyDescent="0.25">
      <c r="B207" s="25">
        <v>201</v>
      </c>
      <c r="G207" s="25"/>
    </row>
    <row r="208" spans="2:16" ht="24" customHeight="1" x14ac:dyDescent="0.25">
      <c r="B208" s="25">
        <v>202</v>
      </c>
      <c r="G208" s="25"/>
    </row>
    <row r="209" spans="1:25" ht="24" customHeight="1" x14ac:dyDescent="0.25">
      <c r="B209" s="25">
        <v>203</v>
      </c>
      <c r="G209" s="25"/>
    </row>
    <row r="210" spans="1:25" ht="24" customHeight="1" x14ac:dyDescent="0.25">
      <c r="B210" s="25">
        <v>204</v>
      </c>
      <c r="G210" s="25"/>
    </row>
    <row r="211" spans="1:25" ht="24" customHeight="1" x14ac:dyDescent="0.25">
      <c r="B211" s="25">
        <v>205</v>
      </c>
      <c r="G211" s="25"/>
    </row>
    <row r="212" spans="1:25" ht="24" customHeight="1" x14ac:dyDescent="0.25">
      <c r="B212" s="25">
        <v>206</v>
      </c>
      <c r="G212" s="25"/>
    </row>
    <row r="213" spans="1:25" ht="24" customHeight="1" x14ac:dyDescent="0.25">
      <c r="B213" s="25">
        <v>207</v>
      </c>
      <c r="G213" s="25"/>
    </row>
    <row r="214" spans="1:25" ht="24" customHeight="1" x14ac:dyDescent="0.25">
      <c r="B214" s="25">
        <v>208</v>
      </c>
      <c r="G214" s="25"/>
    </row>
    <row r="215" spans="1:25" ht="24" customHeight="1" x14ac:dyDescent="0.25">
      <c r="B215" s="25">
        <v>209</v>
      </c>
      <c r="G215" s="25"/>
    </row>
    <row r="216" spans="1:25" ht="24" customHeight="1" x14ac:dyDescent="0.25">
      <c r="B216" s="25">
        <v>210</v>
      </c>
      <c r="G216" s="25"/>
    </row>
    <row r="217" spans="1:25" ht="24" customHeight="1" x14ac:dyDescent="0.25">
      <c r="B217" s="25">
        <v>211</v>
      </c>
      <c r="G217" s="25"/>
    </row>
    <row r="218" spans="1:25" ht="24" customHeight="1" x14ac:dyDescent="0.25">
      <c r="B218" s="25">
        <v>212</v>
      </c>
      <c r="G218" s="25"/>
    </row>
    <row r="219" spans="1:25" ht="24" customHeight="1" x14ac:dyDescent="0.25">
      <c r="B219" s="25">
        <v>213</v>
      </c>
      <c r="G219" s="25"/>
    </row>
    <row r="220" spans="1:25" ht="62.1" customHeight="1" x14ac:dyDescent="0.25">
      <c r="A220" s="25" t="s">
        <v>736</v>
      </c>
      <c r="B220" s="25">
        <v>214</v>
      </c>
      <c r="C220" s="25" t="s">
        <v>610</v>
      </c>
      <c r="D220" s="25" t="s">
        <v>736</v>
      </c>
      <c r="F220" s="25" t="s">
        <v>420</v>
      </c>
      <c r="G220" s="25" t="s">
        <v>2930</v>
      </c>
      <c r="H220" s="25">
        <v>330</v>
      </c>
      <c r="I220" s="25">
        <v>38</v>
      </c>
      <c r="J220" s="25" t="s">
        <v>3177</v>
      </c>
      <c r="K220" s="25">
        <v>7</v>
      </c>
      <c r="L220" s="25">
        <v>45</v>
      </c>
      <c r="M220" s="25">
        <v>19</v>
      </c>
      <c r="N220" s="25" t="s">
        <v>3198</v>
      </c>
      <c r="O220" s="25">
        <v>5</v>
      </c>
      <c r="P220" s="25">
        <v>24</v>
      </c>
      <c r="Q220" s="25" t="s">
        <v>736</v>
      </c>
      <c r="R220" s="25">
        <v>45</v>
      </c>
      <c r="S220" s="25" t="s">
        <v>461</v>
      </c>
      <c r="T220" s="25">
        <v>35</v>
      </c>
      <c r="U220" s="25" t="s">
        <v>438</v>
      </c>
      <c r="V220" s="25">
        <v>20</v>
      </c>
      <c r="W220" s="25"/>
      <c r="X220" s="25">
        <v>0</v>
      </c>
      <c r="Y220" s="25" t="s">
        <v>2593</v>
      </c>
    </row>
    <row r="221" spans="1:25" ht="62.1" customHeight="1" x14ac:dyDescent="0.25">
      <c r="A221" s="25" t="s">
        <v>699</v>
      </c>
      <c r="B221" s="25">
        <v>215</v>
      </c>
      <c r="C221" s="25" t="s">
        <v>3011</v>
      </c>
      <c r="D221" s="25" t="s">
        <v>699</v>
      </c>
      <c r="F221" s="25" t="s">
        <v>420</v>
      </c>
      <c r="G221" s="25" t="s">
        <v>3048</v>
      </c>
      <c r="H221" s="25">
        <v>650</v>
      </c>
      <c r="I221" s="25">
        <v>54</v>
      </c>
      <c r="J221" s="25" t="s">
        <v>666</v>
      </c>
      <c r="K221" s="25">
        <v>11</v>
      </c>
      <c r="L221" s="25">
        <v>65</v>
      </c>
      <c r="M221" s="25">
        <v>29</v>
      </c>
      <c r="N221" s="25" t="s">
        <v>697</v>
      </c>
      <c r="O221" s="25">
        <v>7</v>
      </c>
      <c r="P221" s="25">
        <v>36</v>
      </c>
      <c r="Q221" s="25" t="s">
        <v>699</v>
      </c>
      <c r="R221" s="25">
        <v>40</v>
      </c>
      <c r="S221" s="25" t="s">
        <v>459</v>
      </c>
      <c r="T221" s="25">
        <v>35</v>
      </c>
      <c r="U221" s="25" t="s">
        <v>455</v>
      </c>
      <c r="V221" s="25">
        <v>25</v>
      </c>
      <c r="W221" s="25"/>
      <c r="X221" s="25">
        <v>0</v>
      </c>
      <c r="Y221" s="25" t="s">
        <v>1217</v>
      </c>
    </row>
    <row r="222" spans="1:25" ht="24" customHeight="1" x14ac:dyDescent="0.25">
      <c r="B222" s="25">
        <v>216</v>
      </c>
      <c r="G222" s="25"/>
    </row>
    <row r="223" spans="1:25" ht="24" customHeight="1" x14ac:dyDescent="0.25">
      <c r="B223" s="25">
        <v>217</v>
      </c>
      <c r="G223" s="25"/>
    </row>
    <row r="224" spans="1:25" ht="24" customHeight="1" x14ac:dyDescent="0.25">
      <c r="B224" s="25">
        <v>218</v>
      </c>
      <c r="G224" s="25"/>
    </row>
    <row r="225" spans="1:25" ht="24" customHeight="1" x14ac:dyDescent="0.25">
      <c r="B225" s="25">
        <v>219</v>
      </c>
      <c r="G225" s="25"/>
    </row>
    <row r="226" spans="1:25" ht="24" customHeight="1" x14ac:dyDescent="0.25">
      <c r="B226" s="25">
        <v>220</v>
      </c>
      <c r="G226" s="25"/>
    </row>
    <row r="227" spans="1:25" ht="24" customHeight="1" x14ac:dyDescent="0.25">
      <c r="B227" s="25">
        <v>221</v>
      </c>
      <c r="G227" s="25"/>
    </row>
    <row r="228" spans="1:25" ht="62.1" customHeight="1" x14ac:dyDescent="0.25">
      <c r="A228" s="25" t="s">
        <v>2996</v>
      </c>
      <c r="B228" s="25">
        <v>222</v>
      </c>
      <c r="C228" s="25" t="s">
        <v>3011</v>
      </c>
      <c r="D228" s="25" t="s">
        <v>2996</v>
      </c>
      <c r="F228" s="25" t="s">
        <v>420</v>
      </c>
      <c r="G228" s="25" t="s">
        <v>2930</v>
      </c>
      <c r="H228" s="25">
        <v>690</v>
      </c>
      <c r="I228" s="25">
        <v>52</v>
      </c>
      <c r="J228" s="25" t="s">
        <v>680</v>
      </c>
      <c r="K228" s="25">
        <v>10</v>
      </c>
      <c r="L228" s="25">
        <v>62</v>
      </c>
      <c r="M228" s="25">
        <v>28</v>
      </c>
      <c r="N228" s="25" t="s">
        <v>667</v>
      </c>
      <c r="O228" s="25">
        <v>9</v>
      </c>
      <c r="P228" s="25">
        <v>37</v>
      </c>
      <c r="Q228" s="25" t="s">
        <v>2996</v>
      </c>
      <c r="R228" s="25">
        <v>35</v>
      </c>
      <c r="S228" s="25" t="s">
        <v>3952</v>
      </c>
      <c r="T228" s="25">
        <v>30</v>
      </c>
      <c r="U228" s="25" t="s">
        <v>448</v>
      </c>
      <c r="V228" s="25">
        <v>20</v>
      </c>
      <c r="W228" s="25" t="s">
        <v>444</v>
      </c>
      <c r="X228" s="25">
        <v>15</v>
      </c>
      <c r="Y228" s="25" t="s">
        <v>1111</v>
      </c>
    </row>
    <row r="229" spans="1:25" ht="24" customHeight="1" x14ac:dyDescent="0.25">
      <c r="B229" s="25">
        <v>223</v>
      </c>
      <c r="G229" s="25"/>
    </row>
    <row r="230" spans="1:25" ht="24" customHeight="1" x14ac:dyDescent="0.25">
      <c r="B230" s="25">
        <v>224</v>
      </c>
      <c r="G230" s="25"/>
    </row>
    <row r="231" spans="1:25" ht="24" customHeight="1" x14ac:dyDescent="0.25">
      <c r="B231" s="25">
        <v>225</v>
      </c>
      <c r="G231" s="25"/>
    </row>
    <row r="232" spans="1:25" ht="24" customHeight="1" x14ac:dyDescent="0.25">
      <c r="B232" s="25">
        <v>226</v>
      </c>
      <c r="G232" s="25"/>
    </row>
    <row r="233" spans="1:25" ht="24" customHeight="1" x14ac:dyDescent="0.25">
      <c r="B233" s="25">
        <v>227</v>
      </c>
      <c r="G233" s="25"/>
    </row>
    <row r="234" spans="1:25" ht="24" customHeight="1" x14ac:dyDescent="0.25">
      <c r="B234" s="25">
        <v>228</v>
      </c>
      <c r="G234" s="25"/>
    </row>
    <row r="235" spans="1:25" ht="24" customHeight="1" x14ac:dyDescent="0.25">
      <c r="B235" s="25">
        <v>229</v>
      </c>
      <c r="G235" s="25"/>
    </row>
    <row r="236" spans="1:25" ht="62.1" customHeight="1" x14ac:dyDescent="0.25">
      <c r="A236" s="25" t="s">
        <v>3315</v>
      </c>
      <c r="B236" s="25">
        <v>230</v>
      </c>
      <c r="C236" s="25" t="s">
        <v>610</v>
      </c>
      <c r="D236" s="25" t="s">
        <v>3315</v>
      </c>
      <c r="F236" s="25" t="s">
        <v>420</v>
      </c>
      <c r="G236" s="25" t="s">
        <v>2930</v>
      </c>
      <c r="H236" s="25">
        <v>760</v>
      </c>
      <c r="I236" s="25">
        <v>55</v>
      </c>
      <c r="J236" s="25" t="s">
        <v>665</v>
      </c>
      <c r="K236" s="25">
        <v>11</v>
      </c>
      <c r="L236" s="25">
        <v>66</v>
      </c>
      <c r="M236" s="25">
        <v>33</v>
      </c>
      <c r="N236" s="25" t="s">
        <v>670</v>
      </c>
      <c r="O236" s="25">
        <v>10</v>
      </c>
      <c r="P236" s="25">
        <v>43</v>
      </c>
      <c r="Q236" s="25" t="s">
        <v>3315</v>
      </c>
      <c r="R236" s="25">
        <v>30</v>
      </c>
      <c r="S236" s="25" t="s">
        <v>463</v>
      </c>
      <c r="T236" s="25">
        <v>30</v>
      </c>
      <c r="U236" s="25" t="s">
        <v>3017</v>
      </c>
      <c r="V236" s="25">
        <v>25</v>
      </c>
      <c r="W236" s="25" t="s">
        <v>419</v>
      </c>
      <c r="X236" s="25">
        <v>15</v>
      </c>
      <c r="Y236" s="25" t="s">
        <v>3356</v>
      </c>
    </row>
    <row r="237" spans="1:25" ht="24" customHeight="1" x14ac:dyDescent="0.25">
      <c r="B237" s="25">
        <v>231</v>
      </c>
      <c r="G237" s="25"/>
    </row>
    <row r="238" spans="1:25" ht="24" customHeight="1" x14ac:dyDescent="0.25">
      <c r="B238" s="25">
        <v>232</v>
      </c>
      <c r="G238" s="25"/>
    </row>
    <row r="239" spans="1:25" ht="24" customHeight="1" x14ac:dyDescent="0.25">
      <c r="B239" s="25">
        <v>233</v>
      </c>
      <c r="G239" s="25"/>
    </row>
    <row r="240" spans="1:25" ht="24" customHeight="1" x14ac:dyDescent="0.25">
      <c r="B240" s="25">
        <v>234</v>
      </c>
      <c r="G240" s="25"/>
    </row>
    <row r="241" spans="1:25" ht="24" customHeight="1" x14ac:dyDescent="0.25">
      <c r="B241" s="25">
        <v>235</v>
      </c>
      <c r="G241" s="25"/>
    </row>
    <row r="242" spans="1:25" ht="62.1" customHeight="1" x14ac:dyDescent="0.25">
      <c r="A242" s="25" t="s">
        <v>721</v>
      </c>
      <c r="B242" s="25">
        <v>236</v>
      </c>
      <c r="C242" s="25" t="s">
        <v>3011</v>
      </c>
      <c r="D242" s="25" t="s">
        <v>721</v>
      </c>
      <c r="F242" s="25" t="s">
        <v>420</v>
      </c>
      <c r="G242" s="25" t="s">
        <v>3048</v>
      </c>
      <c r="H242" s="25">
        <v>980</v>
      </c>
      <c r="I242" s="25">
        <v>62</v>
      </c>
      <c r="J242" s="25" t="s">
        <v>662</v>
      </c>
      <c r="K242" s="25">
        <v>13</v>
      </c>
      <c r="L242" s="25">
        <v>75</v>
      </c>
      <c r="M242" s="25">
        <v>34</v>
      </c>
      <c r="N242" s="25" t="s">
        <v>3182</v>
      </c>
      <c r="O242" s="25">
        <v>10</v>
      </c>
      <c r="P242" s="25">
        <v>44</v>
      </c>
      <c r="Q242" s="25" t="s">
        <v>721</v>
      </c>
      <c r="R242" s="25">
        <v>30</v>
      </c>
      <c r="S242" s="25" t="s">
        <v>446</v>
      </c>
      <c r="T242" s="25">
        <v>25</v>
      </c>
      <c r="U242" s="25" t="s">
        <v>3950</v>
      </c>
      <c r="V242" s="25">
        <v>25</v>
      </c>
      <c r="W242" s="25" t="s">
        <v>418</v>
      </c>
      <c r="X242" s="25">
        <v>20</v>
      </c>
      <c r="Y242" s="25" t="s">
        <v>2599</v>
      </c>
    </row>
    <row r="243" spans="1:25" ht="24" customHeight="1" x14ac:dyDescent="0.25">
      <c r="B243" s="25">
        <v>237</v>
      </c>
      <c r="G243" s="25"/>
    </row>
    <row r="244" spans="1:25" ht="24" customHeight="1" x14ac:dyDescent="0.25">
      <c r="B244" s="25">
        <v>238</v>
      </c>
      <c r="G244" s="25"/>
    </row>
    <row r="245" spans="1:25" ht="62.1" customHeight="1" x14ac:dyDescent="0.25">
      <c r="A245" s="25" t="s">
        <v>2980</v>
      </c>
      <c r="B245" s="25">
        <v>239</v>
      </c>
      <c r="C245" s="25" t="s">
        <v>3011</v>
      </c>
      <c r="D245" s="25" t="s">
        <v>2980</v>
      </c>
      <c r="F245" s="25" t="s">
        <v>420</v>
      </c>
      <c r="G245" s="25" t="s">
        <v>2907</v>
      </c>
      <c r="H245" s="25">
        <v>1120</v>
      </c>
      <c r="I245" s="25">
        <v>66</v>
      </c>
      <c r="J245" s="25" t="s">
        <v>645</v>
      </c>
      <c r="K245" s="25">
        <v>14</v>
      </c>
      <c r="L245" s="25">
        <v>80</v>
      </c>
      <c r="M245" s="25">
        <v>36</v>
      </c>
      <c r="N245" s="25" t="s">
        <v>682</v>
      </c>
      <c r="O245" s="25">
        <v>11</v>
      </c>
      <c r="P245" s="25">
        <v>47</v>
      </c>
      <c r="Q245" s="25" t="s">
        <v>2980</v>
      </c>
      <c r="R245" s="25">
        <v>30</v>
      </c>
      <c r="S245" s="25" t="s">
        <v>439</v>
      </c>
      <c r="T245" s="25">
        <v>25</v>
      </c>
      <c r="U245" s="25" t="s">
        <v>437</v>
      </c>
      <c r="V245" s="25">
        <v>25</v>
      </c>
      <c r="W245" s="25" t="s">
        <v>447</v>
      </c>
      <c r="X245" s="25">
        <v>20</v>
      </c>
      <c r="Y245" s="25" t="s">
        <v>1027</v>
      </c>
    </row>
    <row r="246" spans="1:25" ht="62.1" customHeight="1" x14ac:dyDescent="0.25">
      <c r="A246" s="25" t="s">
        <v>3949</v>
      </c>
      <c r="B246" s="25">
        <v>240</v>
      </c>
      <c r="C246" s="25" t="s">
        <v>610</v>
      </c>
      <c r="D246" s="25" t="s">
        <v>3949</v>
      </c>
      <c r="F246" s="25" t="s">
        <v>1451</v>
      </c>
      <c r="G246" s="25" t="s">
        <v>2907</v>
      </c>
      <c r="H246" s="25">
        <v>3600</v>
      </c>
      <c r="I246" s="25">
        <v>74</v>
      </c>
      <c r="J246" s="25" t="s">
        <v>640</v>
      </c>
      <c r="K246" s="25">
        <v>16</v>
      </c>
      <c r="L246" s="25">
        <v>90</v>
      </c>
      <c r="M246" s="25">
        <v>45</v>
      </c>
      <c r="N246" s="25" t="s">
        <v>650</v>
      </c>
      <c r="O246" s="25">
        <v>13</v>
      </c>
      <c r="P246" s="25">
        <v>58</v>
      </c>
      <c r="Q246" s="25" t="s">
        <v>3327</v>
      </c>
      <c r="R246" s="25">
        <v>25</v>
      </c>
      <c r="S246" s="25" t="s">
        <v>409</v>
      </c>
      <c r="T246" s="25">
        <v>25</v>
      </c>
      <c r="U246" s="25" t="s">
        <v>412</v>
      </c>
      <c r="V246" s="25">
        <v>25</v>
      </c>
      <c r="W246" s="25" t="s">
        <v>443</v>
      </c>
      <c r="X246" s="25">
        <v>25</v>
      </c>
      <c r="Y246" s="25" t="s">
        <v>1497</v>
      </c>
    </row>
    <row r="247" spans="1:25" ht="24" customHeight="1" x14ac:dyDescent="0.25">
      <c r="B247" s="25">
        <v>241</v>
      </c>
      <c r="G247" s="25"/>
    </row>
    <row r="248" spans="1:25" ht="24" customHeight="1" x14ac:dyDescent="0.25">
      <c r="B248" s="25">
        <v>242</v>
      </c>
      <c r="G248" s="25"/>
    </row>
    <row r="249" spans="1:25" ht="24" customHeight="1" x14ac:dyDescent="0.25">
      <c r="B249" s="25">
        <v>243</v>
      </c>
      <c r="G249" s="25"/>
    </row>
    <row r="250" spans="1:25" ht="24" customHeight="1" x14ac:dyDescent="0.25">
      <c r="B250" s="25">
        <v>244</v>
      </c>
      <c r="G250" s="25"/>
    </row>
    <row r="251" spans="1:25" ht="62.1" customHeight="1" x14ac:dyDescent="0.25">
      <c r="A251" s="25" t="s">
        <v>2972</v>
      </c>
      <c r="B251" s="25">
        <v>245</v>
      </c>
      <c r="C251" s="25" t="s">
        <v>3011</v>
      </c>
      <c r="D251" s="25" t="s">
        <v>2972</v>
      </c>
      <c r="F251" s="25" t="s">
        <v>651</v>
      </c>
      <c r="G251" s="25" t="s">
        <v>2907</v>
      </c>
      <c r="H251" s="25">
        <v>6200</v>
      </c>
      <c r="I251" s="25">
        <v>84</v>
      </c>
      <c r="J251" s="25" t="s">
        <v>669</v>
      </c>
      <c r="K251" s="25">
        <v>18</v>
      </c>
      <c r="L251" s="25">
        <v>102</v>
      </c>
      <c r="M251" s="25">
        <v>54</v>
      </c>
      <c r="N251" s="25" t="s">
        <v>674</v>
      </c>
      <c r="O251" s="25">
        <v>16</v>
      </c>
      <c r="P251" s="25">
        <v>70</v>
      </c>
      <c r="Q251" s="25" t="s">
        <v>3339</v>
      </c>
      <c r="R251" s="25">
        <v>25</v>
      </c>
      <c r="S251" s="25" t="s">
        <v>452</v>
      </c>
      <c r="T251" s="25">
        <v>25</v>
      </c>
      <c r="U251" s="25" t="s">
        <v>422</v>
      </c>
      <c r="V251" s="25">
        <v>20</v>
      </c>
      <c r="W251" s="25" t="s">
        <v>450</v>
      </c>
      <c r="X251" s="25">
        <v>30</v>
      </c>
      <c r="Y251" s="25" t="s">
        <v>20</v>
      </c>
    </row>
    <row r="252" spans="1:25" ht="24" customHeight="1" x14ac:dyDescent="0.25">
      <c r="B252" s="25">
        <v>246</v>
      </c>
      <c r="G252" s="25"/>
    </row>
    <row r="253" spans="1:25" ht="24" customHeight="1" x14ac:dyDescent="0.25">
      <c r="B253" s="25">
        <v>247</v>
      </c>
      <c r="G253" s="25"/>
    </row>
    <row r="254" spans="1:25" ht="24" customHeight="1" x14ac:dyDescent="0.25">
      <c r="B254" s="25">
        <v>248</v>
      </c>
      <c r="G254" s="25"/>
    </row>
    <row r="255" spans="1:25" ht="24" customHeight="1" x14ac:dyDescent="0.25">
      <c r="B255" s="25">
        <v>249</v>
      </c>
      <c r="G255" s="25"/>
    </row>
    <row r="256" spans="1:25" ht="24" customHeight="1" x14ac:dyDescent="0.25">
      <c r="B256" s="25">
        <v>250</v>
      </c>
      <c r="G256" s="25"/>
    </row>
    <row r="257" spans="1:25" ht="24" customHeight="1" x14ac:dyDescent="0.25">
      <c r="B257" s="25">
        <v>251</v>
      </c>
      <c r="G257" s="25"/>
    </row>
    <row r="258" spans="1:25" ht="24" customHeight="1" x14ac:dyDescent="0.25">
      <c r="B258" s="25">
        <v>252</v>
      </c>
      <c r="G258" s="25"/>
    </row>
    <row r="259" spans="1:25" ht="24" customHeight="1" x14ac:dyDescent="0.25">
      <c r="B259" s="25">
        <v>253</v>
      </c>
      <c r="G259" s="25"/>
    </row>
    <row r="260" spans="1:25" ht="24" customHeight="1" x14ac:dyDescent="0.25">
      <c r="B260" s="25">
        <v>254</v>
      </c>
      <c r="G260" s="25"/>
    </row>
    <row r="261" spans="1:25" ht="24" customHeight="1" x14ac:dyDescent="0.25">
      <c r="B261" s="25">
        <v>255</v>
      </c>
      <c r="G261" s="25"/>
    </row>
    <row r="262" spans="1:25" ht="24" customHeight="1" x14ac:dyDescent="0.25">
      <c r="B262" s="25">
        <v>256</v>
      </c>
      <c r="G262" s="25"/>
    </row>
    <row r="263" spans="1:25" ht="24" customHeight="1" x14ac:dyDescent="0.25">
      <c r="B263" s="25">
        <v>257</v>
      </c>
      <c r="G263" s="25"/>
      <c r="L263" s="25" t="str">
        <f>IF(D263="","",I263+K263)</f>
        <v/>
      </c>
      <c r="P263" s="25" t="str">
        <f>IF(D263="","",M263+O263)</f>
        <v/>
      </c>
    </row>
    <row r="264" spans="1:25" ht="24" customHeight="1" x14ac:dyDescent="0.25">
      <c r="B264" s="25">
        <v>258</v>
      </c>
      <c r="G264" s="25"/>
    </row>
    <row r="265" spans="1:25" ht="24" customHeight="1" x14ac:dyDescent="0.25">
      <c r="B265" s="25">
        <v>259</v>
      </c>
      <c r="G265" s="25"/>
    </row>
    <row r="266" spans="1:25" ht="24" customHeight="1" x14ac:dyDescent="0.25">
      <c r="B266" s="25">
        <v>260</v>
      </c>
      <c r="G266" s="25"/>
    </row>
    <row r="267" spans="1:25" ht="24" customHeight="1" x14ac:dyDescent="0.25">
      <c r="B267" s="25">
        <v>261</v>
      </c>
      <c r="G267" s="25"/>
    </row>
    <row r="268" spans="1:25" ht="24" customHeight="1" x14ac:dyDescent="0.25">
      <c r="B268" s="25">
        <v>262</v>
      </c>
      <c r="G268" s="25"/>
    </row>
    <row r="269" spans="1:25" ht="24" customHeight="1" x14ac:dyDescent="0.25">
      <c r="B269" s="25">
        <v>263</v>
      </c>
      <c r="G269" s="25"/>
    </row>
    <row r="270" spans="1:25" ht="24" customHeight="1" x14ac:dyDescent="0.25">
      <c r="B270" s="25">
        <v>264</v>
      </c>
      <c r="G270" s="25"/>
    </row>
    <row r="271" spans="1:25" ht="62.1" customHeight="1" x14ac:dyDescent="0.25">
      <c r="A271" s="25" t="s">
        <v>3347</v>
      </c>
      <c r="B271" s="25">
        <v>265</v>
      </c>
      <c r="C271" s="25" t="s">
        <v>3011</v>
      </c>
      <c r="D271" s="25" t="s">
        <v>3347</v>
      </c>
      <c r="F271" s="25" t="s">
        <v>611</v>
      </c>
      <c r="G271" s="25" t="s">
        <v>2930</v>
      </c>
      <c r="H271" s="25">
        <v>1280</v>
      </c>
      <c r="I271" s="25">
        <v>79</v>
      </c>
      <c r="J271" s="25" t="s">
        <v>627</v>
      </c>
      <c r="K271" s="25">
        <v>15</v>
      </c>
      <c r="L271" s="25">
        <f>IF(D271="","",I271+K271)</f>
        <v>94</v>
      </c>
      <c r="M271" s="25">
        <v>44</v>
      </c>
      <c r="N271" s="25" t="s">
        <v>652</v>
      </c>
      <c r="O271" s="25">
        <v>11</v>
      </c>
      <c r="P271" s="25">
        <f>IF(D271="","",M271+O271)</f>
        <v>55</v>
      </c>
      <c r="Q271" s="25" t="s">
        <v>3347</v>
      </c>
      <c r="R271" s="25">
        <v>30</v>
      </c>
      <c r="S271" s="25" t="s">
        <v>408</v>
      </c>
      <c r="T271" s="25">
        <v>25</v>
      </c>
      <c r="U271" s="25" t="s">
        <v>458</v>
      </c>
      <c r="V271" s="25">
        <v>25</v>
      </c>
      <c r="W271" s="25" t="s">
        <v>3010</v>
      </c>
      <c r="X271" s="25">
        <v>20</v>
      </c>
      <c r="Y271" s="25" t="s">
        <v>23</v>
      </c>
    </row>
    <row r="272" spans="1:25" ht="24" customHeight="1" x14ac:dyDescent="0.25">
      <c r="B272" s="25">
        <v>266</v>
      </c>
      <c r="G272" s="25"/>
    </row>
    <row r="273" spans="1:25" ht="24" customHeight="1" x14ac:dyDescent="0.25">
      <c r="B273" s="25">
        <v>267</v>
      </c>
      <c r="G273" s="25"/>
    </row>
    <row r="274" spans="1:25" ht="24" customHeight="1" x14ac:dyDescent="0.25">
      <c r="B274" s="25">
        <v>268</v>
      </c>
      <c r="G274" s="25"/>
    </row>
    <row r="275" spans="1:25" ht="24" customHeight="1" x14ac:dyDescent="0.25">
      <c r="B275" s="25">
        <v>269</v>
      </c>
      <c r="G275" s="25"/>
    </row>
    <row r="276" spans="1:25" ht="24" customHeight="1" x14ac:dyDescent="0.25">
      <c r="B276" s="25">
        <v>270</v>
      </c>
      <c r="G276" s="25"/>
    </row>
    <row r="277" spans="1:25" ht="24" customHeight="1" x14ac:dyDescent="0.25">
      <c r="B277" s="25">
        <v>271</v>
      </c>
      <c r="G277" s="25"/>
    </row>
    <row r="278" spans="1:25" ht="24" customHeight="1" x14ac:dyDescent="0.25">
      <c r="B278" s="25">
        <v>272</v>
      </c>
      <c r="G278" s="25"/>
    </row>
    <row r="279" spans="1:25" ht="24" customHeight="1" x14ac:dyDescent="0.25">
      <c r="B279" s="25">
        <v>273</v>
      </c>
      <c r="G279" s="25"/>
    </row>
    <row r="280" spans="1:25" ht="62.1" customHeight="1" x14ac:dyDescent="0.25">
      <c r="A280" s="25" t="s">
        <v>735</v>
      </c>
      <c r="B280" s="25">
        <v>274</v>
      </c>
      <c r="C280" s="25" t="s">
        <v>3011</v>
      </c>
      <c r="D280" s="25" t="s">
        <v>735</v>
      </c>
      <c r="F280" s="25" t="s">
        <v>611</v>
      </c>
      <c r="G280" s="25" t="s">
        <v>3048</v>
      </c>
      <c r="H280" s="25">
        <v>920</v>
      </c>
      <c r="I280" s="25">
        <v>68</v>
      </c>
      <c r="J280" s="25" t="s">
        <v>661</v>
      </c>
      <c r="K280" s="25">
        <v>14</v>
      </c>
      <c r="L280" s="25">
        <v>82</v>
      </c>
      <c r="M280" s="25">
        <v>38</v>
      </c>
      <c r="N280" s="25" t="s">
        <v>653</v>
      </c>
      <c r="O280" s="25">
        <v>10</v>
      </c>
      <c r="P280" s="25">
        <v>48</v>
      </c>
      <c r="Q280" s="25" t="s">
        <v>735</v>
      </c>
      <c r="R280" s="25">
        <v>30</v>
      </c>
      <c r="S280" s="25" t="s">
        <v>402</v>
      </c>
      <c r="T280" s="25">
        <v>30</v>
      </c>
      <c r="U280" s="25" t="s">
        <v>462</v>
      </c>
      <c r="V280" s="25">
        <v>25</v>
      </c>
      <c r="W280" s="25" t="s">
        <v>464</v>
      </c>
      <c r="X280" s="25">
        <v>15</v>
      </c>
      <c r="Y280" s="25" t="s">
        <v>1228</v>
      </c>
    </row>
    <row r="281" spans="1:25" ht="62.1" customHeight="1" x14ac:dyDescent="0.25">
      <c r="A281" s="25" t="s">
        <v>2976</v>
      </c>
      <c r="B281" s="25">
        <v>275</v>
      </c>
      <c r="C281" s="25" t="s">
        <v>3011</v>
      </c>
      <c r="D281" s="25" t="s">
        <v>2976</v>
      </c>
      <c r="F281" s="25" t="s">
        <v>611</v>
      </c>
      <c r="G281" s="25" t="s">
        <v>3048</v>
      </c>
      <c r="H281" s="25">
        <v>980</v>
      </c>
      <c r="I281" s="25">
        <v>72</v>
      </c>
      <c r="J281" s="25" t="s">
        <v>637</v>
      </c>
      <c r="K281" s="25">
        <v>15</v>
      </c>
      <c r="L281" s="25">
        <v>87</v>
      </c>
      <c r="M281" s="25">
        <v>40</v>
      </c>
      <c r="N281" s="25" t="s">
        <v>999</v>
      </c>
      <c r="O281" s="25">
        <v>12</v>
      </c>
      <c r="P281" s="25">
        <v>52</v>
      </c>
      <c r="Q281" s="25" t="s">
        <v>2976</v>
      </c>
      <c r="R281" s="25">
        <v>30</v>
      </c>
      <c r="S281" s="25" t="s">
        <v>637</v>
      </c>
      <c r="T281" s="25">
        <v>25</v>
      </c>
      <c r="U281" s="25" t="s">
        <v>767</v>
      </c>
      <c r="V281" s="25">
        <v>25</v>
      </c>
      <c r="W281" s="25" t="s">
        <v>614</v>
      </c>
      <c r="X281" s="25">
        <v>20</v>
      </c>
      <c r="Y281" s="25" t="s">
        <v>1055</v>
      </c>
    </row>
    <row r="282" spans="1:25" ht="62.1" customHeight="1" x14ac:dyDescent="0.25">
      <c r="A282" s="25" t="s">
        <v>597</v>
      </c>
      <c r="B282" s="25">
        <v>276</v>
      </c>
      <c r="C282" s="25" t="s">
        <v>3011</v>
      </c>
      <c r="D282" s="25" t="s">
        <v>597</v>
      </c>
      <c r="F282" s="25" t="s">
        <v>611</v>
      </c>
      <c r="G282" s="25" t="s">
        <v>3048</v>
      </c>
      <c r="H282" s="25">
        <v>1080</v>
      </c>
      <c r="I282" s="25">
        <v>74</v>
      </c>
      <c r="J282" s="25" t="s">
        <v>679</v>
      </c>
      <c r="K282" s="25">
        <v>16</v>
      </c>
      <c r="L282" s="25">
        <v>90</v>
      </c>
      <c r="M282" s="25">
        <v>42</v>
      </c>
      <c r="N282" s="25" t="s">
        <v>678</v>
      </c>
      <c r="O282" s="25">
        <v>12</v>
      </c>
      <c r="P282" s="25">
        <v>54</v>
      </c>
      <c r="Q282" s="25" t="s">
        <v>597</v>
      </c>
      <c r="R282" s="25">
        <v>30</v>
      </c>
      <c r="S282" s="25" t="s">
        <v>421</v>
      </c>
      <c r="T282" s="25">
        <v>30</v>
      </c>
      <c r="U282" s="25" t="s">
        <v>763</v>
      </c>
      <c r="V282" s="25">
        <v>20</v>
      </c>
      <c r="W282" s="25" t="s">
        <v>770</v>
      </c>
      <c r="X282" s="25">
        <v>20</v>
      </c>
      <c r="Y282" s="25" t="s">
        <v>60</v>
      </c>
    </row>
    <row r="283" spans="1:25" ht="62.1" customHeight="1" x14ac:dyDescent="0.25">
      <c r="A283" s="25" t="s">
        <v>3218</v>
      </c>
      <c r="B283" s="25">
        <v>277</v>
      </c>
      <c r="C283" s="25" t="s">
        <v>3011</v>
      </c>
      <c r="D283" s="25" t="s">
        <v>3218</v>
      </c>
      <c r="F283" s="25" t="s">
        <v>611</v>
      </c>
      <c r="G283" s="25" t="s">
        <v>3048</v>
      </c>
      <c r="H283" s="25">
        <v>1160</v>
      </c>
      <c r="I283" s="25">
        <v>78</v>
      </c>
      <c r="J283" s="25" t="s">
        <v>639</v>
      </c>
      <c r="K283" s="25">
        <v>17</v>
      </c>
      <c r="L283" s="25">
        <v>95</v>
      </c>
      <c r="M283" s="25">
        <v>43</v>
      </c>
      <c r="N283" s="25" t="s">
        <v>672</v>
      </c>
      <c r="O283" s="25">
        <v>11</v>
      </c>
      <c r="P283" s="25">
        <v>54</v>
      </c>
      <c r="Q283" s="25" t="s">
        <v>3218</v>
      </c>
      <c r="R283" s="25">
        <v>35</v>
      </c>
      <c r="S283" s="25" t="s">
        <v>460</v>
      </c>
      <c r="T283" s="25">
        <v>25</v>
      </c>
      <c r="U283" s="25" t="s">
        <v>465</v>
      </c>
      <c r="V283" s="25">
        <v>25</v>
      </c>
      <c r="W283" s="25" t="s">
        <v>434</v>
      </c>
      <c r="X283" s="25">
        <v>15</v>
      </c>
      <c r="Y283" s="25" t="s">
        <v>1778</v>
      </c>
    </row>
    <row r="284" spans="1:25" ht="24" customHeight="1" x14ac:dyDescent="0.25">
      <c r="B284" s="25">
        <v>278</v>
      </c>
      <c r="G284" s="25"/>
    </row>
    <row r="285" spans="1:25" ht="62.1" customHeight="1" x14ac:dyDescent="0.25">
      <c r="A285" s="25" t="s">
        <v>585</v>
      </c>
      <c r="B285" s="25">
        <v>279</v>
      </c>
      <c r="C285" s="25" t="s">
        <v>3011</v>
      </c>
      <c r="D285" s="25" t="s">
        <v>585</v>
      </c>
      <c r="F285" s="25" t="s">
        <v>620</v>
      </c>
      <c r="G285" s="25" t="s">
        <v>3048</v>
      </c>
      <c r="H285" s="25">
        <v>1520</v>
      </c>
      <c r="I285" s="25">
        <v>83</v>
      </c>
      <c r="J285" s="25" t="s">
        <v>664</v>
      </c>
      <c r="K285" s="25">
        <v>19</v>
      </c>
      <c r="L285" s="25">
        <v>102</v>
      </c>
      <c r="M285" s="25">
        <v>47</v>
      </c>
      <c r="N285" s="25" t="s">
        <v>635</v>
      </c>
      <c r="O285" s="25">
        <v>14</v>
      </c>
      <c r="P285" s="25">
        <v>61</v>
      </c>
      <c r="Q285" s="25" t="s">
        <v>585</v>
      </c>
      <c r="R285" s="25">
        <v>25</v>
      </c>
      <c r="S285" s="25" t="s">
        <v>449</v>
      </c>
      <c r="T285" s="25">
        <v>30</v>
      </c>
      <c r="U285" s="25" t="s">
        <v>764</v>
      </c>
      <c r="V285" s="25">
        <v>25</v>
      </c>
      <c r="W285" s="25" t="s">
        <v>440</v>
      </c>
      <c r="X285" s="25">
        <v>20</v>
      </c>
      <c r="Y285" s="25" t="s">
        <v>15</v>
      </c>
    </row>
    <row r="286" spans="1:25" ht="62.1" customHeight="1" x14ac:dyDescent="0.25">
      <c r="A286" s="25" t="s">
        <v>584</v>
      </c>
      <c r="B286" s="25">
        <v>280</v>
      </c>
      <c r="C286" s="25" t="s">
        <v>3011</v>
      </c>
      <c r="D286" s="25" t="s">
        <v>584</v>
      </c>
      <c r="F286" s="25" t="s">
        <v>620</v>
      </c>
      <c r="G286" s="25" t="s">
        <v>3048</v>
      </c>
      <c r="H286" s="25">
        <v>1800</v>
      </c>
      <c r="I286" s="25">
        <v>88</v>
      </c>
      <c r="J286" s="25" t="s">
        <v>658</v>
      </c>
      <c r="K286" s="25">
        <v>20</v>
      </c>
      <c r="L286" s="25">
        <v>108</v>
      </c>
      <c r="M286" s="25">
        <v>50</v>
      </c>
      <c r="N286" s="25" t="s">
        <v>677</v>
      </c>
      <c r="O286" s="25">
        <v>15</v>
      </c>
      <c r="P286" s="25">
        <v>65</v>
      </c>
      <c r="Q286" s="25" t="s">
        <v>584</v>
      </c>
      <c r="R286" s="25">
        <v>25</v>
      </c>
      <c r="S286" s="25" t="s">
        <v>759</v>
      </c>
      <c r="T286" s="25">
        <v>30</v>
      </c>
      <c r="U286" s="25" t="s">
        <v>978</v>
      </c>
      <c r="V286" s="25">
        <v>25</v>
      </c>
      <c r="W286" s="25" t="s">
        <v>760</v>
      </c>
      <c r="X286" s="25">
        <v>20</v>
      </c>
      <c r="Y286" s="25" t="s">
        <v>9</v>
      </c>
    </row>
    <row r="287" spans="1:25" ht="24" customHeight="1" x14ac:dyDescent="0.25">
      <c r="B287" s="25">
        <v>281</v>
      </c>
      <c r="G287" s="25"/>
    </row>
    <row r="288" spans="1:25" ht="24" customHeight="1" x14ac:dyDescent="0.25">
      <c r="B288" s="25">
        <v>282</v>
      </c>
      <c r="G288" s="25"/>
    </row>
    <row r="289" spans="1:25" ht="62.1" customHeight="1" x14ac:dyDescent="0.25">
      <c r="A289" s="25" t="s">
        <v>574</v>
      </c>
      <c r="B289" s="25">
        <v>283</v>
      </c>
      <c r="C289" s="25" t="s">
        <v>3011</v>
      </c>
      <c r="D289" s="25" t="s">
        <v>574</v>
      </c>
      <c r="F289" s="25" t="s">
        <v>457</v>
      </c>
      <c r="G289" s="25" t="s">
        <v>3031</v>
      </c>
      <c r="H289" s="25"/>
      <c r="I289" s="25"/>
      <c r="J289" s="25"/>
      <c r="K289" s="25"/>
      <c r="L289" s="25"/>
      <c r="M289" s="25"/>
      <c r="N289" s="25"/>
      <c r="O289" s="25"/>
      <c r="P289" s="25"/>
      <c r="Q289" s="25"/>
      <c r="R289" s="25">
        <v>0</v>
      </c>
      <c r="S289" s="25"/>
      <c r="T289" s="25">
        <v>0</v>
      </c>
      <c r="U289" s="25"/>
      <c r="V289" s="25">
        <v>0</v>
      </c>
      <c r="W289" s="25"/>
      <c r="X289" s="25">
        <v>0</v>
      </c>
      <c r="Y289" s="25" t="s">
        <v>17</v>
      </c>
    </row>
    <row r="290" spans="1:25" ht="62.1" customHeight="1" x14ac:dyDescent="0.25">
      <c r="A290" s="25" t="s">
        <v>575</v>
      </c>
      <c r="B290" s="25">
        <v>284</v>
      </c>
      <c r="C290" s="25" t="s">
        <v>610</v>
      </c>
      <c r="D290" s="25" t="s">
        <v>575</v>
      </c>
      <c r="F290" s="25" t="s">
        <v>831</v>
      </c>
      <c r="G290" s="25" t="s">
        <v>3048</v>
      </c>
      <c r="H290" s="25">
        <v>8600</v>
      </c>
      <c r="I290" s="25">
        <v>112</v>
      </c>
      <c r="J290" s="25" t="s">
        <v>694</v>
      </c>
      <c r="K290" s="25">
        <v>28</v>
      </c>
      <c r="L290" s="25">
        <v>140</v>
      </c>
      <c r="M290" s="25">
        <v>69</v>
      </c>
      <c r="N290" s="25" t="s">
        <v>660</v>
      </c>
      <c r="O290" s="25">
        <v>21</v>
      </c>
      <c r="P290" s="25">
        <v>90</v>
      </c>
      <c r="Q290" s="25" t="s">
        <v>454</v>
      </c>
      <c r="R290" s="25">
        <v>25</v>
      </c>
      <c r="S290" s="25" t="s">
        <v>411</v>
      </c>
      <c r="T290" s="25">
        <v>25</v>
      </c>
      <c r="U290" s="25" t="s">
        <v>765</v>
      </c>
      <c r="V290" s="25">
        <v>25</v>
      </c>
      <c r="W290" s="25" t="s">
        <v>776</v>
      </c>
      <c r="X290" s="25">
        <v>25</v>
      </c>
      <c r="Y290" s="25" t="s">
        <v>369</v>
      </c>
    </row>
    <row r="291" spans="1:25" ht="24" customHeight="1" x14ac:dyDescent="0.25">
      <c r="B291" s="25">
        <v>285</v>
      </c>
    </row>
    <row r="292" spans="1:25" ht="24" customHeight="1" x14ac:dyDescent="0.25">
      <c r="B292" s="25">
        <v>286</v>
      </c>
    </row>
    <row r="293" spans="1:25" ht="24" customHeight="1" x14ac:dyDescent="0.25">
      <c r="B293" s="25">
        <v>287</v>
      </c>
    </row>
    <row r="294" spans="1:25" ht="24" customHeight="1" x14ac:dyDescent="0.25">
      <c r="B294" s="25">
        <v>288</v>
      </c>
    </row>
    <row r="295" spans="1:25" ht="24" customHeight="1" x14ac:dyDescent="0.25">
      <c r="B295" s="25">
        <v>289</v>
      </c>
    </row>
    <row r="296" spans="1:25" ht="24" customHeight="1" x14ac:dyDescent="0.25">
      <c r="B296" s="25">
        <v>290</v>
      </c>
    </row>
    <row r="297" spans="1:25" ht="24" customHeight="1" x14ac:dyDescent="0.25">
      <c r="B297" s="25">
        <v>291</v>
      </c>
    </row>
    <row r="298" spans="1:25" ht="24" customHeight="1" x14ac:dyDescent="0.25">
      <c r="B298" s="25">
        <v>292</v>
      </c>
    </row>
    <row r="299" spans="1:25" ht="24" customHeight="1" x14ac:dyDescent="0.25">
      <c r="B299" s="25">
        <v>293</v>
      </c>
    </row>
    <row r="300" spans="1:25" ht="24" customHeight="1" x14ac:dyDescent="0.25">
      <c r="B300" s="25">
        <v>294</v>
      </c>
    </row>
    <row r="301" spans="1:25" ht="24" customHeight="1" x14ac:dyDescent="0.25">
      <c r="B301" s="25">
        <v>295</v>
      </c>
    </row>
    <row r="302" spans="1:25" ht="24" customHeight="1" x14ac:dyDescent="0.25">
      <c r="B302" s="25">
        <v>296</v>
      </c>
    </row>
    <row r="303" spans="1:25" ht="24" customHeight="1" x14ac:dyDescent="0.25">
      <c r="B303" s="25">
        <v>297</v>
      </c>
    </row>
    <row r="304" spans="1:25" ht="24" customHeight="1" x14ac:dyDescent="0.25">
      <c r="B304" s="25">
        <v>298</v>
      </c>
    </row>
    <row r="305" spans="2:25" ht="24" customHeight="1" x14ac:dyDescent="0.25">
      <c r="B305" s="25">
        <v>299</v>
      </c>
    </row>
    <row r="306" spans="2:25" ht="24" customHeight="1" x14ac:dyDescent="0.25">
      <c r="B306" s="25">
        <v>300</v>
      </c>
    </row>
    <row r="307" spans="2:25" ht="24" customHeight="1" x14ac:dyDescent="0.25">
      <c r="B307" s="25">
        <v>301</v>
      </c>
    </row>
    <row r="308" spans="2:25" ht="24" customHeight="1" x14ac:dyDescent="0.25">
      <c r="B308" s="25">
        <v>302</v>
      </c>
    </row>
    <row r="309" spans="2:25" ht="24" customHeight="1" x14ac:dyDescent="0.25">
      <c r="B309" s="25">
        <v>303</v>
      </c>
      <c r="Y309" s="25"/>
    </row>
    <row r="310" spans="2:25" ht="24" customHeight="1" x14ac:dyDescent="0.25">
      <c r="B310" s="25">
        <v>304</v>
      </c>
      <c r="Y310" s="25"/>
    </row>
    <row r="311" spans="2:25" ht="24" customHeight="1" x14ac:dyDescent="0.25">
      <c r="B311" s="25">
        <v>305</v>
      </c>
      <c r="Y311" s="25"/>
    </row>
    <row r="312" spans="2:25" ht="24" customHeight="1" x14ac:dyDescent="0.25">
      <c r="B312" s="25">
        <v>306</v>
      </c>
      <c r="Y312" s="25"/>
    </row>
  </sheetData>
  <mergeCells count="3">
    <mergeCell ref="F1:N1"/>
    <mergeCell ref="F2:N5"/>
    <mergeCell ref="B6:C6"/>
  </mergeCells>
  <phoneticPr fontId="15" type="noConversion"/>
  <conditionalFormatting sqref="H7:H312">
    <cfRule type="expression" priority="64">
      <formula>AND($D7&lt;&gt;"",H7&lt;0)</formula>
    </cfRule>
  </conditionalFormatting>
  <conditionalFormatting sqref="I7:I312">
    <cfRule type="expression" priority="65">
      <formula>AND($D7&lt;&gt;"",I7&lt;0)</formula>
    </cfRule>
  </conditionalFormatting>
  <conditionalFormatting sqref="K7:K312">
    <cfRule type="expression" priority="66">
      <formula>AND($D7&lt;&gt;"",K7&lt;0)</formula>
    </cfRule>
  </conditionalFormatting>
  <conditionalFormatting sqref="M7:M312">
    <cfRule type="expression" priority="67">
      <formula>AND($D7&lt;&gt;"",M7&lt;0)</formula>
    </cfRule>
  </conditionalFormatting>
  <conditionalFormatting sqref="O7:O312">
    <cfRule type="expression" priority="68">
      <formula>AND($D7&lt;&gt;"",O7&lt;0)</formula>
    </cfRule>
  </conditionalFormatting>
  <conditionalFormatting sqref="L7:L312">
    <cfRule type="expression" priority="69">
      <formula>AND($D7&lt;&gt;"",L7&lt;0)</formula>
    </cfRule>
  </conditionalFormatting>
  <conditionalFormatting sqref="P7:P312">
    <cfRule type="expression" priority="70">
      <formula>AND($D7&lt;&gt;"",P7&lt;0)</formula>
    </cfRule>
  </conditionalFormatting>
  <conditionalFormatting sqref="Y7:Y290">
    <cfRule type="expression" priority="42">
      <formula>$F7="초기 변이체"</formula>
    </cfRule>
    <cfRule type="expression" priority="43">
      <formula>$F7="일반 변이체"</formula>
    </cfRule>
    <cfRule type="expression" priority="44">
      <formula>$F7="강화 변이체"</formula>
    </cfRule>
    <cfRule type="expression" priority="45">
      <formula>$F7="무리 선도체"</formula>
    </cfRule>
    <cfRule type="expression" dxfId="21" priority="46">
      <formula>$F7="구역 보스"</formula>
    </cfRule>
    <cfRule type="expression" dxfId="20" priority="47">
      <formula>$F7="챕터 보스"</formula>
    </cfRule>
  </conditionalFormatting>
  <conditionalFormatting sqref="C7:C312">
    <cfRule type="expression" dxfId="19" priority="24">
      <formula>$F7="초기 변이체"</formula>
    </cfRule>
    <cfRule type="expression" priority="25">
      <formula>$F7="일반 변이체"</formula>
    </cfRule>
    <cfRule type="expression" priority="26">
      <formula>$F7="강화 변이체"</formula>
    </cfRule>
    <cfRule type="expression" priority="27">
      <formula>$F7="무리 선도체"</formula>
    </cfRule>
    <cfRule type="expression" dxfId="18" priority="28">
      <formula>$F7="구역 보스"</formula>
    </cfRule>
    <cfRule type="expression" dxfId="17" priority="29">
      <formula>$F7="챕터 보스"</formula>
    </cfRule>
  </conditionalFormatting>
  <conditionalFormatting sqref="B7:B312">
    <cfRule type="expression" dxfId="16" priority="19">
      <formula>$F7="초기 변이체"</formula>
    </cfRule>
    <cfRule type="expression" dxfId="15" priority="20">
      <formula>$F7="일반 변이체"</formula>
    </cfRule>
    <cfRule type="expression" dxfId="14" priority="21">
      <formula>$F7="강화 변이체"</formula>
    </cfRule>
    <cfRule type="expression" dxfId="13" priority="22">
      <formula>$F7="무리 선도체"</formula>
    </cfRule>
    <cfRule type="expression" dxfId="12" priority="23">
      <formula>$F7="구역 보스"</formula>
    </cfRule>
  </conditionalFormatting>
  <conditionalFormatting sqref="A7:A312 D7:F312 H7:X312 G291:G312">
    <cfRule type="expression" dxfId="11" priority="1">
      <formula>$F7="초기 변이체"</formula>
    </cfRule>
    <cfRule type="expression" dxfId="10" priority="2">
      <formula>$F7="일반 변이체"</formula>
    </cfRule>
    <cfRule type="expression" dxfId="9" priority="3">
      <formula>$F7="강화 변이체"</formula>
    </cfRule>
    <cfRule type="expression" dxfId="8" priority="4">
      <formula>$F7="무리 선도체"</formula>
    </cfRule>
    <cfRule type="expression" dxfId="7" priority="5">
      <formula>$F7="구역 보스"</formula>
    </cfRule>
    <cfRule type="expression" dxfId="6" priority="6">
      <formula>$F7="챕터 보스"</formula>
    </cfRule>
  </conditionalFormatting>
  <dataValidations count="4">
    <dataValidation type="list" sqref="F7:F312">
      <formula1>"초기 변이체,일반 변이체,강화 변이체,무리 선도체,구역 보스,챕터 보스"</formula1>
    </dataValidation>
    <dataValidation type="list" sqref="C7:C312">
      <formula1>"선공,비선공,조건부 선공"</formula1>
    </dataValidation>
    <dataValidation sqref="R7:R312 X7:X312 V7:V312 T7:T312">
      <formula1>0</formula1>
      <formula2>100</formula2>
    </dataValidation>
    <dataValidation type="list" sqref="G7:G290">
      <formula1>"안정,공명,차단,침식"</formula1>
    </dataValidation>
  </dataValidations>
  <pageMargins left="0.69972223043441772" right="0.69972223043441772" top="0.75" bottom="0.75" header="0.30000001192092896" footer="0.30000001192092896"/>
  <pageSetup paperSize="9" fitToWidth="0" fitToHeight="0" orientation="portrait" horizontalDpi="0" verticalDpi="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V77"/>
  <sheetViews>
    <sheetView tabSelected="1" topLeftCell="A41" zoomScale="85" zoomScaleNormal="85" zoomScaleSheetLayoutView="80" workbookViewId="0">
      <selection activeCell="S60" sqref="S60"/>
    </sheetView>
  </sheetViews>
  <sheetFormatPr defaultColWidth="9" defaultRowHeight="13.5" x14ac:dyDescent="0.25"/>
  <cols>
    <col min="1" max="2" width="14.28515625" style="42" customWidth="1"/>
    <col min="3" max="3" width="15.140625" style="42" customWidth="1"/>
    <col min="4" max="4" width="14.28515625" style="42" customWidth="1"/>
    <col min="5" max="5" width="14.42578125" style="42" customWidth="1"/>
    <col min="6" max="6" width="15" style="42" customWidth="1"/>
    <col min="7" max="8" width="9.42578125" style="42" customWidth="1"/>
    <col min="9" max="9" width="15" style="42" customWidth="1"/>
    <col min="10" max="11" width="9.42578125" style="42" customWidth="1"/>
    <col min="12" max="12" width="15" style="42" customWidth="1"/>
    <col min="13" max="14" width="9.42578125" style="42" customWidth="1"/>
    <col min="15" max="15" width="15" style="42" customWidth="1"/>
    <col min="16" max="16" width="8.42578125" style="42" customWidth="1"/>
    <col min="17" max="18" width="11" style="42" customWidth="1"/>
    <col min="19" max="20" width="8.42578125" style="42" customWidth="1"/>
    <col min="21" max="22" width="11" style="42" customWidth="1"/>
    <col min="23" max="25" width="9" style="42"/>
    <col min="26" max="26" width="9" style="42" bestFit="1" customWidth="1"/>
    <col min="27" max="16384" width="9" style="42"/>
  </cols>
  <sheetData>
    <row r="1" spans="1:22" ht="21" customHeight="1" x14ac:dyDescent="0.25">
      <c r="A1" s="29" t="s">
        <v>779</v>
      </c>
      <c r="B1" s="51" t="s">
        <v>3001</v>
      </c>
      <c r="C1" s="52"/>
      <c r="D1" s="52"/>
      <c r="E1" s="53"/>
      <c r="F1" s="29" t="s">
        <v>880</v>
      </c>
      <c r="G1" s="54">
        <f>몬스터_콘텐츠번호_가져오기</f>
        <v>74</v>
      </c>
      <c r="H1" s="55"/>
      <c r="I1" s="29" t="s">
        <v>3904</v>
      </c>
      <c r="J1" s="56">
        <v>200</v>
      </c>
      <c r="K1" s="57"/>
      <c r="L1" s="29" t="s">
        <v>3906</v>
      </c>
      <c r="M1" s="58">
        <v>0.3</v>
      </c>
      <c r="N1" s="59"/>
      <c r="O1" s="29" t="s">
        <v>3908</v>
      </c>
      <c r="P1" s="58">
        <v>0.3</v>
      </c>
      <c r="Q1" s="59"/>
      <c r="R1" s="56" t="s">
        <v>1540</v>
      </c>
      <c r="S1" s="60"/>
      <c r="T1" s="60" t="s">
        <v>3012</v>
      </c>
      <c r="U1" s="60"/>
      <c r="V1" s="61"/>
    </row>
    <row r="2" spans="1:22" ht="21" customHeight="1" x14ac:dyDescent="0.25">
      <c r="A2" s="30"/>
      <c r="B2" s="30"/>
      <c r="C2" s="30"/>
      <c r="D2" s="30"/>
      <c r="E2" s="30"/>
      <c r="F2" s="30"/>
      <c r="G2" s="30"/>
      <c r="H2" s="30"/>
      <c r="I2" s="30"/>
      <c r="J2" s="30"/>
      <c r="K2" s="30"/>
      <c r="L2" s="30"/>
      <c r="M2" s="30"/>
      <c r="N2" s="30"/>
      <c r="O2" s="30"/>
      <c r="P2" s="30"/>
      <c r="Q2" s="30"/>
      <c r="R2" s="30"/>
      <c r="S2" s="30"/>
      <c r="T2" s="30"/>
      <c r="U2" s="30"/>
      <c r="V2" s="30"/>
    </row>
    <row r="3" spans="1:22" ht="24" customHeight="1" x14ac:dyDescent="0.25">
      <c r="A3" s="62" t="s">
        <v>3139</v>
      </c>
      <c r="B3" s="52"/>
      <c r="C3" s="52"/>
      <c r="D3" s="52"/>
      <c r="E3" s="52"/>
      <c r="F3" s="53"/>
      <c r="G3" s="63" t="s">
        <v>3349</v>
      </c>
      <c r="H3" s="64"/>
      <c r="I3" s="64"/>
      <c r="J3" s="64"/>
      <c r="K3" s="64"/>
      <c r="L3" s="64"/>
      <c r="M3" s="64"/>
      <c r="N3" s="65"/>
      <c r="O3" s="66" t="s">
        <v>1560</v>
      </c>
      <c r="P3" s="67"/>
      <c r="Q3" s="67"/>
      <c r="R3" s="67"/>
      <c r="S3" s="67"/>
      <c r="T3" s="67"/>
      <c r="U3" s="67"/>
      <c r="V3" s="55"/>
    </row>
    <row r="4" spans="1:22" ht="24.95" customHeight="1" x14ac:dyDescent="0.25">
      <c r="A4" s="68"/>
      <c r="B4" s="69"/>
      <c r="C4" s="69"/>
      <c r="D4" s="69"/>
      <c r="E4" s="69"/>
      <c r="F4" s="70"/>
      <c r="G4" s="77" t="s">
        <v>2981</v>
      </c>
      <c r="H4" s="78"/>
      <c r="I4" s="78"/>
      <c r="J4" s="78"/>
      <c r="K4" s="78"/>
      <c r="L4" s="78"/>
      <c r="M4" s="78"/>
      <c r="N4" s="79"/>
      <c r="O4" s="81">
        <f>INDEX('PC DATA(대차대조표)'!$C$2:$C$307,MATCH(시뮬레이터!$G$1,'PC DATA(대차대조표)'!$A$2:$A$307,0))</f>
        <v>0</v>
      </c>
      <c r="P4" s="82"/>
      <c r="Q4" s="82"/>
      <c r="R4" s="82"/>
      <c r="S4" s="82"/>
      <c r="T4" s="82"/>
      <c r="U4" s="82"/>
      <c r="V4" s="83"/>
    </row>
    <row r="5" spans="1:22" ht="24.95" customHeight="1" x14ac:dyDescent="0.25">
      <c r="A5" s="71"/>
      <c r="B5" s="72"/>
      <c r="C5" s="72"/>
      <c r="D5" s="72"/>
      <c r="E5" s="72"/>
      <c r="F5" s="73"/>
      <c r="G5" s="80"/>
      <c r="H5" s="78"/>
      <c r="I5" s="78"/>
      <c r="J5" s="78"/>
      <c r="K5" s="78"/>
      <c r="L5" s="78"/>
      <c r="M5" s="78"/>
      <c r="N5" s="79"/>
      <c r="O5" s="84"/>
      <c r="P5" s="85"/>
      <c r="Q5" s="85"/>
      <c r="R5" s="85"/>
      <c r="S5" s="85"/>
      <c r="T5" s="85" t="s">
        <v>2928</v>
      </c>
      <c r="U5" s="85"/>
      <c r="V5" s="86"/>
    </row>
    <row r="6" spans="1:22" ht="24.95" customHeight="1" x14ac:dyDescent="0.25">
      <c r="A6" s="71"/>
      <c r="B6" s="72"/>
      <c r="C6" s="72"/>
      <c r="D6" s="72"/>
      <c r="E6" s="72"/>
      <c r="F6" s="73"/>
      <c r="G6" s="90" t="s">
        <v>3911</v>
      </c>
      <c r="H6" s="78"/>
      <c r="I6" s="78"/>
      <c r="J6" s="78"/>
      <c r="K6" s="91" t="s">
        <v>3899</v>
      </c>
      <c r="L6" s="78"/>
      <c r="M6" s="78"/>
      <c r="N6" s="79"/>
      <c r="O6" s="84"/>
      <c r="P6" s="85"/>
      <c r="Q6" s="85"/>
      <c r="R6" s="85"/>
      <c r="S6" s="85"/>
      <c r="T6" s="85"/>
      <c r="U6" s="85"/>
      <c r="V6" s="86"/>
    </row>
    <row r="7" spans="1:22" ht="24.95" customHeight="1" x14ac:dyDescent="0.25">
      <c r="A7" s="71"/>
      <c r="B7" s="72"/>
      <c r="C7" s="72"/>
      <c r="D7" s="72"/>
      <c r="E7" s="72"/>
      <c r="F7" s="73"/>
      <c r="G7" s="92" t="s">
        <v>910</v>
      </c>
      <c r="H7" s="93"/>
      <c r="I7" s="94" t="str">
        <f>시뮬레이터!$Q$39</f>
        <v>공명</v>
      </c>
      <c r="J7" s="93"/>
      <c r="K7" s="95" t="s">
        <v>910</v>
      </c>
      <c r="L7" s="93"/>
      <c r="M7" s="94" t="str">
        <f>시뮬레이터!$C$16</f>
        <v>침식</v>
      </c>
      <c r="N7" s="93"/>
      <c r="O7" s="84"/>
      <c r="P7" s="85"/>
      <c r="Q7" s="85"/>
      <c r="R7" s="85"/>
      <c r="S7" s="85"/>
      <c r="T7" s="85"/>
      <c r="U7" s="85"/>
      <c r="V7" s="86"/>
    </row>
    <row r="8" spans="1:22" ht="24.95" customHeight="1" x14ac:dyDescent="0.25">
      <c r="A8" s="71"/>
      <c r="B8" s="72"/>
      <c r="C8" s="72"/>
      <c r="D8" s="72"/>
      <c r="E8" s="72"/>
      <c r="F8" s="73"/>
      <c r="G8" s="92" t="s">
        <v>882</v>
      </c>
      <c r="H8" s="93"/>
      <c r="I8" s="94" t="str">
        <f>시뮬레이터!$C$16</f>
        <v>침식</v>
      </c>
      <c r="J8" s="93"/>
      <c r="K8" s="95" t="s">
        <v>882</v>
      </c>
      <c r="L8" s="93"/>
      <c r="M8" s="94" t="str">
        <f>시뮬레이터!$Q$43</f>
        <v>공명</v>
      </c>
      <c r="N8" s="93"/>
      <c r="O8" s="84"/>
      <c r="P8" s="85"/>
      <c r="Q8" s="85"/>
      <c r="R8" s="85"/>
      <c r="S8" s="85"/>
      <c r="T8" s="85"/>
      <c r="U8" s="85"/>
      <c r="V8" s="86"/>
    </row>
    <row r="9" spans="1:22" ht="24.95" customHeight="1" x14ac:dyDescent="0.25">
      <c r="A9" s="71"/>
      <c r="B9" s="72"/>
      <c r="C9" s="72"/>
      <c r="D9" s="72"/>
      <c r="E9" s="72"/>
      <c r="F9" s="73"/>
      <c r="G9" s="92" t="s">
        <v>391</v>
      </c>
      <c r="H9" s="93"/>
      <c r="I9" s="96">
        <f>IF(OR(시뮬레이터!$I$7="",시뮬레이터!$I$8=""),1,INDEX('속성 대차대조표'!$B$11:$E$14,MATCH(시뮬레이터!$I$7,'속성 대차대조표'!$A$11:$A$14,0),MATCH(시뮬레이터!$I$8,'속성 대차대조표'!$B$10:$E$10,0)))</f>
        <v>1.2</v>
      </c>
      <c r="J9" s="97">
        <v>0</v>
      </c>
      <c r="K9" s="95" t="s">
        <v>391</v>
      </c>
      <c r="L9" s="93"/>
      <c r="M9" s="96">
        <f>IF(OR(시뮬레이터!$M$7="",시뮬레이터!$M$8=""),1,INDEX('속성 대차대조표'!$B$11:$E$14,MATCH(시뮬레이터!$M$7,'속성 대차대조표'!$A$11:$A$14,0),MATCH(시뮬레이터!$M$8,'속성 대차대조표'!$B$10:$E$10,0)))</f>
        <v>0.8</v>
      </c>
      <c r="N9" s="97"/>
      <c r="O9" s="84"/>
      <c r="P9" s="85"/>
      <c r="Q9" s="85"/>
      <c r="R9" s="85"/>
      <c r="S9" s="85"/>
      <c r="T9" s="85"/>
      <c r="U9" s="85"/>
      <c r="V9" s="86"/>
    </row>
    <row r="10" spans="1:22" ht="24.95" customHeight="1" x14ac:dyDescent="0.25">
      <c r="A10" s="71"/>
      <c r="B10" s="72"/>
      <c r="C10" s="72"/>
      <c r="D10" s="72"/>
      <c r="E10" s="72"/>
      <c r="F10" s="73"/>
      <c r="G10" s="92" t="s">
        <v>2943</v>
      </c>
      <c r="H10" s="93"/>
      <c r="I10" s="94">
        <f>시뮬레이터!$Q$38</f>
        <v>93</v>
      </c>
      <c r="J10" s="93"/>
      <c r="K10" s="95" t="s">
        <v>2943</v>
      </c>
      <c r="L10" s="93"/>
      <c r="M10" s="94">
        <f>시뮬레이터!$C$23</f>
        <v>5</v>
      </c>
      <c r="N10" s="93">
        <v>0</v>
      </c>
      <c r="O10" s="84"/>
      <c r="P10" s="85"/>
      <c r="Q10" s="85"/>
      <c r="R10" s="85"/>
      <c r="S10" s="85"/>
      <c r="T10" s="85"/>
      <c r="U10" s="85"/>
      <c r="V10" s="86"/>
    </row>
    <row r="11" spans="1:22" ht="24.95" customHeight="1" x14ac:dyDescent="0.25">
      <c r="A11" s="74"/>
      <c r="B11" s="75"/>
      <c r="C11" s="75"/>
      <c r="D11" s="75"/>
      <c r="E11" s="75"/>
      <c r="F11" s="76"/>
      <c r="G11" s="92" t="s">
        <v>656</v>
      </c>
      <c r="H11" s="93"/>
      <c r="I11" s="94">
        <f>시뮬레이터!$C$27</f>
        <v>30</v>
      </c>
      <c r="J11" s="93"/>
      <c r="K11" s="95" t="s">
        <v>656</v>
      </c>
      <c r="L11" s="93"/>
      <c r="M11" s="94">
        <f>시뮬레이터!$Q$42</f>
        <v>74</v>
      </c>
      <c r="N11" s="93"/>
      <c r="O11" s="87"/>
      <c r="P11" s="88"/>
      <c r="Q11" s="88"/>
      <c r="R11" s="88"/>
      <c r="S11" s="88"/>
      <c r="T11" s="88"/>
      <c r="U11" s="88"/>
      <c r="V11" s="89"/>
    </row>
    <row r="12" spans="1:22" ht="21" customHeight="1" x14ac:dyDescent="0.25">
      <c r="A12" s="98" t="s">
        <v>2912</v>
      </c>
      <c r="B12" s="93"/>
      <c r="C12" s="94" t="str">
        <f>B1</f>
        <v>나부터</v>
      </c>
      <c r="D12" s="93"/>
      <c r="E12" s="93"/>
      <c r="F12" s="93"/>
      <c r="G12" s="92" t="s">
        <v>3910</v>
      </c>
      <c r="H12" s="93"/>
      <c r="I12" s="94">
        <f>MAX(1,ROUND((시뮬레이터!$I$10-시뮬레이터!$I$11)*시뮬레이터!$I$9,0))</f>
        <v>76</v>
      </c>
      <c r="J12" s="93"/>
      <c r="K12" s="95" t="s">
        <v>3910</v>
      </c>
      <c r="L12" s="93"/>
      <c r="M12" s="94">
        <f>MAX(1,ROUND((시뮬레이터!$M$10-시뮬레이터!$M$11)*시뮬레이터!$M$9,0))</f>
        <v>1</v>
      </c>
      <c r="N12" s="93"/>
      <c r="O12" s="99" t="s">
        <v>2912</v>
      </c>
      <c r="P12" s="93"/>
      <c r="Q12" s="94" t="str">
        <f>INDEX('PC DATA(대차대조표)'!$B$2:$B$307,MATCH(시뮬레이터!$G$1,'PC DATA(대차대조표)'!$A$2:$A$307,0))</f>
        <v>차한해</v>
      </c>
      <c r="R12" s="93"/>
      <c r="S12" s="93"/>
      <c r="T12" s="93"/>
      <c r="U12" s="93"/>
      <c r="V12" s="93"/>
    </row>
    <row r="13" spans="1:22" ht="21" customHeight="1" x14ac:dyDescent="0.25">
      <c r="A13" s="98" t="s">
        <v>3040</v>
      </c>
      <c r="B13" s="93"/>
      <c r="C13" s="94">
        <f>G1</f>
        <v>74</v>
      </c>
      <c r="D13" s="93"/>
      <c r="E13" s="93"/>
      <c r="F13" s="93"/>
      <c r="G13" s="92" t="s">
        <v>1365</v>
      </c>
      <c r="H13" s="93"/>
      <c r="I13" s="94">
        <f>ROUNDUP(시뮬레이터!$C$19/시뮬레이터!$I$12,0)</f>
        <v>1</v>
      </c>
      <c r="J13" s="93"/>
      <c r="K13" s="95" t="s">
        <v>3909</v>
      </c>
      <c r="L13" s="93"/>
      <c r="M13" s="94">
        <f>IF(시뮬레이터!$J$1="","",ROUNDUP(시뮬레이터!$J$1/시뮬레이터!$M$12,0))</f>
        <v>200</v>
      </c>
      <c r="N13" s="93"/>
      <c r="O13" s="99" t="s">
        <v>491</v>
      </c>
      <c r="P13" s="93"/>
      <c r="Q13" s="94" t="str">
        <f>INDEX('PC DATA(대차대조표)'!$D$2:$D$307,MATCH(시뮬레이터!$G$1,'PC DATA(대차대조표)'!$A$2:$A$307,0))</f>
        <v>아파트 계단으로 이동하며 ‘나부터’을 피해 숨기</v>
      </c>
      <c r="R13" s="93"/>
      <c r="S13" s="93"/>
      <c r="T13" s="93"/>
      <c r="U13" s="93"/>
      <c r="V13" s="93"/>
    </row>
    <row r="14" spans="1:22" ht="21" customHeight="1" x14ac:dyDescent="0.25">
      <c r="A14" s="98" t="s">
        <v>2915</v>
      </c>
      <c r="B14" s="93"/>
      <c r="C14" s="94" t="str">
        <f>몬스터_타입_가져오기</f>
        <v>초기 변이체</v>
      </c>
      <c r="D14" s="93"/>
      <c r="E14" s="93"/>
      <c r="F14" s="93"/>
      <c r="G14" s="92" t="s">
        <v>3903</v>
      </c>
      <c r="H14" s="93"/>
      <c r="I14" s="96">
        <f>시뮬레이터!$M$1</f>
        <v>0.3</v>
      </c>
      <c r="J14" s="97">
        <v>0</v>
      </c>
      <c r="K14" s="95" t="s">
        <v>3903</v>
      </c>
      <c r="L14" s="93"/>
      <c r="M14" s="96">
        <f>시뮬레이터!$P$1</f>
        <v>0.3</v>
      </c>
      <c r="N14" s="97">
        <v>0</v>
      </c>
      <c r="O14" s="99" t="s">
        <v>521</v>
      </c>
      <c r="P14" s="93"/>
      <c r="Q14" s="94" t="str">
        <f>INDEX('PC DATA(대차대조표)'!$E$2:$E$307,MATCH(시뮬레이터!$G$1,'PC DATA(대차대조표)'!$A$2:$A$307,0))</f>
        <v>전투 시스템 미개방</v>
      </c>
      <c r="R14" s="93"/>
      <c r="S14" s="93"/>
      <c r="T14" s="93"/>
      <c r="U14" s="93"/>
      <c r="V14" s="93"/>
    </row>
    <row r="15" spans="1:22" ht="21" customHeight="1" x14ac:dyDescent="0.25">
      <c r="A15" s="98" t="s">
        <v>3025</v>
      </c>
      <c r="B15" s="93"/>
      <c r="C15" s="94" t="str">
        <f>몬스터_선공_가져오기</f>
        <v>조건부 선공</v>
      </c>
      <c r="D15" s="93"/>
      <c r="E15" s="93"/>
      <c r="F15" s="93"/>
      <c r="G15" s="92" t="s">
        <v>382</v>
      </c>
      <c r="H15" s="93"/>
      <c r="I15" s="96">
        <f>(시뮬레이터!$I$13-1)*시뮬레이터!$I$14</f>
        <v>0</v>
      </c>
      <c r="J15" s="97">
        <v>0</v>
      </c>
      <c r="K15" s="95" t="s">
        <v>382</v>
      </c>
      <c r="L15" s="93"/>
      <c r="M15" s="96">
        <f>IF(시뮬레이터!$M$13="","",(시뮬레이터!$M$13-1)*시뮬레이터!$M$14)</f>
        <v>59.699999999999996</v>
      </c>
      <c r="N15" s="97">
        <v>0</v>
      </c>
      <c r="O15" s="99" t="s">
        <v>657</v>
      </c>
      <c r="P15" s="93"/>
      <c r="Q15" s="94" t="str">
        <f>IF(INDEX('PC DATA(대차대조표)'!$J$2:$J$307,MATCH(시뮬레이터!$G$1,'PC DATA(대차대조표)'!$A$2:$A$307,0))="","-",INDEX('PC DATA(대차대조표)'!$J$2:$J$307,MATCH(시뮬레이터!$G$1,'PC DATA(대차대조표)'!$A$2:$A$307,0)))</f>
        <v>-</v>
      </c>
      <c r="R15" s="93"/>
      <c r="S15" s="93"/>
      <c r="T15" s="93"/>
      <c r="U15" s="93"/>
      <c r="V15" s="93"/>
    </row>
    <row r="16" spans="1:22" ht="21" customHeight="1" x14ac:dyDescent="0.25">
      <c r="A16" s="98" t="s">
        <v>3041</v>
      </c>
      <c r="B16" s="93"/>
      <c r="C16" s="94" t="str">
        <f>몬스터_속성_가져오기</f>
        <v>침식</v>
      </c>
      <c r="D16" s="93"/>
      <c r="E16" s="93"/>
      <c r="F16" s="93"/>
      <c r="G16" s="92" t="s">
        <v>773</v>
      </c>
      <c r="H16" s="93"/>
      <c r="I16" s="94" t="str">
        <f>IF(시뮬레이터!$I$9&gt;1,"우세",IF(시뮬레이터!$I$9&lt;1,"열세","중립"))</f>
        <v>우세</v>
      </c>
      <c r="J16" s="93">
        <v>0</v>
      </c>
      <c r="K16" s="95" t="s">
        <v>773</v>
      </c>
      <c r="L16" s="93"/>
      <c r="M16" s="94" t="str">
        <f>IF(시뮬레이터!$M$9&gt;1,"우세",IF(시뮬레이터!$M$9&lt;1,"열세","중립"))</f>
        <v>열세</v>
      </c>
      <c r="N16" s="93">
        <v>0</v>
      </c>
      <c r="O16" s="34"/>
      <c r="P16" s="30"/>
      <c r="Q16" s="30"/>
      <c r="R16" s="30"/>
      <c r="S16" s="30"/>
      <c r="T16" s="30"/>
      <c r="U16" s="30"/>
      <c r="V16" s="35"/>
    </row>
    <row r="17" spans="1:22" ht="24" customHeight="1" x14ac:dyDescent="0.25">
      <c r="A17" s="36"/>
      <c r="B17" s="30"/>
      <c r="C17" s="30"/>
      <c r="D17" s="30"/>
      <c r="E17" s="30"/>
      <c r="F17" s="37"/>
      <c r="G17" s="32"/>
      <c r="H17" s="30"/>
      <c r="I17" s="30"/>
      <c r="J17" s="30">
        <v>1</v>
      </c>
      <c r="K17" s="30"/>
      <c r="L17" s="30"/>
      <c r="M17" s="30"/>
      <c r="N17" s="31">
        <v>1</v>
      </c>
      <c r="O17" s="66" t="s">
        <v>2180</v>
      </c>
      <c r="P17" s="67"/>
      <c r="Q17" s="67"/>
      <c r="R17" s="67"/>
      <c r="S17" s="67"/>
      <c r="T17" s="67"/>
      <c r="U17" s="67"/>
      <c r="V17" s="67"/>
    </row>
    <row r="18" spans="1:22" ht="24" customHeight="1" x14ac:dyDescent="0.25">
      <c r="A18" s="62" t="s">
        <v>1333</v>
      </c>
      <c r="B18" s="52"/>
      <c r="C18" s="52"/>
      <c r="D18" s="52"/>
      <c r="E18" s="52"/>
      <c r="F18" s="52"/>
      <c r="G18" s="63" t="s">
        <v>1268</v>
      </c>
      <c r="H18" s="64"/>
      <c r="I18" s="64"/>
      <c r="J18" s="64"/>
      <c r="K18" s="64"/>
      <c r="L18" s="64"/>
      <c r="M18" s="64"/>
      <c r="N18" s="64"/>
      <c r="O18" s="100" t="s">
        <v>2922</v>
      </c>
      <c r="P18" s="78" t="s">
        <v>1334</v>
      </c>
      <c r="Q18" s="78"/>
      <c r="R18" s="78"/>
      <c r="S18" s="101" t="s">
        <v>3035</v>
      </c>
      <c r="T18" s="78" t="s">
        <v>1334</v>
      </c>
      <c r="U18" s="78"/>
      <c r="V18" s="102"/>
    </row>
    <row r="19" spans="1:22" ht="21" customHeight="1" x14ac:dyDescent="0.25">
      <c r="A19" s="98" t="s">
        <v>3018</v>
      </c>
      <c r="B19" s="93"/>
      <c r="C19" s="94">
        <f>INDEX(몬스터!$H$7:$H$312,MATCH(시뮬레이터!$B$1,몬스터!$D$7:$D$312,0))</f>
        <v>30</v>
      </c>
      <c r="D19" s="93"/>
      <c r="E19" s="93"/>
      <c r="F19" s="93"/>
      <c r="G19" s="77" t="str">
        <f>IF(시뮬레이터!$J$1="","PC 최대 HP 입력 필요",IF(시뮬레이터!$I$15&lt;시뮬레이터!$M$15,"차한해 승리",IF(시뮬레이터!$I$15&gt;시뮬레이터!$M$15,"몬스터 승리","동시 처치")))</f>
        <v>차한해 승리</v>
      </c>
      <c r="H19" s="78"/>
      <c r="I19" s="78"/>
      <c r="J19" s="78"/>
      <c r="K19" s="78"/>
      <c r="L19" s="78"/>
      <c r="M19" s="78"/>
      <c r="N19" s="79"/>
      <c r="O19" s="103">
        <f>IF(시뮬레이터!$Q19="","",INDEX(아이템!$C$2:$C$43,MATCH(시뮬레이터!$Q19,아이템!$A$2:$A$43,0)))</f>
        <v>0</v>
      </c>
      <c r="P19" s="104"/>
      <c r="Q19" s="107" t="s">
        <v>528</v>
      </c>
      <c r="R19" s="108"/>
      <c r="S19" s="103">
        <f>IF(시뮬레이터!$U19="","",INDEX(아이템!$C$2:$C$43,MATCH(시뮬레이터!$U19,아이템!$A$2:$A$43,0)))</f>
        <v>0</v>
      </c>
      <c r="T19" s="104"/>
      <c r="U19" s="107" t="s">
        <v>3847</v>
      </c>
      <c r="V19" s="108"/>
    </row>
    <row r="20" spans="1:22" ht="21" customHeight="1" x14ac:dyDescent="0.25">
      <c r="A20" s="98" t="s">
        <v>522</v>
      </c>
      <c r="B20" s="93"/>
      <c r="C20" s="94">
        <f>INDEX(몬스터!$I$7:$I$312,MATCH(시뮬레이터!$B$1,몬스터!$D$7:$D$312,0))</f>
        <v>4</v>
      </c>
      <c r="D20" s="93"/>
      <c r="E20" s="93"/>
      <c r="F20" s="93"/>
      <c r="G20" s="80"/>
      <c r="H20" s="78"/>
      <c r="I20" s="78"/>
      <c r="J20" s="78"/>
      <c r="K20" s="78"/>
      <c r="L20" s="78"/>
      <c r="M20" s="78"/>
      <c r="N20" s="79"/>
      <c r="O20" s="105"/>
      <c r="P20" s="106"/>
      <c r="Q20" s="109"/>
      <c r="R20" s="110"/>
      <c r="S20" s="105"/>
      <c r="T20" s="106"/>
      <c r="U20" s="109"/>
      <c r="V20" s="110"/>
    </row>
    <row r="21" spans="1:22" ht="21" customHeight="1" x14ac:dyDescent="0.25">
      <c r="A21" s="98" t="s">
        <v>3351</v>
      </c>
      <c r="B21" s="93"/>
      <c r="C21" s="94" t="str">
        <f>INDEX(몬스터!$J$7:$J$312,MATCH(시뮬레이터!$B$1,몬스터!$D$7:$D$312,0))</f>
        <v>근접 본능</v>
      </c>
      <c r="D21" s="93"/>
      <c r="E21" s="93" t="s">
        <v>3051</v>
      </c>
      <c r="F21" s="93"/>
      <c r="G21" s="80"/>
      <c r="H21" s="78" t="s">
        <v>3012</v>
      </c>
      <c r="I21" s="78"/>
      <c r="J21" s="78"/>
      <c r="K21" s="78"/>
      <c r="L21" s="78"/>
      <c r="M21" s="78"/>
      <c r="N21" s="79"/>
      <c r="O21" s="105"/>
      <c r="P21" s="106"/>
      <c r="Q21" s="109"/>
      <c r="R21" s="110"/>
      <c r="S21" s="105"/>
      <c r="T21" s="106"/>
      <c r="U21" s="109"/>
      <c r="V21" s="110"/>
    </row>
    <row r="22" spans="1:22" ht="21" customHeight="1" x14ac:dyDescent="0.25">
      <c r="A22" s="98" t="s">
        <v>693</v>
      </c>
      <c r="B22" s="93"/>
      <c r="C22" s="94">
        <f>INDEX(몬스터!$K$7:$K$312,MATCH(시뮬레이터!$B$1,몬스터!$D$7:$D$312,0))</f>
        <v>1</v>
      </c>
      <c r="D22" s="93"/>
      <c r="E22" s="93"/>
      <c r="F22" s="93"/>
      <c r="G22" s="111" t="s">
        <v>1491</v>
      </c>
      <c r="H22" s="78"/>
      <c r="I22" s="78"/>
      <c r="J22" s="78"/>
      <c r="K22" s="78"/>
      <c r="L22" s="78"/>
      <c r="M22" s="78"/>
      <c r="N22" s="79"/>
      <c r="O22" s="100" t="s">
        <v>2908</v>
      </c>
      <c r="P22" s="78" t="s">
        <v>1334</v>
      </c>
      <c r="Q22" s="78"/>
      <c r="R22" s="78"/>
      <c r="S22" s="101" t="s">
        <v>691</v>
      </c>
      <c r="T22" s="78" t="s">
        <v>1334</v>
      </c>
      <c r="U22" s="78"/>
      <c r="V22" s="102"/>
    </row>
    <row r="23" spans="1:22" ht="21" customHeight="1" x14ac:dyDescent="0.25">
      <c r="A23" s="98" t="s">
        <v>563</v>
      </c>
      <c r="B23" s="93"/>
      <c r="C23" s="94">
        <f>INDEX(몬스터!$L$7:$L$312,MATCH(시뮬레이터!$B$1,몬스터!$D$7:$D$312,0))</f>
        <v>5</v>
      </c>
      <c r="D23" s="93"/>
      <c r="E23" s="93" t="s">
        <v>3051</v>
      </c>
      <c r="F23" s="93"/>
      <c r="G23" s="32"/>
      <c r="H23" s="30"/>
      <c r="I23" s="30"/>
      <c r="J23" s="30"/>
      <c r="K23" s="30"/>
      <c r="L23" s="30"/>
      <c r="M23" s="30"/>
      <c r="N23" s="31"/>
      <c r="O23" s="103">
        <f>IF(시뮬레이터!$Q23="","",INDEX(아이템!$C$2:$C$43,MATCH(시뮬레이터!$Q23,아이템!$A$2:$A$43,0)))</f>
        <v>0</v>
      </c>
      <c r="P23" s="104"/>
      <c r="Q23" s="107" t="s">
        <v>3824</v>
      </c>
      <c r="R23" s="108"/>
      <c r="S23" s="103">
        <f>IF(시뮬레이터!$U23="","",INDEX(아이템!$C$2:$C$43,MATCH(시뮬레이터!$U23,아이템!$A$2:$A$43,0)))</f>
        <v>0</v>
      </c>
      <c r="T23" s="104"/>
      <c r="U23" s="107" t="s">
        <v>3833</v>
      </c>
      <c r="V23" s="108"/>
    </row>
    <row r="24" spans="1:22" ht="21" customHeight="1" x14ac:dyDescent="0.25">
      <c r="A24" s="98" t="s">
        <v>502</v>
      </c>
      <c r="B24" s="93"/>
      <c r="C24" s="94">
        <f>INDEX(몬스터!$M$7:$M$312,MATCH(시뮬레이터!$B$1,몬스터!$D$7:$D$312,0))</f>
        <v>0</v>
      </c>
      <c r="D24" s="93"/>
      <c r="E24" s="93"/>
      <c r="F24" s="93"/>
      <c r="G24" s="63" t="s">
        <v>1368</v>
      </c>
      <c r="H24" s="64"/>
      <c r="I24" s="64"/>
      <c r="J24" s="64"/>
      <c r="K24" s="64"/>
      <c r="L24" s="64"/>
      <c r="M24" s="64"/>
      <c r="N24" s="64"/>
      <c r="O24" s="105"/>
      <c r="P24" s="106"/>
      <c r="Q24" s="109"/>
      <c r="R24" s="110"/>
      <c r="S24" s="105"/>
      <c r="T24" s="106"/>
      <c r="U24" s="109"/>
      <c r="V24" s="110"/>
    </row>
    <row r="25" spans="1:22" ht="21" customHeight="1" x14ac:dyDescent="0.25">
      <c r="A25" s="98" t="s">
        <v>3353</v>
      </c>
      <c r="B25" s="93"/>
      <c r="C25" s="94" t="str">
        <f>INDEX(몬스터!$N$7:$N$312,MATCH(시뮬레이터!$B$1,몬스터!$D$7:$D$312,0))</f>
        <v>불완전한 외피</v>
      </c>
      <c r="D25" s="93"/>
      <c r="E25" s="93" t="s">
        <v>3051</v>
      </c>
      <c r="F25" s="93"/>
      <c r="G25" s="77" t="s">
        <v>1484</v>
      </c>
      <c r="H25" s="78"/>
      <c r="I25" s="78"/>
      <c r="J25" s="78"/>
      <c r="K25" s="78"/>
      <c r="L25" s="78"/>
      <c r="M25" s="78"/>
      <c r="N25" s="79"/>
      <c r="O25" s="105"/>
      <c r="P25" s="106"/>
      <c r="Q25" s="109"/>
      <c r="R25" s="110"/>
      <c r="S25" s="105"/>
      <c r="T25" s="106"/>
      <c r="U25" s="109"/>
      <c r="V25" s="110"/>
    </row>
    <row r="26" spans="1:22" ht="21" customHeight="1" x14ac:dyDescent="0.25">
      <c r="A26" s="98" t="s">
        <v>695</v>
      </c>
      <c r="B26" s="93"/>
      <c r="C26" s="94">
        <f>INDEX(몬스터!$O$7:$O$312,MATCH(시뮬레이터!$B$1,몬스터!$D$7:$D$312,0))</f>
        <v>0</v>
      </c>
      <c r="D26" s="93"/>
      <c r="E26" s="93"/>
      <c r="F26" s="93"/>
      <c r="G26" s="80"/>
      <c r="H26" s="78"/>
      <c r="I26" s="78"/>
      <c r="J26" s="78"/>
      <c r="K26" s="78"/>
      <c r="L26" s="78"/>
      <c r="M26" s="78"/>
      <c r="N26" s="79"/>
      <c r="O26" s="100" t="s">
        <v>3054</v>
      </c>
      <c r="P26" s="78" t="s">
        <v>1334</v>
      </c>
      <c r="Q26" s="78"/>
      <c r="R26" s="78"/>
      <c r="S26" s="101" t="s">
        <v>481</v>
      </c>
      <c r="T26" s="78"/>
      <c r="U26" s="78"/>
      <c r="V26" s="102"/>
    </row>
    <row r="27" spans="1:22" ht="21" customHeight="1" x14ac:dyDescent="0.25">
      <c r="A27" s="98" t="s">
        <v>3018</v>
      </c>
      <c r="B27" s="93"/>
      <c r="C27" s="94">
        <f>몬스터_생명력_가져오기</f>
        <v>30</v>
      </c>
      <c r="D27" s="93"/>
      <c r="E27" s="93" t="s">
        <v>3051</v>
      </c>
      <c r="F27" s="93"/>
      <c r="G27" s="111" t="s">
        <v>1219</v>
      </c>
      <c r="H27" s="78"/>
      <c r="I27" s="78"/>
      <c r="J27" s="78"/>
      <c r="K27" s="78"/>
      <c r="L27" s="78"/>
      <c r="M27" s="78"/>
      <c r="N27" s="79"/>
      <c r="O27" s="103">
        <f>IF(시뮬레이터!$Q27="","",INDEX(아이템!$C$2:$C$43,MATCH(시뮬레이터!$Q27,아이템!$A$2:$A$43,0)))</f>
        <v>0</v>
      </c>
      <c r="P27" s="104"/>
      <c r="Q27" s="107" t="s">
        <v>800</v>
      </c>
      <c r="R27" s="108"/>
      <c r="S27" s="103">
        <f>IF(시뮬레이터!$U27="","",INDEX(아이템!$C$2:$C$43,MATCH(시뮬레이터!$U27,아이템!$A$2:$A$43,0)))</f>
        <v>0</v>
      </c>
      <c r="T27" s="104"/>
      <c r="U27" s="107" t="s">
        <v>3836</v>
      </c>
      <c r="V27" s="108"/>
    </row>
    <row r="28" spans="1:22" ht="21" customHeight="1" x14ac:dyDescent="0.25">
      <c r="A28" s="98" t="s">
        <v>4013</v>
      </c>
      <c r="B28" s="93"/>
      <c r="C28" s="94">
        <f>C24+C26+C27</f>
        <v>30</v>
      </c>
      <c r="D28" s="93"/>
      <c r="E28" s="93" t="s">
        <v>3051</v>
      </c>
      <c r="F28" s="93"/>
      <c r="G28" s="32"/>
      <c r="H28" s="30"/>
      <c r="I28" s="30"/>
      <c r="J28" s="30"/>
      <c r="K28" s="30"/>
      <c r="L28" s="30"/>
      <c r="M28" s="30"/>
      <c r="N28" s="31"/>
      <c r="O28" s="105"/>
      <c r="P28" s="106"/>
      <c r="Q28" s="109"/>
      <c r="R28" s="110"/>
      <c r="S28" s="105"/>
      <c r="T28" s="106"/>
      <c r="U28" s="109"/>
      <c r="V28" s="110"/>
    </row>
    <row r="29" spans="1:22" ht="24" customHeight="1" x14ac:dyDescent="0.25">
      <c r="A29" s="62" t="s">
        <v>107</v>
      </c>
      <c r="B29" s="52"/>
      <c r="C29" s="52"/>
      <c r="D29" s="52"/>
      <c r="E29" s="52"/>
      <c r="F29" s="52"/>
      <c r="G29" s="56" t="s">
        <v>1794</v>
      </c>
      <c r="H29" s="60"/>
      <c r="I29" s="60"/>
      <c r="J29" s="60"/>
      <c r="K29" s="60"/>
      <c r="L29" s="60"/>
      <c r="M29" s="60"/>
      <c r="N29" s="61"/>
      <c r="O29" s="105"/>
      <c r="P29" s="106"/>
      <c r="Q29" s="109"/>
      <c r="R29" s="110"/>
      <c r="S29" s="105"/>
      <c r="T29" s="106"/>
      <c r="U29" s="109"/>
      <c r="V29" s="110"/>
    </row>
    <row r="30" spans="1:22" ht="21" customHeight="1" x14ac:dyDescent="0.25">
      <c r="A30" s="98" t="s">
        <v>3008</v>
      </c>
      <c r="B30" s="93"/>
      <c r="C30" s="94" t="str">
        <f>IF(INDEX(몬스터!$Q$7:$Q$312,MATCH(시뮬레이터!$B$1,몬스터!$D$7:$D$312,0))="","-",INDEX(몬스터!$Q$7:$Q$312,MATCH(시뮬레이터!$B$1,몬스터!$D$7:$D$312,0)))</f>
        <v>앞질러</v>
      </c>
      <c r="D30" s="93"/>
      <c r="E30" s="93"/>
      <c r="F30" s="33" t="str">
        <f>IF(INDEX(몬스터!$Q$7:$Q$312,MATCH(시뮬레이터!$B$1,몬스터!$D$7:$D$312,0))="","-",INDEX(몬스터!$R$7:$R$312,MATCH(시뮬레이터!$B$1,몬스터!$D$7:$D$312,0))&amp;"%")</f>
        <v>70%</v>
      </c>
      <c r="G30" s="112" t="s">
        <v>3897</v>
      </c>
      <c r="H30" s="113"/>
      <c r="I30" s="114">
        <f>시뮬레이터!$Q$38</f>
        <v>93</v>
      </c>
      <c r="J30" s="113"/>
      <c r="K30" s="115" t="s">
        <v>3907</v>
      </c>
      <c r="L30" s="113"/>
      <c r="M30" s="114">
        <f>시뮬레이터!$C$23</f>
        <v>5</v>
      </c>
      <c r="N30" s="113"/>
      <c r="O30" s="100" t="s">
        <v>504</v>
      </c>
      <c r="P30" s="78"/>
      <c r="Q30" s="78"/>
      <c r="R30" s="78"/>
      <c r="S30" s="101" t="s">
        <v>3061</v>
      </c>
      <c r="T30" s="78"/>
      <c r="U30" s="78"/>
      <c r="V30" s="102"/>
    </row>
    <row r="31" spans="1:22" ht="21" customHeight="1" x14ac:dyDescent="0.25">
      <c r="A31" s="98" t="s">
        <v>3037</v>
      </c>
      <c r="B31" s="93"/>
      <c r="C31" s="94" t="str">
        <f>IF(INDEX(몬스터!$S$7:$S$312,MATCH(시뮬레이터!$B$1,몬스터!$D$7:$D$312,0))="","-",INDEX(몬스터!$S$7:$S$312,MATCH(시뮬레이터!$B$1,몬스터!$D$7:$D$312,0)))</f>
        <v>밀어내기</v>
      </c>
      <c r="D31" s="93"/>
      <c r="E31" s="93"/>
      <c r="F31" s="33" t="str">
        <f>IF(INDEX(몬스터!$S$7:$S$312,MATCH(시뮬레이터!$B$1,몬스터!$D$7:$D$312,0))="","-",INDEX(몬스터!$T$7:$T$312,MATCH(시뮬레이터!$B$1,몬스터!$D$7:$D$312,0))&amp;"%")</f>
        <v>30%</v>
      </c>
      <c r="G31" s="112" t="s">
        <v>3925</v>
      </c>
      <c r="H31" s="113"/>
      <c r="I31" s="114">
        <f>시뮬레이터!$C$27</f>
        <v>30</v>
      </c>
      <c r="J31" s="113"/>
      <c r="K31" s="115" t="s">
        <v>3898</v>
      </c>
      <c r="L31" s="113"/>
      <c r="M31" s="114">
        <f>시뮬레이터!$Q$42</f>
        <v>74</v>
      </c>
      <c r="N31" s="113"/>
      <c r="O31" s="103">
        <f>IF(시뮬레이터!$Q31="","",INDEX(아이템!$C$2:$C$43,MATCH(시뮬레이터!$Q31,아이템!$A$2:$A$43,0)))</f>
        <v>0</v>
      </c>
      <c r="P31" s="104"/>
      <c r="Q31" s="107" t="s">
        <v>3839</v>
      </c>
      <c r="R31" s="108"/>
      <c r="S31" s="103">
        <f>IF(시뮬레이터!$U31="","",INDEX(아이템!$C$2:$C$43,MATCH(시뮬레이터!$U31,아이템!$A$2:$A$43,0)))</f>
        <v>0</v>
      </c>
      <c r="T31" s="104"/>
      <c r="U31" s="107" t="s">
        <v>877</v>
      </c>
      <c r="V31" s="108"/>
    </row>
    <row r="32" spans="1:22" ht="21" customHeight="1" x14ac:dyDescent="0.25">
      <c r="A32" s="98" t="s">
        <v>3016</v>
      </c>
      <c r="B32" s="93"/>
      <c r="C32" s="94" t="str">
        <f>IF(INDEX(몬스터!$U$7:$U$312,MATCH(시뮬레이터!$B$1,몬스터!$D$7:$D$312,0))="","-",INDEX(몬스터!$U$7:$U$312,MATCH(시뮬레이터!$B$1,몬스터!$D$7:$D$312,0)))</f>
        <v>-</v>
      </c>
      <c r="D32" s="93"/>
      <c r="E32" s="93"/>
      <c r="F32" s="33" t="str">
        <f>IF(INDEX(몬스터!$U$7:$U$312,MATCH(시뮬레이터!$B$1,몬스터!$D$7:$D$312,0))="","-",INDEX(몬스터!$V$7:$V$312,MATCH(시뮬레이터!$B$1,몬스터!$D$7:$D$312,0))&amp;"%")</f>
        <v>-</v>
      </c>
      <c r="G32" s="112" t="s">
        <v>774</v>
      </c>
      <c r="H32" s="113"/>
      <c r="I32" s="114">
        <f>시뮬레이터!$C$19</f>
        <v>30</v>
      </c>
      <c r="J32" s="113"/>
      <c r="K32" s="115" t="s">
        <v>769</v>
      </c>
      <c r="L32" s="113"/>
      <c r="M32" s="114">
        <f>시뮬레이터!$J$1</f>
        <v>200</v>
      </c>
      <c r="N32" s="113"/>
      <c r="O32" s="105"/>
      <c r="P32" s="106"/>
      <c r="Q32" s="109"/>
      <c r="R32" s="110"/>
      <c r="S32" s="105"/>
      <c r="T32" s="106"/>
      <c r="U32" s="109"/>
      <c r="V32" s="110"/>
    </row>
    <row r="33" spans="1:22" ht="21" customHeight="1" x14ac:dyDescent="0.25">
      <c r="A33" s="98" t="s">
        <v>2991</v>
      </c>
      <c r="B33" s="93"/>
      <c r="C33" s="94" t="str">
        <f>IF(INDEX(몬스터!$W$7:$W$312,MATCH(시뮬레이터!$B$1,몬스터!$D$7:$D$312,0))="","-",INDEX(몬스터!$W$7:$W$312,MATCH(시뮬레이터!$B$1,몬스터!$D$7:$D$312,0)))</f>
        <v>-</v>
      </c>
      <c r="D33" s="93"/>
      <c r="E33" s="93"/>
      <c r="F33" s="33" t="str">
        <f>IF(INDEX(몬스터!$W$7:$W$312,MATCH(시뮬레이터!$B$1,몬스터!$D$7:$D$312,0))="","-",INDEX(몬스터!$X$7:$X$312,MATCH(시뮬레이터!$B$1,몬스터!$D$7:$D$312,0))&amp;"%")</f>
        <v>-</v>
      </c>
      <c r="G33" s="112" t="s">
        <v>3901</v>
      </c>
      <c r="H33" s="113"/>
      <c r="I33" s="114">
        <f>시뮬레이터!$I$12</f>
        <v>76</v>
      </c>
      <c r="J33" s="113"/>
      <c r="K33" s="115" t="s">
        <v>3922</v>
      </c>
      <c r="L33" s="113"/>
      <c r="M33" s="114">
        <f>시뮬레이터!$M$12</f>
        <v>1</v>
      </c>
      <c r="N33" s="113"/>
      <c r="O33" s="105"/>
      <c r="P33" s="106"/>
      <c r="Q33" s="109"/>
      <c r="R33" s="110"/>
      <c r="S33" s="105"/>
      <c r="T33" s="106"/>
      <c r="U33" s="109"/>
      <c r="V33" s="110"/>
    </row>
    <row r="34" spans="1:22" ht="24" customHeight="1" x14ac:dyDescent="0.25">
      <c r="A34" s="62" t="s">
        <v>3902</v>
      </c>
      <c r="B34" s="52"/>
      <c r="C34" s="52"/>
      <c r="D34" s="52"/>
      <c r="E34" s="52"/>
      <c r="F34" s="52"/>
      <c r="G34" s="112" t="s">
        <v>3905</v>
      </c>
      <c r="H34" s="113"/>
      <c r="I34" s="114">
        <f>시뮬레이터!$I$13</f>
        <v>1</v>
      </c>
      <c r="J34" s="113"/>
      <c r="K34" s="115" t="s">
        <v>3900</v>
      </c>
      <c r="L34" s="113"/>
      <c r="M34" s="114">
        <f>시뮬레이터!$M$13</f>
        <v>200</v>
      </c>
      <c r="N34" s="113"/>
      <c r="O34" s="116"/>
      <c r="P34" s="72"/>
      <c r="Q34" s="72"/>
      <c r="R34" s="72"/>
      <c r="S34" s="72"/>
      <c r="T34" s="72"/>
      <c r="U34" s="72"/>
      <c r="V34" s="117"/>
    </row>
    <row r="35" spans="1:22" ht="24" customHeight="1" x14ac:dyDescent="0.25">
      <c r="A35" s="118" t="str">
        <f>IFERROR(INDEX('스킬 DATA'!$I$5:$I$212,MATCH(시뮬레이터!$C$30,'스킬 DATA'!$G$5:$G$212,0)),"")</f>
        <v/>
      </c>
      <c r="B35" s="119"/>
      <c r="C35" s="124" t="s">
        <v>3063</v>
      </c>
      <c r="D35" s="78"/>
      <c r="E35" s="125" t="s">
        <v>716</v>
      </c>
      <c r="F35" s="126"/>
      <c r="G35" s="112" t="s">
        <v>778</v>
      </c>
      <c r="H35" s="113"/>
      <c r="I35" s="114">
        <f>시뮬레이터!$I$15</f>
        <v>0</v>
      </c>
      <c r="J35" s="113"/>
      <c r="K35" s="115" t="s">
        <v>772</v>
      </c>
      <c r="L35" s="113"/>
      <c r="M35" s="114">
        <f>시뮬레이터!$M$15</f>
        <v>59.699999999999996</v>
      </c>
      <c r="N35" s="113"/>
      <c r="O35" s="66" t="s">
        <v>1558</v>
      </c>
      <c r="P35" s="67"/>
      <c r="Q35" s="67"/>
      <c r="R35" s="67"/>
      <c r="S35" s="67"/>
      <c r="T35" s="67"/>
      <c r="U35" s="67"/>
      <c r="V35" s="67"/>
    </row>
    <row r="36" spans="1:22" ht="21" customHeight="1" x14ac:dyDescent="0.25">
      <c r="A36" s="120"/>
      <c r="B36" s="121"/>
      <c r="C36" s="124" t="s">
        <v>2915</v>
      </c>
      <c r="D36" s="78"/>
      <c r="E36" s="125" t="str">
        <f>IFERROR(INDEX('스킬 DATA'!$J$5:$J$212,MATCH(시뮬레이터!$C$30,'스킬 DATA'!$G$5:$G$212,0)),"-")</f>
        <v>-</v>
      </c>
      <c r="F36" s="126"/>
      <c r="G36" s="112" t="s">
        <v>3924</v>
      </c>
      <c r="H36" s="113"/>
      <c r="I36" s="114" t="str">
        <f>시뮬레이터!$I$7</f>
        <v>공명</v>
      </c>
      <c r="J36" s="113"/>
      <c r="K36" s="115" t="s">
        <v>3918</v>
      </c>
      <c r="L36" s="113"/>
      <c r="M36" s="114" t="str">
        <f>시뮬레이터!$M$7</f>
        <v>침식</v>
      </c>
      <c r="N36" s="113"/>
      <c r="O36" s="99" t="s">
        <v>522</v>
      </c>
      <c r="P36" s="93"/>
      <c r="Q36" s="94">
        <f>INDEX('PC DATA(대차대조표)'!$F$2:$F$307,MATCH(시뮬레이터!$G$1,'PC DATA(대차대조표)'!$A$2:$A$307,0))</f>
        <v>10</v>
      </c>
      <c r="R36" s="93"/>
      <c r="S36" s="93"/>
      <c r="T36" s="93"/>
      <c r="U36" s="93"/>
      <c r="V36" s="93"/>
    </row>
    <row r="37" spans="1:22" ht="21" customHeight="1" x14ac:dyDescent="0.25">
      <c r="A37" s="120"/>
      <c r="B37" s="121"/>
      <c r="C37" s="124" t="s">
        <v>984</v>
      </c>
      <c r="D37" s="78"/>
      <c r="E37" s="125" t="str">
        <f>IFERROR(INDEX('스킬 DATA'!$L$5:$L$212,MATCH(시뮬레이터!$C$30,'스킬 DATA'!$G$5:$G$212,0)),"-")</f>
        <v>-</v>
      </c>
      <c r="F37" s="126"/>
      <c r="G37" s="112" t="s">
        <v>768</v>
      </c>
      <c r="H37" s="113"/>
      <c r="I37" s="114">
        <f>시뮬레이터!$I$9</f>
        <v>1.2</v>
      </c>
      <c r="J37" s="113"/>
      <c r="K37" s="115" t="s">
        <v>762</v>
      </c>
      <c r="L37" s="113"/>
      <c r="M37" s="114">
        <f>시뮬레이터!$M$9</f>
        <v>0.8</v>
      </c>
      <c r="N37" s="113"/>
      <c r="O37" s="99" t="s">
        <v>766</v>
      </c>
      <c r="P37" s="93"/>
      <c r="Q37" s="94">
        <f>IF(시뮬레이터!$Q$19="",0,VLOOKUP(시뮬레이터!$Q$19,아이템!$A$2:$T$43,9,0))+IF(시뮬레이터!$U$19="",0,VLOOKUP(시뮬레이터!$U$19,아이템!$A$2:$T$43,9,0))+IF(시뮬레이터!$Q$23="",0,VLOOKUP(시뮬레이터!$Q$23,아이템!$A$2:$T$43,9,0))+IF(시뮬레이터!$U$23="",0,VLOOKUP(시뮬레이터!$U$23,아이템!$A$2:$T$43,9,0))+IF(시뮬레이터!$Q$27="",0,VLOOKUP(시뮬레이터!$Q$27,아이템!$A$2:$T$43,9,0))+IF(시뮬레이터!$U$27="",0,VLOOKUP(시뮬레이터!$U$27,아이템!$A$2:$T$43,9,0))+IF(시뮬레이터!$Q$31="",0,VLOOKUP(시뮬레이터!$Q$31,아이템!$A$2:$T$43,9,0))+IF(시뮬레이터!$U$31="",0,VLOOKUP(시뮬레이터!$U$31,아이템!$A$2:$T$43,9,0))</f>
        <v>83</v>
      </c>
      <c r="R37" s="93"/>
      <c r="S37" s="93"/>
      <c r="T37" s="93"/>
      <c r="U37" s="93"/>
      <c r="V37" s="93"/>
    </row>
    <row r="38" spans="1:22" ht="21" customHeight="1" x14ac:dyDescent="0.25">
      <c r="A38" s="122"/>
      <c r="B38" s="123"/>
      <c r="C38" s="124" t="s">
        <v>921</v>
      </c>
      <c r="D38" s="78"/>
      <c r="E38" s="125">
        <f>IFERROR(INDEX('스킬 DATA'!$P$5:$P$212,MATCH(시뮬레이터!$C$30,'스킬 DATA'!$G$5:$G$212,0)),0)</f>
        <v>0</v>
      </c>
      <c r="F38" s="126"/>
      <c r="G38" s="127" t="s">
        <v>1205</v>
      </c>
      <c r="H38" s="128"/>
      <c r="I38" s="128"/>
      <c r="J38" s="128"/>
      <c r="K38" s="128"/>
      <c r="L38" s="128"/>
      <c r="M38" s="128"/>
      <c r="N38" s="129"/>
      <c r="O38" s="99" t="s">
        <v>563</v>
      </c>
      <c r="P38" s="93"/>
      <c r="Q38" s="94">
        <f>시뮬레이터!$Q$36+시뮬레이터!$Q$37</f>
        <v>93</v>
      </c>
      <c r="R38" s="93"/>
      <c r="S38" s="93"/>
      <c r="T38" s="93"/>
      <c r="U38" s="93"/>
      <c r="V38" s="93"/>
    </row>
    <row r="39" spans="1:22" ht="21" customHeight="1" x14ac:dyDescent="0.25">
      <c r="A39" s="130" t="s">
        <v>3021</v>
      </c>
      <c r="B39" s="78"/>
      <c r="C39" s="131" t="str">
        <f>IFERROR(INDEX('스킬 DATA'!$H$5:$H$212,MATCH(시뮬레이터!$C$30,'스킬 DATA'!$G$5:$G$212,0)),"-")</f>
        <v>-</v>
      </c>
      <c r="D39" s="78"/>
      <c r="E39" s="78"/>
      <c r="F39" s="126"/>
      <c r="G39" s="32"/>
      <c r="H39" s="30"/>
      <c r="I39" s="30"/>
      <c r="J39" s="30"/>
      <c r="K39" s="30"/>
      <c r="L39" s="30"/>
      <c r="M39" s="30"/>
      <c r="N39" s="31"/>
      <c r="O39" s="99" t="s">
        <v>910</v>
      </c>
      <c r="P39" s="93"/>
      <c r="Q39" s="94" t="str">
        <f>IF(시뮬레이터!$Q$19="","",VLOOKUP(시뮬레이터!$Q$19,아이템!$A$2:$T$43,20,0))</f>
        <v>공명</v>
      </c>
      <c r="R39" s="93"/>
      <c r="S39" s="93"/>
      <c r="T39" s="93"/>
      <c r="U39" s="93"/>
      <c r="V39" s="93"/>
    </row>
    <row r="40" spans="1:22" ht="21" customHeight="1" x14ac:dyDescent="0.25">
      <c r="A40" s="36"/>
      <c r="B40" s="30"/>
      <c r="C40" s="78"/>
      <c r="D40" s="78"/>
      <c r="E40" s="78"/>
      <c r="F40" s="126"/>
      <c r="G40" s="63" t="s">
        <v>1366</v>
      </c>
      <c r="H40" s="64"/>
      <c r="I40" s="64"/>
      <c r="J40" s="64"/>
      <c r="K40" s="64"/>
      <c r="L40" s="64"/>
      <c r="M40" s="64"/>
      <c r="N40" s="64"/>
      <c r="O40" s="99" t="s">
        <v>502</v>
      </c>
      <c r="P40" s="93"/>
      <c r="Q40" s="94">
        <f>INDEX('PC DATA(대차대조표)'!$H$2:$H$307,MATCH(시뮬레이터!$G$1,'PC DATA(대차대조표)'!$A$2:$A$307,0))</f>
        <v>10</v>
      </c>
      <c r="R40" s="93"/>
      <c r="S40" s="93"/>
      <c r="T40" s="93"/>
      <c r="U40" s="93"/>
      <c r="V40" s="93"/>
    </row>
    <row r="41" spans="1:22" ht="21" customHeight="1" x14ac:dyDescent="0.25">
      <c r="A41" s="36"/>
      <c r="B41" s="30"/>
      <c r="C41" s="78"/>
      <c r="D41" s="78"/>
      <c r="E41" s="78"/>
      <c r="F41" s="126"/>
      <c r="G41" s="77" t="s">
        <v>1221</v>
      </c>
      <c r="H41" s="78"/>
      <c r="I41" s="78"/>
      <c r="J41" s="78"/>
      <c r="K41" s="78"/>
      <c r="L41" s="78"/>
      <c r="M41" s="78"/>
      <c r="N41" s="79"/>
      <c r="O41" s="99" t="s">
        <v>775</v>
      </c>
      <c r="P41" s="93"/>
      <c r="Q41" s="94">
        <f>IF(시뮬레이터!$Q$19="",0,VLOOKUP(시뮬레이터!$Q$19,아이템!$A$2:$T$43,11,0))+IF(시뮬레이터!$U$19="",0,VLOOKUP(시뮬레이터!$U$19,아이템!$A$2:$T$43,11,0))+IF(시뮬레이터!$Q$23="",0,VLOOKUP(시뮬레이터!$Q$23,아이템!$A$2:$T$43,11,0))+IF(시뮬레이터!$U$23="",0,VLOOKUP(시뮬레이터!$U$23,아이템!$A$2:$T$43,11,0))+IF(시뮬레이터!$Q$27="",0,VLOOKUP(시뮬레이터!$Q$27,아이템!$A$2:$T$43,11,0))+IF(시뮬레이터!$U$27="",0,VLOOKUP(시뮬레이터!$U$27,아이템!$A$2:$T$43,11,0))+IF(시뮬레이터!$Q$31="",0,VLOOKUP(시뮬레이터!$Q$31,아이템!$A$2:$T$43,11,0))+IF(시뮬레이터!$U$31="",0,VLOOKUP(시뮬레이터!$U$31,아이템!$A$2:$T$43,11,0))</f>
        <v>64</v>
      </c>
      <c r="R41" s="93"/>
      <c r="S41" s="93"/>
      <c r="T41" s="93"/>
      <c r="U41" s="93"/>
      <c r="V41" s="93"/>
    </row>
    <row r="42" spans="1:22" ht="21" customHeight="1" x14ac:dyDescent="0.25">
      <c r="A42" s="130" t="s">
        <v>927</v>
      </c>
      <c r="B42" s="78"/>
      <c r="C42" s="125">
        <v>1</v>
      </c>
      <c r="D42" s="78"/>
      <c r="E42" s="38" t="s">
        <v>3020</v>
      </c>
      <c r="F42" s="39">
        <v>1.5</v>
      </c>
      <c r="G42" s="80"/>
      <c r="H42" s="78"/>
      <c r="I42" s="78"/>
      <c r="J42" s="78"/>
      <c r="K42" s="78"/>
      <c r="L42" s="78"/>
      <c r="M42" s="78"/>
      <c r="N42" s="79"/>
      <c r="O42" s="99" t="s">
        <v>596</v>
      </c>
      <c r="P42" s="93"/>
      <c r="Q42" s="94">
        <f>시뮬레이터!$Q$40+시뮬레이터!$Q$41</f>
        <v>74</v>
      </c>
      <c r="R42" s="93"/>
      <c r="S42" s="93"/>
      <c r="T42" s="93"/>
      <c r="U42" s="93"/>
      <c r="V42" s="93"/>
    </row>
    <row r="43" spans="1:22" ht="21" customHeight="1" x14ac:dyDescent="0.25">
      <c r="A43" s="130" t="s">
        <v>3042</v>
      </c>
      <c r="B43" s="78"/>
      <c r="C43" s="131" t="str">
        <f>INDEX(몬스터!$Y$7:$Y$312,MATCH(시뮬레이터!$B$1,몬스터!$D$7:$D$312,0))</f>
        <v>인간 시절 늘 자기 편의를 먼저 챙김. 엘리베이터 문 닫기·넘어진 사람 외면 등 사소한 이기심을 반복하며 자연스럽게 선의 0에 도달. 초기 대량 유입기에 형성된 단순 보라 단세포형. 잔류 기억 1개.</v>
      </c>
      <c r="D43" s="78"/>
      <c r="E43" s="78"/>
      <c r="F43" s="126"/>
      <c r="G43" s="111" t="s">
        <v>1204</v>
      </c>
      <c r="H43" s="78"/>
      <c r="I43" s="78"/>
      <c r="J43" s="78"/>
      <c r="K43" s="78"/>
      <c r="L43" s="78"/>
      <c r="M43" s="78"/>
      <c r="N43" s="79"/>
      <c r="O43" s="134" t="s">
        <v>882</v>
      </c>
      <c r="P43" s="78"/>
      <c r="Q43" s="125" t="str">
        <f>IF(시뮬레이터!$U$19="","",VLOOKUP(시뮬레이터!$U$19,아이템!$A$2:$T$43,20,0))</f>
        <v>공명</v>
      </c>
      <c r="R43" s="78"/>
      <c r="S43" s="78"/>
      <c r="T43" s="78"/>
      <c r="U43" s="78"/>
      <c r="V43" s="78"/>
    </row>
    <row r="44" spans="1:22" ht="24" customHeight="1" x14ac:dyDescent="0.25">
      <c r="A44" s="40"/>
      <c r="B44" s="41"/>
      <c r="C44" s="132"/>
      <c r="D44" s="132"/>
      <c r="E44" s="132"/>
      <c r="F44" s="133"/>
      <c r="G44" s="80"/>
      <c r="H44" s="78"/>
      <c r="I44" s="78"/>
      <c r="J44" s="78"/>
      <c r="K44" s="78"/>
      <c r="L44" s="78"/>
      <c r="M44" s="78"/>
      <c r="N44" s="79"/>
      <c r="O44" s="135" t="s">
        <v>105</v>
      </c>
      <c r="P44" s="67"/>
      <c r="Q44" s="67"/>
      <c r="R44" s="67"/>
      <c r="S44" s="67"/>
      <c r="T44" s="67"/>
      <c r="U44" s="67"/>
      <c r="V44" s="136"/>
    </row>
    <row r="45" spans="1:22" ht="21" customHeight="1" thickBot="1" x14ac:dyDescent="0.3">
      <c r="A45" s="30"/>
      <c r="B45" s="30"/>
      <c r="C45" s="30"/>
      <c r="D45" s="30"/>
      <c r="E45" s="30"/>
      <c r="F45" s="30"/>
      <c r="G45" s="137" t="s">
        <v>979</v>
      </c>
      <c r="H45" s="138"/>
      <c r="I45" s="138"/>
      <c r="J45" s="138"/>
      <c r="K45" s="138"/>
      <c r="L45" s="138"/>
      <c r="M45" s="138"/>
      <c r="N45" s="138"/>
      <c r="O45" s="139" t="s">
        <v>3063</v>
      </c>
      <c r="P45" s="140"/>
      <c r="Q45" s="141" t="s">
        <v>505</v>
      </c>
      <c r="R45" s="140"/>
      <c r="S45" s="140"/>
      <c r="T45" s="140"/>
      <c r="U45" s="140"/>
      <c r="V45" s="140"/>
    </row>
    <row r="46" spans="1:22" ht="21" customHeight="1" thickBot="1" x14ac:dyDescent="0.3">
      <c r="A46" s="186" t="s">
        <v>4018</v>
      </c>
      <c r="B46" s="187"/>
      <c r="C46" s="187"/>
      <c r="D46" s="187"/>
      <c r="E46" s="187"/>
      <c r="F46" s="188"/>
      <c r="G46" s="176" t="s">
        <v>2977</v>
      </c>
      <c r="H46" s="142"/>
      <c r="I46" s="143" t="str">
        <f>Q12</f>
        <v>차한해</v>
      </c>
      <c r="J46" s="143"/>
      <c r="K46" s="142" t="s">
        <v>4009</v>
      </c>
      <c r="L46" s="142"/>
      <c r="M46" s="143" t="str">
        <f>B1</f>
        <v>나부터</v>
      </c>
      <c r="N46" s="143"/>
      <c r="O46" s="144" t="s">
        <v>2915</v>
      </c>
      <c r="P46" s="145"/>
      <c r="Q46" s="146" t="str">
        <f>스킬_타입_가져오기</f>
        <v>액티브</v>
      </c>
      <c r="R46" s="145"/>
      <c r="S46" s="145"/>
      <c r="T46" s="145"/>
      <c r="U46" s="145"/>
      <c r="V46" s="145"/>
    </row>
    <row r="47" spans="1:22" ht="21" customHeight="1" x14ac:dyDescent="0.25">
      <c r="A47" s="217" t="s">
        <v>4016</v>
      </c>
      <c r="B47" s="218"/>
      <c r="C47" s="218"/>
      <c r="D47" s="219" t="s">
        <v>4017</v>
      </c>
      <c r="E47" s="219"/>
      <c r="F47" s="220"/>
      <c r="G47" s="176" t="s">
        <v>1992</v>
      </c>
      <c r="H47" s="142"/>
      <c r="I47" s="143">
        <f>Q38</f>
        <v>93</v>
      </c>
      <c r="J47" s="143"/>
      <c r="K47" s="142" t="s">
        <v>1993</v>
      </c>
      <c r="L47" s="142"/>
      <c r="M47" s="143">
        <f>C28</f>
        <v>30</v>
      </c>
      <c r="N47" s="143"/>
      <c r="O47" s="144" t="s">
        <v>984</v>
      </c>
      <c r="P47" s="145"/>
      <c r="Q47" s="146">
        <f>스킬_상태이상_가져오기</f>
        <v>0</v>
      </c>
      <c r="R47" s="145"/>
      <c r="S47" s="145"/>
      <c r="T47" s="145"/>
      <c r="U47" s="145"/>
      <c r="V47" s="145"/>
    </row>
    <row r="48" spans="1:22" ht="21" customHeight="1" x14ac:dyDescent="0.25">
      <c r="A48" s="221" t="s">
        <v>4011</v>
      </c>
      <c r="B48" s="222" t="s">
        <v>4012</v>
      </c>
      <c r="C48" s="223">
        <f>P1</f>
        <v>0.3</v>
      </c>
      <c r="D48" s="222" t="s">
        <v>4011</v>
      </c>
      <c r="E48" s="222" t="s">
        <v>4012</v>
      </c>
      <c r="F48" s="224">
        <f>M1</f>
        <v>0.3</v>
      </c>
      <c r="G48" s="176" t="s">
        <v>3041</v>
      </c>
      <c r="H48" s="142"/>
      <c r="I48" s="143" t="str">
        <f>Q39</f>
        <v>공명</v>
      </c>
      <c r="J48" s="143"/>
      <c r="K48" s="142" t="s">
        <v>3041</v>
      </c>
      <c r="L48" s="142"/>
      <c r="M48" s="143" t="str">
        <f>C16</f>
        <v>침식</v>
      </c>
      <c r="N48" s="143"/>
      <c r="O48" s="144" t="s">
        <v>921</v>
      </c>
      <c r="P48" s="145"/>
      <c r="Q48" s="147">
        <f>스킬_피해계수_가져오기</f>
        <v>1.1000000000000001</v>
      </c>
      <c r="R48" s="147"/>
      <c r="S48" s="147"/>
      <c r="T48" s="147"/>
      <c r="U48" s="147"/>
      <c r="V48" s="147"/>
    </row>
    <row r="49" spans="1:22" ht="21" customHeight="1" x14ac:dyDescent="0.25">
      <c r="A49" s="221"/>
      <c r="B49" s="222" t="str">
        <f>E35</f>
        <v>발자국 저장</v>
      </c>
      <c r="C49" s="225">
        <f>C42+F42</f>
        <v>2.5</v>
      </c>
      <c r="D49" s="222"/>
      <c r="E49" s="222" t="str">
        <f>Q45</f>
        <v>한 줄로 서!</v>
      </c>
      <c r="F49" s="226">
        <f>스킬_시전시간_가져오기</f>
        <v>0.5</v>
      </c>
      <c r="G49" s="176" t="s">
        <v>1991</v>
      </c>
      <c r="H49" s="142"/>
      <c r="I49" s="143" t="str">
        <f>I16</f>
        <v>우세</v>
      </c>
      <c r="J49" s="143"/>
      <c r="K49" s="142" t="s">
        <v>981</v>
      </c>
      <c r="L49" s="142"/>
      <c r="M49" s="143">
        <f>I47*I9</f>
        <v>111.6</v>
      </c>
      <c r="N49" s="143"/>
      <c r="O49" s="148" t="s">
        <v>900</v>
      </c>
      <c r="P49" s="149"/>
      <c r="Q49" s="149"/>
      <c r="R49" s="149"/>
      <c r="S49" s="149"/>
      <c r="T49" s="149"/>
      <c r="U49" s="149"/>
      <c r="V49" s="149"/>
    </row>
    <row r="50" spans="1:22" ht="21" customHeight="1" x14ac:dyDescent="0.25">
      <c r="A50" s="227"/>
      <c r="B50" s="228"/>
      <c r="C50" s="225"/>
      <c r="D50" s="225"/>
      <c r="E50" s="225"/>
      <c r="F50" s="226"/>
      <c r="G50" s="177" t="s">
        <v>4014</v>
      </c>
      <c r="H50" s="153"/>
      <c r="I50" s="169">
        <f>M47-M49*E51</f>
        <v>-304.79999999999995</v>
      </c>
      <c r="J50" s="169"/>
      <c r="K50" s="169"/>
      <c r="L50" s="169"/>
      <c r="M50" s="169"/>
      <c r="N50" s="169"/>
      <c r="O50" s="150"/>
      <c r="P50" s="149"/>
      <c r="Q50" s="149"/>
      <c r="R50" s="149"/>
      <c r="S50" s="149"/>
      <c r="T50" s="149"/>
      <c r="U50" s="149"/>
      <c r="V50" s="149"/>
    </row>
    <row r="51" spans="1:22" ht="21" customHeight="1" x14ac:dyDescent="0.25">
      <c r="A51" s="221" t="s">
        <v>4007</v>
      </c>
      <c r="B51" s="229">
        <v>1</v>
      </c>
      <c r="C51" s="225"/>
      <c r="D51" s="222" t="s">
        <v>4007</v>
      </c>
      <c r="E51" s="229">
        <v>3</v>
      </c>
      <c r="F51" s="226"/>
      <c r="G51" s="178" t="s">
        <v>980</v>
      </c>
      <c r="H51" s="154"/>
      <c r="I51" s="154"/>
      <c r="J51" s="154"/>
      <c r="K51" s="154"/>
      <c r="L51" s="154"/>
      <c r="M51" s="154"/>
      <c r="N51" s="154"/>
      <c r="O51" s="150"/>
      <c r="P51" s="149"/>
      <c r="Q51" s="149"/>
      <c r="R51" s="149"/>
      <c r="S51" s="149"/>
      <c r="T51" s="149"/>
      <c r="U51" s="149"/>
      <c r="V51" s="149"/>
    </row>
    <row r="52" spans="1:22" ht="21" customHeight="1" thickBot="1" x14ac:dyDescent="0.3">
      <c r="A52" s="230" t="s">
        <v>4008</v>
      </c>
      <c r="B52" s="231">
        <f>B51*C48</f>
        <v>0.3</v>
      </c>
      <c r="C52" s="231"/>
      <c r="D52" s="232" t="s">
        <v>4008</v>
      </c>
      <c r="E52" s="231">
        <f>E51*F48</f>
        <v>0.89999999999999991</v>
      </c>
      <c r="F52" s="233"/>
      <c r="G52" s="179" t="s">
        <v>2977</v>
      </c>
      <c r="H52" s="155"/>
      <c r="I52" s="156" t="str">
        <f>B1</f>
        <v>나부터</v>
      </c>
      <c r="J52" s="156"/>
      <c r="K52" s="157" t="s">
        <v>4009</v>
      </c>
      <c r="L52" s="157"/>
      <c r="M52" s="156" t="str">
        <f>Q12</f>
        <v>차한해</v>
      </c>
      <c r="N52" s="156"/>
      <c r="O52" s="151"/>
      <c r="P52" s="152"/>
      <c r="Q52" s="152"/>
      <c r="R52" s="152"/>
      <c r="S52" s="152"/>
      <c r="T52" s="152"/>
      <c r="U52" s="152"/>
      <c r="V52" s="152"/>
    </row>
    <row r="53" spans="1:22" ht="21" customHeight="1" thickBot="1" x14ac:dyDescent="0.3">
      <c r="A53" s="30"/>
      <c r="B53" s="30"/>
      <c r="C53" s="30"/>
      <c r="D53" s="30"/>
      <c r="E53" s="30"/>
      <c r="F53" s="30"/>
      <c r="G53" s="158" t="s">
        <v>1992</v>
      </c>
      <c r="H53" s="158"/>
      <c r="I53" s="156">
        <f>C23</f>
        <v>5</v>
      </c>
      <c r="J53" s="156"/>
      <c r="K53" s="157" t="s">
        <v>1993</v>
      </c>
      <c r="L53" s="157"/>
      <c r="M53" s="156">
        <f>Q42</f>
        <v>74</v>
      </c>
      <c r="N53" s="156"/>
      <c r="O53" s="30"/>
      <c r="P53" s="30"/>
      <c r="Q53" s="30"/>
      <c r="R53" s="30"/>
      <c r="S53" s="30"/>
      <c r="T53" s="30"/>
      <c r="U53" s="30"/>
      <c r="V53" s="30"/>
    </row>
    <row r="54" spans="1:22" ht="21" customHeight="1" thickBot="1" x14ac:dyDescent="0.3">
      <c r="A54" s="191" t="s">
        <v>4019</v>
      </c>
      <c r="B54" s="192"/>
      <c r="C54" s="192"/>
      <c r="D54" s="192"/>
      <c r="E54" s="192"/>
      <c r="F54" s="193"/>
      <c r="G54" s="189" t="s">
        <v>3041</v>
      </c>
      <c r="H54" s="158"/>
      <c r="I54" s="156" t="str">
        <f>C16</f>
        <v>침식</v>
      </c>
      <c r="J54" s="156"/>
      <c r="K54" s="157" t="s">
        <v>3041</v>
      </c>
      <c r="L54" s="157"/>
      <c r="M54" s="156" t="str">
        <f>Q43</f>
        <v>공명</v>
      </c>
      <c r="N54" s="156"/>
      <c r="O54" s="30"/>
      <c r="P54" s="30"/>
      <c r="Q54" s="30"/>
      <c r="R54" s="30"/>
      <c r="S54" s="30"/>
      <c r="T54" s="30"/>
      <c r="U54" s="30"/>
      <c r="V54" s="30"/>
    </row>
    <row r="55" spans="1:22" ht="21" customHeight="1" thickBot="1" x14ac:dyDescent="0.3">
      <c r="A55" s="194" t="s">
        <v>4016</v>
      </c>
      <c r="B55" s="183"/>
      <c r="C55" s="184"/>
      <c r="D55" s="185" t="s">
        <v>4017</v>
      </c>
      <c r="E55" s="185"/>
      <c r="F55" s="195"/>
      <c r="G55" s="162" t="s">
        <v>1991</v>
      </c>
      <c r="H55" s="159"/>
      <c r="I55" s="160" t="str">
        <f>M16</f>
        <v>열세</v>
      </c>
      <c r="J55" s="160"/>
      <c r="K55" s="161" t="s">
        <v>981</v>
      </c>
      <c r="L55" s="157"/>
      <c r="M55" s="160">
        <f>I53*M9</f>
        <v>4</v>
      </c>
      <c r="N55" s="160"/>
      <c r="O55" s="30"/>
      <c r="P55" s="30"/>
      <c r="Q55" s="30"/>
      <c r="R55" s="30"/>
      <c r="S55" s="30"/>
      <c r="T55" s="30"/>
      <c r="U55" s="30"/>
      <c r="V55" s="30"/>
    </row>
    <row r="56" spans="1:22" ht="21" customHeight="1" thickBot="1" x14ac:dyDescent="0.3">
      <c r="A56" s="196" t="s">
        <v>4011</v>
      </c>
      <c r="B56" s="170" t="s">
        <v>4012</v>
      </c>
      <c r="C56" s="174">
        <f>P1</f>
        <v>0.3</v>
      </c>
      <c r="D56" s="180" t="s">
        <v>4011</v>
      </c>
      <c r="E56" s="180" t="s">
        <v>4012</v>
      </c>
      <c r="F56" s="197">
        <f>M1</f>
        <v>0.3</v>
      </c>
      <c r="G56" s="190" t="s">
        <v>4015</v>
      </c>
      <c r="H56" s="162"/>
      <c r="I56" s="163">
        <f>M53-M55*E51</f>
        <v>62</v>
      </c>
      <c r="J56" s="164"/>
      <c r="K56" s="164"/>
      <c r="L56" s="164"/>
      <c r="M56" s="164"/>
      <c r="N56" s="165"/>
      <c r="O56" s="30"/>
      <c r="P56" s="30"/>
      <c r="Q56" s="30"/>
      <c r="R56" s="30"/>
      <c r="S56" s="30"/>
      <c r="T56" s="30"/>
      <c r="U56" s="30"/>
      <c r="V56" s="30"/>
    </row>
    <row r="57" spans="1:22" ht="17.25" thickBot="1" x14ac:dyDescent="0.3">
      <c r="A57" s="196"/>
      <c r="B57" s="170" t="str">
        <f>E35</f>
        <v>발자국 저장</v>
      </c>
      <c r="C57" s="175">
        <f>C42+F42</f>
        <v>2.5</v>
      </c>
      <c r="D57" s="180"/>
      <c r="E57" s="180" t="str">
        <f>Q45</f>
        <v>한 줄로 서!</v>
      </c>
      <c r="F57" s="198">
        <f>스킬_시전시간_가져오기</f>
        <v>0.5</v>
      </c>
      <c r="G57" s="212" t="s">
        <v>4021</v>
      </c>
      <c r="H57" s="213"/>
      <c r="I57" s="213"/>
      <c r="J57" s="213"/>
      <c r="K57" s="212" t="s">
        <v>4010</v>
      </c>
      <c r="L57" s="213"/>
      <c r="M57" s="213"/>
      <c r="N57" s="213"/>
    </row>
    <row r="58" spans="1:22" ht="17.25" thickBot="1" x14ac:dyDescent="0.3">
      <c r="A58" s="199"/>
      <c r="B58" s="171"/>
      <c r="C58" s="175"/>
      <c r="D58" s="181"/>
      <c r="E58" s="181"/>
      <c r="F58" s="198"/>
      <c r="G58" s="214" t="str">
        <f>IF(I50&gt;I56,"패배","승리")</f>
        <v>승리</v>
      </c>
      <c r="H58" s="167"/>
      <c r="I58" s="167"/>
      <c r="J58" s="167"/>
      <c r="K58" s="214" t="str">
        <f>IF(I56&lt;I50,"몬스터",IF(I56&gt;I50,"차한해","동일"))</f>
        <v>차한해</v>
      </c>
      <c r="L58" s="167"/>
      <c r="M58" s="167"/>
      <c r="N58" s="167"/>
    </row>
    <row r="59" spans="1:22" ht="17.25" thickBot="1" x14ac:dyDescent="0.3">
      <c r="A59" s="196" t="s">
        <v>4007</v>
      </c>
      <c r="B59" s="172">
        <v>1</v>
      </c>
      <c r="C59" s="173"/>
      <c r="D59" s="180" t="s">
        <v>4007</v>
      </c>
      <c r="E59" s="182">
        <v>3</v>
      </c>
      <c r="F59" s="200"/>
      <c r="G59" s="215"/>
      <c r="H59" s="168"/>
      <c r="I59" s="168"/>
      <c r="J59" s="168"/>
      <c r="K59" s="215"/>
      <c r="L59" s="168"/>
      <c r="M59" s="168"/>
      <c r="N59" s="168"/>
    </row>
    <row r="60" spans="1:22" ht="17.25" thickBot="1" x14ac:dyDescent="0.3">
      <c r="A60" s="201" t="s">
        <v>4008</v>
      </c>
      <c r="B60" s="202">
        <f>B59*C57</f>
        <v>2.5</v>
      </c>
      <c r="C60" s="203"/>
      <c r="D60" s="204" t="s">
        <v>4008</v>
      </c>
      <c r="E60" s="205">
        <f>E59*F57</f>
        <v>1.5</v>
      </c>
      <c r="F60" s="206"/>
      <c r="G60" s="216"/>
      <c r="H60" s="166"/>
      <c r="I60" s="166"/>
      <c r="J60" s="166"/>
      <c r="K60" s="216"/>
      <c r="L60" s="166"/>
      <c r="M60" s="166"/>
      <c r="N60" s="166"/>
    </row>
    <row r="61" spans="1:22" x14ac:dyDescent="0.25">
      <c r="G61" s="44"/>
      <c r="H61" s="44"/>
      <c r="I61" s="44"/>
      <c r="J61" s="44"/>
      <c r="K61" s="44"/>
    </row>
    <row r="62" spans="1:22" ht="14.25" thickBot="1" x14ac:dyDescent="0.3">
      <c r="G62" s="43"/>
      <c r="H62" s="43"/>
      <c r="I62" s="43"/>
      <c r="J62" s="43"/>
      <c r="K62" s="43"/>
    </row>
    <row r="63" spans="1:22" x14ac:dyDescent="0.25">
      <c r="A63" s="217" t="s">
        <v>4016</v>
      </c>
      <c r="B63" s="218"/>
      <c r="C63" s="218"/>
      <c r="D63" s="219" t="s">
        <v>4017</v>
      </c>
      <c r="E63" s="219"/>
      <c r="F63" s="220"/>
      <c r="G63" s="44"/>
      <c r="H63" s="44"/>
      <c r="I63" s="44"/>
      <c r="J63" s="44"/>
      <c r="K63" s="44"/>
    </row>
    <row r="64" spans="1:22" ht="33" x14ac:dyDescent="0.25">
      <c r="A64" s="221" t="s">
        <v>4011</v>
      </c>
      <c r="B64" s="222" t="s">
        <v>4012</v>
      </c>
      <c r="C64" s="223">
        <f>M1</f>
        <v>0.3</v>
      </c>
      <c r="D64" s="222" t="s">
        <v>4011</v>
      </c>
      <c r="E64" s="222" t="s">
        <v>4012</v>
      </c>
      <c r="F64" s="224">
        <f>M18</f>
        <v>0</v>
      </c>
      <c r="G64" s="45"/>
      <c r="H64" s="45"/>
      <c r="I64" s="45"/>
      <c r="J64" s="45"/>
      <c r="K64" s="45"/>
    </row>
    <row r="65" spans="1:11" ht="16.5" x14ac:dyDescent="0.25">
      <c r="A65" s="221"/>
      <c r="B65" s="222" t="str">
        <f>몬스터_스킬1_가져오기</f>
        <v>앞질러</v>
      </c>
      <c r="C65" s="225">
        <f>C59+F59</f>
        <v>0</v>
      </c>
      <c r="D65" s="222"/>
      <c r="E65" s="222">
        <f>Q62</f>
        <v>0</v>
      </c>
      <c r="F65" s="226">
        <f>스킬_시전시간_가져오기</f>
        <v>0.5</v>
      </c>
      <c r="G65" s="45"/>
      <c r="H65" s="45"/>
      <c r="I65" s="45"/>
      <c r="J65" s="45"/>
      <c r="K65" s="45"/>
    </row>
    <row r="66" spans="1:11" ht="16.5" x14ac:dyDescent="0.25">
      <c r="A66" s="221"/>
      <c r="B66" s="222" t="str">
        <f>몬스터_스킬2_가져오기</f>
        <v>밀어내기</v>
      </c>
      <c r="C66" s="225"/>
      <c r="D66" s="222"/>
      <c r="E66" s="222"/>
      <c r="F66" s="226"/>
      <c r="G66" s="46"/>
      <c r="H66" s="46"/>
      <c r="I66" s="46"/>
      <c r="J66" s="46"/>
      <c r="K66" s="46"/>
    </row>
    <row r="67" spans="1:11" ht="16.5" x14ac:dyDescent="0.25">
      <c r="A67" s="221"/>
      <c r="B67" s="222">
        <f>몬스터_스킬3_가져오기</f>
        <v>0</v>
      </c>
      <c r="C67" s="225"/>
      <c r="D67" s="222"/>
      <c r="E67" s="222"/>
      <c r="F67" s="226"/>
      <c r="G67" s="46"/>
      <c r="H67" s="46"/>
      <c r="I67" s="46"/>
      <c r="J67" s="46"/>
      <c r="K67" s="46"/>
    </row>
    <row r="68" spans="1:11" ht="16.5" x14ac:dyDescent="0.25">
      <c r="A68" s="227"/>
      <c r="B68" s="234" t="s">
        <v>4022</v>
      </c>
      <c r="C68" s="225"/>
      <c r="D68" s="225"/>
      <c r="E68" s="225"/>
      <c r="F68" s="226"/>
      <c r="G68" s="45"/>
      <c r="H68" s="45"/>
      <c r="I68" s="45"/>
      <c r="J68" s="45"/>
      <c r="K68" s="45"/>
    </row>
    <row r="69" spans="1:11" ht="16.5" x14ac:dyDescent="0.25">
      <c r="A69" s="221" t="s">
        <v>4007</v>
      </c>
      <c r="B69" s="229">
        <v>1</v>
      </c>
      <c r="C69" s="225"/>
      <c r="D69" s="222" t="s">
        <v>4007</v>
      </c>
      <c r="E69" s="229">
        <v>3</v>
      </c>
      <c r="F69" s="226"/>
      <c r="G69" s="45"/>
      <c r="H69" s="45"/>
      <c r="I69" s="45"/>
      <c r="J69" s="45"/>
      <c r="K69" s="45"/>
    </row>
    <row r="70" spans="1:11" ht="17.25" thickBot="1" x14ac:dyDescent="0.3">
      <c r="A70" s="230" t="s">
        <v>4008</v>
      </c>
      <c r="B70" s="231">
        <f>B69*C64+B69*C65+B69*C66+B69*C67+B69*C68</f>
        <v>0.3</v>
      </c>
      <c r="C70" s="231"/>
      <c r="D70" s="232" t="s">
        <v>4008</v>
      </c>
      <c r="E70" s="231">
        <f>E69*F64</f>
        <v>0</v>
      </c>
      <c r="F70" s="233"/>
      <c r="G70" s="45"/>
      <c r="H70" s="45"/>
      <c r="I70" s="45"/>
      <c r="J70" s="45"/>
      <c r="K70" s="45"/>
    </row>
    <row r="71" spans="1:11" x14ac:dyDescent="0.25">
      <c r="G71" s="45"/>
      <c r="H71" s="45"/>
      <c r="I71" s="45"/>
      <c r="J71" s="45"/>
      <c r="K71" s="45"/>
    </row>
    <row r="72" spans="1:11" x14ac:dyDescent="0.25">
      <c r="G72" s="45"/>
      <c r="H72" s="45"/>
      <c r="I72" s="45"/>
      <c r="J72" s="45"/>
      <c r="K72" s="45"/>
    </row>
    <row r="73" spans="1:11" x14ac:dyDescent="0.25">
      <c r="G73" s="45"/>
      <c r="H73" s="45"/>
      <c r="I73" s="45"/>
      <c r="J73" s="45"/>
      <c r="K73" s="45"/>
    </row>
    <row r="74" spans="1:11" x14ac:dyDescent="0.25">
      <c r="G74" s="45"/>
      <c r="H74" s="45"/>
      <c r="I74" s="45"/>
      <c r="J74" s="45"/>
      <c r="K74" s="45"/>
    </row>
    <row r="75" spans="1:11" x14ac:dyDescent="0.25">
      <c r="G75" s="45"/>
      <c r="H75" s="45"/>
      <c r="I75" s="45"/>
      <c r="J75" s="45"/>
      <c r="K75" s="45"/>
    </row>
    <row r="76" spans="1:11" x14ac:dyDescent="0.25">
      <c r="G76" s="45"/>
      <c r="H76" s="45"/>
      <c r="I76" s="45"/>
      <c r="J76" s="45"/>
      <c r="K76" s="45"/>
    </row>
    <row r="77" spans="1:11" x14ac:dyDescent="0.25">
      <c r="G77" s="45"/>
      <c r="H77" s="45"/>
      <c r="I77" s="45"/>
      <c r="J77" s="45"/>
      <c r="K77" s="45"/>
    </row>
  </sheetData>
  <mergeCells count="265">
    <mergeCell ref="A46:F46"/>
    <mergeCell ref="A54:F54"/>
    <mergeCell ref="G57:J57"/>
    <mergeCell ref="K57:N57"/>
    <mergeCell ref="G58:J60"/>
    <mergeCell ref="K58:N60"/>
    <mergeCell ref="A63:C63"/>
    <mergeCell ref="D63:F63"/>
    <mergeCell ref="G56:H56"/>
    <mergeCell ref="I56:N56"/>
    <mergeCell ref="A47:C47"/>
    <mergeCell ref="D47:F47"/>
    <mergeCell ref="A55:C55"/>
    <mergeCell ref="D55:F55"/>
    <mergeCell ref="G53:H53"/>
    <mergeCell ref="I53:J53"/>
    <mergeCell ref="K53:L53"/>
    <mergeCell ref="M53:N53"/>
    <mergeCell ref="G54:H54"/>
    <mergeCell ref="I54:J54"/>
    <mergeCell ref="K54:L54"/>
    <mergeCell ref="M54:N54"/>
    <mergeCell ref="G55:H55"/>
    <mergeCell ref="I55:J55"/>
    <mergeCell ref="K55:L55"/>
    <mergeCell ref="M55:N55"/>
    <mergeCell ref="G48:H48"/>
    <mergeCell ref="I48:J48"/>
    <mergeCell ref="K48:L48"/>
    <mergeCell ref="M48:N48"/>
    <mergeCell ref="O48:P48"/>
    <mergeCell ref="Q48:V48"/>
    <mergeCell ref="G49:H49"/>
    <mergeCell ref="I49:J49"/>
    <mergeCell ref="K49:L49"/>
    <mergeCell ref="M49:N49"/>
    <mergeCell ref="O49:P52"/>
    <mergeCell ref="Q49:V52"/>
    <mergeCell ref="G50:H50"/>
    <mergeCell ref="I50:N50"/>
    <mergeCell ref="G51:N51"/>
    <mergeCell ref="G52:H52"/>
    <mergeCell ref="I52:J52"/>
    <mergeCell ref="K52:L52"/>
    <mergeCell ref="M52:N52"/>
    <mergeCell ref="G46:H46"/>
    <mergeCell ref="I46:J46"/>
    <mergeCell ref="K46:L46"/>
    <mergeCell ref="M46:N46"/>
    <mergeCell ref="O46:P46"/>
    <mergeCell ref="Q46:V46"/>
    <mergeCell ref="G47:H47"/>
    <mergeCell ref="I47:J47"/>
    <mergeCell ref="K47:L47"/>
    <mergeCell ref="M47:N47"/>
    <mergeCell ref="O47:P47"/>
    <mergeCell ref="Q47:V47"/>
    <mergeCell ref="A43:B43"/>
    <mergeCell ref="C43:F44"/>
    <mergeCell ref="G43:N44"/>
    <mergeCell ref="O43:P43"/>
    <mergeCell ref="Q43:V43"/>
    <mergeCell ref="O44:V44"/>
    <mergeCell ref="G45:N45"/>
    <mergeCell ref="O45:P45"/>
    <mergeCell ref="Q45:V45"/>
    <mergeCell ref="Q37:V37"/>
    <mergeCell ref="C38:D38"/>
    <mergeCell ref="E38:F38"/>
    <mergeCell ref="G38:N38"/>
    <mergeCell ref="O38:P38"/>
    <mergeCell ref="Q38:V38"/>
    <mergeCell ref="A39:B39"/>
    <mergeCell ref="C39:F41"/>
    <mergeCell ref="O39:P39"/>
    <mergeCell ref="Q39:V39"/>
    <mergeCell ref="G40:N40"/>
    <mergeCell ref="O40:P40"/>
    <mergeCell ref="Q40:V40"/>
    <mergeCell ref="G41:N42"/>
    <mergeCell ref="O41:P41"/>
    <mergeCell ref="Q41:V41"/>
    <mergeCell ref="A42:B42"/>
    <mergeCell ref="C42:D42"/>
    <mergeCell ref="O42:P42"/>
    <mergeCell ref="Q42:V42"/>
    <mergeCell ref="O34:V34"/>
    <mergeCell ref="A35:B38"/>
    <mergeCell ref="C35:D35"/>
    <mergeCell ref="E35:F35"/>
    <mergeCell ref="G35:H35"/>
    <mergeCell ref="I35:J35"/>
    <mergeCell ref="K35:L35"/>
    <mergeCell ref="M35:N35"/>
    <mergeCell ref="O35:V35"/>
    <mergeCell ref="C36:D36"/>
    <mergeCell ref="E36:F36"/>
    <mergeCell ref="G36:H36"/>
    <mergeCell ref="I36:J36"/>
    <mergeCell ref="K36:L36"/>
    <mergeCell ref="M36:N36"/>
    <mergeCell ref="O36:P36"/>
    <mergeCell ref="Q36:V36"/>
    <mergeCell ref="C37:D37"/>
    <mergeCell ref="E37:F37"/>
    <mergeCell ref="G37:H37"/>
    <mergeCell ref="I37:J37"/>
    <mergeCell ref="K37:L37"/>
    <mergeCell ref="M37:N37"/>
    <mergeCell ref="O37:P37"/>
    <mergeCell ref="A33:B33"/>
    <mergeCell ref="C33:E33"/>
    <mergeCell ref="G33:H33"/>
    <mergeCell ref="I33:J33"/>
    <mergeCell ref="K33:L33"/>
    <mergeCell ref="M33:N33"/>
    <mergeCell ref="A34:F34"/>
    <mergeCell ref="G34:H34"/>
    <mergeCell ref="I34:J34"/>
    <mergeCell ref="K34:L34"/>
    <mergeCell ref="M34:N34"/>
    <mergeCell ref="A30:B30"/>
    <mergeCell ref="C30:E30"/>
    <mergeCell ref="G30:H30"/>
    <mergeCell ref="I30:J30"/>
    <mergeCell ref="K30:L30"/>
    <mergeCell ref="M30:N30"/>
    <mergeCell ref="O30:R30"/>
    <mergeCell ref="S30:V30"/>
    <mergeCell ref="A31:B31"/>
    <mergeCell ref="C31:E31"/>
    <mergeCell ref="G31:H31"/>
    <mergeCell ref="I31:J31"/>
    <mergeCell ref="K31:L31"/>
    <mergeCell ref="M31:N31"/>
    <mergeCell ref="O31:P33"/>
    <mergeCell ref="Q31:R33"/>
    <mergeCell ref="S31:T33"/>
    <mergeCell ref="U31:V33"/>
    <mergeCell ref="A32:B32"/>
    <mergeCell ref="C32:E32"/>
    <mergeCell ref="G32:H32"/>
    <mergeCell ref="I32:J32"/>
    <mergeCell ref="K32:L32"/>
    <mergeCell ref="M32:N32"/>
    <mergeCell ref="A27:B27"/>
    <mergeCell ref="C27:F27"/>
    <mergeCell ref="G27:N27"/>
    <mergeCell ref="O27:P29"/>
    <mergeCell ref="Q27:R29"/>
    <mergeCell ref="S27:T29"/>
    <mergeCell ref="U27:V29"/>
    <mergeCell ref="A28:B28"/>
    <mergeCell ref="C28:F28"/>
    <mergeCell ref="A29:F29"/>
    <mergeCell ref="G29:N29"/>
    <mergeCell ref="A22:B22"/>
    <mergeCell ref="C22:F22"/>
    <mergeCell ref="G22:N22"/>
    <mergeCell ref="O22:R22"/>
    <mergeCell ref="S22:V22"/>
    <mergeCell ref="A23:B23"/>
    <mergeCell ref="C23:F23"/>
    <mergeCell ref="O23:P25"/>
    <mergeCell ref="Q23:R25"/>
    <mergeCell ref="S23:T25"/>
    <mergeCell ref="U23:V25"/>
    <mergeCell ref="A24:B24"/>
    <mergeCell ref="C24:F24"/>
    <mergeCell ref="G24:N24"/>
    <mergeCell ref="A25:B25"/>
    <mergeCell ref="C25:F25"/>
    <mergeCell ref="G25:N26"/>
    <mergeCell ref="A26:B26"/>
    <mergeCell ref="C26:F26"/>
    <mergeCell ref="O26:R26"/>
    <mergeCell ref="S26:V26"/>
    <mergeCell ref="O17:V17"/>
    <mergeCell ref="A18:F18"/>
    <mergeCell ref="G18:N18"/>
    <mergeCell ref="O18:R18"/>
    <mergeCell ref="S18:V18"/>
    <mergeCell ref="A19:B19"/>
    <mergeCell ref="C19:F19"/>
    <mergeCell ref="G19:N21"/>
    <mergeCell ref="O19:P21"/>
    <mergeCell ref="Q19:R21"/>
    <mergeCell ref="S19:T21"/>
    <mergeCell ref="U19:V21"/>
    <mergeCell ref="A20:B20"/>
    <mergeCell ref="C20:F20"/>
    <mergeCell ref="A21:B21"/>
    <mergeCell ref="C21:F21"/>
    <mergeCell ref="A15:B15"/>
    <mergeCell ref="C15:F15"/>
    <mergeCell ref="G15:H15"/>
    <mergeCell ref="I15:J15"/>
    <mergeCell ref="K15:L15"/>
    <mergeCell ref="M15:N15"/>
    <mergeCell ref="O15:P15"/>
    <mergeCell ref="Q15:V15"/>
    <mergeCell ref="A16:B16"/>
    <mergeCell ref="C16:F16"/>
    <mergeCell ref="G16:H16"/>
    <mergeCell ref="I16:J16"/>
    <mergeCell ref="K16:L16"/>
    <mergeCell ref="M16:N16"/>
    <mergeCell ref="A13:B13"/>
    <mergeCell ref="C13:F13"/>
    <mergeCell ref="G13:H13"/>
    <mergeCell ref="I13:J13"/>
    <mergeCell ref="K13:L13"/>
    <mergeCell ref="M13:N13"/>
    <mergeCell ref="O13:P13"/>
    <mergeCell ref="Q13:V13"/>
    <mergeCell ref="A14:B14"/>
    <mergeCell ref="C14:F14"/>
    <mergeCell ref="G14:H14"/>
    <mergeCell ref="I14:J14"/>
    <mergeCell ref="K14:L14"/>
    <mergeCell ref="M14:N14"/>
    <mergeCell ref="O14:P14"/>
    <mergeCell ref="Q14:V14"/>
    <mergeCell ref="M11:N11"/>
    <mergeCell ref="A12:B12"/>
    <mergeCell ref="C12:F12"/>
    <mergeCell ref="G12:H12"/>
    <mergeCell ref="I12:J12"/>
    <mergeCell ref="K12:L12"/>
    <mergeCell ref="M12:N12"/>
    <mergeCell ref="O12:P12"/>
    <mergeCell ref="Q12:V12"/>
    <mergeCell ref="A4:F11"/>
    <mergeCell ref="G4:N5"/>
    <mergeCell ref="O4:V11"/>
    <mergeCell ref="G6:J6"/>
    <mergeCell ref="K6:N6"/>
    <mergeCell ref="G7:H7"/>
    <mergeCell ref="I7:J7"/>
    <mergeCell ref="K7:L7"/>
    <mergeCell ref="M7:N7"/>
    <mergeCell ref="G8:H8"/>
    <mergeCell ref="I8:J8"/>
    <mergeCell ref="K8:L8"/>
    <mergeCell ref="M8:N8"/>
    <mergeCell ref="G9:H9"/>
    <mergeCell ref="I9:J9"/>
    <mergeCell ref="K9:L9"/>
    <mergeCell ref="M9:N9"/>
    <mergeCell ref="G10:H10"/>
    <mergeCell ref="I10:J10"/>
    <mergeCell ref="K10:L10"/>
    <mergeCell ref="M10:N10"/>
    <mergeCell ref="G11:H11"/>
    <mergeCell ref="I11:J11"/>
    <mergeCell ref="K11:L11"/>
    <mergeCell ref="B1:E1"/>
    <mergeCell ref="G1:H1"/>
    <mergeCell ref="J1:K1"/>
    <mergeCell ref="M1:N1"/>
    <mergeCell ref="P1:Q1"/>
    <mergeCell ref="R1:V1"/>
    <mergeCell ref="A3:F3"/>
    <mergeCell ref="G3:N3"/>
    <mergeCell ref="O3:V3"/>
  </mergeCells>
  <phoneticPr fontId="15" type="noConversion"/>
  <conditionalFormatting sqref="G19:N21">
    <cfRule type="expression" dxfId="5" priority="1">
      <formula>G19="차한해 승리"</formula>
    </cfRule>
    <cfRule type="expression" dxfId="4" priority="2">
      <formula>G19="몬스터 승리"</formula>
    </cfRule>
  </conditionalFormatting>
  <conditionalFormatting sqref="I16:J16">
    <cfRule type="expression" dxfId="3" priority="3">
      <formula>I16="우세"</formula>
    </cfRule>
    <cfRule type="expression" dxfId="2" priority="4">
      <formula>I16="열세"</formula>
    </cfRule>
  </conditionalFormatting>
  <conditionalFormatting sqref="M16:N16">
    <cfRule type="expression" dxfId="1" priority="5">
      <formula>M16="우세"</formula>
    </cfRule>
    <cfRule type="expression" dxfId="0" priority="6">
      <formula>M16="열세"</formula>
    </cfRule>
  </conditionalFormatting>
  <dataValidations disablePrompts="1" count="12">
    <dataValidation type="list" sqref="G1">
      <formula1>콘텐츠_선택목록</formula1>
    </dataValidation>
    <dataValidation type="list" sqref="Q19:Q20">
      <formula1>무기_선택목록</formula1>
    </dataValidation>
    <dataValidation type="list" sqref="U19:U20">
      <formula1>방어구_선택목록</formula1>
    </dataValidation>
    <dataValidation type="list" sqref="Q23:Q24">
      <formula1>손_선택목록</formula1>
    </dataValidation>
    <dataValidation type="list" sqref="U23:U24">
      <formula1>머리얼굴_선택목록</formula1>
    </dataValidation>
    <dataValidation type="list" sqref="Q27:Q28">
      <formula1>신발_선택목록</formula1>
    </dataValidation>
    <dataValidation type="list" sqref="U27:U28">
      <formula1>액세서리_선택목록</formula1>
    </dataValidation>
    <dataValidation type="list" sqref="Q31:Q32">
      <formula1>보조장비_선택목록</formula1>
    </dataValidation>
    <dataValidation type="list" sqref="U31:U32">
      <formula1>소모품_선택목록</formula1>
    </dataValidation>
    <dataValidation type="list" operator="equal" allowBlank="1" showInputMessage="1" showErrorMessage="1" sqref="B1:E1">
      <formula1>몬스터_이름</formula1>
    </dataValidation>
    <dataValidation type="list" operator="equal" allowBlank="1" showInputMessage="1" showErrorMessage="1" sqref="Q45:V45">
      <formula1>스킬_이름</formula1>
    </dataValidation>
    <dataValidation type="list" allowBlank="1" showInputMessage="1" showErrorMessage="1" sqref="E35:F35">
      <formula1>몬스터_스킬목록_가져오기</formula1>
    </dataValidation>
  </dataValidations>
  <pageMargins left="0.69972223043441772" right="0.69972223043441772" top="0.75" bottom="0.75" header="0.30000001192092896" footer="0.30000001192092896"/>
  <pageSetup paperSize="9" fitToWidth="0"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6" r:id="rId4" name="스핀 단추 0">
              <controlPr defaultSize="0" autoPict="0">
                <anchor moveWithCells="1" sizeWithCells="1">
                  <from>
                    <xdr:col>6</xdr:col>
                    <xdr:colOff>638175</xdr:colOff>
                    <xdr:row>36</xdr:row>
                    <xdr:rowOff>190500</xdr:rowOff>
                  </from>
                  <to>
                    <xdr:col>6</xdr:col>
                    <xdr:colOff>857250</xdr:colOff>
                    <xdr:row>37</xdr:row>
                    <xdr:rowOff>247650</xdr:rowOff>
                  </to>
                </anchor>
              </controlPr>
            </control>
          </mc:Choice>
        </mc:AlternateContent>
        <mc:AlternateContent xmlns:mc="http://schemas.openxmlformats.org/markup-compatibility/2006">
          <mc:Choice Requires="x14">
            <control shapeId="6152" r:id="rId5" name="Spinner 8">
              <controlPr defaultSize="0" autoPict="0">
                <anchor moveWithCells="1" sizeWithCells="1">
                  <from>
                    <xdr:col>5</xdr:col>
                    <xdr:colOff>9525</xdr:colOff>
                    <xdr:row>57</xdr:row>
                    <xdr:rowOff>266700</xdr:rowOff>
                  </from>
                  <to>
                    <xdr:col>5</xdr:col>
                    <xdr:colOff>257175</xdr:colOff>
                    <xdr:row>59</xdr:row>
                    <xdr:rowOff>123825</xdr:rowOff>
                  </to>
                </anchor>
              </controlPr>
            </control>
          </mc:Choice>
        </mc:AlternateContent>
        <mc:AlternateContent xmlns:mc="http://schemas.openxmlformats.org/markup-compatibility/2006">
          <mc:Choice Requires="x14">
            <control shapeId="6153" r:id="rId6" name="Spinner 9">
              <controlPr defaultSize="0" autoPict="0">
                <anchor moveWithCells="1" sizeWithCells="1">
                  <from>
                    <xdr:col>2</xdr:col>
                    <xdr:colOff>9525</xdr:colOff>
                    <xdr:row>57</xdr:row>
                    <xdr:rowOff>266700</xdr:rowOff>
                  </from>
                  <to>
                    <xdr:col>2</xdr:col>
                    <xdr:colOff>238125</xdr:colOff>
                    <xdr:row>59</xdr:row>
                    <xdr:rowOff>114300</xdr:rowOff>
                  </to>
                </anchor>
              </controlPr>
            </control>
          </mc:Choice>
        </mc:AlternateContent>
        <mc:AlternateContent xmlns:mc="http://schemas.openxmlformats.org/markup-compatibility/2006">
          <mc:Choice Requires="x14">
            <control shapeId="6145" r:id="rId7" name="스핀 단추 2">
              <controlPr defaultSize="0" autoPict="0">
                <anchor moveWithCells="1" sizeWithCells="1">
                  <from>
                    <xdr:col>5</xdr:col>
                    <xdr:colOff>9525</xdr:colOff>
                    <xdr:row>49</xdr:row>
                    <xdr:rowOff>266700</xdr:rowOff>
                  </from>
                  <to>
                    <xdr:col>5</xdr:col>
                    <xdr:colOff>257175</xdr:colOff>
                    <xdr:row>51</xdr:row>
                    <xdr:rowOff>123825</xdr:rowOff>
                  </to>
                </anchor>
              </controlPr>
            </control>
          </mc:Choice>
        </mc:AlternateContent>
        <mc:AlternateContent xmlns:mc="http://schemas.openxmlformats.org/markup-compatibility/2006">
          <mc:Choice Requires="x14">
            <control shapeId="6147" r:id="rId8" name="Spinner 3">
              <controlPr defaultSize="0" autoPict="0">
                <anchor moveWithCells="1" sizeWithCells="1">
                  <from>
                    <xdr:col>2</xdr:col>
                    <xdr:colOff>9525</xdr:colOff>
                    <xdr:row>49</xdr:row>
                    <xdr:rowOff>266700</xdr:rowOff>
                  </from>
                  <to>
                    <xdr:col>2</xdr:col>
                    <xdr:colOff>238125</xdr:colOff>
                    <xdr:row>51</xdr:row>
                    <xdr:rowOff>114300</xdr:rowOff>
                  </to>
                </anchor>
              </controlPr>
            </control>
          </mc:Choice>
        </mc:AlternateContent>
        <mc:AlternateContent xmlns:mc="http://schemas.openxmlformats.org/markup-compatibility/2006">
          <mc:Choice Requires="x14">
            <control shapeId="6172" r:id="rId9" name="Spinner 28">
              <controlPr defaultSize="0" autoPict="0">
                <anchor moveWithCells="1" sizeWithCells="1">
                  <from>
                    <xdr:col>5</xdr:col>
                    <xdr:colOff>9525</xdr:colOff>
                    <xdr:row>67</xdr:row>
                    <xdr:rowOff>266700</xdr:rowOff>
                  </from>
                  <to>
                    <xdr:col>5</xdr:col>
                    <xdr:colOff>257175</xdr:colOff>
                    <xdr:row>69</xdr:row>
                    <xdr:rowOff>123825</xdr:rowOff>
                  </to>
                </anchor>
              </controlPr>
            </control>
          </mc:Choice>
        </mc:AlternateContent>
        <mc:AlternateContent xmlns:mc="http://schemas.openxmlformats.org/markup-compatibility/2006">
          <mc:Choice Requires="x14">
            <control shapeId="6173" r:id="rId10" name="Spinner 29">
              <controlPr defaultSize="0" autoPict="0">
                <anchor moveWithCells="1" sizeWithCells="1">
                  <from>
                    <xdr:col>2</xdr:col>
                    <xdr:colOff>9525</xdr:colOff>
                    <xdr:row>67</xdr:row>
                    <xdr:rowOff>266700</xdr:rowOff>
                  </from>
                  <to>
                    <xdr:col>2</xdr:col>
                    <xdr:colOff>238125</xdr:colOff>
                    <xdr:row>69</xdr:row>
                    <xdr:rowOff>114300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105</TotalTime>
  <Application>Microsoft Excel</Application>
  <DocSecurity>0</DocSecurity>
  <ScaleCrop>false</ScaleCrop>
  <HeadingPairs>
    <vt:vector size="4" baseType="variant">
      <vt:variant>
        <vt:lpstr>워크시트</vt:lpstr>
      </vt:variant>
      <vt:variant>
        <vt:i4>8</vt:i4>
      </vt:variant>
      <vt:variant>
        <vt:lpstr>이름이 지정된 범위</vt:lpstr>
      </vt:variant>
      <vt:variant>
        <vt:i4>23</vt:i4>
      </vt:variant>
    </vt:vector>
  </HeadingPairs>
  <TitlesOfParts>
    <vt:vector size="31" baseType="lpstr">
      <vt:lpstr>밸런스 문서</vt:lpstr>
      <vt:lpstr>밸런스 팩터</vt:lpstr>
      <vt:lpstr>PC DATA(대차대조표)</vt:lpstr>
      <vt:lpstr>아이템</vt:lpstr>
      <vt:lpstr>속성 대차대조표</vt:lpstr>
      <vt:lpstr>스킬 DATA</vt:lpstr>
      <vt:lpstr>몬스터</vt:lpstr>
      <vt:lpstr>시뮬레이터</vt:lpstr>
      <vt:lpstr>몬스터_생명력</vt:lpstr>
      <vt:lpstr>몬스터_선공</vt:lpstr>
      <vt:lpstr>몬스터_속성</vt:lpstr>
      <vt:lpstr>몬스터_스킬_사용자</vt:lpstr>
      <vt:lpstr>몬스터_스킬1</vt:lpstr>
      <vt:lpstr>몬스터_스킬2</vt:lpstr>
      <vt:lpstr>몬스터_스킬3</vt:lpstr>
      <vt:lpstr>몬스터_스킬4</vt:lpstr>
      <vt:lpstr>몬스터_스킬목록</vt:lpstr>
      <vt:lpstr>몬스터_이름</vt:lpstr>
      <vt:lpstr>몬스터_이미지</vt:lpstr>
      <vt:lpstr>몬스터_콘텐츠번호</vt:lpstr>
      <vt:lpstr>몬스터_타입</vt:lpstr>
      <vt:lpstr>스킬_상태이상</vt:lpstr>
      <vt:lpstr>스킬_시전시간</vt:lpstr>
      <vt:lpstr>스킬_아이콘</vt:lpstr>
      <vt:lpstr>스킬_이름</vt:lpstr>
      <vt:lpstr>스킬_타입</vt:lpstr>
      <vt:lpstr>스킬_피해계수</vt:lpstr>
      <vt:lpstr>아이템_이름</vt:lpstr>
      <vt:lpstr>아이템_이미지</vt:lpstr>
      <vt:lpstr>캐릭터_이름</vt:lpstr>
      <vt:lpstr>캐릭터_이미지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FullName</cp:lastModifiedBy>
  <cp:revision>13</cp:revision>
  <dcterms:created xsi:type="dcterms:W3CDTF">2026-08-11T01:07:22Z</dcterms:created>
  <dcterms:modified xsi:type="dcterms:W3CDTF">2026-08-11T06:50:15Z</dcterms:modified>
  <cp:version>1200.0100.01</cp:version>
</cp:coreProperties>
</file>